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tables/table7.xml" ContentType="application/vnd.openxmlformats-officedocument.spreadsheetml.table+xml"/>
  <Override PartName="/xl/drawings/drawing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tables/table8.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10.xml" ContentType="application/vnd.openxmlformats-officedocument.drawing+xml"/>
  <Override PartName="/xl/ctrlProps/ctrlProp104.xml" ContentType="application/vnd.ms-excel.controlproperties+xml"/>
  <Override PartName="/xl/tables/table9.xml" ContentType="application/vnd.openxmlformats-officedocument.spreadsheetml.table+xml"/>
  <Override PartName="/xl/drawings/drawing11.xml" ContentType="application/vnd.openxmlformats-officedocument.drawing+xml"/>
  <Override PartName="/xl/ctrlProps/ctrlProp105.xml" ContentType="application/vnd.ms-excel.controlproperties+xml"/>
  <Override PartName="/xl/drawings/drawing12.xml" ContentType="application/vnd.openxmlformats-officedocument.drawing+xml"/>
  <Override PartName="/xl/ctrlProps/ctrlProp10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Questa_cartella_di_lavoro" defaultThemeVersion="166925"/>
  <mc:AlternateContent xmlns:mc="http://schemas.openxmlformats.org/markup-compatibility/2006">
    <mc:Choice Requires="x15">
      <x15ac:absPath xmlns:x15ac="http://schemas.microsoft.com/office/spreadsheetml/2010/11/ac" url="\\192.168.11.251\Database_Tecnico_SMI\cartella strumentale condivisa\ALLEGRETTI\"/>
    </mc:Choice>
  </mc:AlternateContent>
  <xr:revisionPtr revIDLastSave="0" documentId="13_ncr:1_{6E8A92C8-3364-4AD5-A13D-B8996EA4D0C9}" xr6:coauthVersionLast="36" xr6:coauthVersionMax="47" xr10:uidLastSave="{00000000-0000-0000-0000-000000000000}"/>
  <bookViews>
    <workbookView xWindow="0" yWindow="1830" windowWidth="13245" windowHeight="9615" tabRatio="712" activeTab="7" xr2:uid="{00251217-3278-4E25-96A1-3DB3957D7D73}"/>
  </bookViews>
  <sheets>
    <sheet name="A1" sheetId="14" r:id="rId1"/>
    <sheet name="A2" sheetId="15" r:id="rId2"/>
    <sheet name="A3" sheetId="16" r:id="rId3"/>
    <sheet name="CTE" sheetId="17" r:id="rId4"/>
    <sheet name="TAS" sheetId="18" r:id="rId5"/>
    <sheet name="BLENDING" sheetId="19" r:id="rId6"/>
    <sheet name="IGCC" sheetId="20" r:id="rId7"/>
    <sheet name="Riepilogo" sheetId="21" r:id="rId8"/>
    <sheet name="BARCODE" sheetId="22" r:id="rId9"/>
    <sheet name="Inserimento dati" sheetId="23" r:id="rId10"/>
    <sheet name="nuovi PdL rilevati" sheetId="24" r:id="rId11"/>
    <sheet name="caricamento Desiderata" sheetId="25" r:id="rId12"/>
    <sheet name="Desiderata" sheetId="26" r:id="rId13"/>
  </sheets>
  <functionGroups builtInGroupCount="19"/>
  <definedNames>
    <definedName name="DatiEsterni_1" localSheetId="7" hidden="1">Riepilogo!$A$3:$U$1898</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55" i="16" l="1"/>
  <c r="C297" i="19"/>
  <c r="C130" i="19"/>
  <c r="C675" i="16"/>
  <c r="C407" i="14" l="1"/>
  <c r="C670" i="16"/>
  <c r="C408" i="14"/>
  <c r="C244" i="14" l="1"/>
  <c r="C294" i="19" l="1"/>
  <c r="C410" i="14"/>
  <c r="C293" i="15"/>
  <c r="C657" i="16"/>
  <c r="U657" i="16"/>
  <c r="C394" i="14" l="1"/>
  <c r="C395" i="14"/>
  <c r="C658" i="16"/>
  <c r="C397" i="14" l="1"/>
  <c r="C396" i="14"/>
  <c r="C135" i="19"/>
  <c r="C409" i="14" l="1"/>
  <c r="C671" i="16"/>
  <c r="C393" i="14" l="1"/>
  <c r="C287" i="15"/>
  <c r="C661" i="16"/>
  <c r="C662" i="16"/>
  <c r="C659" i="16"/>
  <c r="C660" i="16"/>
  <c r="C663" i="16"/>
  <c r="C672" i="16"/>
  <c r="C317" i="15" l="1"/>
  <c r="C656" i="16"/>
  <c r="C293" i="19"/>
  <c r="C400" i="14"/>
  <c r="C401" i="14"/>
  <c r="C243" i="14"/>
  <c r="C292" i="19" l="1"/>
  <c r="C369" i="16"/>
  <c r="C398" i="14"/>
  <c r="C399" i="14"/>
  <c r="C653" i="16" l="1"/>
  <c r="C654" i="16"/>
  <c r="C655" i="16"/>
  <c r="C664" i="16"/>
  <c r="C665" i="16"/>
  <c r="C666" i="16"/>
  <c r="C402" i="14" l="1"/>
  <c r="C285" i="15"/>
  <c r="C371" i="16"/>
  <c r="C370" i="16"/>
  <c r="C674" i="16"/>
  <c r="C158" i="15" l="1"/>
  <c r="C289" i="19" l="1"/>
  <c r="C157" i="15"/>
  <c r="C150" i="15" l="1"/>
  <c r="C652" i="16"/>
  <c r="C156" i="15" l="1"/>
  <c r="C229" i="14"/>
  <c r="C364" i="16"/>
  <c r="C651" i="16"/>
  <c r="C288" i="15"/>
  <c r="C77" i="14"/>
  <c r="C405" i="14" l="1"/>
  <c r="C247" i="14"/>
  <c r="C159" i="15"/>
  <c r="C160" i="15"/>
  <c r="C366" i="16"/>
  <c r="C284" i="15" l="1"/>
  <c r="C289" i="15"/>
  <c r="C365" i="16"/>
  <c r="C368" i="16" l="1"/>
  <c r="C136" i="19"/>
  <c r="C392" i="14" l="1"/>
  <c r="C239" i="14"/>
  <c r="C367" i="16"/>
  <c r="C650" i="16"/>
  <c r="C161" i="15" l="1"/>
  <c r="C137" i="19" l="1"/>
  <c r="C133" i="19"/>
  <c r="C134" i="19"/>
  <c r="C373" i="16"/>
  <c r="C132" i="19"/>
  <c r="C354" i="16" l="1"/>
  <c r="C286" i="15"/>
  <c r="C154" i="15"/>
  <c r="C284" i="19" l="1"/>
  <c r="C387" i="14" l="1"/>
  <c r="C667" i="16"/>
  <c r="C232" i="14"/>
  <c r="C283" i="19"/>
  <c r="C237" i="14"/>
  <c r="C238" i="14"/>
  <c r="C649" i="16"/>
  <c r="C245" i="14"/>
  <c r="C391" i="14" l="1"/>
  <c r="C385" i="14" l="1"/>
  <c r="C282" i="19" l="1"/>
  <c r="C288" i="19"/>
  <c r="C363" i="16"/>
  <c r="C285" i="19"/>
  <c r="C291" i="19"/>
  <c r="C286" i="19"/>
  <c r="C287" i="19"/>
  <c r="C290" i="19"/>
  <c r="C374" i="16" l="1"/>
  <c r="C230" i="14" l="1"/>
  <c r="C231" i="14"/>
  <c r="C404" i="14"/>
  <c r="C375" i="16"/>
  <c r="C281" i="15"/>
  <c r="C356" i="16"/>
  <c r="C647" i="16"/>
  <c r="C283" i="15" l="1"/>
  <c r="C376" i="16"/>
  <c r="C377" i="16"/>
  <c r="C646" i="16"/>
  <c r="C281" i="19"/>
  <c r="C138" i="19"/>
  <c r="C162" i="15"/>
  <c r="C386" i="14"/>
  <c r="C248" i="14"/>
  <c r="C378" i="16"/>
  <c r="C379" i="16"/>
  <c r="C280" i="15"/>
  <c r="C648" i="16" l="1"/>
  <c r="C384" i="14"/>
  <c r="C282" i="15"/>
  <c r="C642" i="16"/>
  <c r="C403" i="14"/>
  <c r="C280" i="19"/>
  <c r="C279" i="19"/>
  <c r="C277" i="19" l="1"/>
  <c r="C278" i="15"/>
  <c r="C152" i="15"/>
  <c r="C153" i="15"/>
  <c r="C290" i="15"/>
  <c r="C291" i="15"/>
  <c r="C278" i="19" l="1"/>
  <c r="C277" i="15"/>
  <c r="C279" i="15"/>
  <c r="C640" i="16" l="1"/>
  <c r="C163" i="15"/>
  <c r="C383" i="14"/>
  <c r="C276" i="19"/>
  <c r="C235" i="14"/>
  <c r="C636" i="16" l="1"/>
  <c r="C637" i="16"/>
  <c r="C155" i="15"/>
  <c r="C246" i="14" l="1"/>
  <c r="C380" i="16"/>
  <c r="C275" i="19"/>
  <c r="C639" i="16" l="1"/>
  <c r="C381" i="16" l="1"/>
  <c r="C634" i="16" l="1"/>
  <c r="C631" i="16"/>
  <c r="C380" i="14"/>
  <c r="C673" i="16"/>
  <c r="C236" i="14" l="1"/>
  <c r="C274" i="19"/>
  <c r="C361" i="16"/>
  <c r="C362" i="16"/>
  <c r="C360" i="16"/>
  <c r="C635" i="16" l="1"/>
  <c r="C390" i="14"/>
  <c r="C381" i="14" l="1"/>
  <c r="C249" i="14"/>
  <c r="C379" i="14"/>
  <c r="C376" i="14"/>
  <c r="C377" i="14"/>
  <c r="C382" i="14"/>
  <c r="C627" i="16" l="1"/>
  <c r="C272" i="19"/>
  <c r="C389" i="14"/>
  <c r="C139" i="19"/>
  <c r="C275" i="15" l="1"/>
  <c r="C668" i="16" l="1"/>
  <c r="C406" i="14"/>
  <c r="C274" i="15"/>
  <c r="C276" i="15"/>
  <c r="C140" i="19"/>
  <c r="C141" i="19"/>
  <c r="C271" i="19"/>
  <c r="C374" i="14"/>
  <c r="C273" i="19" l="1"/>
  <c r="C270" i="19"/>
  <c r="C142" i="19" l="1"/>
  <c r="C273" i="15"/>
  <c r="C269" i="19" l="1"/>
  <c r="C357" i="16"/>
  <c r="C358" i="16"/>
  <c r="C359" i="16"/>
  <c r="C622" i="16"/>
  <c r="C623" i="16"/>
  <c r="C629" i="16"/>
  <c r="C638" i="16"/>
  <c r="C632" i="16"/>
  <c r="C643" i="16"/>
  <c r="C633" i="16"/>
  <c r="C644" i="16"/>
  <c r="C645" i="16"/>
  <c r="C624" i="16"/>
  <c r="C625" i="16"/>
  <c r="C621" i="16"/>
  <c r="C620" i="16" l="1"/>
  <c r="C272" i="15" l="1"/>
  <c r="C242" i="14" l="1"/>
  <c r="C250" i="14" l="1"/>
  <c r="C233" i="14"/>
  <c r="C151" i="15" l="1"/>
  <c r="C234" i="14"/>
  <c r="C373" i="14"/>
  <c r="C388" i="14"/>
  <c r="C618" i="16"/>
  <c r="C164" i="15" l="1"/>
  <c r="C669" i="16" l="1"/>
  <c r="C617" i="16"/>
  <c r="C615" i="16" l="1"/>
  <c r="C614" i="16" l="1"/>
  <c r="C613" i="16"/>
  <c r="C612" i="16"/>
  <c r="C148" i="15" l="1"/>
  <c r="C241" i="14"/>
  <c r="C240" i="14"/>
  <c r="C382" i="16"/>
  <c r="C371" i="14"/>
  <c r="C616" i="16"/>
  <c r="C753" i="16"/>
  <c r="C378" i="14"/>
  <c r="C268" i="15" l="1"/>
  <c r="C369" i="14"/>
  <c r="C375" i="14"/>
  <c r="C131" i="19" l="1"/>
  <c r="C268" i="19"/>
  <c r="C384" i="16" l="1"/>
  <c r="C383" i="16"/>
  <c r="C611" i="16"/>
  <c r="C385" i="16" l="1"/>
  <c r="C292" i="15" l="1"/>
  <c r="C436" i="14" l="1"/>
  <c r="C165" i="15"/>
  <c r="C387" i="16" l="1"/>
  <c r="C386" i="16"/>
  <c r="C388" i="16" l="1"/>
  <c r="C269" i="15"/>
  <c r="C4" i="14" l="1"/>
  <c r="C389" i="16"/>
  <c r="C318" i="15" l="1"/>
  <c r="C167" i="15"/>
  <c r="C166" i="15"/>
  <c r="C147" i="15" l="1"/>
  <c r="C270" i="15"/>
  <c r="C170" i="15"/>
  <c r="C169" i="15"/>
  <c r="C271" i="15"/>
  <c r="C168" i="15"/>
  <c r="C390" i="16"/>
  <c r="C391" i="16"/>
  <c r="C255" i="14"/>
  <c r="C253" i="14"/>
  <c r="C251" i="14"/>
  <c r="C265" i="19"/>
  <c r="C256" i="14"/>
  <c r="C267" i="19" l="1"/>
  <c r="C171" i="15" l="1"/>
  <c r="C143" i="19"/>
  <c r="C264" i="19"/>
  <c r="C149" i="15"/>
  <c r="C252" i="14"/>
  <c r="C144" i="19"/>
  <c r="C392" i="16"/>
  <c r="C372" i="16"/>
  <c r="G37" i="23" l="1"/>
  <c r="G36" i="23"/>
  <c r="G35" i="23"/>
  <c r="G34" i="23"/>
  <c r="G33" i="23"/>
  <c r="G32" i="23"/>
  <c r="K29" i="23"/>
  <c r="K28" i="23"/>
  <c r="K27" i="23"/>
  <c r="G27" i="23"/>
  <c r="K26" i="23"/>
  <c r="G26" i="23"/>
  <c r="K25" i="23"/>
  <c r="G25" i="23"/>
  <c r="K24" i="23"/>
  <c r="G24" i="23"/>
  <c r="K23" i="23"/>
  <c r="G23" i="23"/>
  <c r="K22" i="23"/>
  <c r="G22" i="23"/>
  <c r="K17" i="23"/>
  <c r="G17" i="23"/>
  <c r="K16" i="23"/>
  <c r="G16" i="23"/>
  <c r="K15" i="23"/>
  <c r="G15" i="23"/>
  <c r="K14" i="23"/>
  <c r="G14" i="23"/>
  <c r="K13" i="23"/>
  <c r="G13" i="23"/>
  <c r="K12" i="23"/>
  <c r="G12" i="23"/>
  <c r="K7" i="23"/>
  <c r="G7" i="23"/>
  <c r="K6" i="23"/>
  <c r="G6" i="23"/>
  <c r="K5" i="23"/>
  <c r="G5" i="23"/>
  <c r="K4" i="23"/>
  <c r="G4" i="23"/>
  <c r="K3" i="23"/>
  <c r="G3" i="23"/>
  <c r="K2" i="23"/>
  <c r="G2" i="23"/>
  <c r="N60" i="26" l="1"/>
  <c r="E60" i="26"/>
  <c r="D60" i="26"/>
  <c r="C60" i="26"/>
  <c r="N59" i="26"/>
  <c r="E59" i="26"/>
  <c r="D59" i="26"/>
  <c r="C59" i="26"/>
  <c r="N58" i="26"/>
  <c r="E58" i="26"/>
  <c r="D58" i="26"/>
  <c r="C58" i="26"/>
  <c r="N57" i="26"/>
  <c r="E57" i="26"/>
  <c r="D57" i="26"/>
  <c r="C57" i="26"/>
  <c r="N56" i="26"/>
  <c r="E56" i="26"/>
  <c r="D56" i="26"/>
  <c r="C56" i="26"/>
  <c r="N55" i="26"/>
  <c r="E55" i="26"/>
  <c r="D55" i="26"/>
  <c r="C55" i="26"/>
  <c r="N54" i="26"/>
  <c r="E54" i="26"/>
  <c r="D54" i="26"/>
  <c r="C54" i="26"/>
  <c r="N53" i="26"/>
  <c r="E53" i="26"/>
  <c r="D53" i="26"/>
  <c r="C53" i="26"/>
  <c r="N52" i="26"/>
  <c r="E52" i="26"/>
  <c r="D52" i="26"/>
  <c r="C52" i="26"/>
  <c r="N51" i="26"/>
  <c r="E51" i="26"/>
  <c r="D51" i="26"/>
  <c r="C51" i="26"/>
  <c r="N50" i="26"/>
  <c r="E50" i="26"/>
  <c r="D50" i="26"/>
  <c r="C50" i="26"/>
  <c r="N49" i="26"/>
  <c r="E49" i="26"/>
  <c r="D49" i="26"/>
  <c r="C49" i="26"/>
  <c r="B49" i="26"/>
  <c r="A49" i="26"/>
  <c r="N45" i="26"/>
  <c r="H45" i="26"/>
  <c r="G45" i="26"/>
  <c r="F45" i="26"/>
  <c r="E45" i="26"/>
  <c r="D45" i="26"/>
  <c r="C45" i="26"/>
  <c r="N44" i="26"/>
  <c r="H44" i="26"/>
  <c r="G44" i="26"/>
  <c r="F44" i="26"/>
  <c r="E44" i="26"/>
  <c r="D44" i="26"/>
  <c r="C44" i="26"/>
  <c r="N43" i="26"/>
  <c r="H43" i="26"/>
  <c r="G43" i="26"/>
  <c r="F43" i="26"/>
  <c r="E43" i="26"/>
  <c r="D43" i="26"/>
  <c r="C43" i="26"/>
  <c r="N42" i="26"/>
  <c r="H42" i="26"/>
  <c r="G42" i="26"/>
  <c r="F42" i="26"/>
  <c r="E42" i="26"/>
  <c r="D42" i="26"/>
  <c r="C42" i="26"/>
  <c r="N41" i="26"/>
  <c r="H41" i="26"/>
  <c r="G41" i="26"/>
  <c r="F41" i="26"/>
  <c r="E41" i="26"/>
  <c r="D41" i="26"/>
  <c r="C41" i="26"/>
  <c r="B41" i="26"/>
  <c r="A41" i="26"/>
  <c r="I37" i="26"/>
  <c r="H37" i="26"/>
  <c r="G37" i="26"/>
  <c r="F37" i="26"/>
  <c r="E37" i="26"/>
  <c r="D37" i="26"/>
  <c r="C37" i="26"/>
  <c r="B37" i="26"/>
  <c r="A37" i="26"/>
  <c r="D33" i="26"/>
  <c r="C33" i="26"/>
  <c r="D32" i="26"/>
  <c r="C32" i="26"/>
  <c r="D31" i="26"/>
  <c r="C31" i="26"/>
  <c r="D30" i="26"/>
  <c r="C30" i="26"/>
  <c r="D29" i="26"/>
  <c r="C29" i="26"/>
  <c r="D28" i="26"/>
  <c r="C28" i="26"/>
  <c r="D27" i="26"/>
  <c r="C27" i="26"/>
  <c r="D26" i="26"/>
  <c r="C26" i="26"/>
  <c r="D25" i="26"/>
  <c r="C25" i="26"/>
  <c r="D24" i="26"/>
  <c r="C24" i="26"/>
  <c r="D23" i="26"/>
  <c r="C23" i="26"/>
  <c r="D22" i="26"/>
  <c r="C22" i="26"/>
  <c r="D21" i="26"/>
  <c r="C21" i="26"/>
  <c r="D20" i="26"/>
  <c r="C20" i="26"/>
  <c r="D19" i="26"/>
  <c r="C19" i="26"/>
  <c r="D18" i="26"/>
  <c r="C18" i="26"/>
  <c r="D17" i="26"/>
  <c r="C17" i="26"/>
  <c r="D16" i="26"/>
  <c r="C16" i="26"/>
  <c r="D15" i="26"/>
  <c r="C15" i="26"/>
  <c r="B5" i="26"/>
  <c r="A5" i="26"/>
  <c r="A1" i="26"/>
  <c r="F2" i="21"/>
  <c r="F2" i="20"/>
  <c r="F2" i="19"/>
  <c r="F2" i="18"/>
  <c r="F2" i="17"/>
  <c r="F2" i="16"/>
  <c r="F2" i="15"/>
  <c r="F2" i="14"/>
  <c r="D45" i="25" l="1"/>
  <c r="C45" i="25"/>
  <c r="D44" i="25"/>
  <c r="C44" i="25"/>
  <c r="D43" i="25"/>
  <c r="C43" i="25"/>
  <c r="D42" i="25"/>
  <c r="C42" i="25"/>
  <c r="D41" i="25"/>
  <c r="B11" i="26" s="1"/>
  <c r="C41" i="25"/>
  <c r="A11" i="26" s="1"/>
  <c r="D40" i="25"/>
  <c r="B10" i="26" s="1"/>
  <c r="C40" i="25"/>
  <c r="A10" i="26" s="1"/>
  <c r="D39" i="25"/>
  <c r="B9" i="26" s="1"/>
  <c r="C39" i="25"/>
  <c r="A9" i="26" s="1"/>
  <c r="D38" i="25"/>
  <c r="B8" i="26" s="1"/>
  <c r="C38" i="25"/>
  <c r="A8" i="26" s="1"/>
  <c r="D37" i="25"/>
  <c r="B7" i="26" s="1"/>
  <c r="C37" i="25"/>
  <c r="A7" i="26" s="1"/>
  <c r="D36" i="25"/>
  <c r="B6" i="26" s="1"/>
  <c r="C36" i="25"/>
  <c r="A6" i="26" s="1"/>
  <c r="D35" i="25"/>
  <c r="B33" i="26" s="1"/>
  <c r="C35" i="25"/>
  <c r="A33" i="26" s="1"/>
  <c r="D34" i="25"/>
  <c r="B32" i="26" s="1"/>
  <c r="C34" i="25"/>
  <c r="A32" i="26" s="1"/>
  <c r="D33" i="25"/>
  <c r="B31" i="26" s="1"/>
  <c r="C33" i="25"/>
  <c r="A31" i="26" s="1"/>
  <c r="D32" i="25"/>
  <c r="B30" i="26" s="1"/>
  <c r="C32" i="25"/>
  <c r="A30" i="26" s="1"/>
  <c r="D31" i="25"/>
  <c r="B29" i="26" s="1"/>
  <c r="C31" i="25"/>
  <c r="A29" i="26" s="1"/>
  <c r="D30" i="25"/>
  <c r="B60" i="26" s="1"/>
  <c r="C30" i="25"/>
  <c r="A60" i="26" s="1"/>
  <c r="D29" i="25"/>
  <c r="B59" i="26" s="1"/>
  <c r="C29" i="25"/>
  <c r="A59" i="26" s="1"/>
  <c r="D28" i="25"/>
  <c r="B28" i="26" s="1"/>
  <c r="C28" i="25"/>
  <c r="A28" i="26" s="1"/>
  <c r="D27" i="25"/>
  <c r="B27" i="26" s="1"/>
  <c r="C27" i="25"/>
  <c r="A27" i="26" s="1"/>
  <c r="D26" i="25"/>
  <c r="B26" i="26" s="1"/>
  <c r="C26" i="25"/>
  <c r="A26" i="26" s="1"/>
  <c r="D25" i="25"/>
  <c r="B25" i="26" s="1"/>
  <c r="C25" i="25"/>
  <c r="A25" i="26" s="1"/>
  <c r="D24" i="25"/>
  <c r="B24" i="26" s="1"/>
  <c r="C24" i="25"/>
  <c r="A24" i="26" s="1"/>
  <c r="D23" i="25"/>
  <c r="B23" i="26" s="1"/>
  <c r="C23" i="25"/>
  <c r="A23" i="26" s="1"/>
  <c r="D22" i="25"/>
  <c r="B45" i="26" s="1"/>
  <c r="C22" i="25"/>
  <c r="A45" i="26" s="1"/>
  <c r="D21" i="25"/>
  <c r="B22" i="26" s="1"/>
  <c r="C21" i="25"/>
  <c r="A22" i="26" s="1"/>
  <c r="D20" i="25"/>
  <c r="B58" i="26" s="1"/>
  <c r="C20" i="25"/>
  <c r="A58" i="26" s="1"/>
  <c r="D19" i="25"/>
  <c r="B57" i="26" s="1"/>
  <c r="C19" i="25"/>
  <c r="A57" i="26" s="1"/>
  <c r="D18" i="25"/>
  <c r="B56" i="26" s="1"/>
  <c r="C18" i="25"/>
  <c r="A56" i="26" s="1"/>
  <c r="D17" i="25"/>
  <c r="B55" i="26" s="1"/>
  <c r="C17" i="25"/>
  <c r="A55" i="26" s="1"/>
  <c r="D16" i="25"/>
  <c r="B44" i="26" s="1"/>
  <c r="C16" i="25"/>
  <c r="A44" i="26" s="1"/>
  <c r="D15" i="25"/>
  <c r="B43" i="26" s="1"/>
  <c r="C15" i="25"/>
  <c r="A43" i="26" s="1"/>
  <c r="D14" i="25"/>
  <c r="B54" i="26" s="1"/>
  <c r="C14" i="25"/>
  <c r="A54" i="26" s="1"/>
  <c r="D13" i="25"/>
  <c r="B21" i="26" s="1"/>
  <c r="C13" i="25"/>
  <c r="A21" i="26" s="1"/>
  <c r="D12" i="25"/>
  <c r="B42" i="26" s="1"/>
  <c r="C12" i="25"/>
  <c r="A42" i="26" s="1"/>
  <c r="D11" i="25"/>
  <c r="B20" i="26" s="1"/>
  <c r="C11" i="25"/>
  <c r="A20" i="26" s="1"/>
  <c r="D10" i="25"/>
  <c r="B53" i="26" s="1"/>
  <c r="C10" i="25"/>
  <c r="A53" i="26" s="1"/>
  <c r="D9" i="25"/>
  <c r="B19" i="26" s="1"/>
  <c r="C9" i="25"/>
  <c r="A19" i="26" s="1"/>
  <c r="D8" i="25"/>
  <c r="B18" i="26" s="1"/>
  <c r="C8" i="25"/>
  <c r="A18" i="26" s="1"/>
  <c r="D7" i="25"/>
  <c r="B17" i="26" s="1"/>
  <c r="C7" i="25"/>
  <c r="A17" i="26" s="1"/>
  <c r="D6" i="25"/>
  <c r="B52" i="26" s="1"/>
  <c r="C6" i="25"/>
  <c r="A52" i="26" s="1"/>
  <c r="D5" i="25"/>
  <c r="B16" i="26" s="1"/>
  <c r="C5" i="25"/>
  <c r="A16" i="26" s="1"/>
  <c r="D4" i="25"/>
  <c r="B51" i="26" s="1"/>
  <c r="C4" i="25"/>
  <c r="A51" i="26" s="1"/>
  <c r="D3" i="25"/>
  <c r="B50" i="26" s="1"/>
  <c r="C3" i="25"/>
  <c r="A50" i="26" s="1"/>
  <c r="D2" i="25"/>
  <c r="B15" i="26" s="1"/>
  <c r="C2" i="25"/>
  <c r="A15" i="26" s="1"/>
  <c r="A28" i="23"/>
  <c r="A26" i="23"/>
  <c r="Q7" i="23"/>
  <c r="P7" i="23"/>
  <c r="O4" i="23"/>
  <c r="Q3" i="23"/>
  <c r="P3" i="23"/>
  <c r="O3" i="23"/>
  <c r="B3" i="23"/>
  <c r="E20" i="22"/>
  <c r="E19" i="22"/>
  <c r="E18" i="22"/>
  <c r="E17" i="22"/>
  <c r="E16" i="22"/>
  <c r="E15" i="22"/>
  <c r="E14" i="22"/>
  <c r="E13" i="22"/>
  <c r="E12" i="22"/>
  <c r="E11" i="22"/>
  <c r="E10" i="22"/>
  <c r="E9" i="22"/>
  <c r="E8" i="22"/>
  <c r="E7" i="22"/>
  <c r="E6" i="22"/>
  <c r="E5" i="22"/>
  <c r="E4" i="22"/>
  <c r="E3" i="22"/>
  <c r="E2" i="22"/>
  <c r="C71" i="20"/>
  <c r="C74" i="20"/>
  <c r="B74" i="20"/>
  <c r="C70" i="20"/>
  <c r="B70" i="20"/>
  <c r="C73" i="20"/>
  <c r="B73" i="20"/>
  <c r="C72" i="20"/>
  <c r="B72" i="20"/>
  <c r="C69" i="20"/>
  <c r="B69" i="20"/>
  <c r="C68" i="20"/>
  <c r="B68" i="20"/>
  <c r="C67" i="20"/>
  <c r="B67" i="20"/>
  <c r="C66" i="20"/>
  <c r="B66" i="20"/>
  <c r="C65" i="20"/>
  <c r="B65" i="20"/>
  <c r="C64" i="20"/>
  <c r="B64" i="20"/>
  <c r="C63" i="20"/>
  <c r="B63" i="20"/>
  <c r="C62" i="20"/>
  <c r="B62" i="20"/>
  <c r="C61" i="20"/>
  <c r="B61" i="20"/>
  <c r="C60" i="20"/>
  <c r="B60" i="20"/>
  <c r="C59" i="20"/>
  <c r="B59" i="20"/>
  <c r="C58" i="20"/>
  <c r="B58" i="20"/>
  <c r="C57" i="20"/>
  <c r="B57" i="20"/>
  <c r="C56" i="20"/>
  <c r="B56" i="20"/>
  <c r="C55" i="20"/>
  <c r="B55" i="20"/>
  <c r="C54" i="20"/>
  <c r="B54" i="20"/>
  <c r="C53" i="20"/>
  <c r="B53" i="20"/>
  <c r="C52" i="20"/>
  <c r="B52" i="20"/>
  <c r="C51" i="20"/>
  <c r="B51" i="20"/>
  <c r="C50" i="20"/>
  <c r="B50" i="20"/>
  <c r="C49" i="20"/>
  <c r="C48" i="20"/>
  <c r="C47" i="20"/>
  <c r="B47" i="20"/>
  <c r="C46" i="20"/>
  <c r="B46" i="20"/>
  <c r="C45" i="20"/>
  <c r="B45" i="20"/>
  <c r="C44" i="20"/>
  <c r="B44" i="20"/>
  <c r="C43" i="20"/>
  <c r="B43" i="20"/>
  <c r="C42" i="20"/>
  <c r="B42" i="20"/>
  <c r="C41" i="20"/>
  <c r="B41" i="20"/>
  <c r="C40" i="20"/>
  <c r="B40" i="20"/>
  <c r="C39" i="20"/>
  <c r="B39" i="20"/>
  <c r="C38" i="20"/>
  <c r="B38" i="20"/>
  <c r="C37" i="20"/>
  <c r="B37" i="20"/>
  <c r="C36" i="20"/>
  <c r="B36" i="20"/>
  <c r="C35" i="20"/>
  <c r="B35" i="20"/>
  <c r="C34" i="20"/>
  <c r="B34" i="20"/>
  <c r="C33" i="20"/>
  <c r="B33" i="20"/>
  <c r="C32" i="20"/>
  <c r="B32" i="20"/>
  <c r="C31" i="20"/>
  <c r="B31" i="20"/>
  <c r="C30" i="20"/>
  <c r="B30" i="20"/>
  <c r="C29" i="20"/>
  <c r="B29" i="20"/>
  <c r="C28" i="20"/>
  <c r="B28" i="20"/>
  <c r="C27" i="20"/>
  <c r="B27" i="20"/>
  <c r="C26" i="20"/>
  <c r="B26" i="20"/>
  <c r="C25" i="20"/>
  <c r="B25" i="20"/>
  <c r="C24" i="20"/>
  <c r="B24" i="20"/>
  <c r="C23" i="20"/>
  <c r="B23" i="20"/>
  <c r="C22" i="20"/>
  <c r="B22" i="20"/>
  <c r="C21" i="20"/>
  <c r="B21" i="20"/>
  <c r="C20" i="20"/>
  <c r="B20" i="20"/>
  <c r="C19" i="20"/>
  <c r="B19" i="20"/>
  <c r="C18" i="20"/>
  <c r="B18" i="20"/>
  <c r="C17" i="20"/>
  <c r="B17" i="20"/>
  <c r="C16" i="20"/>
  <c r="B16" i="20"/>
  <c r="C15" i="20"/>
  <c r="B15" i="20"/>
  <c r="C14" i="20"/>
  <c r="B14" i="20"/>
  <c r="C13" i="20"/>
  <c r="B13" i="20"/>
  <c r="C12" i="20"/>
  <c r="B12" i="20"/>
  <c r="C11" i="20"/>
  <c r="B11" i="20"/>
  <c r="C10" i="20"/>
  <c r="B10" i="20"/>
  <c r="C9" i="20"/>
  <c r="B9" i="20"/>
  <c r="C8" i="20"/>
  <c r="B8" i="20"/>
  <c r="C7" i="20"/>
  <c r="B7" i="20"/>
  <c r="C6" i="20"/>
  <c r="B6" i="20"/>
  <c r="C5" i="20"/>
  <c r="B5" i="20"/>
  <c r="C4" i="20"/>
  <c r="B4" i="20"/>
  <c r="C299" i="19"/>
  <c r="C298" i="19"/>
  <c r="C266" i="19"/>
  <c r="C296" i="19"/>
  <c r="B296" i="19"/>
  <c r="C295" i="19"/>
  <c r="B295" i="19"/>
  <c r="C261" i="19"/>
  <c r="C260" i="19"/>
  <c r="C259" i="19"/>
  <c r="C258" i="19"/>
  <c r="C257" i="19"/>
  <c r="C256" i="19"/>
  <c r="C263"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B208" i="19"/>
  <c r="C207" i="19"/>
  <c r="B207" i="19"/>
  <c r="C206" i="19"/>
  <c r="B206" i="19"/>
  <c r="C205" i="19"/>
  <c r="C204" i="19"/>
  <c r="C203" i="19"/>
  <c r="C202" i="19"/>
  <c r="C201" i="19"/>
  <c r="C200" i="19"/>
  <c r="C199" i="19"/>
  <c r="C198" i="19"/>
  <c r="C197" i="19"/>
  <c r="C196" i="19"/>
  <c r="C195" i="19"/>
  <c r="C194" i="19"/>
  <c r="C193" i="19"/>
  <c r="C192" i="19"/>
  <c r="C191" i="19"/>
  <c r="C190" i="19"/>
  <c r="C189" i="19"/>
  <c r="B189" i="19"/>
  <c r="C188" i="19"/>
  <c r="B188" i="19"/>
  <c r="C187" i="19"/>
  <c r="C186" i="19"/>
  <c r="C185" i="19"/>
  <c r="C184" i="19"/>
  <c r="B184" i="19"/>
  <c r="C183" i="19"/>
  <c r="C182" i="19"/>
  <c r="C181" i="19"/>
  <c r="C180" i="19"/>
  <c r="C179" i="19"/>
  <c r="C178" i="19"/>
  <c r="C177" i="19"/>
  <c r="B177" i="19"/>
  <c r="C176" i="19"/>
  <c r="B176" i="19"/>
  <c r="C175" i="19"/>
  <c r="B175" i="19"/>
  <c r="C174" i="19"/>
  <c r="B174" i="19"/>
  <c r="C173" i="19"/>
  <c r="B173" i="19"/>
  <c r="C172" i="19"/>
  <c r="B172" i="19"/>
  <c r="C171" i="19"/>
  <c r="B171" i="19"/>
  <c r="C170" i="19"/>
  <c r="B170" i="19"/>
  <c r="C169" i="19"/>
  <c r="B169" i="19"/>
  <c r="C168" i="19"/>
  <c r="C167" i="19"/>
  <c r="C166" i="19"/>
  <c r="C165" i="19"/>
  <c r="C164" i="19"/>
  <c r="C163" i="19"/>
  <c r="C162" i="19"/>
  <c r="C161" i="19"/>
  <c r="C160" i="19"/>
  <c r="C159" i="19"/>
  <c r="C158" i="19"/>
  <c r="C157" i="19"/>
  <c r="C156" i="19"/>
  <c r="C155" i="19"/>
  <c r="C154" i="19"/>
  <c r="C153" i="19"/>
  <c r="C152" i="19"/>
  <c r="C151" i="19"/>
  <c r="C150" i="19"/>
  <c r="C149" i="19"/>
  <c r="C148" i="19"/>
  <c r="C147" i="19"/>
  <c r="C262" i="19"/>
  <c r="C146" i="19"/>
  <c r="C145"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B99" i="19"/>
  <c r="C98" i="19"/>
  <c r="B98" i="19"/>
  <c r="C97" i="19"/>
  <c r="C96" i="19"/>
  <c r="C95" i="19"/>
  <c r="C94" i="19"/>
  <c r="C93" i="19"/>
  <c r="B93" i="19"/>
  <c r="C92" i="19"/>
  <c r="C91" i="19"/>
  <c r="C90" i="19"/>
  <c r="B90" i="19"/>
  <c r="C89" i="19"/>
  <c r="B89" i="19"/>
  <c r="C88" i="19"/>
  <c r="B88" i="19"/>
  <c r="C87" i="19"/>
  <c r="B87" i="19"/>
  <c r="C86" i="19"/>
  <c r="B86" i="19"/>
  <c r="C85" i="19"/>
  <c r="B85" i="19"/>
  <c r="C84" i="19"/>
  <c r="B84" i="19"/>
  <c r="C83" i="19"/>
  <c r="C82" i="19"/>
  <c r="B82" i="19"/>
  <c r="C81" i="19"/>
  <c r="C80" i="19"/>
  <c r="C79" i="19"/>
  <c r="C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C4" i="18"/>
  <c r="B4" i="18"/>
  <c r="C30" i="17"/>
  <c r="B30" i="17"/>
  <c r="C29" i="17"/>
  <c r="B29" i="17"/>
  <c r="C28" i="17"/>
  <c r="B28" i="17"/>
  <c r="C27" i="17"/>
  <c r="B27" i="17"/>
  <c r="C26" i="17"/>
  <c r="B26" i="17"/>
  <c r="C25" i="17"/>
  <c r="B25" i="17"/>
  <c r="C24" i="17"/>
  <c r="B24" i="17"/>
  <c r="C23" i="17"/>
  <c r="B23" i="17"/>
  <c r="C22" i="17"/>
  <c r="B22" i="17"/>
  <c r="C21" i="17"/>
  <c r="B21" i="17"/>
  <c r="C20" i="17"/>
  <c r="B20" i="17"/>
  <c r="C19" i="17"/>
  <c r="B19" i="17"/>
  <c r="C18" i="17"/>
  <c r="B18" i="17"/>
  <c r="C17" i="17"/>
  <c r="B17" i="17"/>
  <c r="C16" i="17"/>
  <c r="B16" i="17"/>
  <c r="C15" i="17"/>
  <c r="B15" i="17"/>
  <c r="C14" i="17"/>
  <c r="B14" i="17"/>
  <c r="C13" i="17"/>
  <c r="B13" i="17"/>
  <c r="C12" i="17"/>
  <c r="B12" i="17"/>
  <c r="C11" i="17"/>
  <c r="B11" i="17"/>
  <c r="C10" i="17"/>
  <c r="B10" i="17"/>
  <c r="C9" i="17"/>
  <c r="B9" i="17"/>
  <c r="C8" i="17"/>
  <c r="B8" i="17"/>
  <c r="C7" i="17"/>
  <c r="B7" i="17"/>
  <c r="C6" i="17"/>
  <c r="B6" i="17"/>
  <c r="C5" i="17"/>
  <c r="B5" i="17"/>
  <c r="C4" i="17"/>
  <c r="B4" i="17"/>
  <c r="C755" i="16"/>
  <c r="C481" i="16"/>
  <c r="C641" i="16"/>
  <c r="C628" i="16"/>
  <c r="C626" i="16"/>
  <c r="C701" i="16"/>
  <c r="C739" i="16"/>
  <c r="C749" i="16"/>
  <c r="C748" i="16"/>
  <c r="C747" i="16"/>
  <c r="C752" i="16"/>
  <c r="C750" i="16"/>
  <c r="C751" i="16"/>
  <c r="C743" i="16"/>
  <c r="C744" i="16"/>
  <c r="C745" i="16"/>
  <c r="C746" i="16"/>
  <c r="C740" i="16"/>
  <c r="C741" i="16"/>
  <c r="C738" i="16"/>
  <c r="C734" i="16"/>
  <c r="C737" i="16"/>
  <c r="C736" i="16"/>
  <c r="C733" i="16"/>
  <c r="C726" i="16"/>
  <c r="C725" i="16"/>
  <c r="C724" i="16"/>
  <c r="C732" i="16"/>
  <c r="C731" i="16"/>
  <c r="C730" i="16"/>
  <c r="C742" i="16"/>
  <c r="C735" i="16"/>
  <c r="C729" i="16"/>
  <c r="C728" i="16"/>
  <c r="C727" i="16"/>
  <c r="C723" i="16"/>
  <c r="C721" i="16"/>
  <c r="C718" i="16"/>
  <c r="C719" i="16"/>
  <c r="C722" i="16"/>
  <c r="C713" i="16"/>
  <c r="C720" i="16"/>
  <c r="C714" i="16"/>
  <c r="C717" i="16"/>
  <c r="C715" i="16"/>
  <c r="C716" i="16"/>
  <c r="C707" i="16"/>
  <c r="C702" i="16"/>
  <c r="C706" i="16"/>
  <c r="C704" i="16"/>
  <c r="C703" i="16"/>
  <c r="C700" i="16"/>
  <c r="C699" i="16"/>
  <c r="C698" i="16"/>
  <c r="C709" i="16"/>
  <c r="C697" i="16"/>
  <c r="C695" i="16"/>
  <c r="C691" i="16"/>
  <c r="C693" i="16"/>
  <c r="C690" i="16"/>
  <c r="C687" i="16"/>
  <c r="C694" i="16"/>
  <c r="C688" i="16"/>
  <c r="C689" i="16"/>
  <c r="C696" i="16"/>
  <c r="C683" i="16"/>
  <c r="C684" i="16"/>
  <c r="C685" i="16"/>
  <c r="C686" i="16"/>
  <c r="C681" i="16"/>
  <c r="C682" i="16"/>
  <c r="C678" i="16"/>
  <c r="C692" i="16"/>
  <c r="C679" i="16"/>
  <c r="C680" i="16"/>
  <c r="C676" i="16"/>
  <c r="C677" i="16"/>
  <c r="C711" i="16"/>
  <c r="C710" i="16"/>
  <c r="C705" i="16"/>
  <c r="C708" i="16"/>
  <c r="C712" i="16"/>
  <c r="C630" i="16"/>
  <c r="C395" i="16"/>
  <c r="C396" i="16"/>
  <c r="C619" i="16"/>
  <c r="C393" i="16"/>
  <c r="C394" i="16"/>
  <c r="C397" i="16"/>
  <c r="C398" i="16"/>
  <c r="C399" i="16"/>
  <c r="C409" i="16"/>
  <c r="C403" i="16"/>
  <c r="C404" i="16"/>
  <c r="C410" i="16"/>
  <c r="C406" i="16"/>
  <c r="C408" i="16"/>
  <c r="C414" i="16"/>
  <c r="C411" i="16"/>
  <c r="C428" i="16"/>
  <c r="C405" i="16"/>
  <c r="C401" i="16"/>
  <c r="C402" i="16"/>
  <c r="C416" i="16"/>
  <c r="C426" i="16"/>
  <c r="C412" i="16"/>
  <c r="C415" i="16"/>
  <c r="C419" i="16"/>
  <c r="C421" i="16"/>
  <c r="C459" i="16"/>
  <c r="C429" i="16"/>
  <c r="C413" i="16"/>
  <c r="C418" i="16"/>
  <c r="C430" i="16"/>
  <c r="C448" i="16"/>
  <c r="C422" i="16"/>
  <c r="C420" i="16"/>
  <c r="C432" i="16"/>
  <c r="C431" i="16"/>
  <c r="C438" i="16"/>
  <c r="C425" i="16"/>
  <c r="C424" i="16"/>
  <c r="C427" i="16"/>
  <c r="C433" i="16"/>
  <c r="C462" i="16"/>
  <c r="C458" i="16"/>
  <c r="C451" i="16"/>
  <c r="C466" i="16"/>
  <c r="C440" i="16"/>
  <c r="C482" i="16"/>
  <c r="C497" i="16"/>
  <c r="C461" i="16"/>
  <c r="C456" i="16"/>
  <c r="C437" i="16"/>
  <c r="C452" i="16"/>
  <c r="C503" i="16"/>
  <c r="C445" i="16"/>
  <c r="C447" i="16"/>
  <c r="C449" i="16"/>
  <c r="C434" i="16"/>
  <c r="C455" i="16"/>
  <c r="C443" i="16"/>
  <c r="C450" i="16"/>
  <c r="C463" i="16"/>
  <c r="C453" i="16"/>
  <c r="C454" i="16"/>
  <c r="C457" i="16"/>
  <c r="C460" i="16"/>
  <c r="C464" i="16"/>
  <c r="C446" i="16"/>
  <c r="C467" i="16"/>
  <c r="C471" i="16"/>
  <c r="C493" i="16"/>
  <c r="C468" i="16"/>
  <c r="C530" i="16"/>
  <c r="C515" i="16"/>
  <c r="C542" i="16"/>
  <c r="C494" i="16"/>
  <c r="C479" i="16"/>
  <c r="C601" i="16"/>
  <c r="B601" i="16"/>
  <c r="C610" i="16"/>
  <c r="B610" i="16"/>
  <c r="C600" i="16"/>
  <c r="C604" i="16"/>
  <c r="C602" i="16"/>
  <c r="C477" i="16"/>
  <c r="C531" i="16"/>
  <c r="C480" i="16"/>
  <c r="C484" i="16"/>
  <c r="C488" i="16"/>
  <c r="C485" i="16"/>
  <c r="C487" i="16"/>
  <c r="C486" i="16"/>
  <c r="C491" i="16"/>
  <c r="C483" i="16"/>
  <c r="C540" i="16"/>
  <c r="C499" i="16"/>
  <c r="C496" i="16"/>
  <c r="C498" i="16"/>
  <c r="C495" i="16"/>
  <c r="C518" i="16"/>
  <c r="C490" i="16"/>
  <c r="C517" i="16"/>
  <c r="C526" i="16"/>
  <c r="C502" i="16"/>
  <c r="C525" i="16"/>
  <c r="C506" i="16"/>
  <c r="C519" i="16"/>
  <c r="C504" i="16"/>
  <c r="C569" i="16"/>
  <c r="C508" i="16"/>
  <c r="C509" i="16"/>
  <c r="C537" i="16"/>
  <c r="C510" i="16"/>
  <c r="C514" i="16"/>
  <c r="C512" i="16"/>
  <c r="C527" i="16"/>
  <c r="C528" i="16"/>
  <c r="C529" i="16"/>
  <c r="C532" i="16"/>
  <c r="C516" i="16"/>
  <c r="C524" i="16"/>
  <c r="C523" i="16"/>
  <c r="C522" i="16"/>
  <c r="C521" i="16"/>
  <c r="C520" i="16"/>
  <c r="C539" i="16"/>
  <c r="C533" i="16"/>
  <c r="C534" i="16"/>
  <c r="C535" i="16"/>
  <c r="C536" i="16"/>
  <c r="C573" i="16"/>
  <c r="C541" i="16"/>
  <c r="C544" i="16"/>
  <c r="C548" i="16"/>
  <c r="C560" i="16"/>
  <c r="C547" i="16"/>
  <c r="C549" i="16"/>
  <c r="C546" i="16"/>
  <c r="C555" i="16"/>
  <c r="C551" i="16"/>
  <c r="C550" i="16"/>
  <c r="C554" i="16"/>
  <c r="C552" i="16"/>
  <c r="C553" i="16"/>
  <c r="C556" i="16"/>
  <c r="C562" i="16"/>
  <c r="C557" i="16"/>
  <c r="C565" i="16"/>
  <c r="C558" i="16"/>
  <c r="C559" i="16"/>
  <c r="C561" i="16"/>
  <c r="C570" i="16"/>
  <c r="C564" i="16"/>
  <c r="C563" i="16"/>
  <c r="C566" i="16"/>
  <c r="C568" i="16"/>
  <c r="C571" i="16"/>
  <c r="C567" i="16"/>
  <c r="C597" i="16"/>
  <c r="C580" i="16"/>
  <c r="C579" i="16"/>
  <c r="C576" i="16"/>
  <c r="C595" i="16"/>
  <c r="C574" i="16"/>
  <c r="C578" i="16"/>
  <c r="C575" i="16"/>
  <c r="C577" i="16"/>
  <c r="C585" i="16"/>
  <c r="C581" i="16"/>
  <c r="C586" i="16"/>
  <c r="C582" i="16"/>
  <c r="C584" i="16"/>
  <c r="C583" i="16"/>
  <c r="C587" i="16"/>
  <c r="C591" i="16"/>
  <c r="C588" i="16"/>
  <c r="C590" i="16"/>
  <c r="C593" i="16"/>
  <c r="C596" i="16"/>
  <c r="C592" i="16"/>
  <c r="C594" i="16"/>
  <c r="C598" i="16"/>
  <c r="C606" i="16"/>
  <c r="C608" i="16"/>
  <c r="C609" i="16"/>
  <c r="C607" i="16"/>
  <c r="C605" i="16"/>
  <c r="C603" i="16"/>
  <c r="C599" i="16"/>
  <c r="C589" i="16"/>
  <c r="C572" i="16"/>
  <c r="C545" i="16"/>
  <c r="C538" i="16"/>
  <c r="C513" i="16"/>
  <c r="C511" i="16"/>
  <c r="C507" i="16"/>
  <c r="C505" i="16"/>
  <c r="C543" i="16"/>
  <c r="C501" i="16"/>
  <c r="C500" i="16"/>
  <c r="C492" i="16"/>
  <c r="C489" i="16"/>
  <c r="C478" i="16"/>
  <c r="C476" i="16"/>
  <c r="C474" i="16"/>
  <c r="C475" i="16"/>
  <c r="C473" i="16"/>
  <c r="C470" i="16"/>
  <c r="C472" i="16"/>
  <c r="C469" i="16"/>
  <c r="C465" i="16"/>
  <c r="C444" i="16"/>
  <c r="C442" i="16"/>
  <c r="C436" i="16"/>
  <c r="C439" i="16"/>
  <c r="C441" i="16"/>
  <c r="C435" i="16"/>
  <c r="C423" i="16"/>
  <c r="C417" i="16"/>
  <c r="C400" i="16"/>
  <c r="C407" i="16"/>
  <c r="C4" i="16"/>
  <c r="C8" i="16"/>
  <c r="C10" i="16"/>
  <c r="C13" i="16"/>
  <c r="C20" i="16"/>
  <c r="C15" i="16"/>
  <c r="C5" i="16"/>
  <c r="C6" i="16"/>
  <c r="C9" i="16"/>
  <c r="C11" i="16"/>
  <c r="C12" i="16"/>
  <c r="C14" i="16"/>
  <c r="C7" i="16"/>
  <c r="C18" i="16"/>
  <c r="C17" i="16"/>
  <c r="C16" i="16"/>
  <c r="C31" i="16"/>
  <c r="C28" i="16"/>
  <c r="C26" i="16"/>
  <c r="C24" i="16"/>
  <c r="C25" i="16"/>
  <c r="C27" i="16"/>
  <c r="C35" i="16"/>
  <c r="C19" i="16"/>
  <c r="C32" i="16"/>
  <c r="C21" i="16"/>
  <c r="C22" i="16"/>
  <c r="C23" i="16"/>
  <c r="C40" i="16"/>
  <c r="C38" i="16"/>
  <c r="C71" i="16"/>
  <c r="C36" i="16"/>
  <c r="C39" i="16"/>
  <c r="C53" i="16"/>
  <c r="C44" i="16"/>
  <c r="C43" i="16"/>
  <c r="C41" i="16"/>
  <c r="C42" i="16"/>
  <c r="C66" i="16"/>
  <c r="C46" i="16"/>
  <c r="C47" i="16"/>
  <c r="C51" i="16"/>
  <c r="C48" i="16"/>
  <c r="C50" i="16"/>
  <c r="C49" i="16"/>
  <c r="C52" i="16"/>
  <c r="C54" i="16"/>
  <c r="C55" i="16"/>
  <c r="C58" i="16"/>
  <c r="C59" i="16"/>
  <c r="C56" i="16"/>
  <c r="C57" i="16"/>
  <c r="C70" i="16"/>
  <c r="C62" i="16"/>
  <c r="C60" i="16"/>
  <c r="C67" i="16"/>
  <c r="C68" i="16"/>
  <c r="C69" i="16"/>
  <c r="C97" i="16"/>
  <c r="C89" i="16"/>
  <c r="C77" i="16"/>
  <c r="C82" i="16"/>
  <c r="C74" i="16"/>
  <c r="C76" i="16"/>
  <c r="C75" i="16"/>
  <c r="C87" i="16"/>
  <c r="C81" i="16"/>
  <c r="C85" i="16"/>
  <c r="C78" i="16"/>
  <c r="C79" i="16"/>
  <c r="C80" i="16"/>
  <c r="C96" i="16"/>
  <c r="C84" i="16"/>
  <c r="C83" i="16"/>
  <c r="C90" i="16"/>
  <c r="C91" i="16"/>
  <c r="C88" i="16"/>
  <c r="C86" i="16"/>
  <c r="C92" i="16"/>
  <c r="C98" i="16"/>
  <c r="C94" i="16"/>
  <c r="C93" i="16"/>
  <c r="C102" i="16"/>
  <c r="C101" i="16"/>
  <c r="C104" i="16"/>
  <c r="C132" i="16"/>
  <c r="B132" i="16"/>
  <c r="C103" i="16"/>
  <c r="B103" i="16"/>
  <c r="C95" i="16"/>
  <c r="C99" i="16"/>
  <c r="C100" i="16"/>
  <c r="C115" i="16"/>
  <c r="C124" i="16"/>
  <c r="C143" i="16"/>
  <c r="C172" i="16"/>
  <c r="C154" i="16"/>
  <c r="C162" i="16"/>
  <c r="C163" i="16"/>
  <c r="C176" i="16"/>
  <c r="C180" i="16"/>
  <c r="C195" i="16"/>
  <c r="C196" i="16"/>
  <c r="C224" i="16"/>
  <c r="C226" i="16"/>
  <c r="C249" i="16"/>
  <c r="C245" i="16"/>
  <c r="C243" i="16"/>
  <c r="C242" i="16"/>
  <c r="C241" i="16"/>
  <c r="C240" i="16"/>
  <c r="C239" i="16"/>
  <c r="C237" i="16"/>
  <c r="C253" i="16"/>
  <c r="C267" i="16"/>
  <c r="C270" i="16"/>
  <c r="C257" i="16"/>
  <c r="C255" i="16"/>
  <c r="C227" i="16"/>
  <c r="C171" i="16"/>
  <c r="C167" i="16"/>
  <c r="C244" i="16"/>
  <c r="C158" i="16"/>
  <c r="C155" i="16"/>
  <c r="C183" i="16"/>
  <c r="C141" i="16"/>
  <c r="C123" i="16"/>
  <c r="C105" i="16"/>
  <c r="C109" i="16"/>
  <c r="C142" i="16"/>
  <c r="C110" i="16"/>
  <c r="C137" i="16"/>
  <c r="C111" i="16"/>
  <c r="C139" i="16"/>
  <c r="C116" i="16"/>
  <c r="C112" i="16"/>
  <c r="B112" i="16"/>
  <c r="C113" i="16"/>
  <c r="B113" i="16"/>
  <c r="C122" i="16"/>
  <c r="C136" i="16"/>
  <c r="C127" i="16"/>
  <c r="C164" i="16"/>
  <c r="C126" i="16"/>
  <c r="C186" i="16"/>
  <c r="B186" i="16"/>
  <c r="C146" i="16"/>
  <c r="B146" i="16"/>
  <c r="C145" i="16"/>
  <c r="B145" i="16"/>
  <c r="C130" i="16"/>
  <c r="B130" i="16"/>
  <c r="C129" i="16"/>
  <c r="B129" i="16"/>
  <c r="C128" i="16"/>
  <c r="B128" i="16"/>
  <c r="C134" i="16"/>
  <c r="B134" i="16"/>
  <c r="C138" i="16"/>
  <c r="B138" i="16"/>
  <c r="C187" i="16"/>
  <c r="B187" i="16"/>
  <c r="C135" i="16"/>
  <c r="B135" i="16"/>
  <c r="C159" i="16"/>
  <c r="B159" i="16"/>
  <c r="C178" i="16"/>
  <c r="B178" i="16"/>
  <c r="C341" i="16"/>
  <c r="B341" i="16"/>
  <c r="C338" i="16"/>
  <c r="B338" i="16"/>
  <c r="C347" i="16"/>
  <c r="B347" i="16"/>
  <c r="C346" i="16"/>
  <c r="B346" i="16"/>
  <c r="C349" i="16"/>
  <c r="B349" i="16"/>
  <c r="C342" i="16"/>
  <c r="B342" i="16"/>
  <c r="C340" i="16"/>
  <c r="B340" i="16"/>
  <c r="C345" i="16"/>
  <c r="B345" i="16"/>
  <c r="C344" i="16"/>
  <c r="B344" i="16"/>
  <c r="C333" i="16"/>
  <c r="B333" i="16"/>
  <c r="C343" i="16"/>
  <c r="B343" i="16"/>
  <c r="C332" i="16"/>
  <c r="B332" i="16"/>
  <c r="C348" i="16"/>
  <c r="B348" i="16"/>
  <c r="C353" i="16"/>
  <c r="B353" i="16"/>
  <c r="C328" i="16"/>
  <c r="B328" i="16"/>
  <c r="C337" i="16"/>
  <c r="B337" i="16"/>
  <c r="C336" i="16"/>
  <c r="B336" i="16"/>
  <c r="C326" i="16"/>
  <c r="B326" i="16"/>
  <c r="C327" i="16"/>
  <c r="B327" i="16"/>
  <c r="C318" i="16"/>
  <c r="B318" i="16"/>
  <c r="C334" i="16"/>
  <c r="B334" i="16"/>
  <c r="C324" i="16"/>
  <c r="B324" i="16"/>
  <c r="C335" i="16"/>
  <c r="B335" i="16"/>
  <c r="C312" i="16"/>
  <c r="B312" i="16"/>
  <c r="C311" i="16"/>
  <c r="B311" i="16"/>
  <c r="C323" i="16"/>
  <c r="B323" i="16"/>
  <c r="C325" i="16"/>
  <c r="B325" i="16"/>
  <c r="C314" i="16"/>
  <c r="B314" i="16"/>
  <c r="C331" i="16"/>
  <c r="B331" i="16"/>
  <c r="C321" i="16"/>
  <c r="B321" i="16"/>
  <c r="C322" i="16"/>
  <c r="B322" i="16"/>
  <c r="C317" i="16"/>
  <c r="B317" i="16"/>
  <c r="C320" i="16"/>
  <c r="B320" i="16"/>
  <c r="C299" i="16"/>
  <c r="B299" i="16"/>
  <c r="C302" i="16"/>
  <c r="B302" i="16"/>
  <c r="C298" i="16"/>
  <c r="B298" i="16"/>
  <c r="C329" i="16"/>
  <c r="B329" i="16"/>
  <c r="C294" i="16"/>
  <c r="B294" i="16"/>
  <c r="C291" i="16"/>
  <c r="B291" i="16"/>
  <c r="C292" i="16"/>
  <c r="B292" i="16"/>
  <c r="C300" i="16"/>
  <c r="B300" i="16"/>
  <c r="C319" i="16"/>
  <c r="B319" i="16"/>
  <c r="C289" i="16"/>
  <c r="B289" i="16"/>
  <c r="C290" i="16"/>
  <c r="B290" i="16"/>
  <c r="C308" i="16"/>
  <c r="B308" i="16"/>
  <c r="C307" i="16"/>
  <c r="B307" i="16"/>
  <c r="C303" i="16"/>
  <c r="B303" i="16"/>
  <c r="C288" i="16"/>
  <c r="B288" i="16"/>
  <c r="C285" i="16"/>
  <c r="B285" i="16"/>
  <c r="C339" i="16"/>
  <c r="B339" i="16"/>
  <c r="C278" i="16"/>
  <c r="B278" i="16"/>
  <c r="C301" i="16"/>
  <c r="B301" i="16"/>
  <c r="C287" i="16"/>
  <c r="B287" i="16"/>
  <c r="C330" i="16"/>
  <c r="B330" i="16"/>
  <c r="C286" i="16"/>
  <c r="B286" i="16"/>
  <c r="C277" i="16"/>
  <c r="B277" i="16"/>
  <c r="C284" i="16"/>
  <c r="B284" i="16"/>
  <c r="C282" i="16"/>
  <c r="B282" i="16"/>
  <c r="C297" i="16"/>
  <c r="B297" i="16"/>
  <c r="C296" i="16"/>
  <c r="B296" i="16"/>
  <c r="C295" i="16"/>
  <c r="B295" i="16"/>
  <c r="C274" i="16"/>
  <c r="B274" i="16"/>
  <c r="C293" i="16"/>
  <c r="B293" i="16"/>
  <c r="C272" i="16"/>
  <c r="B272" i="16"/>
  <c r="C305" i="16"/>
  <c r="B305" i="16"/>
  <c r="C283" i="16"/>
  <c r="B283" i="16"/>
  <c r="C304" i="16"/>
  <c r="B304" i="16"/>
  <c r="C268" i="16"/>
  <c r="B268" i="16"/>
  <c r="C264" i="16"/>
  <c r="B264" i="16"/>
  <c r="C309" i="16"/>
  <c r="B309" i="16"/>
  <c r="C281" i="16"/>
  <c r="B281" i="16"/>
  <c r="C313" i="16"/>
  <c r="B313" i="16"/>
  <c r="C275" i="16"/>
  <c r="B275" i="16"/>
  <c r="C310" i="16"/>
  <c r="B310" i="16"/>
  <c r="C258" i="16"/>
  <c r="B258" i="16"/>
  <c r="C266" i="16"/>
  <c r="B266" i="16"/>
  <c r="C251" i="16"/>
  <c r="B251" i="16"/>
  <c r="C250" i="16"/>
  <c r="B250" i="16"/>
  <c r="C248" i="16"/>
  <c r="B248" i="16"/>
  <c r="C262" i="16"/>
  <c r="B262" i="16"/>
  <c r="C269" i="16"/>
  <c r="B269" i="16"/>
  <c r="C273" i="16"/>
  <c r="B273" i="16"/>
  <c r="C234" i="16"/>
  <c r="B234" i="16"/>
  <c r="C246" i="16"/>
  <c r="B246" i="16"/>
  <c r="C276" i="16"/>
  <c r="B276" i="16"/>
  <c r="C256" i="16"/>
  <c r="B256" i="16"/>
  <c r="C254" i="16"/>
  <c r="B254" i="16"/>
  <c r="C247" i="16"/>
  <c r="B247" i="16"/>
  <c r="C279" i="16"/>
  <c r="B279" i="16"/>
  <c r="C233" i="16"/>
  <c r="B233" i="16"/>
  <c r="C252" i="16"/>
  <c r="B252" i="16"/>
  <c r="C352" i="16"/>
  <c r="B352" i="16"/>
  <c r="C231" i="16"/>
  <c r="B231" i="16"/>
  <c r="C236" i="16"/>
  <c r="B236" i="16"/>
  <c r="C235" i="16"/>
  <c r="B235" i="16"/>
  <c r="C280" i="16"/>
  <c r="B280" i="16"/>
  <c r="C271" i="16"/>
  <c r="B271" i="16"/>
  <c r="C261" i="16"/>
  <c r="B261" i="16"/>
  <c r="C260" i="16"/>
  <c r="B260" i="16"/>
  <c r="C259" i="16"/>
  <c r="B259" i="16"/>
  <c r="C228" i="16"/>
  <c r="B228" i="16"/>
  <c r="C225" i="16"/>
  <c r="B225" i="16"/>
  <c r="C221" i="16"/>
  <c r="B221" i="16"/>
  <c r="C223" i="16"/>
  <c r="B223" i="16"/>
  <c r="C229" i="16"/>
  <c r="B229" i="16"/>
  <c r="C350" i="16"/>
  <c r="B350" i="16"/>
  <c r="C351" i="16"/>
  <c r="B351" i="16"/>
  <c r="C265" i="16"/>
  <c r="B265" i="16"/>
  <c r="C315" i="16"/>
  <c r="B315" i="16"/>
  <c r="C316" i="16"/>
  <c r="B316" i="16"/>
  <c r="C218" i="16"/>
  <c r="B218" i="16"/>
  <c r="C222" i="16"/>
  <c r="B222" i="16"/>
  <c r="C217" i="16"/>
  <c r="B217" i="16"/>
  <c r="C232" i="16"/>
  <c r="B232" i="16"/>
  <c r="C214" i="16"/>
  <c r="B214" i="16"/>
  <c r="C306" i="16"/>
  <c r="B306" i="16"/>
  <c r="C220" i="16"/>
  <c r="B220" i="16"/>
  <c r="C215" i="16"/>
  <c r="B215" i="16"/>
  <c r="C213" i="16"/>
  <c r="B213" i="16"/>
  <c r="C212" i="16"/>
  <c r="B212" i="16"/>
  <c r="C211" i="16"/>
  <c r="B211" i="16"/>
  <c r="C238" i="16"/>
  <c r="B238" i="16"/>
  <c r="C197" i="16"/>
  <c r="B197" i="16"/>
  <c r="C200" i="16"/>
  <c r="B200" i="16"/>
  <c r="C199" i="16"/>
  <c r="B199" i="16"/>
  <c r="C192" i="16"/>
  <c r="B192" i="16"/>
  <c r="C194" i="16"/>
  <c r="B194" i="16"/>
  <c r="C191" i="16"/>
  <c r="B191" i="16"/>
  <c r="C219" i="16"/>
  <c r="B219" i="16"/>
  <c r="C185" i="16"/>
  <c r="B185" i="16"/>
  <c r="C184" i="16"/>
  <c r="B184" i="16"/>
  <c r="C181" i="16"/>
  <c r="B181" i="16"/>
  <c r="C182" i="16"/>
  <c r="B182" i="16"/>
  <c r="C177" i="16"/>
  <c r="B177" i="16"/>
  <c r="C190" i="16"/>
  <c r="B190" i="16"/>
  <c r="C193" i="16"/>
  <c r="B193" i="16"/>
  <c r="C202" i="16"/>
  <c r="B202" i="16"/>
  <c r="C179" i="16"/>
  <c r="B179" i="16"/>
  <c r="C216" i="16"/>
  <c r="B216" i="16"/>
  <c r="C170" i="16"/>
  <c r="B170" i="16"/>
  <c r="C168" i="16"/>
  <c r="B168" i="16"/>
  <c r="C166" i="16"/>
  <c r="B166" i="16"/>
  <c r="C165" i="16"/>
  <c r="B165" i="16"/>
  <c r="C169" i="16"/>
  <c r="B169" i="16"/>
  <c r="C174" i="16"/>
  <c r="B174" i="16"/>
  <c r="C263" i="16"/>
  <c r="B263" i="16"/>
  <c r="C156" i="16"/>
  <c r="B156" i="16"/>
  <c r="C188" i="16"/>
  <c r="B188" i="16"/>
  <c r="C153" i="16"/>
  <c r="B153" i="16"/>
  <c r="C198" i="16"/>
  <c r="B198" i="16"/>
  <c r="C152" i="16"/>
  <c r="B152" i="16"/>
  <c r="C151" i="16"/>
  <c r="B151" i="16"/>
  <c r="C148" i="16"/>
  <c r="B148" i="16"/>
  <c r="C149" i="16"/>
  <c r="B149" i="16"/>
  <c r="C207" i="16"/>
  <c r="B207" i="16"/>
  <c r="C150" i="16"/>
  <c r="C147" i="16"/>
  <c r="C140" i="16"/>
  <c r="C133" i="16"/>
  <c r="C144" i="16"/>
  <c r="B144" i="16"/>
  <c r="C203" i="16"/>
  <c r="B203" i="16"/>
  <c r="C206" i="16"/>
  <c r="B206" i="16"/>
  <c r="C209" i="16"/>
  <c r="B209" i="16"/>
  <c r="C204" i="16"/>
  <c r="B204" i="16"/>
  <c r="C205" i="16"/>
  <c r="B205" i="16"/>
  <c r="C189" i="16"/>
  <c r="B189" i="16"/>
  <c r="C208" i="16"/>
  <c r="B208" i="16"/>
  <c r="C230" i="16"/>
  <c r="B230" i="16"/>
  <c r="C201" i="16"/>
  <c r="B201" i="16"/>
  <c r="C175" i="16"/>
  <c r="B175" i="16"/>
  <c r="C210" i="16"/>
  <c r="B210" i="16"/>
  <c r="C120" i="16"/>
  <c r="C119" i="16"/>
  <c r="C131" i="16"/>
  <c r="C125" i="16"/>
  <c r="C118" i="16"/>
  <c r="C173" i="16"/>
  <c r="C107" i="16"/>
  <c r="C108" i="16"/>
  <c r="B108" i="16"/>
  <c r="C117" i="16"/>
  <c r="B117" i="16"/>
  <c r="C121" i="16"/>
  <c r="B121" i="16"/>
  <c r="C157" i="16"/>
  <c r="B157" i="16"/>
  <c r="C160" i="16"/>
  <c r="B160" i="16"/>
  <c r="C161" i="16"/>
  <c r="B161" i="16"/>
  <c r="C114" i="16"/>
  <c r="C106" i="16"/>
  <c r="C73" i="16"/>
  <c r="C65" i="16"/>
  <c r="C64" i="16"/>
  <c r="C61" i="16"/>
  <c r="C63" i="16"/>
  <c r="C72" i="16"/>
  <c r="C45" i="16"/>
  <c r="C37" i="16"/>
  <c r="C33" i="16"/>
  <c r="C29" i="16"/>
  <c r="C30" i="16"/>
  <c r="C34" i="16"/>
  <c r="C754" i="16"/>
  <c r="C296" i="15"/>
  <c r="C297" i="15"/>
  <c r="C316" i="15"/>
  <c r="B316" i="15"/>
  <c r="C315" i="15"/>
  <c r="B315" i="15"/>
  <c r="C314" i="15"/>
  <c r="B314" i="15"/>
  <c r="C313" i="15"/>
  <c r="B313" i="15"/>
  <c r="C312" i="15"/>
  <c r="B312" i="15"/>
  <c r="C308" i="15"/>
  <c r="B308" i="15"/>
  <c r="C311" i="15"/>
  <c r="B311" i="15"/>
  <c r="C310" i="15"/>
  <c r="B310" i="15"/>
  <c r="C309" i="15"/>
  <c r="B309" i="15"/>
  <c r="C307" i="15"/>
  <c r="B307" i="15"/>
  <c r="C305" i="15"/>
  <c r="B305" i="15"/>
  <c r="C306" i="15"/>
  <c r="B306" i="15"/>
  <c r="C304" i="15"/>
  <c r="C303" i="15"/>
  <c r="C302" i="15"/>
  <c r="C301" i="15"/>
  <c r="C300" i="15"/>
  <c r="C299" i="15"/>
  <c r="C298" i="15"/>
  <c r="C295" i="15"/>
  <c r="C294" i="15"/>
  <c r="C173" i="15"/>
  <c r="C174" i="15"/>
  <c r="C179" i="15"/>
  <c r="C175" i="15"/>
  <c r="C176" i="15"/>
  <c r="C177" i="15"/>
  <c r="C178" i="15"/>
  <c r="C180" i="15"/>
  <c r="C182" i="15"/>
  <c r="C183" i="15"/>
  <c r="C184" i="15"/>
  <c r="C185" i="15"/>
  <c r="C188" i="15"/>
  <c r="C190" i="15"/>
  <c r="C192" i="15"/>
  <c r="C191" i="15"/>
  <c r="C193" i="15"/>
  <c r="C198" i="15"/>
  <c r="C196" i="15"/>
  <c r="C197" i="15"/>
  <c r="C200" i="15"/>
  <c r="C195" i="15"/>
  <c r="C199" i="15"/>
  <c r="C201" i="15"/>
  <c r="C204" i="15"/>
  <c r="C205" i="15"/>
  <c r="C210" i="15"/>
  <c r="C208" i="15"/>
  <c r="C209" i="15"/>
  <c r="C214" i="15"/>
  <c r="C212" i="15"/>
  <c r="C215" i="15"/>
  <c r="C213" i="15"/>
  <c r="C232" i="15"/>
  <c r="C223" i="15"/>
  <c r="C218" i="15"/>
  <c r="C224" i="15"/>
  <c r="C219" i="15"/>
  <c r="C220" i="15"/>
  <c r="C222" i="15"/>
  <c r="C226" i="15"/>
  <c r="C225" i="15"/>
  <c r="C228" i="15"/>
  <c r="C229" i="15"/>
  <c r="C230" i="15"/>
  <c r="C231" i="15"/>
  <c r="C234" i="15"/>
  <c r="C233" i="15"/>
  <c r="C236" i="15"/>
  <c r="C235" i="15"/>
  <c r="C237" i="15"/>
  <c r="C239" i="15"/>
  <c r="C241" i="15"/>
  <c r="C242" i="15"/>
  <c r="C243" i="15"/>
  <c r="C244" i="15"/>
  <c r="C246" i="15"/>
  <c r="C251" i="15"/>
  <c r="C250" i="15"/>
  <c r="C252" i="15"/>
  <c r="C254" i="15"/>
  <c r="C255" i="15"/>
  <c r="C261" i="15"/>
  <c r="B261" i="15"/>
  <c r="C257" i="15"/>
  <c r="B257" i="15"/>
  <c r="C258" i="15"/>
  <c r="B258" i="15"/>
  <c r="C260" i="15"/>
  <c r="C259" i="15"/>
  <c r="C263" i="15"/>
  <c r="C264" i="15"/>
  <c r="B264" i="15"/>
  <c r="C267" i="15"/>
  <c r="B267" i="15"/>
  <c r="C266" i="15"/>
  <c r="B266" i="15"/>
  <c r="C265" i="15"/>
  <c r="B265" i="15"/>
  <c r="C262" i="15"/>
  <c r="B262" i="15"/>
  <c r="C256" i="15"/>
  <c r="C253" i="15"/>
  <c r="C249" i="15"/>
  <c r="C248" i="15"/>
  <c r="C247" i="15"/>
  <c r="C245" i="15"/>
  <c r="C240" i="15"/>
  <c r="C238" i="15"/>
  <c r="C227" i="15"/>
  <c r="C221" i="15"/>
  <c r="C217" i="15"/>
  <c r="C216" i="15"/>
  <c r="C211" i="15"/>
  <c r="C207" i="15"/>
  <c r="C206" i="15"/>
  <c r="C203" i="15"/>
  <c r="C202" i="15"/>
  <c r="C194" i="15"/>
  <c r="C189" i="15"/>
  <c r="C187" i="15"/>
  <c r="C186" i="15"/>
  <c r="C181" i="15"/>
  <c r="C172" i="15"/>
  <c r="C5" i="15"/>
  <c r="C6" i="15"/>
  <c r="C7" i="15"/>
  <c r="C16" i="15"/>
  <c r="C8" i="15"/>
  <c r="C9" i="15"/>
  <c r="C11" i="15"/>
  <c r="C13" i="15"/>
  <c r="C12" i="15"/>
  <c r="C14" i="15"/>
  <c r="C15" i="15"/>
  <c r="C20" i="15"/>
  <c r="C22" i="15"/>
  <c r="C23" i="15"/>
  <c r="C24" i="15"/>
  <c r="C25" i="15"/>
  <c r="C26" i="15"/>
  <c r="C28" i="15"/>
  <c r="C27" i="15"/>
  <c r="C29" i="15"/>
  <c r="C30" i="15"/>
  <c r="C32" i="15"/>
  <c r="C31" i="15"/>
  <c r="C33" i="15"/>
  <c r="C35" i="15"/>
  <c r="C34" i="15"/>
  <c r="C36" i="15"/>
  <c r="C37" i="15"/>
  <c r="C38" i="15"/>
  <c r="C39" i="15"/>
  <c r="C40" i="15"/>
  <c r="C41" i="15"/>
  <c r="C42" i="15"/>
  <c r="C43" i="15"/>
  <c r="C46" i="15"/>
  <c r="C48" i="15"/>
  <c r="C47" i="15"/>
  <c r="C49" i="15"/>
  <c r="C50" i="15"/>
  <c r="C51" i="15"/>
  <c r="C52" i="15"/>
  <c r="C53" i="15"/>
  <c r="C56" i="15"/>
  <c r="C55" i="15"/>
  <c r="C62" i="15"/>
  <c r="C87" i="15"/>
  <c r="B87" i="15"/>
  <c r="C58" i="15"/>
  <c r="C60" i="15"/>
  <c r="C59" i="15"/>
  <c r="C65" i="15"/>
  <c r="C67" i="15"/>
  <c r="B67" i="15"/>
  <c r="C71" i="15"/>
  <c r="C66" i="15"/>
  <c r="B66" i="15"/>
  <c r="C70" i="15"/>
  <c r="B70" i="15"/>
  <c r="C79" i="15"/>
  <c r="C69" i="15"/>
  <c r="B69" i="15"/>
  <c r="C80" i="15"/>
  <c r="C76" i="15"/>
  <c r="C78" i="15"/>
  <c r="C77" i="15"/>
  <c r="C81" i="15"/>
  <c r="B81" i="15"/>
  <c r="C82" i="15"/>
  <c r="B82" i="15"/>
  <c r="C85" i="15"/>
  <c r="B85" i="15"/>
  <c r="C86" i="15"/>
  <c r="B86" i="15"/>
  <c r="C84" i="15"/>
  <c r="B84" i="15"/>
  <c r="C89" i="15"/>
  <c r="B89" i="15"/>
  <c r="C146" i="15"/>
  <c r="B146" i="15"/>
  <c r="C145" i="15"/>
  <c r="B145" i="15"/>
  <c r="C144" i="15"/>
  <c r="B144" i="15"/>
  <c r="C142" i="15"/>
  <c r="B142" i="15"/>
  <c r="C141" i="15"/>
  <c r="B141" i="15"/>
  <c r="C143" i="15"/>
  <c r="B143" i="15"/>
  <c r="C139" i="15"/>
  <c r="B139" i="15"/>
  <c r="C138" i="15"/>
  <c r="B138" i="15"/>
  <c r="C140" i="15"/>
  <c r="B140" i="15"/>
  <c r="C137" i="15"/>
  <c r="B137" i="15"/>
  <c r="C136" i="15"/>
  <c r="B136" i="15"/>
  <c r="C131" i="15"/>
  <c r="B131" i="15"/>
  <c r="C130" i="15"/>
  <c r="B130" i="15"/>
  <c r="C133" i="15"/>
  <c r="B133" i="15"/>
  <c r="C128" i="15"/>
  <c r="B128" i="15"/>
  <c r="C132" i="15"/>
  <c r="B132" i="15"/>
  <c r="C126" i="15"/>
  <c r="B126" i="15"/>
  <c r="C127" i="15"/>
  <c r="B127" i="15"/>
  <c r="C125" i="15"/>
  <c r="B125" i="15"/>
  <c r="C129" i="15"/>
  <c r="B129" i="15"/>
  <c r="C134" i="15"/>
  <c r="B134" i="15"/>
  <c r="C123" i="15"/>
  <c r="B123" i="15"/>
  <c r="C124" i="15"/>
  <c r="B124" i="15"/>
  <c r="C122" i="15"/>
  <c r="B122" i="15"/>
  <c r="C120" i="15"/>
  <c r="B120" i="15"/>
  <c r="C118" i="15"/>
  <c r="B118" i="15"/>
  <c r="C115" i="15"/>
  <c r="B115" i="15"/>
  <c r="C114" i="15"/>
  <c r="B114" i="15"/>
  <c r="C117" i="15"/>
  <c r="B117" i="15"/>
  <c r="C116" i="15"/>
  <c r="B116" i="15"/>
  <c r="C113" i="15"/>
  <c r="B113" i="15"/>
  <c r="C112" i="15"/>
  <c r="B112" i="15"/>
  <c r="C109" i="15"/>
  <c r="B109" i="15"/>
  <c r="C108" i="15"/>
  <c r="B108" i="15"/>
  <c r="C107" i="15"/>
  <c r="B107" i="15"/>
  <c r="C104" i="15"/>
  <c r="B104" i="15"/>
  <c r="C111" i="15"/>
  <c r="B111" i="15"/>
  <c r="C106" i="15"/>
  <c r="B106" i="15"/>
  <c r="C135" i="15"/>
  <c r="B135" i="15"/>
  <c r="C105" i="15"/>
  <c r="B105" i="15"/>
  <c r="C102" i="15"/>
  <c r="B102" i="15"/>
  <c r="C101" i="15"/>
  <c r="B101" i="15"/>
  <c r="C103" i="15"/>
  <c r="B103" i="15"/>
  <c r="C100" i="15"/>
  <c r="B100" i="15"/>
  <c r="C97" i="15"/>
  <c r="B97" i="15"/>
  <c r="C110" i="15"/>
  <c r="B110" i="15"/>
  <c r="C99" i="15"/>
  <c r="B99" i="15"/>
  <c r="C98" i="15"/>
  <c r="B98" i="15"/>
  <c r="C121" i="15"/>
  <c r="B121" i="15"/>
  <c r="C119" i="15"/>
  <c r="B119" i="15"/>
  <c r="C96" i="15"/>
  <c r="B96" i="15"/>
  <c r="C95" i="15"/>
  <c r="B95" i="15"/>
  <c r="C93" i="15"/>
  <c r="B93" i="15"/>
  <c r="C88" i="15"/>
  <c r="B88" i="15"/>
  <c r="C94" i="15"/>
  <c r="B94" i="15"/>
  <c r="C92" i="15"/>
  <c r="B92" i="15"/>
  <c r="C91" i="15"/>
  <c r="B91" i="15"/>
  <c r="C90" i="15"/>
  <c r="B90" i="15"/>
  <c r="C68" i="15"/>
  <c r="B68" i="15"/>
  <c r="C72" i="15"/>
  <c r="B72" i="15"/>
  <c r="C73" i="15"/>
  <c r="B73" i="15"/>
  <c r="C75" i="15"/>
  <c r="B75" i="15"/>
  <c r="C83" i="15"/>
  <c r="B83" i="15"/>
  <c r="C64" i="15"/>
  <c r="B64" i="15"/>
  <c r="C63" i="15"/>
  <c r="B63" i="15"/>
  <c r="C74" i="15"/>
  <c r="B74" i="15"/>
  <c r="C61" i="15"/>
  <c r="B61" i="15"/>
  <c r="C54" i="15"/>
  <c r="C44" i="15"/>
  <c r="C45" i="15"/>
  <c r="C57" i="15"/>
  <c r="C21" i="15"/>
  <c r="C18" i="15"/>
  <c r="C19" i="15"/>
  <c r="C17" i="15"/>
  <c r="C10" i="15"/>
  <c r="C4" i="15"/>
  <c r="C418" i="14"/>
  <c r="C435" i="14"/>
  <c r="B435" i="14"/>
  <c r="C434" i="14"/>
  <c r="B434" i="14"/>
  <c r="C433" i="14"/>
  <c r="B433" i="14"/>
  <c r="C432" i="14"/>
  <c r="B432" i="14"/>
  <c r="C431" i="14"/>
  <c r="B431" i="14"/>
  <c r="C430" i="14"/>
  <c r="B430" i="14"/>
  <c r="C429" i="14"/>
  <c r="B429" i="14"/>
  <c r="C428" i="14"/>
  <c r="B428" i="14"/>
  <c r="C427" i="14"/>
  <c r="C426" i="14"/>
  <c r="C425" i="14"/>
  <c r="C423" i="14"/>
  <c r="C422" i="14"/>
  <c r="C421" i="14"/>
  <c r="C424" i="14"/>
  <c r="C420" i="14"/>
  <c r="C419" i="14"/>
  <c r="C416" i="14"/>
  <c r="C417" i="14"/>
  <c r="C414" i="14"/>
  <c r="C415" i="14"/>
  <c r="C413" i="14"/>
  <c r="C412" i="14"/>
  <c r="C411" i="14"/>
  <c r="C254" i="14"/>
  <c r="C269" i="14"/>
  <c r="C259" i="14"/>
  <c r="C258" i="14"/>
  <c r="C263" i="14"/>
  <c r="C267" i="14"/>
  <c r="C260" i="14"/>
  <c r="C278" i="14"/>
  <c r="C262" i="14"/>
  <c r="C266" i="14"/>
  <c r="C293" i="14"/>
  <c r="C270" i="14"/>
  <c r="C271" i="14"/>
  <c r="C268" i="14"/>
  <c r="C287" i="14"/>
  <c r="C273" i="14"/>
  <c r="C274" i="14"/>
  <c r="C275" i="14"/>
  <c r="C276" i="14"/>
  <c r="C277" i="14"/>
  <c r="C281" i="14"/>
  <c r="C283" i="14"/>
  <c r="C284" i="14"/>
  <c r="C286" i="14"/>
  <c r="C292" i="14"/>
  <c r="C285" i="14"/>
  <c r="C290" i="14"/>
  <c r="C288" i="14"/>
  <c r="C291" i="14"/>
  <c r="C295" i="14"/>
  <c r="C297" i="14"/>
  <c r="C298" i="14"/>
  <c r="C296" i="14"/>
  <c r="C302" i="14"/>
  <c r="C299" i="14"/>
  <c r="C309" i="14"/>
  <c r="C315" i="14"/>
  <c r="C304" i="14"/>
  <c r="C307" i="14"/>
  <c r="C306" i="14"/>
  <c r="C305" i="14"/>
  <c r="C312" i="14"/>
  <c r="C310" i="14"/>
  <c r="C318" i="14"/>
  <c r="C317" i="14"/>
  <c r="C320" i="14"/>
  <c r="C332" i="14"/>
  <c r="C322" i="14"/>
  <c r="C319" i="14"/>
  <c r="C323" i="14"/>
  <c r="C325" i="14"/>
  <c r="C324" i="14"/>
  <c r="C327" i="14"/>
  <c r="C334" i="14"/>
  <c r="C329" i="14"/>
  <c r="C328" i="14"/>
  <c r="C330" i="14"/>
  <c r="C344" i="14"/>
  <c r="C341" i="14"/>
  <c r="C337" i="14"/>
  <c r="C338" i="14"/>
  <c r="C333" i="14"/>
  <c r="C336" i="14"/>
  <c r="C339" i="14"/>
  <c r="C335" i="14"/>
  <c r="C343" i="14"/>
  <c r="C346" i="14"/>
  <c r="C362" i="14"/>
  <c r="C347" i="14"/>
  <c r="C350" i="14"/>
  <c r="C370" i="14"/>
  <c r="C348" i="14"/>
  <c r="C352" i="14"/>
  <c r="C357" i="14"/>
  <c r="C356" i="14"/>
  <c r="B356" i="14"/>
  <c r="C358" i="14"/>
  <c r="C361" i="14"/>
  <c r="B361" i="14"/>
  <c r="C363" i="14"/>
  <c r="B363" i="14"/>
  <c r="C364" i="14"/>
  <c r="B364" i="14"/>
  <c r="C365" i="14"/>
  <c r="B365" i="14"/>
  <c r="C367" i="14"/>
  <c r="B367" i="14"/>
  <c r="C372" i="14"/>
  <c r="B372" i="14"/>
  <c r="C360" i="14"/>
  <c r="C359" i="14"/>
  <c r="B359" i="14"/>
  <c r="C366" i="14"/>
  <c r="B366" i="14"/>
  <c r="C355" i="14"/>
  <c r="B355" i="14"/>
  <c r="C354" i="14"/>
  <c r="C353" i="14"/>
  <c r="C349" i="14"/>
  <c r="C368" i="14"/>
  <c r="C351" i="14"/>
  <c r="C340" i="14"/>
  <c r="C345" i="14"/>
  <c r="C342" i="14"/>
  <c r="C316" i="14"/>
  <c r="C331" i="14"/>
  <c r="C326" i="14"/>
  <c r="C321" i="14"/>
  <c r="C311" i="14"/>
  <c r="C308" i="14"/>
  <c r="C300" i="14"/>
  <c r="C301" i="14"/>
  <c r="C314" i="14"/>
  <c r="C313" i="14"/>
  <c r="C289" i="14"/>
  <c r="C282" i="14"/>
  <c r="C280" i="14"/>
  <c r="C279" i="14"/>
  <c r="C303" i="14"/>
  <c r="C272" i="14"/>
  <c r="C294" i="14"/>
  <c r="C265" i="14"/>
  <c r="C264" i="14"/>
  <c r="C261" i="14"/>
  <c r="C257" i="14"/>
  <c r="C201" i="14"/>
  <c r="C5" i="14"/>
  <c r="C202" i="14"/>
  <c r="C6" i="14"/>
  <c r="C7" i="14"/>
  <c r="C8" i="14"/>
  <c r="C9" i="14"/>
  <c r="C10" i="14"/>
  <c r="C11" i="14"/>
  <c r="C12" i="14"/>
  <c r="C13" i="14"/>
  <c r="C15" i="14"/>
  <c r="C16" i="14"/>
  <c r="C18" i="14"/>
  <c r="C21" i="14"/>
  <c r="C24" i="14"/>
  <c r="C23" i="14"/>
  <c r="C27" i="14"/>
  <c r="C26" i="14"/>
  <c r="C25" i="14"/>
  <c r="C28" i="14"/>
  <c r="C32" i="14"/>
  <c r="C31" i="14"/>
  <c r="C29" i="14"/>
  <c r="C30" i="14"/>
  <c r="C33" i="14"/>
  <c r="C34" i="14"/>
  <c r="C35" i="14"/>
  <c r="C37" i="14"/>
  <c r="C36" i="14"/>
  <c r="C39" i="14"/>
  <c r="C38" i="14"/>
  <c r="C40" i="14"/>
  <c r="C42" i="14"/>
  <c r="C41" i="14"/>
  <c r="C43" i="14"/>
  <c r="C44" i="14"/>
  <c r="C50" i="14"/>
  <c r="C45" i="14"/>
  <c r="C47" i="14"/>
  <c r="C46" i="14"/>
  <c r="C49" i="14"/>
  <c r="C48" i="14"/>
  <c r="C51" i="14"/>
  <c r="C52" i="14"/>
  <c r="C54" i="14"/>
  <c r="C53" i="14"/>
  <c r="C56" i="14"/>
  <c r="C59" i="14"/>
  <c r="C64" i="14"/>
  <c r="C58" i="14"/>
  <c r="C57" i="14"/>
  <c r="C60" i="14"/>
  <c r="C62" i="14"/>
  <c r="C65" i="14"/>
  <c r="C63" i="14"/>
  <c r="C66" i="14"/>
  <c r="C67" i="14"/>
  <c r="C68" i="14"/>
  <c r="C72" i="14"/>
  <c r="C73" i="14"/>
  <c r="C75" i="14"/>
  <c r="C74" i="14"/>
  <c r="C76" i="14"/>
  <c r="C83" i="14"/>
  <c r="B83" i="14"/>
  <c r="C222" i="14"/>
  <c r="C223" i="14"/>
  <c r="C80" i="14"/>
  <c r="B80" i="14"/>
  <c r="C215" i="14"/>
  <c r="B215" i="14"/>
  <c r="C220" i="14"/>
  <c r="B220" i="14"/>
  <c r="C219" i="14"/>
  <c r="B219" i="14"/>
  <c r="C217" i="14"/>
  <c r="B217" i="14"/>
  <c r="C216" i="14"/>
  <c r="B216" i="14"/>
  <c r="C210" i="14"/>
  <c r="B210" i="14"/>
  <c r="C199" i="14"/>
  <c r="B199" i="14"/>
  <c r="C198" i="14"/>
  <c r="B198" i="14"/>
  <c r="C228" i="14"/>
  <c r="B228" i="14"/>
  <c r="C192" i="14"/>
  <c r="B192" i="14"/>
  <c r="C194" i="14"/>
  <c r="B194" i="14"/>
  <c r="C195" i="14"/>
  <c r="B195" i="14"/>
  <c r="C193" i="14"/>
  <c r="B193" i="14"/>
  <c r="C191" i="14"/>
  <c r="B191" i="14"/>
  <c r="C214" i="14"/>
  <c r="B214" i="14"/>
  <c r="C218" i="14"/>
  <c r="B218" i="14"/>
  <c r="C196" i="14"/>
  <c r="B196" i="14"/>
  <c r="C205" i="14"/>
  <c r="B205" i="14"/>
  <c r="C206" i="14"/>
  <c r="B206" i="14"/>
  <c r="C207" i="14"/>
  <c r="B207" i="14"/>
  <c r="C208" i="14"/>
  <c r="B208" i="14"/>
  <c r="C209" i="14"/>
  <c r="B209" i="14"/>
  <c r="C213" i="14"/>
  <c r="B213" i="14"/>
  <c r="C203" i="14"/>
  <c r="B203" i="14"/>
  <c r="C204" i="14"/>
  <c r="B204" i="14"/>
  <c r="C211" i="14"/>
  <c r="B211" i="14"/>
  <c r="C212" i="14"/>
  <c r="B212" i="14"/>
  <c r="C227" i="14"/>
  <c r="B227" i="14"/>
  <c r="C200" i="14"/>
  <c r="B200" i="14"/>
  <c r="C189" i="14"/>
  <c r="B189" i="14"/>
  <c r="C190" i="14"/>
  <c r="B190" i="14"/>
  <c r="C188" i="14"/>
  <c r="B188" i="14"/>
  <c r="C186" i="14"/>
  <c r="B186" i="14"/>
  <c r="C197" i="14"/>
  <c r="B197" i="14"/>
  <c r="C182" i="14"/>
  <c r="B182" i="14"/>
  <c r="C184" i="14"/>
  <c r="B184" i="14"/>
  <c r="C183" i="14"/>
  <c r="B183" i="14"/>
  <c r="C181" i="14"/>
  <c r="B181" i="14"/>
  <c r="C187" i="14"/>
  <c r="B187" i="14"/>
  <c r="C176" i="14"/>
  <c r="B176" i="14"/>
  <c r="C180" i="14"/>
  <c r="B180" i="14"/>
  <c r="C179" i="14"/>
  <c r="B179" i="14"/>
  <c r="C178" i="14"/>
  <c r="B178" i="14"/>
  <c r="C177" i="14"/>
  <c r="B177" i="14"/>
  <c r="C226" i="14"/>
  <c r="B226" i="14"/>
  <c r="C172" i="14"/>
  <c r="B172" i="14"/>
  <c r="C185" i="14"/>
  <c r="B185" i="14"/>
  <c r="C173" i="14"/>
  <c r="B173" i="14"/>
  <c r="C169" i="14"/>
  <c r="B169" i="14"/>
  <c r="C171" i="14"/>
  <c r="B171" i="14"/>
  <c r="C170" i="14"/>
  <c r="B170" i="14"/>
  <c r="C168" i="14"/>
  <c r="B168" i="14"/>
  <c r="C167" i="14"/>
  <c r="B167" i="14"/>
  <c r="C164" i="14"/>
  <c r="B164" i="14"/>
  <c r="C162" i="14"/>
  <c r="B162" i="14"/>
  <c r="C166" i="14"/>
  <c r="B166" i="14"/>
  <c r="C165" i="14"/>
  <c r="B165" i="14"/>
  <c r="C163" i="14"/>
  <c r="B163" i="14"/>
  <c r="C161" i="14"/>
  <c r="B161" i="14"/>
  <c r="C159" i="14"/>
  <c r="B159" i="14"/>
  <c r="C158" i="14"/>
  <c r="B158" i="14"/>
  <c r="C79" i="14"/>
  <c r="B79" i="14"/>
  <c r="C156" i="14"/>
  <c r="B156" i="14"/>
  <c r="C151" i="14"/>
  <c r="B151" i="14"/>
  <c r="C155" i="14"/>
  <c r="B155" i="14"/>
  <c r="C152" i="14"/>
  <c r="B152" i="14"/>
  <c r="C160" i="14"/>
  <c r="B160" i="14"/>
  <c r="C174" i="14"/>
  <c r="B174" i="14"/>
  <c r="C150" i="14"/>
  <c r="B150" i="14"/>
  <c r="C157" i="14"/>
  <c r="B157" i="14"/>
  <c r="C154" i="14"/>
  <c r="B154" i="14"/>
  <c r="C149" i="14"/>
  <c r="B149" i="14"/>
  <c r="C148" i="14"/>
  <c r="B148" i="14"/>
  <c r="C146" i="14"/>
  <c r="B146" i="14"/>
  <c r="C145" i="14"/>
  <c r="B145" i="14"/>
  <c r="C144" i="14"/>
  <c r="B144" i="14"/>
  <c r="C147" i="14"/>
  <c r="B147" i="14"/>
  <c r="C142" i="14"/>
  <c r="B142" i="14"/>
  <c r="C141" i="14"/>
  <c r="B141" i="14"/>
  <c r="C140" i="14"/>
  <c r="B140" i="14"/>
  <c r="C143" i="14"/>
  <c r="B143" i="14"/>
  <c r="C137" i="14"/>
  <c r="B137" i="14"/>
  <c r="C153" i="14"/>
  <c r="B153" i="14"/>
  <c r="C135" i="14"/>
  <c r="B135" i="14"/>
  <c r="C136" i="14"/>
  <c r="B136" i="14"/>
  <c r="C134" i="14"/>
  <c r="B134" i="14"/>
  <c r="C125" i="14"/>
  <c r="B125" i="14"/>
  <c r="C117" i="14"/>
  <c r="B117" i="14"/>
  <c r="C124" i="14"/>
  <c r="B124" i="14"/>
  <c r="C112" i="14"/>
  <c r="B112" i="14"/>
  <c r="C225" i="14"/>
  <c r="B225" i="14"/>
  <c r="C113" i="14"/>
  <c r="B113" i="14"/>
  <c r="C122" i="14"/>
  <c r="B122" i="14"/>
  <c r="C116" i="14"/>
  <c r="B116" i="14"/>
  <c r="C115" i="14"/>
  <c r="B115" i="14"/>
  <c r="C114" i="14"/>
  <c r="B114" i="14"/>
  <c r="C109" i="14"/>
  <c r="B109" i="14"/>
  <c r="C126" i="14"/>
  <c r="B126" i="14"/>
  <c r="C107" i="14"/>
  <c r="B107" i="14"/>
  <c r="C120" i="14"/>
  <c r="B120" i="14"/>
  <c r="C119" i="14"/>
  <c r="B119" i="14"/>
  <c r="C118" i="14"/>
  <c r="B118" i="14"/>
  <c r="C121" i="14"/>
  <c r="B121" i="14"/>
  <c r="C132" i="14"/>
  <c r="B132" i="14"/>
  <c r="C131" i="14"/>
  <c r="B131" i="14"/>
  <c r="C130" i="14"/>
  <c r="B130" i="14"/>
  <c r="C102" i="14"/>
  <c r="B102" i="14"/>
  <c r="C95" i="14"/>
  <c r="B95" i="14"/>
  <c r="C94" i="14"/>
  <c r="B94" i="14"/>
  <c r="C93" i="14"/>
  <c r="B93" i="14"/>
  <c r="C129" i="14"/>
  <c r="B129" i="14"/>
  <c r="C128" i="14"/>
  <c r="B128" i="14"/>
  <c r="C127" i="14"/>
  <c r="B127" i="14"/>
  <c r="C123" i="14"/>
  <c r="B123" i="14"/>
  <c r="C110" i="14"/>
  <c r="B110" i="14"/>
  <c r="C106" i="14"/>
  <c r="B106" i="14"/>
  <c r="C111" i="14"/>
  <c r="B111" i="14"/>
  <c r="C104" i="14"/>
  <c r="B104" i="14"/>
  <c r="C139" i="14"/>
  <c r="B139" i="14"/>
  <c r="C108" i="14"/>
  <c r="B108" i="14"/>
  <c r="C105" i="14"/>
  <c r="B105" i="14"/>
  <c r="C133" i="14"/>
  <c r="B133" i="14"/>
  <c r="C103" i="14"/>
  <c r="B103" i="14"/>
  <c r="C101" i="14"/>
  <c r="B101" i="14"/>
  <c r="C100" i="14"/>
  <c r="B100" i="14"/>
  <c r="C99" i="14"/>
  <c r="B99" i="14"/>
  <c r="C138" i="14"/>
  <c r="B138" i="14"/>
  <c r="C175" i="14"/>
  <c r="B175" i="14"/>
  <c r="C98" i="14"/>
  <c r="B98" i="14"/>
  <c r="C96" i="14"/>
  <c r="B96" i="14"/>
  <c r="C92" i="14"/>
  <c r="B92" i="14"/>
  <c r="C91" i="14"/>
  <c r="B91" i="14"/>
  <c r="C89" i="14"/>
  <c r="B89" i="14"/>
  <c r="C87" i="14"/>
  <c r="B87" i="14"/>
  <c r="C86" i="14"/>
  <c r="B86" i="14"/>
  <c r="C88" i="14"/>
  <c r="B88" i="14"/>
  <c r="C97" i="14"/>
  <c r="B97" i="14"/>
  <c r="C90" i="14"/>
  <c r="B90" i="14"/>
  <c r="C85" i="14"/>
  <c r="B85" i="14"/>
  <c r="C84" i="14"/>
  <c r="B84" i="14"/>
  <c r="C81" i="14"/>
  <c r="B81" i="14"/>
  <c r="C82" i="14"/>
  <c r="B82" i="14"/>
  <c r="C78" i="14"/>
  <c r="C224" i="14"/>
  <c r="B224" i="14"/>
  <c r="C71" i="14"/>
  <c r="C69" i="14"/>
  <c r="B69" i="14"/>
  <c r="C70" i="14"/>
  <c r="C221" i="14"/>
  <c r="C55" i="14"/>
  <c r="C61" i="14"/>
  <c r="C22" i="14"/>
  <c r="C20" i="14"/>
  <c r="C19" i="14"/>
  <c r="C17" i="14"/>
  <c r="C14" i="14"/>
  <c r="G2" i="16"/>
  <c r="K19" i="23" l="1"/>
  <c r="G39" i="23"/>
  <c r="U252" i="16"/>
  <c r="U36" i="19"/>
  <c r="G9" i="23" l="1"/>
  <c r="K9" i="23"/>
  <c r="G19" i="23"/>
  <c r="G29" i="23"/>
  <c r="U681" i="16"/>
  <c r="U125" i="14"/>
  <c r="U341" i="16"/>
  <c r="U569" i="16"/>
  <c r="U165" i="14"/>
  <c r="U195" i="14"/>
  <c r="U113" i="14"/>
  <c r="U155" i="16"/>
  <c r="U568" i="16"/>
  <c r="U123" i="15"/>
  <c r="U182" i="19"/>
  <c r="U132" i="14"/>
  <c r="U152" i="16"/>
  <c r="U522" i="16"/>
  <c r="U97" i="14"/>
  <c r="U145" i="15"/>
  <c r="U696" i="16"/>
  <c r="U30" i="16"/>
  <c r="U11" i="17"/>
  <c r="U245" i="16"/>
  <c r="U726" i="16"/>
  <c r="U64" i="15"/>
  <c r="U247" i="16"/>
  <c r="U201" i="16"/>
  <c r="U306" i="16"/>
  <c r="U174" i="16"/>
  <c r="U82" i="15"/>
  <c r="U199" i="16"/>
  <c r="U162" i="14"/>
  <c r="U66" i="19"/>
  <c r="H2" i="18"/>
  <c r="U321" i="16"/>
  <c r="U338" i="16"/>
  <c r="U316" i="15"/>
  <c r="U188" i="14"/>
  <c r="U8" i="19"/>
  <c r="U164" i="16"/>
  <c r="U700" i="16"/>
  <c r="U185" i="19"/>
  <c r="U211" i="16"/>
  <c r="U317" i="16"/>
  <c r="U727" i="16"/>
  <c r="U585" i="16"/>
  <c r="U96" i="14"/>
  <c r="U678" i="16"/>
  <c r="U83" i="14"/>
  <c r="U683" i="16"/>
  <c r="U305" i="16"/>
  <c r="U175" i="14"/>
  <c r="U750" i="16"/>
  <c r="U131" i="14"/>
  <c r="U288" i="16"/>
  <c r="U713" i="16"/>
  <c r="U219" i="14"/>
  <c r="U244" i="15"/>
  <c r="U532" i="16"/>
  <c r="U118" i="16"/>
  <c r="U309" i="15"/>
  <c r="U117" i="15"/>
  <c r="U105" i="15"/>
  <c r="U577" i="16"/>
  <c r="U67" i="16"/>
  <c r="U145" i="16"/>
  <c r="U183" i="19"/>
  <c r="U581" i="16"/>
  <c r="U169" i="14"/>
  <c r="U69" i="16"/>
  <c r="U538" i="16"/>
  <c r="U84" i="19"/>
  <c r="U115" i="15"/>
  <c r="U65" i="19"/>
  <c r="U533" i="16"/>
  <c r="U22" i="16"/>
  <c r="U126" i="16"/>
  <c r="U334" i="16"/>
  <c r="U596" i="16"/>
  <c r="U197" i="16"/>
  <c r="U111" i="16"/>
  <c r="U220" i="14"/>
  <c r="U130" i="15"/>
  <c r="U103" i="15"/>
  <c r="U285" i="16"/>
  <c r="U553" i="16"/>
  <c r="U72" i="15"/>
  <c r="U170" i="16"/>
  <c r="U314" i="16"/>
  <c r="U46" i="16"/>
  <c r="U76" i="16"/>
  <c r="U104" i="14"/>
  <c r="U106" i="15"/>
  <c r="U266" i="16"/>
  <c r="U734" i="16"/>
  <c r="U96" i="16"/>
  <c r="U62" i="19"/>
  <c r="U562" i="16"/>
  <c r="U140" i="14"/>
  <c r="U105" i="16"/>
  <c r="U74" i="19"/>
  <c r="U142" i="15"/>
  <c r="U99" i="14"/>
  <c r="U147" i="16"/>
  <c r="U693" i="16"/>
  <c r="H2" i="20"/>
  <c r="U155" i="14"/>
  <c r="U552" i="16"/>
  <c r="U525" i="16"/>
  <c r="U689" i="16"/>
  <c r="U126" i="14"/>
  <c r="U101" i="16"/>
  <c r="U280" i="16"/>
  <c r="U295" i="19"/>
  <c r="U716" i="16"/>
  <c r="U598" i="16"/>
  <c r="U180" i="16"/>
  <c r="U742" i="16"/>
  <c r="U705" i="16"/>
  <c r="U96" i="15"/>
  <c r="U26" i="19"/>
  <c r="U722" i="16"/>
  <c r="U63" i="19"/>
  <c r="U184" i="16"/>
  <c r="U132" i="16"/>
  <c r="U35" i="19"/>
  <c r="U86" i="16"/>
  <c r="U118" i="15"/>
  <c r="U239" i="16"/>
  <c r="U137" i="16"/>
  <c r="U164" i="14"/>
  <c r="U708" i="16"/>
  <c r="U153" i="16"/>
  <c r="U427" i="14"/>
  <c r="U196" i="14"/>
  <c r="U517" i="16"/>
  <c r="U266" i="15"/>
  <c r="U207" i="19"/>
  <c r="U72" i="19"/>
  <c r="U318" i="16"/>
  <c r="U20" i="19"/>
  <c r="U88" i="19"/>
  <c r="U541" i="16"/>
  <c r="U37" i="19"/>
  <c r="U117" i="16"/>
  <c r="U13" i="17"/>
  <c r="U309" i="16"/>
  <c r="U198" i="16"/>
  <c r="U608" i="16"/>
  <c r="U55" i="19"/>
  <c r="U85" i="14"/>
  <c r="U69" i="15"/>
  <c r="U336" i="16"/>
  <c r="U184" i="19"/>
  <c r="U59" i="19"/>
  <c r="U558" i="16"/>
  <c r="U194" i="14"/>
  <c r="U343" i="16"/>
  <c r="U296" i="16"/>
  <c r="U226" i="14"/>
  <c r="U159" i="14"/>
  <c r="U172" i="19"/>
  <c r="U67" i="14"/>
  <c r="U174" i="19"/>
  <c r="U711" i="16"/>
  <c r="U89" i="19"/>
  <c r="U185" i="16"/>
  <c r="U175" i="16"/>
  <c r="U27" i="16"/>
  <c r="U85" i="15"/>
  <c r="U372" i="14"/>
  <c r="U9" i="19"/>
  <c r="U743" i="16"/>
  <c r="U62" i="15"/>
  <c r="U289" i="16"/>
  <c r="U128" i="16"/>
  <c r="U52" i="16"/>
  <c r="U162" i="16"/>
  <c r="U146" i="16"/>
  <c r="U83" i="15"/>
  <c r="U729" i="16"/>
  <c r="U333" i="16"/>
  <c r="U81" i="19"/>
  <c r="U28" i="16"/>
  <c r="U86" i="19"/>
  <c r="U737" i="16"/>
  <c r="U68" i="19"/>
  <c r="U212" i="14"/>
  <c r="U521" i="16"/>
  <c r="U519" i="16"/>
  <c r="U724" i="16"/>
  <c r="U122" i="15"/>
  <c r="U324" i="16"/>
  <c r="U190" i="14"/>
  <c r="U84" i="16"/>
  <c r="U187" i="14"/>
  <c r="U692" i="16"/>
  <c r="U9" i="17"/>
  <c r="U242" i="16"/>
  <c r="U52" i="19"/>
  <c r="U93" i="15"/>
  <c r="U572" i="16"/>
  <c r="U59" i="15"/>
  <c r="U361" i="14"/>
  <c r="U241" i="16"/>
  <c r="U593" i="16"/>
  <c r="U21" i="16"/>
  <c r="U187" i="16"/>
  <c r="U339" i="16"/>
  <c r="U86" i="14"/>
  <c r="U310" i="16"/>
  <c r="U310" i="15"/>
  <c r="U234" i="16"/>
  <c r="U435" i="14"/>
  <c r="U180" i="19"/>
  <c r="U748" i="16"/>
  <c r="U156" i="16"/>
  <c r="U676" i="16"/>
  <c r="U561" i="16"/>
  <c r="G2" i="21"/>
  <c r="U123" i="16"/>
  <c r="U680" i="16"/>
  <c r="U91" i="19"/>
  <c r="U53" i="16"/>
  <c r="U136" i="14"/>
  <c r="U81" i="16"/>
  <c r="U125" i="16"/>
  <c r="U263" i="15"/>
  <c r="U81" i="15"/>
  <c r="U99" i="15"/>
  <c r="U707" i="16"/>
  <c r="U744" i="16"/>
  <c r="U267" i="15"/>
  <c r="U49" i="16"/>
  <c r="U523" i="16"/>
  <c r="U89" i="15"/>
  <c r="U166" i="16"/>
  <c r="U18" i="17"/>
  <c r="U589" i="16"/>
  <c r="U51" i="19"/>
  <c r="U62" i="16"/>
  <c r="U139" i="16"/>
  <c r="U191" i="16"/>
  <c r="U60" i="15"/>
  <c r="U6" i="17"/>
  <c r="U256" i="15"/>
  <c r="U91" i="15"/>
  <c r="U116" i="15"/>
  <c r="U740" i="16"/>
  <c r="U531" i="16"/>
  <c r="U227" i="16"/>
  <c r="U714" i="16"/>
  <c r="U70" i="15"/>
  <c r="U91" i="14"/>
  <c r="U172" i="16"/>
  <c r="U77" i="16"/>
  <c r="U607" i="16"/>
  <c r="U279" i="16"/>
  <c r="U702" i="16"/>
  <c r="U141" i="16"/>
  <c r="U92" i="16"/>
  <c r="U75" i="19"/>
  <c r="U73" i="19"/>
  <c r="U108" i="15"/>
  <c r="U89" i="16"/>
  <c r="U133" i="16"/>
  <c r="U725" i="16"/>
  <c r="U138" i="15"/>
  <c r="U29" i="16"/>
  <c r="U226" i="16"/>
  <c r="U68" i="16"/>
  <c r="U168" i="14"/>
  <c r="U331" i="16"/>
  <c r="G2" i="20"/>
  <c r="U136" i="16"/>
  <c r="U33" i="16"/>
  <c r="U204" i="14"/>
  <c r="U87" i="19"/>
  <c r="U332" i="16"/>
  <c r="U728" i="16"/>
  <c r="U214" i="14"/>
  <c r="U103" i="16"/>
  <c r="U141" i="14"/>
  <c r="U428" i="14"/>
  <c r="U319" i="16"/>
  <c r="U15" i="19"/>
  <c r="U93" i="19"/>
  <c r="U205" i="16"/>
  <c r="U90" i="15"/>
  <c r="U268" i="16"/>
  <c r="U78" i="14"/>
  <c r="U342" i="16"/>
  <c r="U298" i="19"/>
  <c r="U37" i="16"/>
  <c r="U167" i="16"/>
  <c r="U213" i="16"/>
  <c r="U92" i="14"/>
  <c r="U176" i="16"/>
  <c r="U111" i="15"/>
  <c r="U365" i="14"/>
  <c r="U142" i="16"/>
  <c r="U75" i="14"/>
  <c r="U340" i="16"/>
  <c r="U57" i="19"/>
  <c r="U228" i="14"/>
  <c r="U93" i="14"/>
  <c r="U95" i="14"/>
  <c r="U723" i="16"/>
  <c r="U22" i="19"/>
  <c r="U216" i="16"/>
  <c r="U312" i="16"/>
  <c r="U124" i="16"/>
  <c r="U323" i="16"/>
  <c r="U690" i="16"/>
  <c r="U328" i="16"/>
  <c r="U540" i="16"/>
  <c r="U120" i="16"/>
  <c r="U528" i="16"/>
  <c r="H2" i="21"/>
  <c r="U588" i="16"/>
  <c r="U731" i="16"/>
  <c r="U327" i="16"/>
  <c r="U23" i="17"/>
  <c r="U101" i="14"/>
  <c r="U573" i="16"/>
  <c r="U230" i="16"/>
  <c r="U434" i="14"/>
  <c r="U105" i="14"/>
  <c r="U87" i="15"/>
  <c r="U102" i="14"/>
  <c r="U13" i="19"/>
  <c r="U133" i="14"/>
  <c r="U76" i="19"/>
  <c r="U70" i="16"/>
  <c r="U71" i="15"/>
  <c r="U58" i="15"/>
  <c r="U28" i="19"/>
  <c r="U550" i="16"/>
  <c r="U32" i="19"/>
  <c r="U25" i="19"/>
  <c r="U143" i="16"/>
  <c r="U601" i="16"/>
  <c r="U70" i="19"/>
  <c r="U235" i="16"/>
  <c r="U741" i="16"/>
  <c r="U354" i="14"/>
  <c r="U113" i="15"/>
  <c r="U4" i="18"/>
  <c r="U12" i="17"/>
  <c r="U149" i="16"/>
  <c r="U50" i="16"/>
  <c r="U557" i="16"/>
  <c r="U305" i="15"/>
  <c r="U27" i="19"/>
  <c r="U19" i="17"/>
  <c r="U583" i="16"/>
  <c r="U196" i="19"/>
  <c r="U129" i="16"/>
  <c r="U66" i="15"/>
  <c r="U564" i="16"/>
  <c r="U104" i="16"/>
  <c r="U181" i="16"/>
  <c r="U262" i="16"/>
  <c r="U177" i="16"/>
  <c r="U119" i="15"/>
  <c r="G2" i="15"/>
  <c r="U78" i="19"/>
  <c r="U586" i="16"/>
  <c r="U254" i="15"/>
  <c r="U320" i="16"/>
  <c r="U85" i="19"/>
  <c r="U170" i="19"/>
  <c r="U65" i="16"/>
  <c r="U89" i="14"/>
  <c r="U143" i="14"/>
  <c r="U158" i="14"/>
  <c r="U154" i="14"/>
  <c r="U194" i="16"/>
  <c r="U352" i="16"/>
  <c r="U293" i="16"/>
  <c r="U45" i="16"/>
  <c r="U80" i="14"/>
  <c r="U114" i="16"/>
  <c r="U193" i="14"/>
  <c r="U21" i="17"/>
  <c r="U196" i="16"/>
  <c r="G2" i="18"/>
  <c r="U273" i="16"/>
  <c r="U299" i="19"/>
  <c r="U271" i="16"/>
  <c r="U556" i="16"/>
  <c r="U303" i="15"/>
  <c r="U7" i="19"/>
  <c r="U257" i="16"/>
  <c r="U99" i="19"/>
  <c r="U536" i="16"/>
  <c r="U197" i="14"/>
  <c r="U34" i="19"/>
  <c r="U605" i="16"/>
  <c r="U49" i="19"/>
  <c r="U227" i="14"/>
  <c r="U169" i="16"/>
  <c r="U8" i="17"/>
  <c r="U208" i="19"/>
  <c r="U100" i="15"/>
  <c r="U84" i="15"/>
  <c r="U137" i="14"/>
  <c r="U730" i="16"/>
  <c r="U265" i="16"/>
  <c r="U14" i="17"/>
  <c r="U114" i="14"/>
  <c r="U220" i="16"/>
  <c r="U68" i="14"/>
  <c r="U265" i="15"/>
  <c r="U42" i="16"/>
  <c r="U59" i="16"/>
  <c r="U133" i="15"/>
  <c r="U107" i="16"/>
  <c r="U299" i="16"/>
  <c r="U119" i="16"/>
  <c r="U267" i="16"/>
  <c r="U313" i="15"/>
  <c r="U180" i="14"/>
  <c r="U752" i="16"/>
  <c r="U337" i="16"/>
  <c r="U555" i="16"/>
  <c r="U76" i="14"/>
  <c r="U83" i="19"/>
  <c r="U206" i="14"/>
  <c r="U48" i="19"/>
  <c r="U41" i="16"/>
  <c r="U277" i="16"/>
  <c r="U350" i="16"/>
  <c r="U40" i="16"/>
  <c r="U110" i="14"/>
  <c r="U254" i="16"/>
  <c r="U48" i="16"/>
  <c r="U95" i="15"/>
  <c r="U217" i="16"/>
  <c r="U721" i="16"/>
  <c r="U112" i="16"/>
  <c r="U36" i="16"/>
  <c r="U70" i="14"/>
  <c r="U602" i="16"/>
  <c r="U109" i="16"/>
  <c r="U186" i="16"/>
  <c r="U55" i="15"/>
  <c r="U88" i="16"/>
  <c r="U112" i="15"/>
  <c r="U187" i="19"/>
  <c r="U189" i="19"/>
  <c r="U108" i="16"/>
  <c r="U545" i="16"/>
  <c r="U208" i="14"/>
  <c r="U42" i="19"/>
  <c r="U173" i="19"/>
  <c r="U175" i="19"/>
  <c r="U171" i="14"/>
  <c r="U179" i="16"/>
  <c r="U11" i="19"/>
  <c r="U745" i="16"/>
  <c r="U275" i="16"/>
  <c r="U118" i="14"/>
  <c r="U109" i="15"/>
  <c r="U609" i="16"/>
  <c r="U697" i="16"/>
  <c r="U121" i="14"/>
  <c r="U571" i="16"/>
  <c r="U82" i="16"/>
  <c r="H2" i="19"/>
  <c r="U351" i="16"/>
  <c r="U17" i="17"/>
  <c r="U64" i="16"/>
  <c r="U694" i="16"/>
  <c r="U74" i="14"/>
  <c r="U69" i="14"/>
  <c r="U71" i="16"/>
  <c r="U359" i="14"/>
  <c r="U190" i="19"/>
  <c r="U352" i="14"/>
  <c r="U610" i="16"/>
  <c r="U144" i="14"/>
  <c r="U130" i="16"/>
  <c r="U19" i="19"/>
  <c r="U56" i="16"/>
  <c r="U108" i="14"/>
  <c r="U151" i="16"/>
  <c r="U63" i="14"/>
  <c r="U87" i="16"/>
  <c r="U134" i="15"/>
  <c r="U97" i="16"/>
  <c r="U44" i="19"/>
  <c r="U218" i="14"/>
  <c r="U149" i="14"/>
  <c r="U192" i="19"/>
  <c r="U216" i="14"/>
  <c r="U73" i="15"/>
  <c r="U28" i="17"/>
  <c r="U126" i="15"/>
  <c r="U172" i="14"/>
  <c r="U222" i="14"/>
  <c r="U173" i="14"/>
  <c r="U171" i="19"/>
  <c r="U100" i="14"/>
  <c r="U270" i="16"/>
  <c r="U534" i="16"/>
  <c r="U261" i="16"/>
  <c r="U54" i="16"/>
  <c r="U68" i="15"/>
  <c r="U685" i="16"/>
  <c r="U594" i="16"/>
  <c r="U65" i="14"/>
  <c r="U115" i="16"/>
  <c r="U253" i="16"/>
  <c r="G2" i="19"/>
  <c r="U712" i="16"/>
  <c r="U35" i="16"/>
  <c r="U367" i="14"/>
  <c r="U592" i="16"/>
  <c r="U163" i="16"/>
  <c r="U224" i="14"/>
  <c r="U283" i="16"/>
  <c r="U94" i="16"/>
  <c r="U294" i="16"/>
  <c r="U44" i="16"/>
  <c r="U306" i="15"/>
  <c r="U159" i="16"/>
  <c r="U107" i="14"/>
  <c r="U10" i="19"/>
  <c r="U63" i="15"/>
  <c r="U303" i="16"/>
  <c r="U563" i="16"/>
  <c r="U302" i="16"/>
  <c r="U738" i="16"/>
  <c r="U31" i="16"/>
  <c r="U168" i="19"/>
  <c r="U548" i="16"/>
  <c r="U537" i="16"/>
  <c r="U316" i="16"/>
  <c r="U23" i="19"/>
  <c r="U79" i="16"/>
  <c r="U210" i="16"/>
  <c r="U203" i="16"/>
  <c r="U98" i="15"/>
  <c r="U282" i="16"/>
  <c r="U314" i="15"/>
  <c r="U150" i="14"/>
  <c r="U587" i="16"/>
  <c r="U296" i="19"/>
  <c r="U127" i="14"/>
  <c r="U304" i="15"/>
  <c r="U747" i="16"/>
  <c r="U47" i="19"/>
  <c r="U32" i="16"/>
  <c r="U209" i="14"/>
  <c r="U167" i="14"/>
  <c r="U71" i="14"/>
  <c r="U135" i="16"/>
  <c r="U34" i="16"/>
  <c r="U710" i="16"/>
  <c r="U207" i="16"/>
  <c r="U191" i="19"/>
  <c r="U154" i="16"/>
  <c r="U72" i="16"/>
  <c r="U24" i="19"/>
  <c r="U346" i="16"/>
  <c r="U66" i="14"/>
  <c r="U80" i="19"/>
  <c r="U590" i="16"/>
  <c r="U79" i="14"/>
  <c r="U93" i="16"/>
  <c r="U529" i="16"/>
  <c r="U38" i="19"/>
  <c r="U191" i="14"/>
  <c r="U248" i="16"/>
  <c r="U225" i="14"/>
  <c r="U258" i="16"/>
  <c r="U264" i="16"/>
  <c r="U281" i="16"/>
  <c r="U178" i="19"/>
  <c r="U135" i="14"/>
  <c r="U535" i="16"/>
  <c r="U574" i="16"/>
  <c r="U145" i="14"/>
  <c r="U209" i="16"/>
  <c r="U301" i="16"/>
  <c r="U115" i="14"/>
  <c r="U63" i="16"/>
  <c r="U99" i="16"/>
  <c r="U210" i="14"/>
  <c r="U173" i="16"/>
  <c r="U679" i="16"/>
  <c r="U544" i="16"/>
  <c r="U110" i="15"/>
  <c r="U202" i="16"/>
  <c r="U98" i="16"/>
  <c r="U215" i="16"/>
  <c r="U31" i="19"/>
  <c r="U217" i="14"/>
  <c r="U160" i="16"/>
  <c r="U348" i="16"/>
  <c r="U138" i="14"/>
  <c r="U232" i="16"/>
  <c r="U430" i="14"/>
  <c r="U198" i="14"/>
  <c r="U739" i="16"/>
  <c r="U137" i="15"/>
  <c r="U322" i="16"/>
  <c r="U426" i="14"/>
  <c r="U148" i="14"/>
  <c r="U579" i="16"/>
  <c r="U41" i="19"/>
  <c r="U225" i="16"/>
  <c r="U130" i="14"/>
  <c r="U74" i="16"/>
  <c r="U348" i="14"/>
  <c r="U189" i="16"/>
  <c r="U139" i="14"/>
  <c r="U100" i="16"/>
  <c r="U65" i="15"/>
  <c r="U546" i="16"/>
  <c r="U104" i="15"/>
  <c r="U560" i="16"/>
  <c r="U308" i="16"/>
  <c r="U211" i="14"/>
  <c r="U246" i="16"/>
  <c r="U72" i="14"/>
  <c r="U103" i="14"/>
  <c r="U255" i="16"/>
  <c r="U695" i="16"/>
  <c r="U335" i="16"/>
  <c r="U165" i="16"/>
  <c r="U357" i="14"/>
  <c r="U176" i="19"/>
  <c r="U150" i="16"/>
  <c r="U311" i="16"/>
  <c r="U177" i="14"/>
  <c r="U87" i="14"/>
  <c r="U256" i="16"/>
  <c r="U539" i="16"/>
  <c r="U12" i="19"/>
  <c r="U75" i="15"/>
  <c r="U120" i="14"/>
  <c r="U176" i="14"/>
  <c r="U151" i="14"/>
  <c r="U551" i="16"/>
  <c r="U244" i="16"/>
  <c r="U128" i="14"/>
  <c r="U238" i="16"/>
  <c r="U141" i="15"/>
  <c r="U313" i="16"/>
  <c r="U584" i="16"/>
  <c r="U691" i="16"/>
  <c r="U686" i="16"/>
  <c r="U39" i="16"/>
  <c r="U706" i="16"/>
  <c r="U272" i="16"/>
  <c r="U166" i="14"/>
  <c r="U109" i="14"/>
  <c r="U33" i="19"/>
  <c r="U140" i="16"/>
  <c r="U200" i="14"/>
  <c r="U183" i="16"/>
  <c r="U185" i="14"/>
  <c r="U158" i="16"/>
  <c r="U146" i="15"/>
  <c r="U363" i="14"/>
  <c r="U360" i="14"/>
  <c r="U174" i="14"/>
  <c r="U259" i="16"/>
  <c r="U278" i="16"/>
  <c r="U67" i="19"/>
  <c r="U165" i="19"/>
  <c r="U433" i="14"/>
  <c r="U98" i="14"/>
  <c r="U709" i="16"/>
  <c r="U312" i="15"/>
  <c r="U701" i="16"/>
  <c r="U732" i="16"/>
  <c r="U57" i="16"/>
  <c r="U80" i="16"/>
  <c r="U50" i="19"/>
  <c r="U61" i="15"/>
  <c r="U524" i="16"/>
  <c r="U170" i="14"/>
  <c r="U292" i="16"/>
  <c r="U101" i="15"/>
  <c r="U69" i="19"/>
  <c r="U114" i="15"/>
  <c r="U736" i="16"/>
  <c r="U307" i="16"/>
  <c r="U77" i="19"/>
  <c r="U284" i="16"/>
  <c r="U153" i="14"/>
  <c r="U431" i="14"/>
  <c r="U559" i="16"/>
  <c r="U182" i="16"/>
  <c r="U199" i="14"/>
  <c r="U88" i="14"/>
  <c r="U24" i="17"/>
  <c r="U515" i="16"/>
  <c r="U120" i="15"/>
  <c r="U177" i="19"/>
  <c r="U603" i="16"/>
  <c r="U308" i="15"/>
  <c r="U291" i="16"/>
  <c r="U290" i="16"/>
  <c r="U215" i="14"/>
  <c r="U74" i="15"/>
  <c r="U286" i="16"/>
  <c r="U86" i="15"/>
  <c r="U703" i="16"/>
  <c r="U85" i="16"/>
  <c r="U307" i="15"/>
  <c r="U39" i="19"/>
  <c r="U160" i="14"/>
  <c r="U161" i="16"/>
  <c r="U345" i="16"/>
  <c r="U749" i="16"/>
  <c r="U514" i="16"/>
  <c r="U344" i="16"/>
  <c r="U29" i="19"/>
  <c r="U295" i="16"/>
  <c r="U264" i="15"/>
  <c r="U169" i="19"/>
  <c r="U182" i="14"/>
  <c r="U102" i="16"/>
  <c r="U88" i="15"/>
  <c r="U366" i="14"/>
  <c r="U735" i="16"/>
  <c r="U119" i="14"/>
  <c r="U139" i="15"/>
  <c r="U311" i="15"/>
  <c r="U677" i="16"/>
  <c r="U122" i="14"/>
  <c r="U46" i="19"/>
  <c r="U358" i="14"/>
  <c r="U80" i="15"/>
  <c r="U81" i="14"/>
  <c r="U591" i="16"/>
  <c r="U67" i="15"/>
  <c r="U156" i="14"/>
  <c r="U90" i="19"/>
  <c r="U51" i="16"/>
  <c r="U14" i="19"/>
  <c r="U84" i="14"/>
  <c r="U40" i="19"/>
  <c r="U304" i="14"/>
  <c r="U526" i="16"/>
  <c r="U330" i="16"/>
  <c r="U112" i="14"/>
  <c r="U205" i="14"/>
  <c r="U152" i="14"/>
  <c r="U715" i="16"/>
  <c r="U188" i="19"/>
  <c r="U347" i="16"/>
  <c r="U260" i="16"/>
  <c r="U719" i="16"/>
  <c r="U95" i="16"/>
  <c r="U29" i="17"/>
  <c r="U249" i="16"/>
  <c r="U229" i="16"/>
  <c r="U57" i="15"/>
  <c r="U223" i="14"/>
  <c r="U733" i="16"/>
  <c r="U56" i="15"/>
  <c r="U116" i="16"/>
  <c r="U61" i="16"/>
  <c r="G2" i="14"/>
  <c r="U79" i="19"/>
  <c r="U129" i="15"/>
  <c r="U258" i="15"/>
  <c r="U606" i="16"/>
  <c r="U754" i="16"/>
  <c r="U349" i="14"/>
  <c r="U698" i="16"/>
  <c r="U325" i="16"/>
  <c r="U94" i="14"/>
  <c r="U329" i="16"/>
  <c r="U94" i="19"/>
  <c r="U82" i="19"/>
  <c r="U140" i="15"/>
  <c r="H2" i="15"/>
  <c r="U53" i="19"/>
  <c r="U124" i="14"/>
  <c r="U168" i="16"/>
  <c r="U353" i="16"/>
  <c r="U250" i="16"/>
  <c r="U98" i="19"/>
  <c r="U123" i="14"/>
  <c r="U148" i="16"/>
  <c r="U684" i="16"/>
  <c r="U90" i="16"/>
  <c r="U370" i="14"/>
  <c r="U58" i="16"/>
  <c r="U61" i="19"/>
  <c r="U143" i="15"/>
  <c r="U576" i="16"/>
  <c r="U92" i="15"/>
  <c r="U200" i="16"/>
  <c r="U204" i="16"/>
  <c r="U15" i="17"/>
  <c r="U92" i="19"/>
  <c r="U43" i="16"/>
  <c r="U16" i="19"/>
  <c r="U178" i="16"/>
  <c r="U597" i="16"/>
  <c r="U60" i="16"/>
  <c r="U184" i="14"/>
  <c r="U326" i="16"/>
  <c r="U181" i="14"/>
  <c r="U122" i="16"/>
  <c r="U131" i="16"/>
  <c r="U582" i="16"/>
  <c r="U6" i="19"/>
  <c r="U349" i="16"/>
  <c r="U192" i="14"/>
  <c r="U212" i="16"/>
  <c r="U567" i="16"/>
  <c r="U163" i="14"/>
  <c r="U47" i="16"/>
  <c r="U181" i="19"/>
  <c r="U58" i="19"/>
  <c r="U287" i="16"/>
  <c r="U79" i="15"/>
  <c r="U94" i="15"/>
  <c r="U71" i="19"/>
  <c r="U218" i="16"/>
  <c r="U720" i="16"/>
  <c r="U304" i="16"/>
  <c r="U106" i="14"/>
  <c r="U274" i="16"/>
  <c r="U228" i="16"/>
  <c r="U206" i="16"/>
  <c r="U298" i="16"/>
  <c r="U144" i="15"/>
  <c r="U368" i="14"/>
  <c r="U203" i="14"/>
  <c r="U22" i="17"/>
  <c r="U260" i="15"/>
  <c r="U516" i="16"/>
  <c r="U263" i="16"/>
  <c r="U213" i="14"/>
  <c r="U682" i="16"/>
  <c r="H2" i="17"/>
  <c r="U76" i="15"/>
  <c r="U167" i="19"/>
  <c r="U195" i="16"/>
  <c r="U125" i="15"/>
  <c r="U4" i="17"/>
  <c r="U106" i="16"/>
  <c r="U600" i="16"/>
  <c r="U751" i="16"/>
  <c r="U73" i="16"/>
  <c r="U166" i="19"/>
  <c r="U527" i="16"/>
  <c r="U113" i="16"/>
  <c r="U110" i="16"/>
  <c r="U350" i="14"/>
  <c r="U73" i="14"/>
  <c r="U178" i="14"/>
  <c r="U134" i="14"/>
  <c r="U208" i="16"/>
  <c r="U355" i="14"/>
  <c r="U190" i="16"/>
  <c r="U219" i="16"/>
  <c r="U595" i="16"/>
  <c r="U78" i="15"/>
  <c r="U578" i="16"/>
  <c r="U45" i="19"/>
  <c r="U7" i="17"/>
  <c r="U128" i="15"/>
  <c r="U146" i="14"/>
  <c r="U580" i="16"/>
  <c r="G2" i="17"/>
  <c r="U547" i="16"/>
  <c r="U90" i="14"/>
  <c r="U5" i="17"/>
  <c r="U206" i="19"/>
  <c r="U599" i="16"/>
  <c r="U276" i="16"/>
  <c r="U127" i="15"/>
  <c r="U179" i="19"/>
  <c r="U55" i="16"/>
  <c r="U604" i="16"/>
  <c r="U231" i="16"/>
  <c r="U43" i="19"/>
  <c r="U188" i="16"/>
  <c r="U17" i="19"/>
  <c r="U186" i="14"/>
  <c r="U530" i="16"/>
  <c r="U224" i="16"/>
  <c r="U315" i="15"/>
  <c r="U193" i="19"/>
  <c r="U78" i="16"/>
  <c r="U5" i="19"/>
  <c r="U364" i="14"/>
  <c r="U20" i="17"/>
  <c r="U147" i="14"/>
  <c r="U132" i="15"/>
  <c r="U64" i="19"/>
  <c r="U347" i="14"/>
  <c r="U136" i="15"/>
  <c r="U416" i="14"/>
  <c r="U237" i="16"/>
  <c r="U717" i="16"/>
  <c r="U56" i="19"/>
  <c r="U129" i="14"/>
  <c r="U193" i="16"/>
  <c r="U688" i="16"/>
  <c r="U520" i="16"/>
  <c r="U192" i="16"/>
  <c r="U704" i="16"/>
  <c r="U142" i="14"/>
  <c r="U107" i="15"/>
  <c r="U135" i="15"/>
  <c r="U718" i="16"/>
  <c r="U91" i="16"/>
  <c r="U233" i="16"/>
  <c r="U554" i="16"/>
  <c r="U570" i="16"/>
  <c r="U21" i="19"/>
  <c r="U121" i="15"/>
  <c r="U575" i="16"/>
  <c r="U131" i="15"/>
  <c r="U111" i="14"/>
  <c r="U77" i="15"/>
  <c r="U97" i="15"/>
  <c r="U16" i="17"/>
  <c r="U30" i="19"/>
  <c r="U243" i="16"/>
  <c r="U269" i="16"/>
  <c r="U221" i="16"/>
  <c r="U102" i="15"/>
  <c r="U157" i="16"/>
  <c r="U38" i="16"/>
  <c r="U315" i="16"/>
  <c r="U66" i="16"/>
  <c r="U240" i="16"/>
  <c r="U195" i="19"/>
  <c r="U23" i="16"/>
  <c r="U17" i="15"/>
  <c r="U157" i="14"/>
  <c r="U300" i="16"/>
  <c r="U261" i="15"/>
  <c r="U518" i="16"/>
  <c r="U222" i="16"/>
  <c r="U127" i="16"/>
  <c r="U297" i="16"/>
  <c r="U257" i="15"/>
  <c r="U117" i="14"/>
  <c r="U64" i="14"/>
  <c r="U171" i="16"/>
  <c r="U194" i="19"/>
  <c r="U116" i="14"/>
  <c r="U214" i="16"/>
  <c r="U236" i="16"/>
  <c r="U124" i="15"/>
  <c r="U121" i="16"/>
  <c r="U75" i="16"/>
  <c r="U353" i="14"/>
  <c r="U179" i="14"/>
  <c r="U189" i="14"/>
  <c r="U565" i="16"/>
  <c r="U262" i="15"/>
  <c r="U687" i="16"/>
  <c r="U255" i="15"/>
  <c r="U82" i="14"/>
  <c r="U699" i="16"/>
  <c r="U183" i="14"/>
  <c r="U161" i="14"/>
  <c r="U144" i="16"/>
  <c r="U207" i="14"/>
  <c r="H2" i="14"/>
  <c r="U259" i="15"/>
  <c r="U432" i="14"/>
  <c r="U10" i="17"/>
  <c r="U223" i="16"/>
  <c r="U566" i="16"/>
  <c r="U251" i="16"/>
  <c r="U549" i="16"/>
  <c r="U138" i="16"/>
  <c r="U60" i="19"/>
  <c r="H2" i="16"/>
  <c r="U83" i="16"/>
  <c r="U186" i="19"/>
  <c r="U429" i="14"/>
  <c r="U18" i="19"/>
  <c r="U134" i="16"/>
  <c r="U746" i="16"/>
  <c r="U356" i="14"/>
  <c r="U54" i="19"/>
  <c r="N2" i="23"/>
  <c r="I2" i="16" l="1"/>
  <c r="T658" i="16" s="1"/>
  <c r="I2" i="14"/>
  <c r="T410" i="14" s="1"/>
  <c r="I2" i="17"/>
  <c r="J2" i="17" s="1"/>
  <c r="K2" i="17" s="1"/>
  <c r="L2" i="17" s="1"/>
  <c r="T16" i="17" s="1"/>
  <c r="T18" i="17"/>
  <c r="T20" i="17"/>
  <c r="T12" i="17"/>
  <c r="T26" i="17"/>
  <c r="T10" i="17"/>
  <c r="T29" i="17"/>
  <c r="I2" i="15"/>
  <c r="J2" i="15" s="1"/>
  <c r="K2" i="15" s="1"/>
  <c r="L2" i="15" s="1"/>
  <c r="T248" i="15" s="1"/>
  <c r="I2" i="19"/>
  <c r="T297" i="19" s="1"/>
  <c r="I2" i="21"/>
  <c r="J2" i="21" s="1"/>
  <c r="K2" i="21" s="1"/>
  <c r="L2" i="21" s="1"/>
  <c r="I2" i="20"/>
  <c r="J2" i="20" s="1"/>
  <c r="K2" i="20" s="1"/>
  <c r="L2" i="20" s="1"/>
  <c r="T35" i="20" s="1"/>
  <c r="I2" i="18"/>
  <c r="J2" i="18" s="1"/>
  <c r="K2" i="18" s="1"/>
  <c r="L2" i="18" s="1"/>
  <c r="T4" i="17" l="1"/>
  <c r="T22" i="17"/>
  <c r="T23" i="17"/>
  <c r="T11" i="17"/>
  <c r="T15" i="20"/>
  <c r="T6" i="17"/>
  <c r="T28" i="17"/>
  <c r="T15" i="17"/>
  <c r="T19" i="17"/>
  <c r="T7" i="17"/>
  <c r="T13" i="17"/>
  <c r="T5" i="17"/>
  <c r="T27" i="17"/>
  <c r="T30" i="17"/>
  <c r="T24" i="17"/>
  <c r="T17" i="17"/>
  <c r="T9" i="17"/>
  <c r="T355" i="16"/>
  <c r="T26" i="20"/>
  <c r="T32" i="15"/>
  <c r="T209" i="15"/>
  <c r="T281" i="15"/>
  <c r="T121" i="15"/>
  <c r="T288" i="15"/>
  <c r="T170" i="15"/>
  <c r="T269" i="15"/>
  <c r="T245" i="15"/>
  <c r="T212" i="15"/>
  <c r="T258" i="15"/>
  <c r="T64" i="15"/>
  <c r="T166" i="15"/>
  <c r="T119" i="15"/>
  <c r="T130" i="15"/>
  <c r="T41" i="20"/>
  <c r="T183" i="15"/>
  <c r="T154" i="15"/>
  <c r="T88" i="15"/>
  <c r="T65" i="15"/>
  <c r="T54" i="15"/>
  <c r="T63" i="20"/>
  <c r="T292" i="15"/>
  <c r="T144" i="15"/>
  <c r="T145" i="15"/>
  <c r="T134" i="15"/>
  <c r="T36" i="20"/>
  <c r="T174" i="15"/>
  <c r="T99" i="15"/>
  <c r="T175" i="15"/>
  <c r="T125" i="15"/>
  <c r="T219" i="15"/>
  <c r="T44" i="20"/>
  <c r="T22" i="15"/>
  <c r="T185" i="15"/>
  <c r="T156" i="15"/>
  <c r="T52" i="15"/>
  <c r="T231" i="15"/>
  <c r="T68" i="15"/>
  <c r="T67" i="20"/>
  <c r="T14" i="20"/>
  <c r="T54" i="20"/>
  <c r="T11" i="15"/>
  <c r="T252" i="15"/>
  <c r="T250" i="15"/>
  <c r="T74" i="15"/>
  <c r="T37" i="15"/>
  <c r="T123" i="15"/>
  <c r="T282" i="15"/>
  <c r="T84" i="15"/>
  <c r="T53" i="20"/>
  <c r="T50" i="20"/>
  <c r="T60" i="20"/>
  <c r="T55" i="20"/>
  <c r="T143" i="15"/>
  <c r="T31" i="15"/>
  <c r="T266" i="15"/>
  <c r="T61" i="15"/>
  <c r="T313" i="15"/>
  <c r="T72" i="15"/>
  <c r="T128" i="15"/>
  <c r="T229" i="15"/>
  <c r="T148" i="15"/>
  <c r="T16" i="15"/>
  <c r="T203" i="15"/>
  <c r="T36" i="15"/>
  <c r="T192" i="15"/>
  <c r="T307" i="15"/>
  <c r="T194" i="15"/>
  <c r="T190" i="15"/>
  <c r="T58" i="20"/>
  <c r="T62" i="15"/>
  <c r="T29" i="20"/>
  <c r="T47" i="20"/>
  <c r="T24" i="20"/>
  <c r="T39" i="20"/>
  <c r="T178" i="15"/>
  <c r="T221" i="15"/>
  <c r="T315" i="15"/>
  <c r="T242" i="15"/>
  <c r="T44" i="15"/>
  <c r="T232" i="15"/>
  <c r="T27" i="15"/>
  <c r="T149" i="15"/>
  <c r="T8" i="20"/>
  <c r="T19" i="20"/>
  <c r="T263" i="15"/>
  <c r="T187" i="15"/>
  <c r="T259" i="15"/>
  <c r="T51" i="15"/>
  <c r="T267" i="15"/>
  <c r="T20" i="15"/>
  <c r="T189" i="15"/>
  <c r="T16" i="20"/>
  <c r="T120" i="15"/>
  <c r="T73" i="15"/>
  <c r="T18" i="15"/>
  <c r="T45" i="15"/>
  <c r="T48" i="15"/>
  <c r="T249" i="15"/>
  <c r="T68" i="20"/>
  <c r="T4" i="20"/>
  <c r="T131" i="15"/>
  <c r="T49" i="15"/>
  <c r="T146" i="15"/>
  <c r="T39" i="15"/>
  <c r="T104" i="15"/>
  <c r="T81" i="15"/>
  <c r="T132" i="15"/>
  <c r="T6" i="15"/>
  <c r="T10" i="20"/>
  <c r="T32" i="20"/>
  <c r="T9" i="20"/>
  <c r="T7" i="20"/>
  <c r="T160" i="15"/>
  <c r="T220" i="15"/>
  <c r="T283" i="15"/>
  <c r="T66" i="15"/>
  <c r="T254" i="15"/>
  <c r="T135" i="15"/>
  <c r="T53" i="15"/>
  <c r="T165" i="15"/>
  <c r="T13" i="15"/>
  <c r="T191" i="15"/>
  <c r="T316" i="15"/>
  <c r="T129" i="15"/>
  <c r="T279" i="15"/>
  <c r="T102" i="15"/>
  <c r="T177" i="15"/>
  <c r="T202" i="15"/>
  <c r="T225" i="15"/>
  <c r="T30" i="20"/>
  <c r="T71" i="20"/>
  <c r="T33" i="20"/>
  <c r="T314" i="15"/>
  <c r="T90" i="15"/>
  <c r="T197" i="15"/>
  <c r="T89" i="15"/>
  <c r="T244" i="15"/>
  <c r="T243" i="15"/>
  <c r="T31" i="20"/>
  <c r="T188" i="15"/>
  <c r="T224" i="15"/>
  <c r="T290" i="15"/>
  <c r="T96" i="15"/>
  <c r="T147" i="15"/>
  <c r="T30" i="15"/>
  <c r="T42" i="15"/>
  <c r="T304" i="15"/>
  <c r="T285" i="15"/>
  <c r="T257" i="15"/>
  <c r="T113" i="15"/>
  <c r="T264" i="15"/>
  <c r="T8" i="15"/>
  <c r="T95" i="15"/>
  <c r="T98" i="15"/>
  <c r="T294" i="15"/>
  <c r="T280" i="15"/>
  <c r="T100" i="15"/>
  <c r="T97" i="15"/>
  <c r="T295" i="15"/>
  <c r="T76" i="15"/>
  <c r="T69" i="15"/>
  <c r="T57" i="15"/>
  <c r="T80" i="15"/>
  <c r="T200" i="15"/>
  <c r="T168" i="15"/>
  <c r="T26" i="15"/>
  <c r="T107" i="15"/>
  <c r="T5" i="15"/>
  <c r="T278" i="15"/>
  <c r="T296" i="15"/>
  <c r="T161" i="15"/>
  <c r="T213" i="15"/>
  <c r="T115" i="15"/>
  <c r="T303" i="15"/>
  <c r="T159" i="15"/>
  <c r="T228" i="15"/>
  <c r="T284" i="15"/>
  <c r="T236" i="15"/>
  <c r="T206" i="15"/>
  <c r="T273" i="15"/>
  <c r="T169" i="15"/>
  <c r="T60" i="15"/>
  <c r="T75" i="15"/>
  <c r="T205" i="15"/>
  <c r="T262" i="15"/>
  <c r="T150" i="15"/>
  <c r="T261" i="15"/>
  <c r="T184" i="15"/>
  <c r="T308" i="15"/>
  <c r="T19" i="15"/>
  <c r="T215" i="15"/>
  <c r="T122" i="15"/>
  <c r="T218" i="15"/>
  <c r="T306" i="15"/>
  <c r="T126" i="15"/>
  <c r="T216" i="15"/>
  <c r="T86" i="15"/>
  <c r="T93" i="15"/>
  <c r="T162" i="15"/>
  <c r="T9" i="15"/>
  <c r="T15" i="15"/>
  <c r="T40" i="15"/>
  <c r="T108" i="15"/>
  <c r="T305" i="15"/>
  <c r="T59" i="15"/>
  <c r="T199" i="15"/>
  <c r="T139" i="15"/>
  <c r="T101" i="15"/>
  <c r="T204" i="15"/>
  <c r="T33" i="15"/>
  <c r="T182" i="15"/>
  <c r="T77" i="15"/>
  <c r="T67" i="15"/>
  <c r="T222" i="15"/>
  <c r="T152" i="15"/>
  <c r="T114" i="15"/>
  <c r="T63" i="15"/>
  <c r="T299" i="15"/>
  <c r="T38" i="15"/>
  <c r="T117" i="15"/>
  <c r="T71" i="15"/>
  <c r="T180" i="15"/>
  <c r="T43" i="15"/>
  <c r="T310" i="15"/>
  <c r="T47" i="15"/>
  <c r="T196" i="15"/>
  <c r="T291" i="15"/>
  <c r="T155" i="15"/>
  <c r="T274" i="15"/>
  <c r="T78" i="15"/>
  <c r="T55" i="15"/>
  <c r="T239" i="15"/>
  <c r="T235" i="15"/>
  <c r="T118" i="15"/>
  <c r="T92" i="15"/>
  <c r="T287" i="15"/>
  <c r="T34" i="15"/>
  <c r="T111" i="15"/>
  <c r="T24" i="15"/>
  <c r="T70" i="15"/>
  <c r="T298" i="15"/>
  <c r="T309" i="15"/>
  <c r="T28" i="15"/>
  <c r="T140" i="15"/>
  <c r="T171" i="15"/>
  <c r="T157" i="15"/>
  <c r="T103" i="15"/>
  <c r="T137" i="15"/>
  <c r="T153" i="15"/>
  <c r="T208" i="15"/>
  <c r="T4" i="15"/>
  <c r="T124" i="15"/>
  <c r="T158" i="15"/>
  <c r="T186" i="15"/>
  <c r="T275" i="15"/>
  <c r="T58" i="15"/>
  <c r="T256" i="15"/>
  <c r="T195" i="15"/>
  <c r="T85" i="15"/>
  <c r="T17" i="15"/>
  <c r="T240" i="15"/>
  <c r="T136" i="15"/>
  <c r="T142" i="15"/>
  <c r="T133" i="15"/>
  <c r="T14" i="15"/>
  <c r="T12" i="15"/>
  <c r="T317" i="15"/>
  <c r="T87" i="15"/>
  <c r="T105" i="15"/>
  <c r="T172" i="15"/>
  <c r="T302" i="15"/>
  <c r="T311" i="15"/>
  <c r="T21" i="15"/>
  <c r="T176" i="15"/>
  <c r="T312" i="15"/>
  <c r="T10" i="15"/>
  <c r="T181" i="15"/>
  <c r="T179" i="15"/>
  <c r="T271" i="15"/>
  <c r="T260" i="15"/>
  <c r="T246" i="15"/>
  <c r="T29" i="15"/>
  <c r="T141" i="15"/>
  <c r="T41" i="15"/>
  <c r="T293" i="15"/>
  <c r="T301" i="15"/>
  <c r="T167" i="15"/>
  <c r="T7" i="15"/>
  <c r="T56" i="15"/>
  <c r="T268" i="15"/>
  <c r="T198" i="15"/>
  <c r="T286" i="15"/>
  <c r="T223" i="15"/>
  <c r="T247" i="15"/>
  <c r="T109" i="15"/>
  <c r="T46" i="15"/>
  <c r="T233" i="15"/>
  <c r="T272" i="15"/>
  <c r="T106" i="15"/>
  <c r="T277" i="15"/>
  <c r="T241" i="15"/>
  <c r="T25" i="15"/>
  <c r="T164" i="15"/>
  <c r="T265" i="15"/>
  <c r="T251" i="15"/>
  <c r="T35" i="15"/>
  <c r="T163" i="15"/>
  <c r="T318" i="15"/>
  <c r="T50" i="15"/>
  <c r="T253" i="15"/>
  <c r="T207" i="15"/>
  <c r="T297" i="15"/>
  <c r="T300" i="15"/>
  <c r="T23" i="15"/>
  <c r="T234" i="15"/>
  <c r="T138" i="15"/>
  <c r="T230" i="15"/>
  <c r="T211" i="15"/>
  <c r="T151" i="15"/>
  <c r="T238" i="15"/>
  <c r="T660" i="16"/>
  <c r="T59" i="20"/>
  <c r="T48" i="20"/>
  <c r="T62" i="20"/>
  <c r="T45" i="20"/>
  <c r="T49" i="20"/>
  <c r="T42" i="20"/>
  <c r="T74" i="20"/>
  <c r="T214" i="15"/>
  <c r="T112" i="15"/>
  <c r="T110" i="15"/>
  <c r="T217" i="15"/>
  <c r="T17" i="20"/>
  <c r="T12" i="20"/>
  <c r="T65" i="20"/>
  <c r="T5" i="20"/>
  <c r="T13" i="20"/>
  <c r="T66" i="20"/>
  <c r="T56" i="20"/>
  <c r="T40" i="20"/>
  <c r="T227" i="15"/>
  <c r="T79" i="15"/>
  <c r="T91" i="15"/>
  <c r="T210" i="15"/>
  <c r="T276" i="15"/>
  <c r="T173" i="15"/>
  <c r="T18" i="20"/>
  <c r="T69" i="20"/>
  <c r="T73" i="20"/>
  <c r="T28" i="20"/>
  <c r="T72" i="20"/>
  <c r="T34" i="20"/>
  <c r="T23" i="20"/>
  <c r="T83" i="15"/>
  <c r="T127" i="15"/>
  <c r="T255" i="15"/>
  <c r="T94" i="15"/>
  <c r="T116" i="15"/>
  <c r="T82" i="15"/>
  <c r="T8" i="17"/>
  <c r="T4" i="18"/>
  <c r="T51" i="20"/>
  <c r="T27" i="20"/>
  <c r="T43" i="20"/>
  <c r="T25" i="20"/>
  <c r="T46" i="20"/>
  <c r="T38" i="20"/>
  <c r="T37" i="20"/>
  <c r="T226" i="15"/>
  <c r="T289" i="15"/>
  <c r="T270" i="15"/>
  <c r="T193" i="15"/>
  <c r="T201" i="15"/>
  <c r="T237" i="15"/>
  <c r="T21" i="17"/>
  <c r="T25" i="17"/>
  <c r="T130" i="19"/>
  <c r="J2" i="19"/>
  <c r="T11" i="20"/>
  <c r="T22" i="20"/>
  <c r="T70" i="20"/>
  <c r="T61" i="20"/>
  <c r="T57" i="20"/>
  <c r="T14" i="17"/>
  <c r="T20" i="20"/>
  <c r="T64" i="20"/>
  <c r="T21" i="20"/>
  <c r="T6" i="20"/>
  <c r="T52" i="20"/>
  <c r="J2" i="14"/>
  <c r="T394" i="14"/>
  <c r="T393" i="14"/>
  <c r="T395" i="14"/>
  <c r="T675" i="16"/>
  <c r="T672" i="16"/>
  <c r="T659" i="16"/>
  <c r="T670" i="16"/>
  <c r="J2" i="16"/>
  <c r="T673" i="16"/>
  <c r="G18" i="23" l="1"/>
  <c r="K8" i="23"/>
  <c r="G38" i="23"/>
  <c r="K2" i="16"/>
  <c r="K2" i="14"/>
  <c r="K2" i="19"/>
  <c r="L2" i="19" l="1"/>
  <c r="T287" i="19" s="1"/>
  <c r="L2" i="14"/>
  <c r="T153" i="14" s="1"/>
  <c r="T260" i="14"/>
  <c r="L2" i="16"/>
  <c r="T539" i="16" s="1"/>
  <c r="T193" i="16"/>
  <c r="O2" i="23"/>
  <c r="T117" i="14" l="1"/>
  <c r="T112" i="14"/>
  <c r="T347" i="14"/>
  <c r="T423" i="16"/>
  <c r="T82" i="14"/>
  <c r="T228" i="16"/>
  <c r="T193" i="19"/>
  <c r="T9" i="19"/>
  <c r="T309" i="16"/>
  <c r="T369" i="14"/>
  <c r="T187" i="19"/>
  <c r="T575" i="16"/>
  <c r="T45" i="14"/>
  <c r="T159" i="19"/>
  <c r="T172" i="16"/>
  <c r="T380" i="14"/>
  <c r="T373" i="14"/>
  <c r="T103" i="19"/>
  <c r="T716" i="16"/>
  <c r="T361" i="14"/>
  <c r="T244" i="14"/>
  <c r="T242" i="19"/>
  <c r="T32" i="16"/>
  <c r="T146" i="14"/>
  <c r="T370" i="14"/>
  <c r="T94" i="19"/>
  <c r="T460" i="16"/>
  <c r="T365" i="16"/>
  <c r="T165" i="19"/>
  <c r="T136" i="19"/>
  <c r="T156" i="19"/>
  <c r="T578" i="16"/>
  <c r="T584" i="16"/>
  <c r="T647" i="16"/>
  <c r="T699" i="16"/>
  <c r="T208" i="19"/>
  <c r="T291" i="19"/>
  <c r="T209" i="19"/>
  <c r="T264" i="16"/>
  <c r="T203" i="19"/>
  <c r="T440" i="16"/>
  <c r="T608" i="16"/>
  <c r="T651" i="16"/>
  <c r="T162" i="19"/>
  <c r="T274" i="19"/>
  <c r="T526" i="16"/>
  <c r="T556" i="16"/>
  <c r="T407" i="16"/>
  <c r="T178" i="19"/>
  <c r="T112" i="19"/>
  <c r="T77" i="19"/>
  <c r="T261" i="19"/>
  <c r="T272" i="19"/>
  <c r="T445" i="16"/>
  <c r="T215" i="19"/>
  <c r="T73" i="16"/>
  <c r="T327" i="16"/>
  <c r="T87" i="16"/>
  <c r="T746" i="16"/>
  <c r="T108" i="19"/>
  <c r="T216" i="19"/>
  <c r="T120" i="19"/>
  <c r="T39" i="19"/>
  <c r="T285" i="19"/>
  <c r="T289" i="19"/>
  <c r="T12" i="19"/>
  <c r="T548" i="16"/>
  <c r="T708" i="16"/>
  <c r="T6" i="16"/>
  <c r="T644" i="16"/>
  <c r="T330" i="16"/>
  <c r="T706" i="16"/>
  <c r="T620" i="16"/>
  <c r="T744" i="16"/>
  <c r="T438" i="16"/>
  <c r="T748" i="16"/>
  <c r="T510" i="16"/>
  <c r="T242" i="16"/>
  <c r="T598" i="16"/>
  <c r="T148" i="16"/>
  <c r="T754" i="16"/>
  <c r="T453" i="16"/>
  <c r="T234" i="16"/>
  <c r="T674" i="16"/>
  <c r="T583" i="16"/>
  <c r="T346" i="16"/>
  <c r="T29" i="16"/>
  <c r="T107" i="16"/>
  <c r="T64" i="16"/>
  <c r="T288" i="16"/>
  <c r="T322" i="16"/>
  <c r="T275" i="16"/>
  <c r="T415" i="14"/>
  <c r="T337" i="16"/>
  <c r="T352" i="16"/>
  <c r="T190" i="16"/>
  <c r="T740" i="16"/>
  <c r="T108" i="16"/>
  <c r="T450" i="16"/>
  <c r="T220" i="16"/>
  <c r="T134" i="16"/>
  <c r="T434" i="16"/>
  <c r="T90" i="16"/>
  <c r="T25" i="16"/>
  <c r="T350" i="16"/>
  <c r="T150" i="16"/>
  <c r="T609" i="16"/>
  <c r="T78" i="14"/>
  <c r="T642" i="16"/>
  <c r="T243" i="16"/>
  <c r="T536" i="16"/>
  <c r="T613" i="16"/>
  <c r="T286" i="16"/>
  <c r="T204" i="16"/>
  <c r="T419" i="14"/>
  <c r="T167" i="14"/>
  <c r="T39" i="16"/>
  <c r="T240" i="16"/>
  <c r="T386" i="16"/>
  <c r="T559" i="16"/>
  <c r="T338" i="16"/>
  <c r="T126" i="14"/>
  <c r="A2" i="23"/>
  <c r="T177" i="14"/>
  <c r="T201" i="14"/>
  <c r="T297" i="14"/>
  <c r="T286" i="14"/>
  <c r="T120" i="14"/>
  <c r="T356" i="14"/>
  <c r="T72" i="14"/>
  <c r="T192" i="14"/>
  <c r="T156" i="14"/>
  <c r="T413" i="14"/>
  <c r="T235" i="14"/>
  <c r="T179" i="14"/>
  <c r="T303" i="14"/>
  <c r="T345" i="14"/>
  <c r="T337" i="14"/>
  <c r="T313" i="14"/>
  <c r="T20" i="14"/>
  <c r="T12" i="14"/>
  <c r="T85" i="14"/>
  <c r="T200" i="14"/>
  <c r="T411" i="14"/>
  <c r="T40" i="14"/>
  <c r="T332" i="14"/>
  <c r="T143" i="14"/>
  <c r="T216" i="14"/>
  <c r="T164" i="14"/>
  <c r="T171" i="14"/>
  <c r="T383" i="14"/>
  <c r="T226" i="14"/>
  <c r="T157" i="14"/>
  <c r="T228" i="14"/>
  <c r="T76" i="14"/>
  <c r="T102" i="14"/>
  <c r="T64" i="14"/>
  <c r="T328" i="14"/>
  <c r="T309" i="14"/>
  <c r="T89" i="14"/>
  <c r="T335" i="14"/>
  <c r="T418" i="14"/>
  <c r="T423" i="14"/>
  <c r="T62" i="14"/>
  <c r="T127" i="14"/>
  <c r="T358" i="14"/>
  <c r="T94" i="14"/>
  <c r="T28" i="14"/>
  <c r="T331" i="14"/>
  <c r="T116" i="14"/>
  <c r="T220" i="14"/>
  <c r="T193" i="14"/>
  <c r="T91" i="14"/>
  <c r="T329" i="14"/>
  <c r="T48" i="14"/>
  <c r="T110" i="14"/>
  <c r="T340" i="14"/>
  <c r="T147" i="14"/>
  <c r="T203" i="14"/>
  <c r="T166" i="14"/>
  <c r="T29" i="14"/>
  <c r="T194" i="14"/>
  <c r="T264" i="14"/>
  <c r="T75" i="14"/>
  <c r="T90" i="14"/>
  <c r="T124" i="14"/>
  <c r="T390" i="14"/>
  <c r="T199" i="14"/>
  <c r="T104" i="14"/>
  <c r="T96" i="14"/>
  <c r="T424" i="14"/>
  <c r="T323" i="14"/>
  <c r="T319" i="14"/>
  <c r="T284" i="14"/>
  <c r="T202" i="14"/>
  <c r="T316" i="14"/>
  <c r="T115" i="14"/>
  <c r="T221" i="14"/>
  <c r="T233" i="14"/>
  <c r="T257" i="14"/>
  <c r="T382" i="14"/>
  <c r="T279" i="14"/>
  <c r="T400" i="14"/>
  <c r="T182" i="14"/>
  <c r="T13" i="14"/>
  <c r="T35" i="14"/>
  <c r="T321" i="14"/>
  <c r="T73" i="14"/>
  <c r="T176" i="14"/>
  <c r="T137" i="14"/>
  <c r="T150" i="14"/>
  <c r="T381" i="14"/>
  <c r="T311" i="14"/>
  <c r="T42" i="14"/>
  <c r="T185" i="14"/>
  <c r="T21" i="14"/>
  <c r="T327" i="14"/>
  <c r="T357" i="14"/>
  <c r="T60" i="14"/>
  <c r="T26" i="14"/>
  <c r="T16" i="14"/>
  <c r="T407" i="14"/>
  <c r="T293" i="14"/>
  <c r="T149" i="14"/>
  <c r="T215" i="14"/>
  <c r="T307" i="14"/>
  <c r="T256" i="14"/>
  <c r="T206" i="14"/>
  <c r="T218" i="14"/>
  <c r="T69" i="14"/>
  <c r="T135" i="14"/>
  <c r="T63" i="14"/>
  <c r="T132" i="14"/>
  <c r="T111" i="14"/>
  <c r="T435" i="14"/>
  <c r="T397" i="14"/>
  <c r="T277" i="14"/>
  <c r="T14" i="14"/>
  <c r="T59" i="14"/>
  <c r="T180" i="14"/>
  <c r="T24" i="14"/>
  <c r="T362" i="14"/>
  <c r="T66" i="14"/>
  <c r="T306" i="14"/>
  <c r="T278" i="14"/>
  <c r="T295" i="14"/>
  <c r="T88" i="14"/>
  <c r="T5" i="14"/>
  <c r="T238" i="14"/>
  <c r="T326" i="14"/>
  <c r="T408" i="14"/>
  <c r="T18" i="14"/>
  <c r="T267" i="14"/>
  <c r="T246" i="14"/>
  <c r="T58" i="14"/>
  <c r="T315" i="14"/>
  <c r="T144" i="14"/>
  <c r="T325" i="14"/>
  <c r="T429" i="14"/>
  <c r="T100" i="14"/>
  <c r="T365" i="14"/>
  <c r="T268" i="14"/>
  <c r="T129" i="14"/>
  <c r="T421" i="14"/>
  <c r="T234" i="14"/>
  <c r="T198" i="14"/>
  <c r="T223" i="14"/>
  <c r="T55" i="14"/>
  <c r="T379" i="14"/>
  <c r="T273" i="14"/>
  <c r="T125" i="14"/>
  <c r="T417" i="14"/>
  <c r="T237" i="14"/>
  <c r="T138" i="14"/>
  <c r="T19" i="14"/>
  <c r="T302" i="14"/>
  <c r="T386" i="14"/>
  <c r="T57" i="14"/>
  <c r="T292" i="14"/>
  <c r="T317" i="14"/>
  <c r="T61" i="14"/>
  <c r="T207" i="14"/>
  <c r="T398" i="14"/>
  <c r="T54" i="14"/>
  <c r="T22" i="14"/>
  <c r="T414" i="14"/>
  <c r="T305" i="14"/>
  <c r="T230" i="14"/>
  <c r="T67" i="14"/>
  <c r="T391" i="14"/>
  <c r="T31" i="14"/>
  <c r="T119" i="14"/>
  <c r="T84" i="14"/>
  <c r="T39" i="14"/>
  <c r="T68" i="14"/>
  <c r="T420" i="14"/>
  <c r="T360" i="14"/>
  <c r="T136" i="14"/>
  <c r="T210" i="14"/>
  <c r="T98" i="14"/>
  <c r="T385" i="14"/>
  <c r="T318" i="14"/>
  <c r="T275" i="14"/>
  <c r="T56" i="14"/>
  <c r="T6" i="14"/>
  <c r="T23" i="14"/>
  <c r="T242" i="14"/>
  <c r="T222" i="14"/>
  <c r="T170" i="14"/>
  <c r="T298" i="14"/>
  <c r="T249" i="14"/>
  <c r="T81" i="14"/>
  <c r="T178" i="14"/>
  <c r="T214" i="14"/>
  <c r="T294" i="14"/>
  <c r="T355" i="14"/>
  <c r="T341" i="14"/>
  <c r="T287" i="14"/>
  <c r="T172" i="14"/>
  <c r="T291" i="16"/>
  <c r="T667" i="16"/>
  <c r="T553" i="16"/>
  <c r="T587" i="16"/>
  <c r="T512" i="16"/>
  <c r="T562" i="16"/>
  <c r="T417" i="16"/>
  <c r="T70" i="16"/>
  <c r="T409" i="16"/>
  <c r="T86" i="16"/>
  <c r="T14" i="16"/>
  <c r="T314" i="16"/>
  <c r="T301" i="16"/>
  <c r="T397" i="16"/>
  <c r="T213" i="16"/>
  <c r="T626" i="16"/>
  <c r="T687" i="16"/>
  <c r="T468" i="16"/>
  <c r="T348" i="16"/>
  <c r="T540" i="16"/>
  <c r="T142" i="16"/>
  <c r="T84" i="16"/>
  <c r="T755" i="16"/>
  <c r="T341" i="16"/>
  <c r="T637" i="16"/>
  <c r="T297" i="16"/>
  <c r="T577" i="16"/>
  <c r="T61" i="16"/>
  <c r="T545" i="16"/>
  <c r="T295" i="16"/>
  <c r="T591" i="16"/>
  <c r="T208" i="16"/>
  <c r="T425" i="16"/>
  <c r="T470" i="16"/>
  <c r="T78" i="16"/>
  <c r="T279" i="16"/>
  <c r="T77" i="16"/>
  <c r="T715" i="16"/>
  <c r="T159" i="16"/>
  <c r="T733" i="16"/>
  <c r="T65" i="16"/>
  <c r="T211" i="16"/>
  <c r="T568" i="16"/>
  <c r="T614" i="16"/>
  <c r="T395" i="16"/>
  <c r="T405" i="16"/>
  <c r="T116" i="16"/>
  <c r="T125" i="16"/>
  <c r="T703" i="16"/>
  <c r="T229" i="16"/>
  <c r="T245" i="16"/>
  <c r="T248" i="16"/>
  <c r="T377" i="16"/>
  <c r="T621" i="16"/>
  <c r="T194" i="16"/>
  <c r="T55" i="16"/>
  <c r="T669" i="16"/>
  <c r="T661" i="16"/>
  <c r="T413" i="16"/>
  <c r="T753" i="16"/>
  <c r="T616" i="16"/>
  <c r="T499" i="16"/>
  <c r="T101" i="16"/>
  <c r="T693" i="16"/>
  <c r="T215" i="16"/>
  <c r="T483" i="16"/>
  <c r="T679" i="16"/>
  <c r="T582" i="16"/>
  <c r="T300" i="16"/>
  <c r="T595" i="16"/>
  <c r="T105" i="16"/>
  <c r="T475" i="16"/>
  <c r="T677" i="16"/>
  <c r="T560" i="16"/>
  <c r="T16" i="16"/>
  <c r="T332" i="16"/>
  <c r="T589" i="16"/>
  <c r="T549" i="16"/>
  <c r="T335" i="16"/>
  <c r="T45" i="16"/>
  <c r="T606" i="16"/>
  <c r="T517" i="16"/>
  <c r="T370" i="16"/>
  <c r="T439" i="16"/>
  <c r="T646" i="16"/>
  <c r="T410" i="16"/>
  <c r="T81" i="16"/>
  <c r="T554" i="16"/>
  <c r="T122" i="16"/>
  <c r="T173" i="16"/>
  <c r="T74" i="16"/>
  <c r="T152" i="16"/>
  <c r="T237" i="16"/>
  <c r="T458" i="16"/>
  <c r="T628" i="16"/>
  <c r="T604" i="16"/>
  <c r="T126" i="16"/>
  <c r="T374" i="16"/>
  <c r="T174" i="16"/>
  <c r="T531" i="16"/>
  <c r="T4" i="16"/>
  <c r="T725" i="16"/>
  <c r="T622" i="16"/>
  <c r="T572" i="16"/>
  <c r="T739" i="16"/>
  <c r="T372" i="16"/>
  <c r="T226" i="16"/>
  <c r="T634" i="16"/>
  <c r="T457" i="16"/>
  <c r="T189" i="16"/>
  <c r="T711" i="16"/>
  <c r="T431" i="16"/>
  <c r="T51" i="16"/>
  <c r="T617" i="16"/>
  <c r="T123" i="16"/>
  <c r="T113" i="16"/>
  <c r="T388" i="16"/>
  <c r="T256" i="16"/>
  <c r="T444" i="16"/>
  <c r="T576" i="16"/>
  <c r="T50" i="16"/>
  <c r="T718" i="16"/>
  <c r="T731" i="16"/>
  <c r="T11" i="16"/>
  <c r="T145" i="16"/>
  <c r="T191" i="16"/>
  <c r="T293" i="16"/>
  <c r="T259" i="16"/>
  <c r="T588" i="16"/>
  <c r="T343" i="16"/>
  <c r="T724" i="16"/>
  <c r="T459" i="16"/>
  <c r="T324" i="16"/>
  <c r="T433" i="16"/>
  <c r="T384" i="16"/>
  <c r="T170" i="16"/>
  <c r="T732" i="16"/>
  <c r="T464" i="16"/>
  <c r="T221" i="16"/>
  <c r="T688" i="16"/>
  <c r="T482" i="16"/>
  <c r="T544" i="16"/>
  <c r="T283" i="16"/>
  <c r="T421" i="16"/>
  <c r="T463" i="16"/>
  <c r="T543" i="16"/>
  <c r="T638" i="16"/>
  <c r="T428" i="16"/>
  <c r="T195" i="16"/>
  <c r="T303" i="16"/>
  <c r="T298" i="16"/>
  <c r="T389" i="16"/>
  <c r="T682" i="16"/>
  <c r="T594" i="16"/>
  <c r="T13" i="16"/>
  <c r="T632" i="16"/>
  <c r="T202" i="16"/>
  <c r="T320" i="16"/>
  <c r="T712" i="16"/>
  <c r="T305" i="16"/>
  <c r="T488" i="16"/>
  <c r="T7" i="16"/>
  <c r="T505" i="16"/>
  <c r="T469" i="16"/>
  <c r="T471" i="16"/>
  <c r="T17" i="16"/>
  <c r="T356" i="16"/>
  <c r="T180" i="16"/>
  <c r="T447" i="16"/>
  <c r="T602" i="16"/>
  <c r="T280" i="16"/>
  <c r="T694" i="16"/>
  <c r="T19" i="16"/>
  <c r="T597" i="16"/>
  <c r="T164" i="16"/>
  <c r="T743" i="16"/>
  <c r="T289" i="16"/>
  <c r="T649" i="16"/>
  <c r="T58" i="16"/>
  <c r="T41" i="16"/>
  <c r="T396" i="16"/>
  <c r="T285" i="16"/>
  <c r="T176" i="16"/>
  <c r="T394" i="16"/>
  <c r="T247" i="16"/>
  <c r="T276" i="16"/>
  <c r="T115" i="16"/>
  <c r="T555" i="16"/>
  <c r="T564" i="16"/>
  <c r="T623" i="16"/>
  <c r="T738" i="16"/>
  <c r="T363" i="16"/>
  <c r="T331" i="16"/>
  <c r="T62" i="16"/>
  <c r="T563" i="16"/>
  <c r="T63" i="16"/>
  <c r="T250" i="16"/>
  <c r="T197" i="16"/>
  <c r="T741" i="16"/>
  <c r="T380" i="16"/>
  <c r="T663" i="16"/>
  <c r="T40" i="16"/>
  <c r="T376" i="16"/>
  <c r="T537" i="16"/>
  <c r="T728" i="16"/>
  <c r="T619" i="16"/>
  <c r="T639" i="16"/>
  <c r="T697" i="16"/>
  <c r="T110" i="16"/>
  <c r="T225" i="16"/>
  <c r="T520" i="16"/>
  <c r="T66" i="16"/>
  <c r="T515" i="16"/>
  <c r="T196" i="16"/>
  <c r="T648" i="16"/>
  <c r="T489" i="16"/>
  <c r="T615" i="16"/>
  <c r="T325" i="16"/>
  <c r="T272" i="16"/>
  <c r="T334" i="16"/>
  <c r="T104" i="16"/>
  <c r="T700" i="16"/>
  <c r="T412" i="16"/>
  <c r="T198" i="16"/>
  <c r="T71" i="16"/>
  <c r="T657" i="16"/>
  <c r="T399" i="16"/>
  <c r="T601" i="16"/>
  <c r="T306" i="16"/>
  <c r="T538" i="16"/>
  <c r="T494" i="16"/>
  <c r="T567" i="16"/>
  <c r="T114" i="16"/>
  <c r="T446" i="16"/>
  <c r="T102" i="16"/>
  <c r="T214" i="16"/>
  <c r="T342" i="16"/>
  <c r="T33" i="16"/>
  <c r="T485" i="16"/>
  <c r="T392" i="16"/>
  <c r="T299" i="16"/>
  <c r="T557" i="16"/>
  <c r="T666" i="16"/>
  <c r="T502" i="16"/>
  <c r="T461" i="16"/>
  <c r="T230" i="16"/>
  <c r="T528" i="16"/>
  <c r="T436" i="16"/>
  <c r="T88" i="16"/>
  <c r="T161" i="16"/>
  <c r="T364" i="16"/>
  <c r="T722" i="16"/>
  <c r="T210" i="16"/>
  <c r="T552" i="16"/>
  <c r="T627" i="16"/>
  <c r="T118" i="16"/>
  <c r="T495" i="16"/>
  <c r="T185" i="16"/>
  <c r="T357" i="16"/>
  <c r="T605" i="16"/>
  <c r="T188" i="16"/>
  <c r="T340" i="16"/>
  <c r="T565" i="16"/>
  <c r="T347" i="16"/>
  <c r="T144" i="16"/>
  <c r="T166" i="16"/>
  <c r="T373" i="16"/>
  <c r="T655" i="16"/>
  <c r="T22" i="16"/>
  <c r="T599" i="16"/>
  <c r="T624" i="16"/>
  <c r="T132" i="16"/>
  <c r="T501" i="16"/>
  <c r="T586" i="16"/>
  <c r="T477" i="16"/>
  <c r="T398" i="16"/>
  <c r="T664" i="16"/>
  <c r="T371" i="16"/>
  <c r="T571" i="16"/>
  <c r="T37" i="16"/>
  <c r="T103" i="16"/>
  <c r="T5" i="16"/>
  <c r="T186" i="16"/>
  <c r="T10" i="16"/>
  <c r="T183" i="16"/>
  <c r="T76" i="16"/>
  <c r="T381" i="16"/>
  <c r="T442" i="16"/>
  <c r="T390" i="16"/>
  <c r="T231" i="16"/>
  <c r="T541" i="16"/>
  <c r="T375" i="16"/>
  <c r="T668" i="16"/>
  <c r="T524" i="16"/>
  <c r="T160" i="16"/>
  <c r="T146" i="16"/>
  <c r="T467" i="16"/>
  <c r="T287" i="16"/>
  <c r="T415" i="16"/>
  <c r="T274" i="16"/>
  <c r="T690" i="16"/>
  <c r="T72" i="16"/>
  <c r="T391" i="16"/>
  <c r="T742" i="16"/>
  <c r="T519" i="16"/>
  <c r="T80" i="16"/>
  <c r="T222" i="16"/>
  <c r="T43" i="16"/>
  <c r="T506" i="16"/>
  <c r="T547" i="16"/>
  <c r="T94" i="16"/>
  <c r="T238" i="16"/>
  <c r="T684" i="16"/>
  <c r="T304" i="16"/>
  <c r="T654" i="16"/>
  <c r="T422" i="16"/>
  <c r="T751" i="16"/>
  <c r="T120" i="16"/>
  <c r="T378" i="16"/>
  <c r="T339" i="16"/>
  <c r="T720" i="16"/>
  <c r="T533" i="16"/>
  <c r="T448" i="16"/>
  <c r="T511" i="16"/>
  <c r="T570" i="16"/>
  <c r="T641" i="16"/>
  <c r="T260" i="16"/>
  <c r="T500" i="16"/>
  <c r="T683" i="16"/>
  <c r="T182" i="16"/>
  <c r="T476" i="16"/>
  <c r="T36" i="16"/>
  <c r="T181" i="16"/>
  <c r="T561" i="16"/>
  <c r="T251" i="16"/>
  <c r="T207" i="16"/>
  <c r="T452" i="16"/>
  <c r="T379" i="16"/>
  <c r="T129" i="16"/>
  <c r="T419" i="16"/>
  <c r="T236" i="16"/>
  <c r="T640" i="16"/>
  <c r="T60" i="16"/>
  <c r="T508" i="16"/>
  <c r="T610" i="16"/>
  <c r="T184" i="16"/>
  <c r="T270" i="16"/>
  <c r="T430" i="16"/>
  <c r="T42" i="16"/>
  <c r="T8" i="16"/>
  <c r="T296" i="16"/>
  <c r="T695" i="16"/>
  <c r="T112" i="16"/>
  <c r="T209" i="16"/>
  <c r="T23" i="16"/>
  <c r="T497" i="16"/>
  <c r="T709" i="16"/>
  <c r="T205" i="16"/>
  <c r="T633" i="16"/>
  <c r="T387" i="16"/>
  <c r="T24" i="16"/>
  <c r="T580" i="16"/>
  <c r="T345" i="16"/>
  <c r="T175" i="16"/>
  <c r="T643" i="16"/>
  <c r="T329" i="16"/>
  <c r="T454" i="16"/>
  <c r="T455" i="16"/>
  <c r="T481" i="16"/>
  <c r="T44" i="16"/>
  <c r="T284" i="16"/>
  <c r="T282" i="16"/>
  <c r="T362" i="16"/>
  <c r="T441" i="16"/>
  <c r="T97" i="16"/>
  <c r="T56" i="16"/>
  <c r="T465" i="16"/>
  <c r="T157" i="16"/>
  <c r="T698" i="16"/>
  <c r="T527" i="16"/>
  <c r="T735" i="16"/>
  <c r="T529" i="16"/>
  <c r="T393" i="16"/>
  <c r="T26" i="16"/>
  <c r="T685" i="16"/>
  <c r="T292" i="16"/>
  <c r="T127" i="16"/>
  <c r="T121" i="16"/>
  <c r="T491" i="16"/>
  <c r="T507" i="16"/>
  <c r="T109" i="16"/>
  <c r="T521" i="16"/>
  <c r="T603" i="16"/>
  <c r="T310" i="16"/>
  <c r="T68" i="16"/>
  <c r="T96" i="16"/>
  <c r="T546" i="16"/>
  <c r="T89" i="16"/>
  <c r="T99" i="16"/>
  <c r="T141" i="16"/>
  <c r="T579" i="16"/>
  <c r="T85" i="16"/>
  <c r="T75" i="16"/>
  <c r="T290" i="16"/>
  <c r="T704" i="16"/>
  <c r="T344" i="16"/>
  <c r="T714" i="16"/>
  <c r="T232" i="16"/>
  <c r="T83" i="16"/>
  <c r="T717" i="16"/>
  <c r="T737" i="16"/>
  <c r="T424" i="16"/>
  <c r="T319" i="16"/>
  <c r="T569" i="16"/>
  <c r="T261" i="16"/>
  <c r="T192" i="16"/>
  <c r="T400" i="16"/>
  <c r="T140" i="16"/>
  <c r="T219" i="16"/>
  <c r="T31" i="16"/>
  <c r="T691" i="16"/>
  <c r="T241" i="16"/>
  <c r="T254" i="16"/>
  <c r="T235" i="16"/>
  <c r="T117" i="16"/>
  <c r="T535" i="16"/>
  <c r="T574" i="16"/>
  <c r="T406" i="16"/>
  <c r="T153" i="16"/>
  <c r="T203" i="16"/>
  <c r="T315" i="16"/>
  <c r="T59" i="16"/>
  <c r="T266" i="16"/>
  <c r="T513" i="16"/>
  <c r="T478" i="16"/>
  <c r="T79" i="16"/>
  <c r="T573" i="16"/>
  <c r="T135" i="16"/>
  <c r="T252" i="16"/>
  <c r="T723" i="16"/>
  <c r="T206" i="16"/>
  <c r="T156" i="16"/>
  <c r="T38" i="16"/>
  <c r="T349" i="16"/>
  <c r="T312" i="16"/>
  <c r="T267" i="16"/>
  <c r="T171" i="16"/>
  <c r="T321" i="16"/>
  <c r="T15" i="16"/>
  <c r="T53" i="16"/>
  <c r="T636" i="16"/>
  <c r="T404" i="16"/>
  <c r="T82" i="16"/>
  <c r="T147" i="16"/>
  <c r="T629" i="16"/>
  <c r="T136" i="16"/>
  <c r="T361" i="16"/>
  <c r="T612" i="16"/>
  <c r="T187" i="16"/>
  <c r="T729" i="16"/>
  <c r="T253" i="16"/>
  <c r="T480" i="16"/>
  <c r="T432" i="16"/>
  <c r="T106" i="16"/>
  <c r="T745" i="16"/>
  <c r="T323" i="16"/>
  <c r="T20" i="16"/>
  <c r="T656" i="16"/>
  <c r="T653" i="16"/>
  <c r="T307" i="16"/>
  <c r="T523" i="16"/>
  <c r="T277" i="16"/>
  <c r="T702" i="16"/>
  <c r="T490" i="16"/>
  <c r="T516" i="16"/>
  <c r="T403" i="16"/>
  <c r="T590" i="16"/>
  <c r="T630" i="16"/>
  <c r="T168" i="16"/>
  <c r="T713" i="16"/>
  <c r="T726" i="16"/>
  <c r="T382" i="16"/>
  <c r="T92" i="16"/>
  <c r="T592" i="16"/>
  <c r="T268" i="16"/>
  <c r="T474" i="16"/>
  <c r="T95" i="16"/>
  <c r="T201" i="16"/>
  <c r="T498" i="16"/>
  <c r="T730" i="16"/>
  <c r="T652" i="16"/>
  <c r="T257" i="16"/>
  <c r="T625" i="16"/>
  <c r="T635" i="16"/>
  <c r="T302" i="16"/>
  <c r="T749" i="16"/>
  <c r="T416" i="16"/>
  <c r="T273" i="16"/>
  <c r="T223" i="16"/>
  <c r="T360" i="16"/>
  <c r="T318" i="16"/>
  <c r="T18" i="16"/>
  <c r="T692" i="16"/>
  <c r="T249" i="16"/>
  <c r="T137" i="16"/>
  <c r="T443" i="16"/>
  <c r="T35" i="16"/>
  <c r="T354" i="16"/>
  <c r="T54" i="16"/>
  <c r="T411" i="16"/>
  <c r="T333" i="16"/>
  <c r="T278" i="16"/>
  <c r="T46" i="16"/>
  <c r="T100" i="16"/>
  <c r="T487" i="16"/>
  <c r="T27" i="16"/>
  <c r="T139" i="16"/>
  <c r="T313" i="16"/>
  <c r="T48" i="16"/>
  <c r="T451" i="16"/>
  <c r="T462" i="16"/>
  <c r="T600" i="16"/>
  <c r="T69" i="16"/>
  <c r="T530" i="16"/>
  <c r="T585" i="16"/>
  <c r="T167" i="16"/>
  <c r="T514" i="16"/>
  <c r="T719" i="16"/>
  <c r="T317" i="16"/>
  <c r="T504" i="16"/>
  <c r="T149" i="16"/>
  <c r="T418" i="16"/>
  <c r="T30" i="16"/>
  <c r="T734" i="16"/>
  <c r="T353" i="16"/>
  <c r="T681" i="16"/>
  <c r="T239" i="16"/>
  <c r="T133" i="16"/>
  <c r="T169" i="16"/>
  <c r="T162" i="16"/>
  <c r="T542" i="16"/>
  <c r="T473" i="16"/>
  <c r="T496" i="16"/>
  <c r="T662" i="16"/>
  <c r="T449" i="16"/>
  <c r="T383" i="16"/>
  <c r="T532" i="16"/>
  <c r="T336" i="16"/>
  <c r="T359" i="16"/>
  <c r="T158" i="16"/>
  <c r="T534" i="16"/>
  <c r="T486" i="16"/>
  <c r="T503" i="16"/>
  <c r="T705" i="16"/>
  <c r="T269" i="16"/>
  <c r="T631" i="16"/>
  <c r="T435" i="16"/>
  <c r="T294" i="16"/>
  <c r="T420" i="16"/>
  <c r="T154" i="16"/>
  <c r="T130" i="16"/>
  <c r="T408" i="16"/>
  <c r="T138" i="16"/>
  <c r="T246" i="16"/>
  <c r="T750" i="16"/>
  <c r="T665" i="16"/>
  <c r="T111" i="16"/>
  <c r="T21" i="16"/>
  <c r="T710" i="16"/>
  <c r="T456" i="16"/>
  <c r="T179" i="16"/>
  <c r="T178" i="16"/>
  <c r="T151" i="16"/>
  <c r="T596" i="16"/>
  <c r="T34" i="16"/>
  <c r="T369" i="16"/>
  <c r="T224" i="16"/>
  <c r="T366" i="16"/>
  <c r="T218" i="16"/>
  <c r="T212" i="16"/>
  <c r="T522" i="16"/>
  <c r="T124" i="16"/>
  <c r="T28" i="16"/>
  <c r="T525" i="16"/>
  <c r="T358" i="16"/>
  <c r="T155" i="16"/>
  <c r="T707" i="16"/>
  <c r="T244" i="16"/>
  <c r="T9" i="16"/>
  <c r="T311" i="16"/>
  <c r="T721" i="16"/>
  <c r="T263" i="16"/>
  <c r="T227" i="16"/>
  <c r="T752" i="16"/>
  <c r="T484" i="16"/>
  <c r="T233" i="16"/>
  <c r="T696" i="16"/>
  <c r="T12" i="16"/>
  <c r="T52" i="16"/>
  <c r="T255" i="16"/>
  <c r="T566" i="16"/>
  <c r="T143" i="16"/>
  <c r="T727" i="16"/>
  <c r="T429" i="16"/>
  <c r="T551" i="16"/>
  <c r="T217" i="16"/>
  <c r="T281" i="16"/>
  <c r="T265" i="16"/>
  <c r="T47" i="16"/>
  <c r="T351" i="16"/>
  <c r="T518" i="16"/>
  <c r="T401" i="16"/>
  <c r="T581" i="16"/>
  <c r="T593" i="16"/>
  <c r="T49" i="16"/>
  <c r="T671" i="16"/>
  <c r="T271" i="16"/>
  <c r="T367" i="16"/>
  <c r="T676" i="16"/>
  <c r="T678" i="16"/>
  <c r="T385" i="16"/>
  <c r="T689" i="16"/>
  <c r="T326" i="16"/>
  <c r="T747" i="16"/>
  <c r="T472" i="16"/>
  <c r="T93" i="16"/>
  <c r="T57" i="16"/>
  <c r="T163" i="16"/>
  <c r="T128" i="16"/>
  <c r="T479" i="16"/>
  <c r="T493" i="16"/>
  <c r="T328" i="16"/>
  <c r="T607" i="16"/>
  <c r="T611" i="16"/>
  <c r="T426" i="16"/>
  <c r="T492" i="16"/>
  <c r="T91" i="16"/>
  <c r="T262" i="16"/>
  <c r="T216" i="16"/>
  <c r="T558" i="16"/>
  <c r="T618" i="16"/>
  <c r="T736" i="16"/>
  <c r="T650" i="16"/>
  <c r="T680" i="16"/>
  <c r="T437" i="16"/>
  <c r="T200" i="16"/>
  <c r="T258" i="16"/>
  <c r="T509" i="16"/>
  <c r="T199" i="16"/>
  <c r="T686" i="16"/>
  <c r="T550" i="16"/>
  <c r="T427" i="16"/>
  <c r="T701" i="16"/>
  <c r="T645" i="16"/>
  <c r="T414" i="16"/>
  <c r="T402" i="16"/>
  <c r="T119" i="16"/>
  <c r="T128" i="14"/>
  <c r="T243" i="14"/>
  <c r="T181" i="14"/>
  <c r="T169" i="14"/>
  <c r="T101" i="14"/>
  <c r="T74" i="14"/>
  <c r="T387" i="14"/>
  <c r="T209" i="14"/>
  <c r="T97" i="14"/>
  <c r="T280" i="14"/>
  <c r="T108" i="14"/>
  <c r="T80" i="14"/>
  <c r="T427" i="14"/>
  <c r="T324" i="14"/>
  <c r="T154" i="14"/>
  <c r="T434" i="14"/>
  <c r="T320" i="14"/>
  <c r="T334" i="14"/>
  <c r="T262" i="14"/>
  <c r="T197" i="14"/>
  <c r="T53" i="14"/>
  <c r="T36" i="14"/>
  <c r="T38" i="14"/>
  <c r="T139" i="14"/>
  <c r="T412" i="14"/>
  <c r="T168" i="14"/>
  <c r="T366" i="14"/>
  <c r="T30" i="14"/>
  <c r="T109" i="14"/>
  <c r="T296" i="14"/>
  <c r="T348" i="14"/>
  <c r="T142" i="14"/>
  <c r="T258" i="14"/>
  <c r="T83" i="14"/>
  <c r="T190" i="14"/>
  <c r="T336" i="14"/>
  <c r="T322" i="14"/>
  <c r="T401" i="14"/>
  <c r="T151" i="14"/>
  <c r="T217" i="14"/>
  <c r="T174" i="14"/>
  <c r="T409" i="14"/>
  <c r="T402" i="14"/>
  <c r="T208" i="14"/>
  <c r="T103" i="14"/>
  <c r="T364" i="14"/>
  <c r="T252" i="14"/>
  <c r="T253" i="14"/>
  <c r="T71" i="14"/>
  <c r="T403" i="14"/>
  <c r="T271" i="14"/>
  <c r="T79" i="14"/>
  <c r="T134" i="14"/>
  <c r="T183" i="14"/>
  <c r="T263" i="14"/>
  <c r="T133" i="14"/>
  <c r="T227" i="14"/>
  <c r="T430" i="14"/>
  <c r="T343" i="14"/>
  <c r="T46" i="14"/>
  <c r="T34" i="14"/>
  <c r="T346" i="14"/>
  <c r="T375" i="14"/>
  <c r="T314" i="14"/>
  <c r="T272" i="14"/>
  <c r="T130" i="14"/>
  <c r="T428" i="14"/>
  <c r="T49" i="14"/>
  <c r="T376" i="14"/>
  <c r="T422" i="14"/>
  <c r="T118" i="14"/>
  <c r="T359" i="14"/>
  <c r="T425" i="14"/>
  <c r="T250" i="14"/>
  <c r="T99" i="14"/>
  <c r="T344" i="14"/>
  <c r="T247" i="14"/>
  <c r="T122" i="14"/>
  <c r="T196" i="14"/>
  <c r="T15" i="14"/>
  <c r="T378" i="14"/>
  <c r="T416" i="14"/>
  <c r="T173" i="14"/>
  <c r="T254" i="14"/>
  <c r="T367" i="14"/>
  <c r="T389" i="14"/>
  <c r="T368" i="14"/>
  <c r="T106" i="14"/>
  <c r="T282" i="14"/>
  <c r="T351" i="14"/>
  <c r="T95" i="14"/>
  <c r="T41" i="14"/>
  <c r="T25" i="14"/>
  <c r="T225" i="14"/>
  <c r="T350" i="14"/>
  <c r="T236" i="14"/>
  <c r="T371" i="14"/>
  <c r="T285" i="14"/>
  <c r="T155" i="14"/>
  <c r="T33" i="14"/>
  <c r="T87" i="14"/>
  <c r="T11" i="14"/>
  <c r="T17" i="14"/>
  <c r="T123" i="14"/>
  <c r="T300" i="14"/>
  <c r="T259" i="14"/>
  <c r="T10" i="14"/>
  <c r="T32" i="14"/>
  <c r="T384" i="14"/>
  <c r="T274" i="14"/>
  <c r="T270" i="14"/>
  <c r="T189" i="14"/>
  <c r="T51" i="14"/>
  <c r="T310" i="14"/>
  <c r="T404" i="14"/>
  <c r="T186" i="14"/>
  <c r="T113" i="14"/>
  <c r="T299" i="14"/>
  <c r="T204" i="19"/>
  <c r="T71" i="19"/>
  <c r="T8" i="19"/>
  <c r="T34" i="19"/>
  <c r="T64" i="19"/>
  <c r="T182" i="19"/>
  <c r="T76" i="19"/>
  <c r="T29" i="19"/>
  <c r="T298" i="19"/>
  <c r="T235" i="19"/>
  <c r="T13" i="19"/>
  <c r="T161" i="19"/>
  <c r="T278" i="19"/>
  <c r="T96" i="19"/>
  <c r="T40" i="19"/>
  <c r="T224" i="19"/>
  <c r="T33" i="19"/>
  <c r="T151" i="19"/>
  <c r="T248" i="19"/>
  <c r="T125" i="19"/>
  <c r="T91" i="19"/>
  <c r="T257" i="19"/>
  <c r="T220" i="19"/>
  <c r="T148" i="19"/>
  <c r="T31" i="19"/>
  <c r="T127" i="19"/>
  <c r="T143" i="19"/>
  <c r="T63" i="19"/>
  <c r="T201" i="19"/>
  <c r="T17" i="19"/>
  <c r="T79" i="19"/>
  <c r="T144" i="19"/>
  <c r="T137" i="19"/>
  <c r="T18" i="19"/>
  <c r="T236" i="19"/>
  <c r="T78" i="19"/>
  <c r="T225" i="19"/>
  <c r="T238" i="19"/>
  <c r="T44" i="19"/>
  <c r="T277" i="19"/>
  <c r="T60" i="19"/>
  <c r="T271" i="19"/>
  <c r="T241" i="19"/>
  <c r="T206" i="19"/>
  <c r="T267" i="19"/>
  <c r="T129" i="19"/>
  <c r="T169" i="19"/>
  <c r="T175" i="19"/>
  <c r="T92" i="19"/>
  <c r="T111" i="19"/>
  <c r="T109" i="19"/>
  <c r="T276" i="19"/>
  <c r="T197" i="19"/>
  <c r="T255" i="19"/>
  <c r="T74" i="19"/>
  <c r="T16" i="19"/>
  <c r="T184" i="19"/>
  <c r="T260" i="19"/>
  <c r="T113" i="19"/>
  <c r="T186" i="19"/>
  <c r="T171" i="19"/>
  <c r="T292" i="19"/>
  <c r="T205" i="19"/>
  <c r="T173" i="19"/>
  <c r="T22" i="19"/>
  <c r="T56" i="19"/>
  <c r="T222" i="19"/>
  <c r="T10" i="19"/>
  <c r="T199" i="19"/>
  <c r="T24" i="19"/>
  <c r="T128" i="19"/>
  <c r="T90" i="19"/>
  <c r="T273" i="19"/>
  <c r="T88" i="19"/>
  <c r="T174" i="19"/>
  <c r="T43" i="19"/>
  <c r="T265" i="19"/>
  <c r="T284" i="19"/>
  <c r="T126" i="19"/>
  <c r="T45" i="19"/>
  <c r="T32" i="19"/>
  <c r="T134" i="19"/>
  <c r="T256" i="19"/>
  <c r="T104" i="19"/>
  <c r="T296" i="19"/>
  <c r="T180" i="19"/>
  <c r="T98" i="19"/>
  <c r="T221" i="19"/>
  <c r="T139" i="19"/>
  <c r="T47" i="19"/>
  <c r="T227" i="19"/>
  <c r="T89" i="19"/>
  <c r="T97" i="19"/>
  <c r="T237" i="19"/>
  <c r="T19" i="19"/>
  <c r="T36" i="19"/>
  <c r="T259" i="19"/>
  <c r="T172" i="19"/>
  <c r="T30" i="19"/>
  <c r="T116" i="19"/>
  <c r="T188" i="19"/>
  <c r="T198" i="19"/>
  <c r="T7" i="19"/>
  <c r="T244" i="19"/>
  <c r="T262" i="19"/>
  <c r="T20" i="19"/>
  <c r="T140" i="19"/>
  <c r="T195" i="19"/>
  <c r="T68" i="19"/>
  <c r="T223" i="19"/>
  <c r="T299" i="19"/>
  <c r="T50" i="19"/>
  <c r="T84" i="19"/>
  <c r="T131" i="19"/>
  <c r="T28" i="19"/>
  <c r="T282" i="19"/>
  <c r="T167" i="19"/>
  <c r="T133" i="19"/>
  <c r="T218" i="19"/>
  <c r="T154" i="19"/>
  <c r="T264" i="19"/>
  <c r="T117" i="19"/>
  <c r="T15" i="19"/>
  <c r="T62" i="19"/>
  <c r="T102" i="19"/>
  <c r="T106" i="19"/>
  <c r="T82" i="19"/>
  <c r="T51" i="19"/>
  <c r="T146" i="19"/>
  <c r="T179" i="19"/>
  <c r="T49" i="19"/>
  <c r="T283" i="19"/>
  <c r="T194" i="19"/>
  <c r="T294" i="19"/>
  <c r="T86" i="19"/>
  <c r="T253" i="19"/>
  <c r="T54" i="19"/>
  <c r="T212" i="19"/>
  <c r="T135" i="19"/>
  <c r="T118" i="19"/>
  <c r="T26" i="19"/>
  <c r="T145" i="19"/>
  <c r="T281" i="19"/>
  <c r="T70" i="19"/>
  <c r="T122" i="19"/>
  <c r="T46" i="19"/>
  <c r="T254" i="19"/>
  <c r="T114" i="19"/>
  <c r="T149" i="19"/>
  <c r="T243" i="19"/>
  <c r="T228" i="19"/>
  <c r="T191" i="19"/>
  <c r="T152" i="19"/>
  <c r="T233" i="19"/>
  <c r="T38" i="19"/>
  <c r="T67" i="19"/>
  <c r="T58" i="19"/>
  <c r="T115" i="19"/>
  <c r="T213" i="19"/>
  <c r="T27" i="19"/>
  <c r="T105" i="19"/>
  <c r="T81" i="19"/>
  <c r="T230" i="19"/>
  <c r="T147" i="19"/>
  <c r="T66" i="19"/>
  <c r="T53" i="19"/>
  <c r="T138" i="19"/>
  <c r="T181" i="19"/>
  <c r="T229" i="19"/>
  <c r="T141" i="19"/>
  <c r="T252" i="19"/>
  <c r="T157" i="19"/>
  <c r="T288" i="19"/>
  <c r="T52" i="19"/>
  <c r="T55" i="19"/>
  <c r="T270" i="19"/>
  <c r="T150" i="19"/>
  <c r="T80" i="19"/>
  <c r="T155" i="19"/>
  <c r="T268" i="19"/>
  <c r="T93" i="19"/>
  <c r="T83" i="19"/>
  <c r="T200" i="19"/>
  <c r="T35" i="19"/>
  <c r="T163" i="19"/>
  <c r="T207" i="19"/>
  <c r="T290" i="19"/>
  <c r="T99" i="19"/>
  <c r="T37" i="19"/>
  <c r="T295" i="19"/>
  <c r="T110" i="19"/>
  <c r="T185" i="19"/>
  <c r="T4" i="19"/>
  <c r="T119" i="19"/>
  <c r="T245" i="19"/>
  <c r="T101" i="19"/>
  <c r="T192" i="19"/>
  <c r="T41" i="19"/>
  <c r="T234" i="19"/>
  <c r="T183" i="19"/>
  <c r="T21" i="19"/>
  <c r="T11" i="19"/>
  <c r="T246" i="19"/>
  <c r="T240" i="19"/>
  <c r="T190" i="19"/>
  <c r="T231" i="19"/>
  <c r="T189" i="19"/>
  <c r="T23" i="19"/>
  <c r="T214" i="19"/>
  <c r="T217" i="19"/>
  <c r="T132" i="19"/>
  <c r="T75" i="19"/>
  <c r="T239" i="19"/>
  <c r="T25" i="19"/>
  <c r="T286" i="19"/>
  <c r="T249" i="19"/>
  <c r="T226" i="19"/>
  <c r="T176" i="19"/>
  <c r="T158" i="19"/>
  <c r="T85" i="19"/>
  <c r="T69" i="19"/>
  <c r="T247" i="19"/>
  <c r="T87" i="19"/>
  <c r="T279" i="19"/>
  <c r="T121" i="19"/>
  <c r="T232" i="19"/>
  <c r="T123" i="19"/>
  <c r="T168" i="19"/>
  <c r="T160" i="19"/>
  <c r="T258" i="19"/>
  <c r="T65" i="19"/>
  <c r="T250" i="19"/>
  <c r="T142" i="19"/>
  <c r="T164" i="19"/>
  <c r="T124" i="19"/>
  <c r="T100" i="19"/>
  <c r="T269" i="19"/>
  <c r="T263" i="19"/>
  <c r="T202" i="19"/>
  <c r="T95" i="19"/>
  <c r="T166" i="19"/>
  <c r="T6" i="19"/>
  <c r="T73" i="19"/>
  <c r="T42" i="19"/>
  <c r="T266" i="19"/>
  <c r="T275" i="19"/>
  <c r="T280" i="19"/>
  <c r="T251" i="19"/>
  <c r="T107" i="19"/>
  <c r="T48" i="19"/>
  <c r="T177" i="19"/>
  <c r="T219" i="19"/>
  <c r="T59" i="19"/>
  <c r="T5" i="19"/>
  <c r="T196" i="19"/>
  <c r="T211" i="19"/>
  <c r="T293" i="19"/>
  <c r="T57" i="19"/>
  <c r="T14" i="19"/>
  <c r="T72" i="19"/>
  <c r="T61" i="19"/>
  <c r="T153" i="19"/>
  <c r="T158" i="14"/>
  <c r="T283" i="14"/>
  <c r="T436" i="14"/>
  <c r="T316" i="16"/>
  <c r="T131" i="16"/>
  <c r="T368" i="16"/>
  <c r="T98" i="16"/>
  <c r="T67" i="16"/>
  <c r="T177" i="16"/>
  <c r="T308" i="16"/>
  <c r="T165" i="16"/>
  <c r="T466" i="16"/>
  <c r="T191" i="14"/>
  <c r="T105" i="14"/>
  <c r="T432" i="14"/>
  <c r="T330" i="14"/>
  <c r="T342" i="14"/>
  <c r="T52" i="14"/>
  <c r="T65" i="14"/>
  <c r="T188" i="14"/>
  <c r="T255" i="14"/>
  <c r="T290" i="14"/>
  <c r="T43" i="14"/>
  <c r="T288" i="14"/>
  <c r="T312" i="14"/>
  <c r="T241" i="14"/>
  <c r="T266" i="14"/>
  <c r="T231" i="14"/>
  <c r="T406" i="14"/>
  <c r="T229" i="14"/>
  <c r="T232" i="14"/>
  <c r="T86" i="14"/>
  <c r="T114" i="14"/>
  <c r="T77" i="14"/>
  <c r="T8" i="14"/>
  <c r="T392" i="14"/>
  <c r="T333" i="14"/>
  <c r="T213" i="14"/>
  <c r="T211" i="14"/>
  <c r="T396" i="14"/>
  <c r="T349" i="14"/>
  <c r="T210" i="19"/>
  <c r="T44" i="14"/>
  <c r="T269" i="14"/>
  <c r="T170" i="19"/>
  <c r="T363" i="14"/>
  <c r="T92" i="14"/>
  <c r="T224" i="14"/>
  <c r="T50" i="14"/>
  <c r="T291" i="14"/>
  <c r="T27" i="14"/>
  <c r="T353" i="14"/>
  <c r="T405" i="14"/>
  <c r="T354" i="14"/>
  <c r="T140" i="14"/>
  <c r="T239" i="14"/>
  <c r="T372" i="14"/>
  <c r="T301" i="14"/>
  <c r="T145" i="14"/>
  <c r="T251" i="14"/>
  <c r="T131" i="14"/>
  <c r="T4" i="14"/>
  <c r="T433" i="14"/>
  <c r="T107" i="14"/>
  <c r="T265" i="14"/>
  <c r="T352" i="14"/>
  <c r="T240" i="14"/>
  <c r="T163" i="14"/>
  <c r="T308" i="14"/>
  <c r="T161" i="14"/>
  <c r="T261" i="14"/>
  <c r="T175" i="14"/>
  <c r="T7" i="14"/>
  <c r="T148" i="14"/>
  <c r="T289" i="14"/>
  <c r="T338" i="14"/>
  <c r="T388" i="14"/>
  <c r="T195" i="14"/>
  <c r="T212" i="14"/>
  <c r="T162" i="14"/>
  <c r="T121" i="14"/>
  <c r="T304" i="14"/>
  <c r="T160" i="14"/>
  <c r="T276" i="14"/>
  <c r="T37" i="14"/>
  <c r="T245" i="14"/>
  <c r="T339" i="14"/>
  <c r="T47" i="14"/>
  <c r="T204" i="14"/>
  <c r="T141" i="14"/>
  <c r="T377" i="14"/>
  <c r="T219" i="14"/>
  <c r="T159" i="14"/>
  <c r="T205" i="14"/>
  <c r="T187" i="14"/>
  <c r="T165" i="14"/>
  <c r="T399" i="14"/>
  <c r="T431" i="14"/>
  <c r="T152" i="14"/>
  <c r="T426" i="14"/>
  <c r="T248" i="14"/>
  <c r="T374" i="14"/>
  <c r="T93" i="14"/>
  <c r="T184" i="14"/>
  <c r="T70" i="14"/>
  <c r="T281" i="14"/>
  <c r="T9" i="14"/>
  <c r="G8" i="23" l="1"/>
  <c r="K18" i="23"/>
  <c r="G28" i="2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732DD21-8D24-471B-ADBC-78FFDA12D1E7}" keepAlive="1" name="Query - QueryGenerale" description="Connessione alla query 'QueryGenerale' nella cartella di lavoro." type="5" refreshedVersion="6" saveData="1">
    <dbPr connection="Provider=Microsoft.Mashup.OleDb.1;Data Source=$Workbook$;Location=QueryGenerale;Extended Properties=&quot;&quot;" command="SELECT * FROM [QueryGenerale]"/>
  </connection>
  <connection id="2" xr16:uid="{B595E886-9B74-45DA-AD17-2C55C905EF8A}" keepAlive="1" name="Query - TabellaA1" description="Connessione alla query 'TabellaA1' nella cartella di lavoro." type="5" refreshedVersion="0" background="1">
    <dbPr connection="Provider=Microsoft.Mashup.OleDb.1;Data Source=$Workbook$;Location=TabellaA1;Extended Properties=&quot;&quot;" command="SELECT * FROM [TabellaA1]"/>
  </connection>
  <connection id="3" xr16:uid="{D7A0A367-65BD-487B-8973-6283D1AFBEB8}" keepAlive="1" name="Query - TabellaA2" description="Connessione alla query 'TabellaA2' nella cartella di lavoro." type="5" refreshedVersion="0" background="1">
    <dbPr connection="Provider=Microsoft.Mashup.OleDb.1;Data Source=$Workbook$;Location=TabellaA2;Extended Properties=&quot;&quot;" command="SELECT * FROM [TabellaA2]"/>
  </connection>
  <connection id="4" xr16:uid="{7EFED532-4010-4CDC-A5F7-ACCBD03BCAE5}" keepAlive="1" name="Query - TabellaA3" description="Connessione alla query 'TabellaA3' nella cartella di lavoro." type="5" refreshedVersion="0" background="1">
    <dbPr connection="Provider=Microsoft.Mashup.OleDb.1;Data Source=$Workbook$;Location=TabellaA3;Extended Properties=&quot;&quot;" command="SELECT * FROM [TabellaA3]"/>
  </connection>
  <connection id="5" xr16:uid="{DACED0A2-E623-4235-A8D6-F8F601B5345A}" keepAlive="1" name="Query - TabellaBLENDING" description="Connessione alla query 'TabellaBLENDING' nella cartella di lavoro." type="5" refreshedVersion="0" background="1">
    <dbPr connection="Provider=Microsoft.Mashup.OleDb.1;Data Source=$Workbook$;Location=TabellaBLENDING;Extended Properties=&quot;&quot;" command="SELECT * FROM [TabellaBLENDING]"/>
  </connection>
  <connection id="6" xr16:uid="{0BB5FD38-5FBC-4A15-B4BB-D9EB5DE4D441}" keepAlive="1" name="Query - TabellaCTE" description="Connessione alla query 'TabellaCTE' nella cartella di lavoro." type="5" refreshedVersion="0" background="1">
    <dbPr connection="Provider=Microsoft.Mashup.OleDb.1;Data Source=$Workbook$;Location=TabellaCTE;Extended Properties=&quot;&quot;" command="SELECT * FROM [TabellaCTE]"/>
  </connection>
  <connection id="7" xr16:uid="{B730486D-EC9B-4F00-BC7C-2066D22CB58C}" keepAlive="1" name="Query - TabellaIGCC" description="Connessione alla query 'TabellaIGCC' nella cartella di lavoro." type="5" refreshedVersion="0" background="1">
    <dbPr connection="Provider=Microsoft.Mashup.OleDb.1;Data Source=$Workbook$;Location=TabellaIGCC;Extended Properties=&quot;&quot;" command="SELECT * FROM [TabellaIGCC]"/>
  </connection>
  <connection id="8" xr16:uid="{B5EAFE24-F526-4891-8F09-CEBA73068307}" keepAlive="1" name="Query - TabellaTAS" description="Connessione alla query 'TabellaTAS' nella cartella di lavoro." type="5" refreshedVersion="0" background="1">
    <dbPr connection="Provider=Microsoft.Mashup.OleDb.1;Data Source=$Workbook$;Location=TabellaTAS;Extended Properties=&quot;&quot;" command="SELECT * FROM [TabellaTAS]"/>
  </connection>
</connections>
</file>

<file path=xl/sharedStrings.xml><?xml version="1.0" encoding="utf-8"?>
<sst xmlns="http://schemas.openxmlformats.org/spreadsheetml/2006/main" count="28161" uniqueCount="5185">
  <si>
    <t>FILTRA PDL</t>
  </si>
  <si>
    <t>FILTRA ATTIVITA'</t>
  </si>
  <si>
    <t>ANNO</t>
  </si>
  <si>
    <t>CAUSA INTERRUZIONE</t>
  </si>
  <si>
    <t>FERM</t>
  </si>
  <si>
    <t>MANUT</t>
  </si>
  <si>
    <t>PS</t>
  </si>
  <si>
    <t xml:space="preserve">AREA </t>
  </si>
  <si>
    <t>PdL</t>
  </si>
  <si>
    <t>IMP.</t>
  </si>
  <si>
    <t>DESCRIZIONE
ATTIVITA'</t>
  </si>
  <si>
    <t>LUN</t>
  </si>
  <si>
    <t>MAR</t>
  </si>
  <si>
    <t>MER</t>
  </si>
  <si>
    <t>GIO</t>
  </si>
  <si>
    <t>VEN</t>
  </si>
  <si>
    <t>STATO
PdL</t>
  </si>
  <si>
    <t>ESE</t>
  </si>
  <si>
    <t>SAIT</t>
  </si>
  <si>
    <t>PONTEROSSO</t>
  </si>
  <si>
    <t>STATO
ATTIVITA'</t>
  </si>
  <si>
    <t>DATA
CONTROLLO</t>
  </si>
  <si>
    <t>PERSONALE
IMPIEGATO</t>
  </si>
  <si>
    <t>PO</t>
  </si>
  <si>
    <t>AVVISO</t>
  </si>
  <si>
    <t>DataUltimaModifica</t>
  </si>
  <si>
    <t>AREA 1</t>
  </si>
  <si>
    <t>564085/C</t>
  </si>
  <si>
    <t>Imp.200A- Ripristino funzionalita' 01P355CV; interfacciarsi con sala controllo.</t>
  </si>
  <si>
    <t>DA CHIUDERE</t>
  </si>
  <si>
    <t>563319/C</t>
  </si>
  <si>
    <t>Avviso 10233805-Razionalizzazione allarmi a DCS-Imp.100- Ripristino funzionalita' P003DI (PREVALENZA B101B) misura non attendibile, interfacciarsi con sala controllo prima di iniziare attivita'.</t>
  </si>
  <si>
    <t>556341/C</t>
  </si>
  <si>
    <t>900F010R(ESANI A STOCK.)CONTROLLO E RIPRISTINO MISURA DI PORTATA</t>
  </si>
  <si>
    <t>SPURGATI PRIMARI, RIPRISTINATA MISURA ED EFFETTUARTA TARATURA. SI CONSIGLIA LA SOSTITUZIONE PERCHE' IL TX E' OBSOLETO. LE VALVOLE DI INTERCETTO NON TENGONO.</t>
  </si>
  <si>
    <t>SPINALI</t>
  </si>
  <si>
    <t>556194/C</t>
  </si>
  <si>
    <t>SPURGATE LE PRESE, AZZERATO OK</t>
  </si>
  <si>
    <t>554440/C</t>
  </si>
  <si>
    <t>100MP 303B SOSTITUZIONE  MANOMETRO A CAPILLARE O:40 BAR SU POMPA</t>
  </si>
  <si>
    <t>SOSTITUITO MAMOMETRO.</t>
  </si>
  <si>
    <t>544421/C</t>
  </si>
  <si>
    <t>400F101 SOSTITUZIONE E PASSAGGIO CAVI TERMOCOPPIE CON RIPRISTINI SU STRUMENTAZIONE DANNEGGIATA ED ALLINEAMENTO CON SALA CONTROLLO</t>
  </si>
  <si>
    <t>RIPRISTINATO BATTENTE SULLA TRIPLICE MISURA.</t>
  </si>
  <si>
    <t>MILLO</t>
  </si>
  <si>
    <t>547395/C</t>
  </si>
  <si>
    <t>900L030A/B/C (LIVELLI FONDO T101) CONTROLLO E RIPRISTINO MISURA (METTERE MOS PRIMA DI INIZIARE ATTIVITA)</t>
  </si>
  <si>
    <t>544428/C</t>
  </si>
  <si>
    <t>400FCV604 : RIPRISTINO FUNZIONALITA'</t>
  </si>
  <si>
    <t>539642/C</t>
  </si>
  <si>
    <t>300 - P103B CONTROLLO E VERIFICA STRUMENTAZIONE BARILOTTO TENUTE POMPE</t>
  </si>
  <si>
    <t>ALLARME REALE (TRAFILA PRODOTTO DALLE TENUTE)</t>
  </si>
  <si>
    <t>539855/C</t>
  </si>
  <si>
    <t>400Z751HA ALLARME ABBASSAMENTO ASTA PRIMO CILINDRO C401.CONTROLLO E RIPRISTINO FUNZIONALITA(METTERE MOS SU 04Z751SH)</t>
  </si>
  <si>
    <t>539473/C</t>
  </si>
  <si>
    <t>200 - F015CV RIFLUSSO DEB. CONTROLLO E RIPRISTINO FUNZIONALITA VALVOLA</t>
  </si>
  <si>
    <t>MILLO/GARRO</t>
  </si>
  <si>
    <t>536907/C</t>
  </si>
  <si>
    <t>400 - 400T700/703R CONTROLLO TEMPERATURE ED ALLINEAMENTO CON SALA CONTROLLO</t>
  </si>
  <si>
    <t>537751/C</t>
  </si>
  <si>
    <t>300 - P103A RIMONTAGGIO STRUMENTAZIONE SU BARILOTTI TENUTA POMPE</t>
  </si>
  <si>
    <t>535185/C</t>
  </si>
  <si>
    <t>100 - P102B CONTROLLO E RIPRISTINO ALLARME CUMULATIVO 1P102BRA</t>
  </si>
  <si>
    <t>BYPASSATO TERMOSTATO DOPPIO CONTATTO ANALOGICO, CON MORSETTIERA LE CUI VITI GIRANO A VUOTO.</t>
  </si>
  <si>
    <t>MILLO/ALLEGRETTI</t>
  </si>
  <si>
    <t>535280/C</t>
  </si>
  <si>
    <t>100 - T419I (USCITA LM E107C/D)CONTROLLO E RIPRISTINO MISURA DI TEMPERATURA</t>
  </si>
  <si>
    <t>MORSETTI OSSIDATI, RIPRISTINATA FUNZIONALITA'</t>
  </si>
  <si>
    <t>TARASCIO</t>
  </si>
  <si>
    <t>534468/C</t>
  </si>
  <si>
    <t>300 - L012IC(MAMMELLONE D101)RIPRISTINO LOOP DI REGOLAZIONE CON CONTROLLO LIVELLO E VALVOLA</t>
  </si>
  <si>
    <t>SMONTAGGIO VALVOLA TROVATA OSTRUITA DA MELMA, PULITA E RIMONTATA</t>
  </si>
  <si>
    <t>CIANCHINO/SAGGIO</t>
  </si>
  <si>
    <t>534462/C</t>
  </si>
  <si>
    <t>900 - F024R(CARICA TOTALE T101) RIPRISTINO FUNZIONALITA PORTATA</t>
  </si>
  <si>
    <t>SOSTITUITO STRUMENTO GUASTO, ALLINEAMENTO MISURA CON SALA CONTROLLO</t>
  </si>
  <si>
    <t>TARASCIO/PARTESANO</t>
  </si>
  <si>
    <t>533751/C</t>
  </si>
  <si>
    <t>100 - P102CRA (P102C ALLARME CUMULATIVO)  CONTROLLO E RIPRISTINO FUNZIONALITA</t>
  </si>
  <si>
    <t>532690/C</t>
  </si>
  <si>
    <t>100 - 01F030RC VAPORE A T104 CONTROLLO  LOOP DI REGOLAZIONE PARTENDO DALLA MISURA DI PORTATA</t>
  </si>
  <si>
    <t>NEGATIVA TAPPATA, STASATA OK. ALLARMI NON INTERVENGONO IN SALA CONTROLLO</t>
  </si>
  <si>
    <t>534322/C</t>
  </si>
  <si>
    <t>200 - P001I(INGRESSO 200-R101)CONTROLLO E TARATURA STRUMENTO DI PRESSIONE</t>
  </si>
  <si>
    <t>NULLA DA SEGNALARE, AZZERATO.</t>
  </si>
  <si>
    <t>SPINALI/SERRA</t>
  </si>
  <si>
    <t>534327/C</t>
  </si>
  <si>
    <t>200 - P002DC(DIFFERENZIALE PRESSIONE 200-R101)CONTROLLO E TARATURA STRUMENTO DI PRESSIONE</t>
  </si>
  <si>
    <t>VALVOLE D'INTERCETTO NON FANNO TENUTA, CORRETTO DI ZERO</t>
  </si>
  <si>
    <t>534324/C</t>
  </si>
  <si>
    <t>200 - P030R(USCITA 200-R101)CONTROLLO E TARATURA STRUMENTO DI PRESSIONE</t>
  </si>
  <si>
    <t>STARATA BARRIERA, SOSTITUITA CON RIPRISTINO DELLA FUNZIONALITA'</t>
  </si>
  <si>
    <t>533920/C</t>
  </si>
  <si>
    <t>200A</t>
  </si>
  <si>
    <t>200A - L355HA D303  CONTROLLO E RIPRISTINO FUNZIONALITA LIVELLOSTATO</t>
  </si>
  <si>
    <t>533748/C</t>
  </si>
  <si>
    <t xml:space="preserve">100 - L352RC (T301)CONTROLLO E TARATURA LIVELLO E  ALLINEAMENTO CON SALA CONTROLLOI </t>
  </si>
  <si>
    <t>SOSTITUITO STRUMENTO IN CHIAMATA CTG, FUNZIONANTE E COSTRUITA PALINA</t>
  </si>
  <si>
    <t>CAVAGNACCHI</t>
  </si>
  <si>
    <t>533507/C</t>
  </si>
  <si>
    <t>100 - L352CV (T301) CONTROLLO E RIPRISTINO VALVOLA ATTIVITA DA EFFETTUARE CON SUPPORTO OPERATORE</t>
  </si>
  <si>
    <t>PER VALVOLISTI</t>
  </si>
  <si>
    <t>532694/C</t>
  </si>
  <si>
    <t>100 - 01F035RC VAPORE A T103 CONTROLLO  LOOP DI REGOLAZIONE PARTENDO DALLA MISURA DI PORTATA</t>
  </si>
  <si>
    <t>532479/C</t>
  </si>
  <si>
    <t>900 - F004R PROPANO A STOCCAGGIO RIPRISTINO MISURA PORTATA</t>
  </si>
  <si>
    <t>SOSTITUITO TX DI PORTATA RIPRISTINATA FUNZIONALITA'</t>
  </si>
  <si>
    <t>523172/C</t>
  </si>
  <si>
    <t>200 T361I(TEMPERATURA FASE LIQUIDA D301)CONTROLLO E ALLINEAMENTO CON SALA CONTROLLO</t>
  </si>
  <si>
    <t>X</t>
  </si>
  <si>
    <t>INVERSIONE DI POLARITA' SUL TERMOELEMENTO, NECESSITA PONTEGGIO PER ACCEDERE. MISURA OK DA INFO NASELLI</t>
  </si>
  <si>
    <t>527367/C</t>
  </si>
  <si>
    <t>200 - F150R(VAPORE MS L.B.)CONTROLLO E RIPRISTINO FUNZIONALITA</t>
  </si>
  <si>
    <t xml:space="preserve">RISOLTO CON SCATOLA DI CONTENIMENTO STRUMENTO IN SERVIZIO </t>
  </si>
  <si>
    <t>531793/C</t>
  </si>
  <si>
    <t>900 - (ZONA TRA T101 E P106A) RIPRISTINI CAVI E PASSARELLE  DANNEGIATE IN H24 TRAMITE REALIZZAZIONE DI GIUNTI E RIPRISTINO  CASSETE DI GIUNZIONE ELETTROVALVOLE (SOV-2 )TEMPERATURE (T3)E ALLARMI (AL1-2)</t>
  </si>
  <si>
    <t>531726/C</t>
  </si>
  <si>
    <t>900 - T101 CONTROLLO LOOP CHECK SU STRUMENTAZIONE COLONNA E A CORREDO CON LA STESSA.</t>
  </si>
  <si>
    <t>531636/C</t>
  </si>
  <si>
    <t>100 - L009CV STRIPPER T103  CONTROLLO E RIPRISTINO FUNZIONALITA VALVOLA</t>
  </si>
  <si>
    <t>531195/C</t>
  </si>
  <si>
    <t>100 - 01P501LB (ABBASSAMENTO ASTA K651B)CONTROLLO E RIPRISTINO FUNZIONALITA</t>
  </si>
  <si>
    <t>527836/C</t>
  </si>
  <si>
    <t>900  - 09L115LA BASSO LIVELLO TENUTA P115  09P115HA ALTA PRESSIONE TENUTA P115.CONTROLLO E RIPRISTINO FUNZIONALITA.</t>
  </si>
  <si>
    <t>530531/C</t>
  </si>
  <si>
    <t>100 - F470I CONTROLLO E RIPRISTINO MISURA</t>
  </si>
  <si>
    <t>530128/C</t>
  </si>
  <si>
    <t>900 - L005RC(ACQUA D104) CONTROLLO E RIPRISTINO MISURA</t>
  </si>
  <si>
    <t>527365/C</t>
  </si>
  <si>
    <t>100 - 01F023RC montaggio staffa di sostegno su nuovo strumento</t>
  </si>
  <si>
    <t>530718/C</t>
  </si>
  <si>
    <t>100 - 01F169Q (CONTATORE SODA )MONTAGGIO NUOVO  CONTATORE E PROVE DI FUNZIONALITA</t>
  </si>
  <si>
    <t>529414/C</t>
  </si>
  <si>
    <t>200A - L353CV (MEA T301)SMONTAGGIO/MONTAGGIO PER REVISIONE VALVOLA</t>
  </si>
  <si>
    <t>530131/C</t>
  </si>
  <si>
    <t>200 - T004I(USCITA CARICA TUBI E102A/B) CONTROLLO E RIPRISTINO MISURA</t>
  </si>
  <si>
    <t>529726/C</t>
  </si>
  <si>
    <t>100 - E112A/B SCOLLEGAMENTO/COLLE GAMENTO TERMOCOPPIE E  SISTEMAZIONE CAVI PER MANUTENZIONE SCAMBIATORE</t>
  </si>
  <si>
    <t>528658/C</t>
  </si>
  <si>
    <t xml:space="preserve">300 - 300X161A  300X161B (TENUTA POMPE P101A/B)CONTROLLO E RIPRISTINO ALLARMI TENUTA POMPE </t>
  </si>
  <si>
    <t>528052/C</t>
  </si>
  <si>
    <t>900 - (RIPRISTINI ALLARMI ATTIVI)IMP.900 09L110BL ALLARME TENUTA MP110/B .CONTROLLO E RIPRISTINO FUNZIONALITA.</t>
  </si>
  <si>
    <t>ESCLUSO LIVELLOSTATO GUASTO, MANCA RICAMBIO. SISTEMA OK</t>
  </si>
  <si>
    <t>528050/C</t>
  </si>
  <si>
    <t>900 - (RIPRISTINI ALLARMI ATTIVI)IMP.900 09L106BL ALLARME TENUTA MP106/B .CONTROLLO E RIPRISTINO FUNZIONALITA.</t>
  </si>
  <si>
    <t>528047/C</t>
  </si>
  <si>
    <t>900 - RIPRISTINI ALLARMI ATTIVI)IMP.900 09L106AL ALLARME TENUTA MP106/A .CONTROLLO E RIPRISTINO FUNZIONALITA.</t>
  </si>
  <si>
    <t>533269/C</t>
  </si>
  <si>
    <t>200 - F701CV INGRESSO H2 CONTROLLO E RIPRISTINO FUNZIONALITA VALVOLA CON SOSTITUZIONE ACCESSORI A CORREDO</t>
  </si>
  <si>
    <t>ATTIVITA' IN CORSO PASSATA AD OFFICINA VALVOLE</t>
  </si>
  <si>
    <t>CIANCHINO/ANDRONICO</t>
  </si>
  <si>
    <t>532930/C</t>
  </si>
  <si>
    <t>900 - F004R SOSTITUZIONE CAVO SECONDARIO E RIFACIMENTO CONDUIT TRA  STRUMENTO E CASSETTA JB E2</t>
  </si>
  <si>
    <t>COSTRUZIONE E POSA TUBO CONDUIT E PASSAGGIO DOPPINO DA CHIUDERE</t>
  </si>
  <si>
    <t>CAVAGNACCHI/MANSERVIGI</t>
  </si>
  <si>
    <t>532822/C</t>
  </si>
  <si>
    <t>200 - H261IC(VALVOLA GLOBO IDROGENO) CONTROLLO E RIPRISTINO FUNZIONALITA VALVOLA</t>
  </si>
  <si>
    <t>GARRO</t>
  </si>
  <si>
    <t>531429/C</t>
  </si>
  <si>
    <t>100 - T316HA CONTROLLO TEMPERATURA OLIO MANOVELLISMI K651A</t>
  </si>
  <si>
    <t>527841/C</t>
  </si>
  <si>
    <t>900 - 09P102AL BASSA PRESSIONE TENUTA P102/A CONTROLLO E RIPRISTINO FUNZIONALITA.</t>
  </si>
  <si>
    <t>ATTIVITA' CONCLUSA</t>
  </si>
  <si>
    <t>527840/C</t>
  </si>
  <si>
    <t>900 - 09P105AL BASSA PRESSIONE  TENUTA P105/A   09P105BL BASSA PRESSIONE  TENUTA P105/B.CONTROLLO E RIPRISTINO FUNZIONALITA.</t>
  </si>
  <si>
    <t>527838/C</t>
  </si>
  <si>
    <t>900 - 09L040LA BASSO LIVELLO TENUTA P107/A  09L041BASSO LIVELLO TENUTA P107/B.CONTROLLO E RIPRISTINO FUNZIONALITA.</t>
  </si>
  <si>
    <t>528660/C</t>
  </si>
  <si>
    <t xml:space="preserve">200 - 200P101AL   200P101BL (AVARIA TENUTA POMPE P101A/B )CONTROLLO E RIPRISTINO ALLARMI TENUTA POMPE </t>
  </si>
  <si>
    <t>528664/C</t>
  </si>
  <si>
    <t xml:space="preserve">200 - 200P102BL  (AVARIA TENUTA POMPA P102B )CONTROLLO E RIPRISTINO ALLARMI TENUTA POMPE </t>
  </si>
  <si>
    <t>528663/C</t>
  </si>
  <si>
    <t xml:space="preserve">200 - 200P103AL  (AVARIA TENUTA POMPA P103/A )CONTROLLO E RIPRISTINO ALLARMI TENUTA POMPE </t>
  </si>
  <si>
    <t>STARATO, CORRETTO</t>
  </si>
  <si>
    <t>528662/C</t>
  </si>
  <si>
    <t xml:space="preserve">200 - P104BL  (AVARIA TENUTA POMPA P104B )CONTROLLO E RIPRISTINO ALLARMI TENUTA POMPE </t>
  </si>
  <si>
    <t>530129/C</t>
  </si>
  <si>
    <t>900 - T006I(CONDENSATO USCITA E101A/B ) CONTROLLO E RIPRISTINO MISURA</t>
  </si>
  <si>
    <t>RIPRISTINATA FUNZIONALITA' DOPO AVER COLLEGATO</t>
  </si>
  <si>
    <t>528180/C</t>
  </si>
  <si>
    <t>(RIDUZIONE ALLARMI ATTIVI)400L612AR (D403 BLOCCO  C401 ) CONTROLLO E RIPRISTINO FUNZIONALITA LIVELLO.METTERE I MOS PRIMA DI INIZIARE L'ATTIVITA</t>
  </si>
  <si>
    <t>ATTESA RICAMBIO TESTINA FOXBORO</t>
  </si>
  <si>
    <t>529765/C</t>
  </si>
  <si>
    <t>100 - H101A (B101A) CONTROLLO E RIPRISTINO SERVOMATORE  DOPO AVER BLOCCACCATO MECCANICAMENTE LA SERRANDA</t>
  </si>
  <si>
    <t>GARRO L.</t>
  </si>
  <si>
    <t>529041/C</t>
  </si>
  <si>
    <t>900 - F019CV CONTROLLO E RIPRISTINO VALVOLA (APRE DOPO IL25% DI OP)</t>
  </si>
  <si>
    <t>LA VALVOLA RISULTA STARATA CAUSA MANCANZA ALIMENTAZIONE DAL FILTRO RIDUTTORE. AUMENTATA ARIA, ALLINEATA CON SALA CONTROLLO. ATTIVITA' DA CHIUDERE.</t>
  </si>
  <si>
    <t>529039/C</t>
  </si>
  <si>
    <t>200 - T029I TESTA T101 RIPRISTINO PRESSACAVO E CAVI DI TERMOCOPPIA</t>
  </si>
  <si>
    <t>529037/C</t>
  </si>
  <si>
    <t>200 - F015CV(RIFLUSSO DEBUT.)CONTROLLO E RIPRISTINO FUNZIONALITA VALVOLA</t>
  </si>
  <si>
    <t>528659/C</t>
  </si>
  <si>
    <t xml:space="preserve">300 - 300X163A  300X163B  300X163C  (TENUTA POMPE MP103A/B/C )CONTROLLO E RIPRISTINO ALLARMI TENUTA POMPE </t>
  </si>
  <si>
    <t>529043/C</t>
  </si>
  <si>
    <t>300 - F021CV CONTROLLO E RIPRISTINO CON TARATURA VALVOLA</t>
  </si>
  <si>
    <t>528890/C</t>
  </si>
  <si>
    <t>400 - C101A CONTROLLO PARZIALIZZAZIONE COMPRESSORE</t>
  </si>
  <si>
    <t>529044/C</t>
  </si>
  <si>
    <t>100 - L120I CONTROLLO E RIPRISTINO LIVELLO</t>
  </si>
  <si>
    <t>tag errato</t>
  </si>
  <si>
    <t>528474/C</t>
  </si>
  <si>
    <t>200F150R ELIMINAZIONE PERDITA DI VAPORE CON RIFACIMENTO TUBING BARILOTTI DI RIEMPIMENTO IN PROSSIMITA FLANGIA TARATA</t>
  </si>
  <si>
    <t xml:space="preserve">VALVOLE DI RADICE BLOCCATE. </t>
  </si>
  <si>
    <t>528714/C</t>
  </si>
  <si>
    <t>300T059RC (TESTA T101)  CONTROLLO E RIPRISTINO FUNZIONALITA CON SOSTITUZIONE BARRIERA E ALLINEAMENTO CON SALA CONTROLLO</t>
  </si>
  <si>
    <t>TERMINNATA, SOSTITUITA LA BARRIERA. SI E' DOVUTO CAMBIARE ANCHE IL DOPPINO SECONDARIO DA J. BOX, PERCHE' ERA IN DISPERSIONE. MULTICACO COMPROMESSO.</t>
  </si>
  <si>
    <t>528181/C</t>
  </si>
  <si>
    <t>(RIDUZIONE ALLARMI ATTIVI)400T151I (VAPORE USCITA SURR. F101) CONTROLLO E RIPRISTINO FUNZIONALITA TEMPERATURA</t>
  </si>
  <si>
    <t>IL DOPPINO SECONDARIO DA TERMOELEMENTO PARTE, MA NON ARRIVA A J.BOX. TAGLIATO IN PASSARELLA INSIEME A QUALCHE ALTRO CHE NON SI CAPISCE NESSUN TAG.</t>
  </si>
  <si>
    <t>527681/C</t>
  </si>
  <si>
    <t>300 - P217HA (ALTA PRESSIONE T101)CONTROLLO E RIPRISTINO FUNZIONALITA</t>
  </si>
  <si>
    <t>VALVOLA DI RADICE BLOCCATA APERTA, RILEVATA PRESSIONE D'ESERCIZIO E AUMENTATO IL SET PER RIENTRARE L'ALLARME</t>
  </si>
  <si>
    <t>527614/C</t>
  </si>
  <si>
    <t>400 - F225RC (VIRGIN NAFTA DA TOPPING)CONTROLLO E RIPRISTINO FUNZIONALITA PORTATA</t>
  </si>
  <si>
    <t>LINEA CIECATA E PORTATA SEGNA ZERO E L'ALLARME DI BASSA PORTATA RISULTA VERITIERA</t>
  </si>
  <si>
    <t>527619/C</t>
  </si>
  <si>
    <t>400 - T049IM(USCITA PASSO 1 RADIANTE F101)   400T169IM(USCITA PASSO 2 RADIANTE F101) CONTROLLO E RIPRISTINO FUNZIONALITA TEMPERATURE</t>
  </si>
  <si>
    <t>GLI STRUMENTI SONO STATI ELIMINATI DOPO IL REVAMPING, NON ESISTONO IN CAMPO E VERRANNO CANCELLATI AL DCS.</t>
  </si>
  <si>
    <t>525249/C</t>
  </si>
  <si>
    <t>100 - E1001C/D SCOLLEGAMENTO/RICOLLEGAMENTO TERMOCOPPIE E SISTEMAZIONE CAVI PER MANUTENZIONE SCAMBIATORE</t>
  </si>
  <si>
    <t>527380/C</t>
  </si>
  <si>
    <t>200 - F152R(VAPORE LS L.B.)CONTROLLO E RIPRISTINO FUNZIONALITA</t>
  </si>
  <si>
    <t>CONTROLLO FUNZIONALE, TARATURA ED ALLINEAMENTO MISURA A DCS. NESSUNA ANOMALIA</t>
  </si>
  <si>
    <t>526843/C</t>
  </si>
  <si>
    <t>100 - 01F023RC SOSTITUZIONE STRUMENTO E RIEMPIMENTO BARILOTTI CON GLICERINA</t>
  </si>
  <si>
    <t>ATTIVITA' CONCLUSA, AGGIUNTO TX E COSTRUITA STAFFA PER ANCORAGGIO</t>
  </si>
  <si>
    <t>527062/C</t>
  </si>
  <si>
    <t>100 - 100P004LA  (BASSA PRESSIONE B101A/B)CONTROLLO E RIPRISTINO FUNZIONALITA PRESSOSTATO (PIANO RIPRISTINI ALLARMI ATTIVI)</t>
  </si>
  <si>
    <t>IL PUNTO NON ESISTE A PAGINA GRAFICA, ELIMINATO A CURA TECNICO DCS.</t>
  </si>
  <si>
    <t>527047/C</t>
  </si>
  <si>
    <t>100 - 100P003DI (PREVALENZA B101B)CONTROLLO E RIPRISTINO FUNZIONALITA DIFFERENZIALE DI PRESSIONE (PIANO RIPRISTINI ALLARMI ATTIVI)</t>
  </si>
  <si>
    <t>CONTROLLO TARATURA TX, VERIFICA PRESE, INSERITO. ALLARME RIPRISTINATO.</t>
  </si>
  <si>
    <t>526933/C</t>
  </si>
  <si>
    <t>100 - F101 VALVOLA VAPORE DI SOFFIATURA SOSTITUZIONE POSIZIONATORE E RIPRISTINO FUNZIONALITA(CON VAPORE INTERCETTATO)</t>
  </si>
  <si>
    <t>SOSTITUITO POSIZIONATORE EICARD, SOSTITUITA E.V. CHE NON SCARICAVA. VALVOLA ALLINEATA OK</t>
  </si>
  <si>
    <t>526431/C</t>
  </si>
  <si>
    <t>300 - P218HA(DA D102 A E104)CONTROLLO E RIPRISTINO FUNZIONALITA PRESSOSTATO</t>
  </si>
  <si>
    <t>SOSTITUITO PRESSOSTATO, RIFACIMENTO PRIMARIO IN ACCIAIO CON AGGIUNTA DI T E VALVOLA DI DRENO DA 1/2 POLLICE.</t>
  </si>
  <si>
    <t>526779/C</t>
  </si>
  <si>
    <t>200 - 200L353CV (T301) RIPRISTINO FUNZIONALITA VALVOLA NON CHIUDE OLTRE IL 30%</t>
  </si>
  <si>
    <t>SOSTITUITO I/P CONVERTER, SBLOCCATA VALVOLA CHE RIMANEVA AL 20%, TARATA E ALLINEATA CON SALA CONTROLLO.</t>
  </si>
  <si>
    <t>MILLO/GARRO L.</t>
  </si>
  <si>
    <t>526588/C</t>
  </si>
  <si>
    <t>400 - 04F227T_BAD 04F225T_BAD verifica simulazione di portata se rientrano dal BED</t>
  </si>
  <si>
    <t>ESEGUITO AZZERAMENTO SULLE DUE PORTATE, ALLINEATE A DCS, OK.</t>
  </si>
  <si>
    <t>526579/C</t>
  </si>
  <si>
    <t>T151 CONTROLLO LOOP DI REGOLAZIONE 04-LIC152 +04-L330A/B/C   E LOGICA DELL'AUTOMATISMO DEI LIVELLI CON CONTROLLO VALVOLA DI BLOCCO 04-XV330</t>
  </si>
  <si>
    <t>CONTROLLO FUNZIONALE TRASMETTITORI, ESEGUITA TARATURA ED ALLINEATI AL LIVELLO VISIVO. CONTROLLO VALVOLA BLOCCO OK</t>
  </si>
  <si>
    <t>526301/C</t>
  </si>
  <si>
    <t>300 - F017RC VAPORE STRIPP. T101 CONTROLLO  E TARATURA  PORTATA</t>
  </si>
  <si>
    <t>POSITIVA PARZIALMENTE TAPPATA, STASATA E BYPASS ROTTO</t>
  </si>
  <si>
    <t>526298/C</t>
  </si>
  <si>
    <t>300 - F020I(H2O D104)CONTROLLO E TARATURA PORTATA</t>
  </si>
  <si>
    <t>CORRETTO DI ZERO ED ESEGUITO ALLINEAMENTO.</t>
  </si>
  <si>
    <t>525238/C</t>
  </si>
  <si>
    <t>100 - E109A/B SCOLLEGAMENTO/RICOLLEGAMENTO TERMOCOPPIE E SISTEMAZIONE CAVI PER MANUTENZIONE SCAMBIATORE</t>
  </si>
  <si>
    <t>524894/C</t>
  </si>
  <si>
    <t>100 - 01F031RC(GOL A STOCK.)CONTROLLO E TARATURA STRUMENTO DI PORTATA</t>
  </si>
  <si>
    <t>526196/C</t>
  </si>
  <si>
    <t>100 - F101 CONTROLLO FUNZIONALITA VALVOLA VAPORE SOFFIATURA(VAPORE INTERCETTATO)-VALVOLA CLYDE-</t>
  </si>
  <si>
    <t>NESSUNA ANOMALIA</t>
  </si>
  <si>
    <t>MILLO F.</t>
  </si>
  <si>
    <t>523180/C</t>
  </si>
  <si>
    <t>400 - F160R VAPORE LB CONTROLLO E RIPRISTINO FUNZIONALITA'</t>
  </si>
  <si>
    <t>NESSUNA ANOMALIA DA SEGNALARE</t>
  </si>
  <si>
    <t>524883/C</t>
  </si>
  <si>
    <t>100 - 01F354R(CARICA A STR.301 MANDATA P302A/B)CONTROLLO E TARATURA STRUMENTO DI PORTATA METTERE IL MOS PRIMA DI INIZIARE ATTIVITA</t>
  </si>
  <si>
    <t>ATTIVITA' CONCLUSA - CHIUSO</t>
  </si>
  <si>
    <t>525250/C</t>
  </si>
  <si>
    <t>200A - E302A  SCOLLEGAMENTO/RICOLLEGAMENTO TERMOCOPPIE E SISTEMAZIONE CAVI PER MANUTENZIONE SCAMBIATORE</t>
  </si>
  <si>
    <t>525236/C</t>
  </si>
  <si>
    <t>100 - E105A SCOLLEGAMENTO/RICOLLEGAMENTO TERMOCOPPIE E SISTEMAZIONE CAVI PER MANUTENZIONE SCAMBIATORE</t>
  </si>
  <si>
    <t>525360/C</t>
  </si>
  <si>
    <t>100 - RIPRISTINI STRUMENTALI E RIPRISTINI FUNZIONALITA VALVOLE  PER AVVIAMENTO IMPIANTO IN ACCORDO CON ESERCIZIO</t>
  </si>
  <si>
    <t>525048/C</t>
  </si>
  <si>
    <t>200A - L361DC(D111)CONTROLLO E RIPRISTINO FUNZIONALITA LIVELLO</t>
  </si>
  <si>
    <t>PULIZIA CORPO LIVELLO ( TROVATO PIENO DI MORCHIA NELL'EQUIPAGGIO MOBILE ), TARATO ED INSERITO. LA VALVOLA DI REGOLAZIONE E' TOTALMENTE CORROSA DA ACQUA ACIDA, SI CONSIGLIA LA REVISIONE.</t>
  </si>
  <si>
    <t>535656/C</t>
  </si>
  <si>
    <t>300 - L008RC CONTROLLO E TARATURA CON EVENTUALE  RIPRISTINO FUNZIONALITA LIVELLO</t>
  </si>
  <si>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</si>
  <si>
    <t>MILLO/GARRO L/CIANCHINO</t>
  </si>
  <si>
    <t>524892/C</t>
  </si>
  <si>
    <t>200A - 02F390R(CARICA LIQUIDA PASSO 2)CONTROLLO E TARATURA STRUMENTO DI PORTATA METTERE IL MOS PRIMA DI INIZIARE ATTIVITA</t>
  </si>
  <si>
    <t>524888/C</t>
  </si>
  <si>
    <t>200A - 02F379R(CARICA LIQUIDA PASSO 1)CONTROLLO E TARATURA STRUMENTO DI PORTATA METTERE IL MOS PRIMA DI INIZIARE ATTIVITA</t>
  </si>
  <si>
    <t>524881/C</t>
  </si>
  <si>
    <t>400 - V877SHH(P401B  CUSC.)CONTROLLO E RIPRISTINO SONDA DI VIBRAZIONE METTERE IL MOS PRIMA DI INIZIARE ATTIVITA</t>
  </si>
  <si>
    <t>TROVATO CAVO SCORTICATO, NASTRATO CON VULCANIZZANTE E RIPRISTINATO.</t>
  </si>
  <si>
    <t>524215/C</t>
  </si>
  <si>
    <t>200 - L005IC (MAMMELLONE D102) SMONTAGGIO PER REVISIONE LIVELLO (METTERE LE CONTROFLANGIE)</t>
  </si>
  <si>
    <t>ESEGUITO RIMONTAGGIO LIVELLO.</t>
  </si>
  <si>
    <t>524096/C</t>
  </si>
  <si>
    <t xml:space="preserve">400 - L151DRC (D101) CONTROLLO LOOP DI REGOLAZIONE PARTENDO PRIMA DAL TX LIVELLO </t>
  </si>
  <si>
    <t>CONTROLLATO E AZZERATO TRASMETTITORE DI LIVELLO INTERFASE AD ONDA GUIDATA; CONTROLLATA E TARATA VALVOLA ( STARATA DEL 25% ). LOOP IN REGOLAZIONE _OK</t>
  </si>
  <si>
    <t>MILLO/SERRA</t>
  </si>
  <si>
    <t>524094/C</t>
  </si>
  <si>
    <t xml:space="preserve">400 - L010RC(D104) CONTROLLO LOOP DI REGOLAZIONE PARTENDO PRIMA DAL TX LIVELLO </t>
  </si>
  <si>
    <t>CONTROLLATO LIVELLO, DRENATO E PROVATE PRESE INFERIORE E SUPERIORE. CONTROLLO VALVOLA REGOLATRICE ( NESSUNA ANOMALIA ).</t>
  </si>
  <si>
    <t>524414/C</t>
  </si>
  <si>
    <t>900 - F014R(FONDO T102 A STOCK)CONTROLLO E RIPRISTINO FUNZIONALITA' PORTATA</t>
  </si>
  <si>
    <t>STRUMENTO TROVATO CON BY-PASS SPUNTATO. ESEGUITA STASATURA PRESA NEGATIVA. INSERITO_OK</t>
  </si>
  <si>
    <t>524214/C</t>
  </si>
  <si>
    <t>200 - L006RC(E106A)CONTROLLO DI TARATURA TRASMETTITORE DI LIVELLO</t>
  </si>
  <si>
    <t>ESEGUITO RIEMPIMENTO CON GLICOLE, TARATO ED ALLINEATO A KLINGER.</t>
  </si>
  <si>
    <t>524093/C</t>
  </si>
  <si>
    <t>400 - F016R(ACQUA ACIDA DA D104)CONTROLLO E RIPRISTINO FUNZIONALITA' PORTATA</t>
  </si>
  <si>
    <t>LA REGOLAZIONE NON FUNZIONA DA OLTRE 10 ANNI. LO STRUMENTO CON APERTURA VALVOLA DEL 5% SEGNA 4,5 T/H SU UN F.S. DI 6.7. IN ACCORDO CON TECNOLOGIA E TCL, E' STATO CAMBIATO IL F.S. DI TARATURA TX DA 2500 A 10200mm/H20, IN ATTESA CHE IN FERMATA VENGA ISPEZIONATO IL DISCO CALIBRATO.</t>
  </si>
  <si>
    <t>524092/C</t>
  </si>
  <si>
    <t>400 - F014RC(VAPORE DI STRIPPAGGIO A T101)CONTROLLO DI TARATURA PORTATA</t>
  </si>
  <si>
    <t>523786/C</t>
  </si>
  <si>
    <t>200 - F353R(GAS LAVAGGIO)RIPRISTINO O EVENTUALE SOSTITUZIONE STRUMENTO DI PORTATA</t>
  </si>
  <si>
    <t>LE PRESE DI RADICE NON FANNO TENUTA,RIMONTATO NUOVO STRUMENTO. EMESSO VALVOLE D'INTERCETTO, CHE SI SONO SPEZZATE. IL LAVORO VA COMPLETATO IN FERMATA</t>
  </si>
  <si>
    <t>523747/C</t>
  </si>
  <si>
    <t xml:space="preserve">900 - F019RC (C3/C4 A RETE GAS)CONTROLLO E RIPRISTINO LOOP DI REGOLAZIONE </t>
  </si>
  <si>
    <t xml:space="preserve">TARATA VALVOLA PNEUMATICA ED ESEGUITO ZERO SUL TRASMETTITORE DI PORTATA. </t>
  </si>
  <si>
    <t>524052/C</t>
  </si>
  <si>
    <t>100 - H351BS(RICICLO NHDS )MONTAGGIO DOPO REVISIONE VOLANTINO VALVOLA</t>
  </si>
  <si>
    <t>ESEGUITO RIMONTAGGIO VOLANTINO MANUALE</t>
  </si>
  <si>
    <t>523553/C</t>
  </si>
  <si>
    <t>100 - 100P452RC (T301) CONTROLLO E RIPRISTINO PRESSIONE</t>
  </si>
  <si>
    <t>SOSTITUITO TRASMETTITORE DI PRESSIONE CON RIPRISTINO DELLA FUNZIONALITA'</t>
  </si>
  <si>
    <t>521859/C</t>
  </si>
  <si>
    <t xml:space="preserve">200 - F021CV(FONDO T102) SOSTITUZIONE TUBICINI ALIMENTAZIONE ARIA VALVOLA METTERE IN VOLANTINO LA VALVOLA </t>
  </si>
  <si>
    <t>RIPRISTINATA NUOVA LINEA ALIMENTAZIONE ARIA E USCITA IP-CONVERTER. (RIMESSO IN PROGRAMMA)</t>
  </si>
  <si>
    <t>523683/C</t>
  </si>
  <si>
    <t>100 - F068I STASATURA BARILOTTI E VALVOLE DI RADICE SU FLANGIA TARATA</t>
  </si>
  <si>
    <t>ESEGUITA STASATURA CON RIPRISTINO FUNZIONALITA'</t>
  </si>
  <si>
    <t>523177/C</t>
  </si>
  <si>
    <t>400 - T151RC(USCITA VAPORE SURRISCALDATO F101) CONTROLLO E ALLINEAMENTO CON SALA CONTROLLO TEMPERATURA</t>
  </si>
  <si>
    <t>RIFATTA TESTINA TERMOELEMENTO E PROVATA VALVOLA REGOLATRICE (STRETTO BYPASS); DA ESEGUIRE TUNING REGOLAZIONE ( A CURA AUTOMATION SERVICE)</t>
  </si>
  <si>
    <t>522606/C</t>
  </si>
  <si>
    <t xml:space="preserve">300T018I(USCITA PASSI F101)CONTROLLO FUNZIONALITA E ALLINEAMENTO CON SALA CONTROLLO </t>
  </si>
  <si>
    <t>SEGUITO SERRAGGIO FILI IN CAMPO CON RIPRISTINO DELLA FUNZIONALITA'</t>
  </si>
  <si>
    <t>522598/C</t>
  </si>
  <si>
    <t>300T017I (TREAT GAS USCITA F101)RIPRISTINO TEMPERATURA IN BAD</t>
  </si>
  <si>
    <t>FILO SCOLLEGATO IN CASSETTA, RICOLLEGATO E RIPRISTINATA LA FUNZIONALITA'</t>
  </si>
  <si>
    <t>522591/C</t>
  </si>
  <si>
    <t>200T019IC(E106A A T102)RIPRISTINO TEMPERATURA IN BAD</t>
  </si>
  <si>
    <t>SOSTITUITO TERMOELEMENTO CON RIPRISTINO DELLA FUNZIONALITA'.</t>
  </si>
  <si>
    <t>522590/C</t>
  </si>
  <si>
    <t>02F037R(GPL D104 A U1100)CONTROLLO DI TARATURA ED EVENTUALE CONTROLLO LOOP DI REGOLAZIONE</t>
  </si>
  <si>
    <t>522664/C</t>
  </si>
  <si>
    <t>300 - L101CV RIPRISTINO ELETTROVALVOLA DI BLOCCO</t>
  </si>
  <si>
    <t>SOSTITUITO FUSIBILE SU LOOP ELETTROVALVOLA RIPRISTINANDO LA TENSIONE IN CAMPO.</t>
  </si>
  <si>
    <t>520988/C</t>
  </si>
  <si>
    <t>100L020HA 100L021LA(D109)CONTROLLO E RIPRISTINO FUNZIONALITA'</t>
  </si>
  <si>
    <t>VALVOLE DI RADICE NON TENGONO MA INTERCETTANDO E DRENANDO VIENE ALLARMATO ALLARME DI BASSO</t>
  </si>
  <si>
    <t>522265/C</t>
  </si>
  <si>
    <t>400T044R (MANDATA 2 STADIO C101A) CONTROLLO E RIPRISTINO TEMPERATURA</t>
  </si>
  <si>
    <t xml:space="preserve">TERMOELEMENTO ROTTO. SOSTITUITO. </t>
  </si>
  <si>
    <t>TARASCIO/SERRA</t>
  </si>
  <si>
    <t>522038/C</t>
  </si>
  <si>
    <t>100 - L453RC (D302)CONTROLLO E RIPRISTINO FUNZIONALITA' LIVELLO</t>
  </si>
  <si>
    <t>CONTROLLATO LIVELLO, INTERCETTATO E SCARICATO. PRESE PROVATE. ( IL LIVELLO E' A ZERO PERCHE' E VERITIERO ). NULLA DA SEGNALARE.</t>
  </si>
  <si>
    <t>MILLO/AMARA</t>
  </si>
  <si>
    <t>522037/C</t>
  </si>
  <si>
    <t>100 - L008RC (T104)CONTROLLO E RIPRISTINO FUNZIONALITA' LIVELLO</t>
  </si>
  <si>
    <t>CONTROLLO FUNZIONALE TRASMETTITORE, VERIFICA RIEMPIMENTO, TARATURA_OK. RIMESSO IN REGOLAZIONE</t>
  </si>
  <si>
    <t>522162/C</t>
  </si>
  <si>
    <t>100 - T263HA(INGRESSO D101A)CONTROLLO E RIPRISTINO FUNZIONALITA TEMPERATURA</t>
  </si>
  <si>
    <t>CONTROLLATO TERMOELEMENTO, SI NOTA CHE SUL POZZETTO TERMOMETRICO E' PRESENTE ACQUA E FALSA LA MISURA DI 20 GRADI CIRCA. ASCIUGATA ED ALLINEATA A DCS.</t>
  </si>
  <si>
    <t>517609/C</t>
  </si>
  <si>
    <t>10211872  - 100 : LCV162 non chiude oltre il 30%. controllo LOOP di regolazione</t>
  </si>
  <si>
    <t>SBLOCCATA IN CAMPO, TARATA ED INSERITA IN REGOLAZIONE</t>
  </si>
  <si>
    <t>520993/C</t>
  </si>
  <si>
    <t>POT DI ASPIRAZIONE  K651A/B (CONTROLLO LIVELLI)</t>
  </si>
  <si>
    <t>520729/C</t>
  </si>
  <si>
    <t>400 - F024R(IDROGENO A RETE GAS)CONTROLLO DI TARATURA E ALLINEAMENTO CON SALA CONTROLLO</t>
  </si>
  <si>
    <t>RICIPUTO</t>
  </si>
  <si>
    <t>520422/C</t>
  </si>
  <si>
    <t>100 - L038HA RIPRISTINO E CONTROLLO LIVELLOSTATO</t>
  </si>
  <si>
    <t>520425/C</t>
  </si>
  <si>
    <t>100 - 100L036HA RIPRISTINO E CONTROLLO LIVELLOSTATO</t>
  </si>
  <si>
    <t>517135/C</t>
  </si>
  <si>
    <t>300F009RC(TREAT GAS A F101)CONTROLLO E TARATURA STRUMENTO</t>
  </si>
  <si>
    <t>517115/C</t>
  </si>
  <si>
    <t>400P625R(R 401B)CONTROLLO E RIPRISTINO FUNZIONALITA'</t>
  </si>
  <si>
    <t>515100/C</t>
  </si>
  <si>
    <t>P115HA P115LA (TENUTA POMPA 115)</t>
  </si>
  <si>
    <t>SPINALI/PUGLIARES</t>
  </si>
  <si>
    <t>515104/C</t>
  </si>
  <si>
    <t>900P110BL(TENUTA POMPA P110B)</t>
  </si>
  <si>
    <t>516428/C</t>
  </si>
  <si>
    <t>300F151R(VAPORE BASSA DA LIMITE BATTERIA) 300F151RA(USCITA DSH-102) CONTROLLO E RIPRISTINO FUNZIONALITA'</t>
  </si>
  <si>
    <t>516432/C</t>
  </si>
  <si>
    <t>100T156I(INGRESSO BUTANO)RIPRISTINO FUNZIONALITA' TEMPERATURA POICHE' SPESSO VA IN BAD</t>
  </si>
  <si>
    <t>515096/C</t>
  </si>
  <si>
    <t>L036HA(ALTO LIVELLO POT LINEA BILANCIO )</t>
  </si>
  <si>
    <t>515108/C</t>
  </si>
  <si>
    <t>P105AL 105BL(TENUTA POMPA 105A P105B)</t>
  </si>
  <si>
    <t>515109/C</t>
  </si>
  <si>
    <t>P102AL (TENUTA POMPA 102A)</t>
  </si>
  <si>
    <t>515111/C</t>
  </si>
  <si>
    <t>L041LA L040LA(BASSO LIVELLO TENUTA POMPA P107A P107B)</t>
  </si>
  <si>
    <t>515112/C</t>
  </si>
  <si>
    <t>L020RC (LIVELLO INTERFASE  D105B)</t>
  </si>
  <si>
    <t>515116/C</t>
  </si>
  <si>
    <t>P218HA(USCITA SEPARATORE D102)</t>
  </si>
  <si>
    <t>517838/C</t>
  </si>
  <si>
    <t>300T064RC(USCITA DSH-101)CONTROLLO E RIPRISTINO TEMPERATURA</t>
  </si>
  <si>
    <t>514822/C</t>
  </si>
  <si>
    <t>302B - SONDA DI VIBRAZIONE 01V471I</t>
  </si>
  <si>
    <t>IN ATTESA DI RIMONTAGGIO POMPA P302A PER EFFETTUARE IL CONTROLLO</t>
  </si>
  <si>
    <t>515095/C</t>
  </si>
  <si>
    <t>L038HA(ALTO LIVELLO POT LINEA 1100)</t>
  </si>
  <si>
    <t>SERVE PONTEGGIO PER ACCEDERE AL LIVELLO</t>
  </si>
  <si>
    <t>518674/C</t>
  </si>
  <si>
    <t>100F041R(KERO A U300)CONTROLLO E TARATURA STRUMENTO E CONTROLLO LOOP DI REGOLAZIONE CON RELATIVA VALVOLA</t>
  </si>
  <si>
    <t>518009/C</t>
  </si>
  <si>
    <t>300F150R CONTROLLO E RIPRISTINO FUNZIONALITA' PORTATA VAPORE</t>
  </si>
  <si>
    <t>518003/C</t>
  </si>
  <si>
    <t>100P102RCA CONTROLLO E RIPRISTINO FUNZIONALITA' ALLARME CUMULATIVO</t>
  </si>
  <si>
    <t>518006/C</t>
  </si>
  <si>
    <t>100P101BRA CONTROLLO E RIPRISTINO FUNZIONALITA' ALLARME CUMULATIVO</t>
  </si>
  <si>
    <t>518185/C</t>
  </si>
  <si>
    <t>200F041CO(MEA A T103)CONTROLLO E RIPRISTINO FUNZIONALITA'</t>
  </si>
  <si>
    <t>il problema è sulla valvola</t>
  </si>
  <si>
    <t>516709/C</t>
  </si>
  <si>
    <t>400V852I(SONDA DI VIBRAZIONE P401A CUSCINETTO)CONTROLLO  ERIPRISTINO FUNZIONALITA'.METTERE IL MOS PRIMA DI INIZIARE ATTIVITA'</t>
  </si>
  <si>
    <t>517138/C</t>
  </si>
  <si>
    <t>400F611R(H2O LAV. E105)CONTROLLO E RIPRISTINO FUNZIONALITA'.METTERE IL MOS PRIMA DI INIZIARE ATTIVITA'</t>
  </si>
  <si>
    <t>517136/C</t>
  </si>
  <si>
    <t>300F016RC(TREAT GAS A U400)CONTROLLO E TARATURA STRUMENTO</t>
  </si>
  <si>
    <t>515105/C</t>
  </si>
  <si>
    <t>P106AL 106BL(TENUTA POMPA 106A P106B)</t>
  </si>
  <si>
    <t>LAVORO IN CORSO</t>
  </si>
  <si>
    <t>515090/C</t>
  </si>
  <si>
    <t>P102BL (POMPE P102B) RIPRISTINO STRUM. TENUTA</t>
  </si>
  <si>
    <t>DA CHIUDERE, OK</t>
  </si>
  <si>
    <t>515083/C</t>
  </si>
  <si>
    <t>P101AL P101BL (POMPE P101A P101B)RIPR. STRUM. TENUTA</t>
  </si>
  <si>
    <t>514818/C</t>
  </si>
  <si>
    <t>P302A - SONDA DI VIBRAZIONE 01V470I</t>
  </si>
  <si>
    <t>SOSTITUITA, OK</t>
  </si>
  <si>
    <t>513657/C</t>
  </si>
  <si>
    <t xml:space="preserve">F169Q CONTATORE SODA PER REVISIONE IN OFFICINA </t>
  </si>
  <si>
    <t>IN ATTESA DI RIMONTAGGIO ( CORPO GUASTO)</t>
  </si>
  <si>
    <t>515091/C</t>
  </si>
  <si>
    <t>L018DL (BASSO LIVELLO INTERFASE D105)</t>
  </si>
  <si>
    <t>SOSTITUITO TUBO ALIMENTAZIONE ARIA, OK</t>
  </si>
  <si>
    <t>535625/C</t>
  </si>
  <si>
    <t>400 - P401A RIPRISTINO SONDA DI VIBRAZIONE 04V852I(METTERE I MOS PRIMA DI INIZIARE ATTIVITA)</t>
  </si>
  <si>
    <t>SOSTITUITA SONDA VIBRAZIONI. ALLINEATA CON SALA CONTROLLO.</t>
  </si>
  <si>
    <t>MILLO/CAVAGNACCHI</t>
  </si>
  <si>
    <t>537496/C</t>
  </si>
  <si>
    <t>400 - F401RC (H2 MAKE UP DA IES)CONTROLLO STRUMENTO DI PORTATA</t>
  </si>
  <si>
    <t>fare zero a retroquadro (NON SI TROVA LOOP)</t>
  </si>
  <si>
    <t>22/05/2025 00:00:00</t>
  </si>
  <si>
    <t>537928/C</t>
  </si>
  <si>
    <t>400 - C101B RIPRISTINO TUBING IN ACCIAIO PARZIALIZZAZIONE COMPRESSORE</t>
  </si>
  <si>
    <t>534896/C</t>
  </si>
  <si>
    <t>100 - F359R (RICICLO IMPIANTO NHDS)CONTROLLO E RIPRISTINO FUNZIONALITA STRUMENTO DI PORTATA</t>
  </si>
  <si>
    <t>SPINALI/CAVAGNACCHI</t>
  </si>
  <si>
    <t>538038/C</t>
  </si>
  <si>
    <t>300 - T060RC(VAPORE MS A T101)CONTROLLO E RIPRISTINO TEMPERATURA</t>
  </si>
  <si>
    <t>ATTIVITA' COMPLETATA.</t>
  </si>
  <si>
    <t>SPINALI/MANSERVIGI</t>
  </si>
  <si>
    <t>538470/C</t>
  </si>
  <si>
    <t>400 - B603V 400B604V SCOLLEGAMENTO/RICOLLEGAMENTO ELETTROPNEUMATICO PER REVISIONE VALVOLE</t>
  </si>
  <si>
    <t>SCOLLEGAMENTO PER REVISIONE VALVOLE</t>
  </si>
  <si>
    <t>SPINALI/GARRO S.</t>
  </si>
  <si>
    <t>538277/C</t>
  </si>
  <si>
    <t>400 - P401/A SMONTAGGIO/RIMONTAGGIO SONDE DI TEMPERATURA PER SOSTITUZIONE TENUTE</t>
  </si>
  <si>
    <t>SMTG SONDE DI TEMPERATURA</t>
  </si>
  <si>
    <t>538998/C</t>
  </si>
  <si>
    <t>100 - F160</t>
  </si>
  <si>
    <t>539133/C</t>
  </si>
  <si>
    <t>100 - F012RC (INGRESSO F101 PASSO 12) CONTROLLO E RIPRISTINO FUNZIONALITA PORTATA</t>
  </si>
  <si>
    <t>TROVATA TRACCIA DI VAPORE FREDDA, NECESSITA PONTEGGIO PER INTERCETTARE. TX CON NESSUNA ANOMALIA DA SEGNALARE, AZZERATA MISURA.</t>
  </si>
  <si>
    <t>541858/C</t>
  </si>
  <si>
    <t>01F457RC (RIFLUSSO T301)CONTROLLO FUNZIONALE E RIPRISTINO PERDITA SU RACCORDO GRUPPO BYPASS E PRIMARI</t>
  </si>
  <si>
    <t>ELIMINATA PERDITA DA GRUPPO BYPASS, E STASATA CON POMPA ALTA PRESSIONE PRESA NEGATIVA. STRUMENTO INSERITO OK</t>
  </si>
  <si>
    <t>MILLO/LEONE</t>
  </si>
  <si>
    <t>541859/C</t>
  </si>
  <si>
    <t>01T075I 01T076I (USCITA FUMI LATO EST/OVEST) CONTROLLO DI FUNZIONALITA CON ALLINEAMENTO MISURA CON SALA CONTROLLO</t>
  </si>
  <si>
    <t>CONTROLLATE E ALLINEATE TEMPERATURE (SKIN POINT). NULLA DA SEGNALARE</t>
  </si>
  <si>
    <t>541862/C</t>
  </si>
  <si>
    <t>01L009RC(STRIPPER T103 KEP)CONTROLLO E RIPRISTINO FUNZIONALITA LIVELLO</t>
  </si>
  <si>
    <t>LIVELLO TROVATO SPENTO, SOSTITUITA BARRIERA. OK</t>
  </si>
  <si>
    <t>543125/C</t>
  </si>
  <si>
    <t xml:space="preserve">400- T004RC - T022I CONTROLLO FUNZIONALE (uscita E102 lato prodotto) </t>
  </si>
  <si>
    <t>BARRIERA STARATA, RIPRISTINATA FUNZIONALITA'</t>
  </si>
  <si>
    <t>542831/C</t>
  </si>
  <si>
    <t>200A T407HA(CARICA REATTORE)CONTROLLO E RIPRISTINO MISURA DI TEMPERATURA</t>
  </si>
  <si>
    <t>TROVATA BARRIERA STARATA, CONTROLLATA E TARATA. TEMPERATURE ALLINEATE.</t>
  </si>
  <si>
    <t>SPINALI/DE LUCA</t>
  </si>
  <si>
    <t>543905/C</t>
  </si>
  <si>
    <t>100L021LA(BASSO LIVELLO D109)CONTROLLO E RIPRISTINO FUNZIONALITA LIVELLOSTATO</t>
  </si>
  <si>
    <t>VALVOLE D'INTERCETTO NON FANNO PERFETTA TENUTA. EFFETTUATI CONTROLLI FUNZIONALI SU LIVELLOSTATO L021LA NON RISCONTRANDO ANOMALIE (ALLARME INTERVENUTO A DCS).</t>
  </si>
  <si>
    <t>544541/C</t>
  </si>
  <si>
    <t xml:space="preserve">100L015CV (H2O DI SCARICO D103)CONTROLLO E RIPRISTINO FUNZIONALITA SE DOVESSE SERVIRE SI PREVEDE LO SMONTAGGIO/MONTAGGIO PER REVISIONE </t>
  </si>
  <si>
    <t>VALVOLA PORTATA IN OFFICINA PER REVISIONE</t>
  </si>
  <si>
    <t>545215/C</t>
  </si>
  <si>
    <t>300P006CV(FUEL GAS F101)RIPRISTINO FUNZIONALITA VALVOLA</t>
  </si>
  <si>
    <t>NESSUNA ANOMALIA DA SEGNALARE, TCL NASELLI A CONOSCENZA</t>
  </si>
  <si>
    <t>545075/C</t>
  </si>
  <si>
    <t>200AL361CV (SCARICO H20 D111)SMONTAGGIO/MONTAGGIO VALVOLA PER  ELIMINAZIONE EVENTUALE OCCLUSIONE</t>
  </si>
  <si>
    <t>LA VALVOLA E' STATA SMONTATA ED E' A REVISIONE. ESEGUITO RIMONTAGGIO IN CAMPO.</t>
  </si>
  <si>
    <t>542910/C</t>
  </si>
  <si>
    <t>02F211R(H2O MARE A E107N A/B)CONRTOLLO E RIPRISTINO MISURA DI PORTATA</t>
  </si>
  <si>
    <t>RIPRISTINATA FUNZIONALTA', SOSTITUITO TRASMETTORE.</t>
  </si>
  <si>
    <t>544810/C</t>
  </si>
  <si>
    <t>400T679I Effluente reattore a 400-E-404 A/B RIPRISTINO FILETTATURA  TERMOCOPPIA</t>
  </si>
  <si>
    <t>SOSTITUZIONE NIPPLES SFILETTATO, TERMOCOPPIA RIPRISTINATA.</t>
  </si>
  <si>
    <t>545833/C</t>
  </si>
  <si>
    <t>100L013CV (D103) RIPRISTINO E RIFACIMENTO  PALINA DI SUPPORTO TRASDUTTORE DI SEGNALE VALVOLA(DOPO LE ATTIVITA PROPEDEUTICHE SERVIRA METTERE IN BY PASS LA VALVOLA)</t>
  </si>
  <si>
    <t>SOSTITUITA PALINA E RILOCATI INDICATORE E IP/CONVERTER</t>
  </si>
  <si>
    <t>DE LUCA</t>
  </si>
  <si>
    <t>547638/C</t>
  </si>
  <si>
    <t>100F016RC(INGRESSO F101 PASSO 4)CONTROLLO E RIPRISTINO MISURA DI PORTATA</t>
  </si>
  <si>
    <t>ESEGUITO RIEMPIMENTO, STRUMENTO ALLINEATO CON SALA CONTROLLO</t>
  </si>
  <si>
    <t>547637/C</t>
  </si>
  <si>
    <t>300F016RC(TREAT GAS A U400)CONTROLLO E RIPRISTINO MISURA DI PORTATA</t>
  </si>
  <si>
    <t>AZZERATO STRUMENTO ED ALLINEATO CON SALA CONTROLLO</t>
  </si>
  <si>
    <t>547922/C</t>
  </si>
  <si>
    <t>IMP.400  FIL 101 CONTROLLO DELTA P MANOMETRI LOCALI</t>
  </si>
  <si>
    <t>CONTROLLO TARATURA, VERIFICA PRESE, NULLA DA SEGNALARE.</t>
  </si>
  <si>
    <t>LOMBARDO</t>
  </si>
  <si>
    <t>547928/C</t>
  </si>
  <si>
    <t>900T021I RIFLUSSO T103 CONTROLLO E RIPRISTINO TEMPERATURA</t>
  </si>
  <si>
    <t>CONTROLLATO TERMOELEMENTO E BARRIERA, OK. IL PROBLEMA ERA A QUADRO, DOPO AVER FATTO IL RESET E' RIENTRATA LA TEMPERATURA</t>
  </si>
  <si>
    <t>548458/C</t>
  </si>
  <si>
    <t>200F358RC(TREAT GAS A E301A/D)CONTROLLO LOOP DI RGOLAZIONE PARTENDO DALLA PORTATA</t>
  </si>
  <si>
    <t>548424/C</t>
  </si>
  <si>
    <t>200P011CV SMONTAGGIO/MONTAGGIO VALVOLA PER SOSTITUZIONE E RIFACIMENTO TUBING PER COLLEGAMENTO PNEUMATICO CON RELATIVE PROVE DI FUNZIONALITA</t>
  </si>
  <si>
    <t>548722/C</t>
  </si>
  <si>
    <t>100L501LB (ABBASSAMENTO ASTA K651B)CONTROLLO E RIPRISTINO PRESSOSTATO</t>
  </si>
  <si>
    <t>548459/C</t>
  </si>
  <si>
    <t>300F001R(CARICA DA STOCC.  A D101)CONTROLLO E TARATURA  PORTATA</t>
  </si>
  <si>
    <t>PRIMARI TAPPATI, ESEGUITA STASATURA E SOSTITUITA BARRIERA</t>
  </si>
  <si>
    <t>548825/C</t>
  </si>
  <si>
    <t>300F151R CONTROLLO E RIPRISTINO FUNZIONALITA CON STASAMENTO PRIMARI/RADICI</t>
  </si>
  <si>
    <t>VALVOLA DI RADICE NEGATIVA BLOCCATA APERTA, PRIMARIO POSITIVO TAPPATO E VALVOLA DI RADICE POSITIVA NON FA' TENUTA</t>
  </si>
  <si>
    <t>547934/C</t>
  </si>
  <si>
    <t>100T076I (USCITA FUMI LATO OVEST F101) CONTROLLO E RIPRISTINO TEMPERATURA</t>
  </si>
  <si>
    <t>548939/C</t>
  </si>
  <si>
    <t>100F024rc(residuo a u600)controllo loop di regolazione partendo dalla portata</t>
  </si>
  <si>
    <t>548944/C</t>
  </si>
  <si>
    <t>900F003RC(RIFLUSSO T101 SPLITTER C3/C4)controllo loop di regolazione partendo dalla portata</t>
  </si>
  <si>
    <t>549105/C</t>
  </si>
  <si>
    <t>400L005HA (K.O. DRUM FUEL GAS)CONTROLLO E RIPRISTINO LIVELLOSTATO</t>
  </si>
  <si>
    <t>548947/C</t>
  </si>
  <si>
    <t>900F015RC(RIC.FONDO T103))controllo loop di regolazione partendo dalla portata</t>
  </si>
  <si>
    <t>STRUMENTO SOSTITUITO. VALVOLA D'INTERCETTO POSITIVA NON FA PERFETTA TENUTA.</t>
  </si>
  <si>
    <t>549261/C</t>
  </si>
  <si>
    <t>IMP.900 TK101 06T007RC RIPRISTINO FUNZIONALITA TEMPERATURA</t>
  </si>
  <si>
    <t>ESEGUITO RIPRISTINO DELLE FUNZIONALITA'</t>
  </si>
  <si>
    <t>549454/C</t>
  </si>
  <si>
    <t>200F457RC (RIFLUSSO  T301)CONTROLLO E RIPRISTINO PERDITA SU PRIMARI STRUMENTO</t>
  </si>
  <si>
    <t>ESEGUITO RIFACIMENTO PRIMARI, RIPRISTINATA FUNZIONALITA'</t>
  </si>
  <si>
    <t>549268/C</t>
  </si>
  <si>
    <t>200L005CV (D102) SMONTAGGIO/MONTAGGIO VALVOLA PER REVISIONE</t>
  </si>
  <si>
    <t>549816/C</t>
  </si>
  <si>
    <t>100F025R(OVERFLASH)CONTROLLO E INSERIMENTO STRUMENTO</t>
  </si>
  <si>
    <t>549677/C</t>
  </si>
  <si>
    <t>100F083I(VN PRELEVATA DA STOCCAGGIO)CONTROLLO E TARATURA E RIPRISTINO PORTATA</t>
  </si>
  <si>
    <t>549917/C</t>
  </si>
  <si>
    <t>100L651R(D651)CONTROLLO E TARATURA STRUMENTO DI LIVELLO</t>
  </si>
  <si>
    <t>RIPRISTINATA FUNZIONALITA'</t>
  </si>
  <si>
    <t>549920/C</t>
  </si>
  <si>
    <t>100T107I(MANDATA P114A/B)CONTROLLO  E ALLINEAMENTO CON SALA CONTROLLO</t>
  </si>
  <si>
    <t>550136/C</t>
  </si>
  <si>
    <t>100L302HA(D651)CONTROLLO E RIPRISTINO FUNZIONALITA LIVELLOSTATO</t>
  </si>
  <si>
    <t>550176/C</t>
  </si>
  <si>
    <t>100K651A CONTROLLO E RIPRISTINO  PARZIALIZZAZIONE COMPRESSORE PARTE STRUMENTALE</t>
  </si>
  <si>
    <t>550665/C</t>
  </si>
  <si>
    <t>100P329SD(BASSO DELTA P ASP./MAND. K651A)CONTROLLO E TARATURA STRUMENTO DI PRESSIONE</t>
  </si>
  <si>
    <t>STRUMENTO PNEUMATICO GUASTO. MONTATO PRESSOSTATO DIFFERENZIALE , ALLINEATO CON SALA CONTROLLO.</t>
  </si>
  <si>
    <t>SPINALI/LOMBARDO</t>
  </si>
  <si>
    <t>550173/C</t>
  </si>
  <si>
    <t>100P3032A_DR DIFFERENZIALE DI PRESSIONE TENUTA K651A CONTROLLO E RIPRISTINO MISURA</t>
  </si>
  <si>
    <t xml:space="preserve">ATTIVATA TEMINATA IN DATA 15/09/2025. RIPRISTINATA FUNZIONALITÀ </t>
  </si>
  <si>
    <t>550161/C</t>
  </si>
  <si>
    <t>01F026RC VAPORE A T105 CONTROLLO E TARATURA STRUMENTO DI PORTATA</t>
  </si>
  <si>
    <t>PRIMARI TAPPATI, VALVOLE DI RADICI BLOCCATE APERTE. NECESSITA PONTEGGIO X ESEGUIRE ATTIVITÀ., DA PROGRAMMARE A PRIMA FERMATA IMPIANTO</t>
  </si>
  <si>
    <t>551966/C</t>
  </si>
  <si>
    <t>100P101ARA (ALLARME CUMULATIVO P101A)CONTROLLO E RIPRISTINO FUNZIONALITA</t>
  </si>
  <si>
    <t>SOSTITUITO PRESSOSTATO POCO RIPETIBILE DI ALLARME E BLOCCO</t>
  </si>
  <si>
    <t>552930/C</t>
  </si>
  <si>
    <t>400L152IC (LIVELLO T151)CONTROLLO E RIPRISTINO LOOP DI REGOLAZIONE</t>
  </si>
  <si>
    <t>RIPRISTINATA MISURA, TROVATO FILO LENTO IN BARRIERA.</t>
  </si>
  <si>
    <t>552792/C</t>
  </si>
  <si>
    <t>400C101A CONTROLLO PARZIALIZZAZIONE STRUMENTALE E SOSTITUZIONE TUBING DI ACCIAIO OLIO DI LUBRIFICAZIONE</t>
  </si>
  <si>
    <t>TROVATI INVERTITI N°2 TUBI L2, RIPRISTINATI. CONTROLLATA PARZIALIZZAZIONE OK, RIFACIMENTO TUBI OLIO DI LUBRIFICAZIONE.</t>
  </si>
  <si>
    <t>552675/C</t>
  </si>
  <si>
    <t>100F024RC(RESIDUO A U600)CONTROLLO E TARATURA STRUMENTO DI PORTATA</t>
  </si>
  <si>
    <t xml:space="preserve">Regolati flussaggi e ripristinata traccia di vapore. </t>
  </si>
  <si>
    <t>553832/C</t>
  </si>
  <si>
    <t>900L030BT (FONDO T101)CONTROLLO E TARATURA LIVELLO CON RIEMPIMENTO BATTENTE .METTERE MOS PRIMA DI INIZIARE ATTIVITA</t>
  </si>
  <si>
    <t>RIEMPITE PRESE E RIPRISTINATA MISURA.</t>
  </si>
  <si>
    <t>553728/C</t>
  </si>
  <si>
    <t>200F163R(FUEL GAS L. B.)SOSTITUZIONE STRUMENTO DI PORTATA</t>
  </si>
  <si>
    <t>SOSTITUITO STRUMENTO, INSERITO A PROCESSO OK.</t>
  </si>
  <si>
    <t>555389/C</t>
  </si>
  <si>
    <t xml:space="preserve">100F011RC ( PASSO 11 F101) CONTROLLO E RIPRISTINO MISURA CON  RIEMPIMENTO PRIMARI E IN TAL CASO CONTROLLO DELLA VALVOLA DI REGOLAZIONE </t>
  </si>
  <si>
    <t>RIPRISTINATA MISURA IN BED RIEMPENDO I PRIMARI DI GLICERINA.</t>
  </si>
  <si>
    <t>563316/C</t>
  </si>
  <si>
    <t>900L030A/B/C CO (FONDO T101) RIPRISTINO FUNZIONALITA LIVELLO CON RIEMPIMENTO PRIMARI (METTERE I MOS PRIMA DI INIZIARE ATTIVITA)</t>
  </si>
  <si>
    <t>563512/C</t>
  </si>
  <si>
    <t>100F039CV(BENZINA AD E102A/B)SERRAGGIO PREMITRECCIA VALVOLA PER ELIMINAZIONE PERDITA</t>
  </si>
  <si>
    <t>563513/C</t>
  </si>
  <si>
    <t>100T014ACV   100T014BCV (POMPAROUND SUP DA E102A/B))SERRAGGIO PREMITRECCIA VALVOLE PER ELIMINAZIONE PERDITA</t>
  </si>
  <si>
    <t>564313/C</t>
  </si>
  <si>
    <t>100F025R CONTROLLO E RIPRISTINO FUNZIONALITA PORTATA</t>
  </si>
  <si>
    <t>564354/C</t>
  </si>
  <si>
    <t>100H018IC (BYPASS E110 RESIDUO)CONTROLLO E RIPRISTINO FUNZIONALITA VALVOLA</t>
  </si>
  <si>
    <t>564428/C</t>
  </si>
  <si>
    <t>100H018IC MANUTENZIONE SERVOMOTORE  PER RIPRISTINO FUNZIONALITA VALVOLA</t>
  </si>
  <si>
    <t>565684/C</t>
  </si>
  <si>
    <t>900P004CV (PRESSIONE TESTA T102)CONTROLLO FUNZIONALITA VALVOLA</t>
  </si>
  <si>
    <t>CONTROLLATA VALVOLA, RIPRISTINATA FUNZIONALITA' DOPO AVER TROVATO IL VOLANTINO AGGANCIATO, NON IN NEUTRAL.</t>
  </si>
  <si>
    <t>566933/C</t>
  </si>
  <si>
    <t>300F150R(VAPORE L.M.)CONTROLLO E RIPRISTINO FUNZIONALITA PORTATA</t>
  </si>
  <si>
    <t>STASATA POSITIVA, NECESSITA PONTEGGIO PER ELIMINARE PERDITA SU VALVOLA NEGATIVA</t>
  </si>
  <si>
    <t>566997/C</t>
  </si>
  <si>
    <t>100F022RC(VAPORE DI STRIPPAGGIO FONDO T101)CONTROLLO E RIPRISTINO FUNZIONALITA PORTATA</t>
  </si>
  <si>
    <t>567426/C</t>
  </si>
  <si>
    <t>200L006RC (E106A )CONTROLLO E RIPRISTINO FUNZIONALITA LIVELLO</t>
  </si>
  <si>
    <t>568087/C</t>
  </si>
  <si>
    <t>900F200R(P.a.s. 600 a tubi ribollitore splitter 900-e9001)CONTROLLO E RIPRISTINO FUNZIONALITA STRUMENTO DI PORTATA</t>
  </si>
  <si>
    <t>568494/C</t>
  </si>
  <si>
    <t>400C101A CONTROLLO SONDE DI VIBRAZIONE 04V004I(METTERE I MOS PRIMA DI INIZIARE ATTIVITA)</t>
  </si>
  <si>
    <t>569326/C</t>
  </si>
  <si>
    <t>AVVISO  10238651 200F150R (VAPORE M.S. DA L.B.)CONTROLLO E RIPRISTINO FUNZIONALITA MISURA DI PORTATA</t>
  </si>
  <si>
    <t>spurgati primari ed eseguita taratura</t>
  </si>
  <si>
    <t>569227/C</t>
  </si>
  <si>
    <t>400F223R (GPL A LIMITE BATTERIA)CONTROLLO E RIPRISTINO FUNZIONALITA MISURATORE DI PORTATA</t>
  </si>
  <si>
    <t xml:space="preserve">ESEGUITA SOSTITUZIONE BARRIERA </t>
  </si>
  <si>
    <t>569739/C</t>
  </si>
  <si>
    <t>400P001RC (F.G. A F101)CONTROLLO LOOP DI REGOLAZIONE INCOMINCIANDO DALLO STRUMENTO DI PRESSIONE</t>
  </si>
  <si>
    <t>EMESSO</t>
  </si>
  <si>
    <t>567879/C</t>
  </si>
  <si>
    <t>100L017CV CONTROLLO LOOP DI REGOLAZIONE  01F033CV CONTROLLO E RIPRISTINO FUNZIONALITA VALVOLA</t>
  </si>
  <si>
    <t>566681/C</t>
  </si>
  <si>
    <t>100P008RC(FUEL GAS A F101)CONTROLLO LOOP DI REGOLAZIONE INIZIANDO  DAL TRASMETTITORE DI PRESSIONE</t>
  </si>
  <si>
    <t>566488/C</t>
  </si>
  <si>
    <t>200-T101 rimontaggio conduit ancorati sulle passerella</t>
  </si>
  <si>
    <t>565679/C</t>
  </si>
  <si>
    <t>400T017I(INGRESSO CARICA A F101) 04T016I(USCITA CARICA E103A)CONTROLLO LOOP DI FUNZIONAMENTO TEMPERATURE</t>
  </si>
  <si>
    <t>565335/C</t>
  </si>
  <si>
    <t>100T105AI (CONDENSATO E111 LATO NORD)CONTROLLO E RIPRISTINO FUNZIONALITA  TEMPERATURA</t>
  </si>
  <si>
    <t>562781/C</t>
  </si>
  <si>
    <t>400L612A (SEP.ASP.CO. D403)SOSTITUZIONE LIVELLO TORSIONALE CON LIVELLO CAPILLARE  A MEMBRANA CON RELATIVA PASSARELLA E STAFFA DI SUPPORTO</t>
  </si>
  <si>
    <t>562501/C</t>
  </si>
  <si>
    <t>controllo soffiatori 5-11-16-17-18-22-24-26-35 e sequenza su forno F101 imp 100</t>
  </si>
  <si>
    <t>562348/C</t>
  </si>
  <si>
    <t>Avviso 12034834-Imp.100-Ripristino funzionalita' T061I (SKIN P. PASSO 12); interfacciarsi con sala controllo prima di iniziare attivita'.</t>
  </si>
  <si>
    <t>561648/C</t>
  </si>
  <si>
    <t>100F005R 100F056CO GREZZO USCITA E110 RIPRISTINO FUNZIONALITA E RIEMPIMENTO PRIMARI(METTERE I MOS PRIMA DI INIZIARE ATTIVITA)</t>
  </si>
  <si>
    <t>560616/C</t>
  </si>
  <si>
    <t>200A F379CV RIBADERNATURA IN CAMPO VALVOLA E CONTROLLO FUNZIONALE</t>
  </si>
  <si>
    <t>1/16/2026  7:58:16 AM</t>
  </si>
  <si>
    <t>559357/C</t>
  </si>
  <si>
    <t>400P003RA/B/C (PRESSIONE GAS PILOTA)CONTROLLO DI TARATURA METTERE I MOS PRIMA DI INIZIARE ATTIVITA</t>
  </si>
  <si>
    <t>558997/C</t>
  </si>
  <si>
    <t>400V877I(CUSCINETTO MOTORE P401B)RIPRISTINO FUNZIONALITA SONDA DI VIBRAZIONE(INSERIRE I MOS PRIMA DI INIZIARE ATTIVITA)</t>
  </si>
  <si>
    <t>557377/C</t>
  </si>
  <si>
    <t>200F014R(FONDO T101 DA E106B)CONTROLLO E RIPRISTINO FUNZIONALITA PORTATA</t>
  </si>
  <si>
    <t>557380/C</t>
  </si>
  <si>
    <t>100 D110 RIPRISTINO E CONTROLLO STRUMENTAZIONE 01L023R 01F060I 01T171i</t>
  </si>
  <si>
    <t>555186/C</t>
  </si>
  <si>
    <t>200F008R(FUEL GAS F101) CONTROLLO  E TARATURA STRUMENTI DI PORTATA IN PROSSIMITA DELLA FLANGIA TARATA</t>
  </si>
  <si>
    <t>554681/C</t>
  </si>
  <si>
    <t>100L002SD (101A) CONTROLLO E RIPRISTINO FUNZIONALITA E CONTROLLO LOOP</t>
  </si>
  <si>
    <t>553731/C</t>
  </si>
  <si>
    <t>U400  INTERVENTI DI RIPRISTINO SU STRUMENTAZIONE E VALVOLE DI REGOLAZIONE PER AVVIAMENTO IMPIANTO</t>
  </si>
  <si>
    <t>553696/C</t>
  </si>
  <si>
    <t>U400 RIPRISTINI STRUMENTALI E INTERVENTI SU VALVOLE DI REGOLAZIONE PER AVVIAMENTO IMPIANTO</t>
  </si>
  <si>
    <t>553509/C</t>
  </si>
  <si>
    <t>SD imp.400- Vrifica logica matrice C&amp;E su F101 come da matrice allegata al PDL.</t>
  </si>
  <si>
    <t>553419/C</t>
  </si>
  <si>
    <t>100P303A SOSTITUZIONE MANOMETRO A CAPILLARE( O:40 BAR)</t>
  </si>
  <si>
    <t>550913/C</t>
  </si>
  <si>
    <t>400C101B RIPRISTINI STRUMENTALI PER AVVAMENTO COMPRESSORE</t>
  </si>
  <si>
    <t>545739/C</t>
  </si>
  <si>
    <t>400-C401 04L750-G LIVELLO VISIVO MAGNETICO SMONTAGGIO/MONTAGGIO LIVELLO PER RIPRISTINO CRICCHE(CONTROFLANGIARE LE DUE PRESE)</t>
  </si>
  <si>
    <t>545114/C</t>
  </si>
  <si>
    <t xml:space="preserve">200AL361CV (SCARICO H20 D111)SMONTAGGIO/MONTAGGIO VALVOLA PER  ELIMINAZIONE  OCCLUSIONE O EVENTUALE REVISIONE </t>
  </si>
  <si>
    <t>544406/C</t>
  </si>
  <si>
    <t>400F101 CONTROLLO E RIPRISTINO T605I T606I ED EVENTUALE STRUMENTAZIONE DANNEGGIATA</t>
  </si>
  <si>
    <t>543478/C</t>
  </si>
  <si>
    <t>18000155612  400C401 assistenza macchinisti per montaggio/smontaggio strumentazione a bordo macchina per revisione della stessa</t>
  </si>
  <si>
    <t>542240/C</t>
  </si>
  <si>
    <t>100P080RC MANDATA P102A/B/C CONTROLLO ED EVENTUALE SOSTITUZIONE STRUMENTO DI PRESSIONE(METTERE I MOS PRIMA DI INIZIARE ATTIVITA)</t>
  </si>
  <si>
    <t>SOSTITUITO STRUMENTO DI PRESSIONE E CONTROLLATA BARRIERA</t>
  </si>
  <si>
    <t>RICIPUTO/SERRA</t>
  </si>
  <si>
    <t>540997/C</t>
  </si>
  <si>
    <t>100T073I(CAMERA COMBUSTIONE L.EST)100T074I(CAMERA DI COMBUSTIONE L.OVEST)CONTROLLO E RIPRISTINO MISURE DI TEMPERATURE CON ALLINEAMENTO A DCS</t>
  </si>
  <si>
    <t>NESSUNA ANOMALIA RISCONTRATA</t>
  </si>
  <si>
    <t>540858/C</t>
  </si>
  <si>
    <t>01T264I(USCITA MANTELLO E109D)CONTROLLO E RIPRISTINO MISURA DI TEMPERATURA</t>
  </si>
  <si>
    <t>540661/C</t>
  </si>
  <si>
    <t>200F023RC CONTROLLO E RIPRISTINO FUNZIONALITA PORTATA</t>
  </si>
  <si>
    <t>534413/C</t>
  </si>
  <si>
    <t>200AL352RC RIFACIMENTO STAFFAGGIO SU STRUMENTO</t>
  </si>
  <si>
    <t>537644/C</t>
  </si>
  <si>
    <t>200T003RC FONDO T101 CONTROLLO E RIPRISTINO TEMPERATURA</t>
  </si>
  <si>
    <t>537506/C</t>
  </si>
  <si>
    <t>900 - F011RC (CARICA A T103)CONTROLLO E RIPRISTINO FUNZIONALITA PORTATA</t>
  </si>
  <si>
    <t>536445/C</t>
  </si>
  <si>
    <t>400 - T700/T703R CONTROLLO TEMPERATURE ED ALLINEAMENTO CON SALA CONTROLLO</t>
  </si>
  <si>
    <t>529745/C</t>
  </si>
  <si>
    <t>300 - T011I (TREAT GAS A F101)RIPRISTINO FUNZIONALITA TEMPERATURA</t>
  </si>
  <si>
    <t>NESSUNA LAVORAZIONE, DA FARE</t>
  </si>
  <si>
    <t>535720/C</t>
  </si>
  <si>
    <t>100 - P103B CONTROLLO DI TARATURA 01T268BHA 01T269BSH ALLARME E BLOCCO ALTA TEMPERATURA OLIO LUBE</t>
  </si>
  <si>
    <t>ESERCIZIO ALLA FINE NON HA VOLUTO IL CONTROLL0</t>
  </si>
  <si>
    <t>535807/C</t>
  </si>
  <si>
    <t>100 - F039CV (BENZINA AD E102A/B)CONTROLLO E RIPRISTINO FUNZIONALITA VALVOLA</t>
  </si>
  <si>
    <t>536439/C</t>
  </si>
  <si>
    <t>100 - K651A RIMONTAGGIO E MESSA IN SERVIZIO SONDA DI VIBRAZIONE 01VBMABI(LATO SR)</t>
  </si>
  <si>
    <t>ESEGUITA SOSTITUZIONE SONDA CONNETTORE RIMANE IN FAULT PER PROBLEMA SCHEDA DI ACQUISIZIONE SCHEDA</t>
  </si>
  <si>
    <t>SPINALI/PARTESANO</t>
  </si>
  <si>
    <t>536778/C</t>
  </si>
  <si>
    <t>300 - 300P103A SMONTAGGIO STRUMENTAZIONE SU BARILOTTI TENUTA POMPE</t>
  </si>
  <si>
    <t>538036/C</t>
  </si>
  <si>
    <t>200 - T019HA(USCITA PASSO 2 F102)CONTROLLO E RIPRISTINO TEMPERATURA</t>
  </si>
  <si>
    <t>540210/C</t>
  </si>
  <si>
    <t>900P031SH (T101) CONTROLLO E RIPRISTINO FUNZIONALITA PRESSOSTATO(METTERE IL MOS PRIMA DI INIZIARE ATTIVITA)</t>
  </si>
  <si>
    <t>539641/C</t>
  </si>
  <si>
    <t>200 - T010HA(USCITA PASSO 1 F101)CONTROLLO LOOP DI TEMPERATURA E ALLINEAMENTO CON SALA CONTROLLO</t>
  </si>
  <si>
    <t>541863/C</t>
  </si>
  <si>
    <t>01F035RC(VAPORE STRIPP. T103)CONTROLLO LOOP DI REGOLAZIONE PER MISURA SOTTOSTIMATA</t>
  </si>
  <si>
    <t>TROVATO CONVERTITORE I/P IN DISPERSIONE. DA SOSTITUIRE.
SOSTITUITO CONVERTITORE ED ALLINEATA REGOLATRICE</t>
  </si>
  <si>
    <t>TARASCIO/PARTESANO/GARRO</t>
  </si>
  <si>
    <t>542381/C</t>
  </si>
  <si>
    <t>100F101 ASSISTENZA STRUMENTALE CON APERTURA CASSETTE ADF PER SISTEMA SOFFIATURA</t>
  </si>
  <si>
    <t>542194/C</t>
  </si>
  <si>
    <t>400T165RC INGRESSO E164 CONTROLLO E RIPRISTINO MISURA DI TEMPERATURA</t>
  </si>
  <si>
    <t>542198/C</t>
  </si>
  <si>
    <t>300T009RC FONDO STRIPPER E108 CONTROLLO MISURA DI TEMPERATURA E ALLINEAMENTO CON SALA CONTROLLO</t>
  </si>
  <si>
    <t>ATTESA MODIFICA PONTEGGIO PER POTER ISPEZIONARE IL TERMOELEMENTO</t>
  </si>
  <si>
    <t>542834/C</t>
  </si>
  <si>
    <t>544276/C</t>
  </si>
  <si>
    <t>400C401 RIMONTAGGIO SONDE DI TEMPERATURA E REGOLAZIONE SENSORE  ABBASSAMENTO ASTA</t>
  </si>
  <si>
    <t>544814/C</t>
  </si>
  <si>
    <t>400L325CV( Scarico acqua a unit 1400 da 400-D158 )CONTROLLO E RIPRISTINO VALVOLA SE NECESSITA SI PREVEDE SMONTAGGIO/MONTAGGIO PER REVISIONE</t>
  </si>
  <si>
    <t>544809/C</t>
  </si>
  <si>
    <t>200AF457RC (RIFLUSSO T301) CONTROLLO ED ELIMINAZIONE PERDITA SU STRUMENTO DI PORTATA</t>
  </si>
  <si>
    <t>545191/C</t>
  </si>
  <si>
    <t>200AL351IC(SEPARATORE CALDO D301) 200AL352IC(SEPARATORE FREDDO D302)CONTROLLO E RIPRISTINO FUNZIONALITA LIVELLI</t>
  </si>
  <si>
    <t>545172/C</t>
  </si>
  <si>
    <t>100F354R (CARICA A STR 301) CONTROLLO DI TARATURA STRUMENTO DI PORTATA</t>
  </si>
  <si>
    <t>545175/C</t>
  </si>
  <si>
    <t>100F031RC (GOL A STOCCAGGIO) CONTROLLO DI TARATURA STRUMENTO DI PORTATA</t>
  </si>
  <si>
    <t>545499/C</t>
  </si>
  <si>
    <t>400L011IC LIVELLO T102 CONTROLLO LOOP DI REGOLAZIONE PARTENDO DALLA VALVOLA</t>
  </si>
  <si>
    <t>LA VALVOLA REGOLATRICE AVEVA IL LINK DEL POSIZIONATORE STACCATO. RIPRISTINATO, LOOP IN REGOLAZIONE.</t>
  </si>
  <si>
    <t>545173/C</t>
  </si>
  <si>
    <t>200AF390RC (CARICA LIQUIDA A FORNO) CONTROLLO DI TARATURA STRUMENTO DI PORTATA(METTERE MOS PRIMA DI INIZIARE ATTIVITA)</t>
  </si>
  <si>
    <t>545174/C</t>
  </si>
  <si>
    <t>200AF379RC (CARICA LIQUIDA A FORNO) CONTROLLO DI TARATURA STRUMENTO DI PORTATA(METTERE MOS PRIMA DI INIZIARE ATTIVITA)</t>
  </si>
  <si>
    <t>544999/C</t>
  </si>
  <si>
    <t>200F152BR (VAPORE LS DA IMPIANTO) CONTROLLO E RIPRISTINO FUNZIONALITA PORTATA CON INTERVENTO SU PRESE DI RADICE FLANGIA TARATA</t>
  </si>
  <si>
    <t>VERIFICA PRESE, RIEMPIMENTO CON H20, AZZERAMENTO STRUMENTO ( STRUMENTO IN COMUNE CON 200F152R BIDIREZIONALE )</t>
  </si>
  <si>
    <t>547118/C</t>
  </si>
  <si>
    <t>400-T102 RIMONTAGGIO SU PALINA ACCESSORI VALVOLE L 011CV- L020BV</t>
  </si>
  <si>
    <t>547126/C</t>
  </si>
  <si>
    <t>10228065     100 FRC 026 controllo e ripristino</t>
  </si>
  <si>
    <t>550231/C</t>
  </si>
  <si>
    <t>100P102C CONTROLLO ALLARME CUMILATIVO BASSA PRESSIONE OLIO DI LUBRIFICAZIONE</t>
  </si>
  <si>
    <t>550162/C</t>
  </si>
  <si>
    <t>900P004CV(TESTA T102)CONTROLLO E RIPRISTINO FUNZIONALITA VALVOLA(SI MUOVE SCATTI)</t>
  </si>
  <si>
    <t>545495/C</t>
  </si>
  <si>
    <t>100F022RC VAPORE STRIPPAGGIO FONDO T101 CONTROLLO E RIPRISTINO FUNZIONALITA PORTATA</t>
  </si>
  <si>
    <t>SOSTITUITO STRUMENTO, SOSTITUITA BARRIERA. LA MISURA CONTINUA AD ESSERE NEGATIVA, BISOGNA TROVARE IL GUASTO.</t>
  </si>
  <si>
    <t>550767/C</t>
  </si>
  <si>
    <t>100P317LA(ASP.D1)   100P334LA(ASP. D3) CONTROLLO E TARATURA PRESSOSTATI</t>
  </si>
  <si>
    <t>551957/C</t>
  </si>
  <si>
    <t>300P007CV CONTROLLO E RIPRISTINO VALVOLA E LOOP DI REGOLAZIONE LOCALE</t>
  </si>
  <si>
    <t>551099/C</t>
  </si>
  <si>
    <t>400T213I (C101B CUSCINETTI) CONTROLLO E RIPRISTINO LOOP DI TEMPERATURA</t>
  </si>
  <si>
    <t>TERMORESISTENZA NON TROVATA SULL'APPARECCHIATURA, ATTIVITÀ PROGRAMMATA PER DOMANI 18 SETTEMBRE</t>
  </si>
  <si>
    <t>552663/C</t>
  </si>
  <si>
    <t>100K651A PASSAGGIO E POSA CAVI CON  CABLAGGIO IN CASSETTA PER RIPRISTINO SISTEMA DI VIBRAZIONI</t>
  </si>
  <si>
    <t>552781/C</t>
  </si>
  <si>
    <t>552707/C</t>
  </si>
  <si>
    <t xml:space="preserve">FERMATA U400 SCOLLEGAMENTO E SUCCESSIV0 RICOLEGGAMENTO ED EVENTUALI PROVE DI FUNZIONALITA 04F604A/B/C 04F607A/B/C CARICA GASOILIO PASSO 1 E 2 </t>
  </si>
  <si>
    <t>SCOLLEGATE ELETTRICAMENTE LE PORTATE COME DA ELENCO.</t>
  </si>
  <si>
    <t>552712/C</t>
  </si>
  <si>
    <t>FERMATA U400 SCOLLEGAMENTO ELETTROPNEUMATICO E SUCCESSIV0 RICOLEGGAMENTO CON ALLINEAMENTO CON SALA CONTROLLO VALVOLE F604CV  F607CV PER REVISIONE.CARICO E SCARICO VALVOLE A BORDO STRADA IMPIANTO</t>
  </si>
  <si>
    <t>552715/C</t>
  </si>
  <si>
    <t>FERMATA U400 SCOLLEGAMENTO E SUCCESSIVO RICOLLEGAMENTO TERMOCOPPIE PER DECOKING SU F101</t>
  </si>
  <si>
    <t>SCOLLEGATE N°4 TC, 04T698R DA RIPRISTINARE CAVO AMMALORATO, 04T701R, 04T605I, 04T606I. DA RICOLLEGARE</t>
  </si>
  <si>
    <t>553019/C</t>
  </si>
  <si>
    <t>900F031RC(H2O A E-112A/B)RIPRISTINO MISURA DI PORTATA</t>
  </si>
  <si>
    <t>TROVATO INTERCETTATO, TUTTO TAPPATO. NECESSITA PONTEGGIO PER INTERCETTARE RADICI E PROSEGUIRE IL CONTROLLO.</t>
  </si>
  <si>
    <t>552918/C</t>
  </si>
  <si>
    <t>200F008R(FUEL GAS F101)  200F033R(FUEL GAS F102)CONTROLLO  E TARATURA STRUMENTI DI PORTATA</t>
  </si>
  <si>
    <t>CONTROLLO DI TARATURA, ALLINEAMENTO IN SALA CONTROLLO. NESSUNA ANOMALIA DA SEGNALARE</t>
  </si>
  <si>
    <t>554775/C</t>
  </si>
  <si>
    <t>400F604A/B/C/RC (CARICA PASSO 1) 400F607A/B/C RC(CARICO PASSO 2 ) CONTROLLO E ALLINEAMENTO MISURE ,METTERE I MOS PRIMA DI INIZIARE ATTIVITA</t>
  </si>
  <si>
    <t>F604A 607A ALLINEATI CON F604B/C E F607B/C</t>
  </si>
  <si>
    <t>554648/C</t>
  </si>
  <si>
    <t>100F101 01D001CS  01D002CS (SERRANDE FORNO) LASCIANDO IL SISTEMA SOTTO VERICELLO NECESSITA RIPRISTINARE LA CENTRALINA OLEODINAMICA</t>
  </si>
  <si>
    <t>PREPARAZIONE STAFFE PER BLOCCO MECCANICO SERRANDE FUMI F101</t>
  </si>
  <si>
    <t>GARRO/SPINALI</t>
  </si>
  <si>
    <t>555391/C</t>
  </si>
  <si>
    <t>200F150R (VAPORE LIMITEBATTERIA CONTROLLO )CONTROLLO DI TARATURA E FUNZIONALITA STRUMENTO</t>
  </si>
  <si>
    <t>555194/C</t>
  </si>
  <si>
    <t>200F033R (FUEL GAS F102) controllo strumento di portata in prossimita della flangia tarata</t>
  </si>
  <si>
    <t>555190/C</t>
  </si>
  <si>
    <t>200F163R(FUEL GAS L. B)CONTROLLO STRUMENTO DI PORTATA IN PROSSIMITA DELLA FLANGIA TARATA</t>
  </si>
  <si>
    <t>556377/C</t>
  </si>
  <si>
    <t>100F054I (INDICATORE DI PORTATA LOCALE  DISTILLATO A D102)CONTROLLO E RIPRISTINO FUNZIONALITA</t>
  </si>
  <si>
    <t>DA SOSTITUIRE STUMENTO DA LOCALE A ELETTRONICO</t>
  </si>
  <si>
    <t>556838/C</t>
  </si>
  <si>
    <t>400C101A SMONTAGGIO/MONTAGGIO STRUMENTAZIONE  SU CILINDRO PRIMO STADIO LATO SR -LATO MARE</t>
  </si>
  <si>
    <t>555184/C</t>
  </si>
  <si>
    <t>100F101 01D001CS  01D002CS (SERRANDE FORNO) PROVA DI FUNZIONALITA PISTONI DISACCOPPIATI DALLE SERRANDE LE QUALI SARANNO MECCANICAMENTE BLOCCATE IN APERTURA.QUINDI MOMENTANEAMENTE TOGLIERE DA VERRICELLO LA FUNZIONALITA DELLE STESSE</t>
  </si>
  <si>
    <t>COSTRUITE STAFFE PER ANCORAGGIO SERRANDE IN POSIZIONE DI APERTURA. DISACCOPPIATO PISTONE IDRAULICO PER PROVE FUNZIONALI CENTRALINA. SI RISCONTRA CHE LA CENTRALINA NON FUNZIONA.</t>
  </si>
  <si>
    <t>557791/C</t>
  </si>
  <si>
    <t>100F003R (INGRESSO MANTELLO E105A)CONTROLLO E RIPRISTINO PORTATA</t>
  </si>
  <si>
    <t>556928/C</t>
  </si>
  <si>
    <t>900F031R RIPRISTINO FUNZIONALITA CON SOSTITUZIONE EVENTUALMENTE PRIMARI</t>
  </si>
  <si>
    <t>558491/C</t>
  </si>
  <si>
    <t>300L011RC SOSTITUZIONE PRIIMARI E STRUMENTO PER RIPRISTINO LIVELLO</t>
  </si>
  <si>
    <t>558104/C</t>
  </si>
  <si>
    <t>900F150R (VAPORE A BASSA PRESSIONE)CONTROLLO E RIPRISTINO FUNZIONALITA PORTATA</t>
  </si>
  <si>
    <t>558106/C</t>
  </si>
  <si>
    <t>200T102I(V.N. A T104 DA E115)CONTROLLO E RIPRISTINO TEMPERATURA</t>
  </si>
  <si>
    <t>558576/C</t>
  </si>
  <si>
    <t>300T059RC (TESTA T101)RIPRISTINO MISURA DI TEMPERATURA</t>
  </si>
  <si>
    <t>559913/C</t>
  </si>
  <si>
    <t xml:space="preserve">900F200RC(P.a.s. 600 a tubi ribollitore splitter 900-e9001)CONTROLLO FUNZIONALITA E REGOLAZIONE FLUSSAGGI </t>
  </si>
  <si>
    <t>560934/C</t>
  </si>
  <si>
    <t>400F604CV CARICA A F101 CONTROLLO E RIPRISTINO FUNZIONALITA VALVOLA</t>
  </si>
  <si>
    <t>560422/C</t>
  </si>
  <si>
    <t>200L002CV(MAMMELLONE D101)SMONTAGGIO /MONTAGGIO VALVOLA PER SOSTITUZIONE E INSTALLAZIONE NUOVA VALVOLA</t>
  </si>
  <si>
    <t>561446/C</t>
  </si>
  <si>
    <t>200A FR379 390 R CONTROLLO LOOP DI REGOLAZIONE</t>
  </si>
  <si>
    <t>559908/C</t>
  </si>
  <si>
    <t>100P501LA (ABBASSAMENTO ASTA K651B) CONTROLLO E RIPRISTINO FUNZIONALITA PRESSOSTATO</t>
  </si>
  <si>
    <t>561349/C</t>
  </si>
  <si>
    <t>200A F381R (F.G. a F301) SOSTITUZIONE STRUMENTO PER CAMBIO DELTA P (578,5 MBAR)</t>
  </si>
  <si>
    <t>561585/C</t>
  </si>
  <si>
    <t>100F036CV (KERO A P108A/B)CONTROLLO E RIPRISTINO FUNZIONALITA VALVOLA</t>
  </si>
  <si>
    <t>561587/C</t>
  </si>
  <si>
    <t>100L009RC(STRIPPER T103 KEP)CONTROLLO  E TARATURA LIVELLO</t>
  </si>
  <si>
    <t>561751/C</t>
  </si>
  <si>
    <t>300F016RC (TREAT GAS A U400)CONTROLLO DI TARATURA STRUMENTO DI PORTATA</t>
  </si>
  <si>
    <t>563877/C</t>
  </si>
  <si>
    <t>200L008CV(D104) SOSTITUZIONE POSIZIONATORE E RIPRISTINO FUNZIONALITA VALVOLA</t>
  </si>
  <si>
    <t>564256/C</t>
  </si>
  <si>
    <t>LCV-008 prelievo e trasporto valvola in officina esterna COEMI per revisione</t>
  </si>
  <si>
    <t>564679/C</t>
  </si>
  <si>
    <t>200L013IC (D103)CONTROLLO E RIPRISTINO FUNZIONALITA LOOP DI REGOLAZIONE</t>
  </si>
  <si>
    <t>564682/C</t>
  </si>
  <si>
    <t>300L101CV (FONDO T101)CONTROLLO E RIPRISTINO FUNZIONALITA VALVOLA DI REGOLAZIONE ED EVENTUALMENTE LOOP DI REGOLAZIONE</t>
  </si>
  <si>
    <t>565163/C</t>
  </si>
  <si>
    <t>200T101CV(NAFTA USCITA E115B)CONTROLLO E RIPRISTINO FUNZIONALITA VALVOLA</t>
  </si>
  <si>
    <t>561245/C</t>
  </si>
  <si>
    <t>300L011ACV (SEPARATORE CALDO D102)CONTROLLO E RIPRISTINO FUNZIONALITA VALVOLA</t>
  </si>
  <si>
    <t>565879/C</t>
  </si>
  <si>
    <t>100F101 CONTROLLO E PROVA DI FUNZIONALITA SU SISTEMA DI SOFFIATURA  F101</t>
  </si>
  <si>
    <t>565488/C</t>
  </si>
  <si>
    <t>200L006RC (E106A)CONTROLLO E RIPRISTINO MISURA DI LIVELLO</t>
  </si>
  <si>
    <t>565618/C</t>
  </si>
  <si>
    <t>100T073I(CAMERA COMBUSTIONE LATO EST) CONTROLLO E RIPRISTINO MISURA DI TEMPERATURA</t>
  </si>
  <si>
    <t>566055/C</t>
  </si>
  <si>
    <t>400F776I (H2O DI RAFFREDDAMENTO C401)CONTROLLO RIPRISTINO  FUNZIONALITA STRUMENTO DI PORTATA</t>
  </si>
  <si>
    <t>566248/C</t>
  </si>
  <si>
    <t>900L005RC(H2O D104)SMONTAGGIO/MONTAGGIO LIVELLO TORSIONALE PER REVISIONE E RIPRISTINO FUNZIONALITA(INSERIRE LE BLIND FLANGE SU PRESE LIVELLO)</t>
  </si>
  <si>
    <t>566937/C</t>
  </si>
  <si>
    <t>900F022CV RIPRISTINO FUNZIONALITA VALVOLA</t>
  </si>
  <si>
    <t>VALVOLA SBLOCCATA MECCANICAMENTE</t>
  </si>
  <si>
    <t>566711/C</t>
  </si>
  <si>
    <t>400T700R 400T703R CONTROLLO E ALLINEAMENTO TEMPERATURE CON SALA CONTROLLO</t>
  </si>
  <si>
    <t>568661/C</t>
  </si>
  <si>
    <t>100L017CV (MAMMELLONE D104)SMONTAGGIO/MONTAGGIO VALVOLA PER EVENTUALE REVISIONE IN CAMPO(SI PRESUME SIA TAPPATA)</t>
  </si>
  <si>
    <t>568887/C</t>
  </si>
  <si>
    <t>400T004CV (Gasolio di carica non desolforato da mantelli 400-E102A/B )RIPRISTINO FUNZIONALITA VALVOLA</t>
  </si>
  <si>
    <t>568893/C</t>
  </si>
  <si>
    <t>400F027R(GASOLIO DA STOCC.)  CONTROLLO E TARATURA STRUMENT0 DI PORTATA</t>
  </si>
  <si>
    <t>568898/C</t>
  </si>
  <si>
    <t>400F028RC (RICICLO GASOLIO IMPIANTO)  CONTROLLO E TARATURA STRUMENT0 DI PORTATA</t>
  </si>
  <si>
    <t>568831/C</t>
  </si>
  <si>
    <t>100F015CV(PASSO 6)SERRAGGIO PREMITRECCIA PER ELIMINAZIONE PERDITA</t>
  </si>
  <si>
    <t>568849/C</t>
  </si>
  <si>
    <t>400F027R(GASOLIO DA STOCC.) 400F028RC (RICICLO GASOLIO IMPIANTO) CONTROLLO E TARATURA STRUMENTI DI PORTATA</t>
  </si>
  <si>
    <t>400F027RC: NECESSITA PONTEGGIO 400F028RC: PRIMARIO NEGATIVO TAPPATO, SI ESEGUIRA' IN FERMATA</t>
  </si>
  <si>
    <t>568987/C</t>
  </si>
  <si>
    <t>100L557(D505)SMONTAGGIO/MONTAGGIO VALVOLA PER REVISIONE(INSERIRE CONTROFLANGE SU LINEA DI PROCESSO)</t>
  </si>
  <si>
    <t>554992/C</t>
  </si>
  <si>
    <t>Imp.100-Ripristino funzionalita' finecorsa su R120BV, R121BV; interfacciarsi con sala controllo prima di iniziare attivita'.</t>
  </si>
  <si>
    <t>INTERROTTO</t>
  </si>
  <si>
    <t>ATTIVITA' ELETTRICA SIG. ROSSITTO</t>
  </si>
  <si>
    <t>1/16/2026  7:58:31 AM</t>
  </si>
  <si>
    <t>554802/C</t>
  </si>
  <si>
    <t>U400 RILIEVI DI PRESSIONE COME DA INDICAZIONE ESERCIZIO</t>
  </si>
  <si>
    <t>ESEGUITI RILIEVI DI PRESSIONE COME DA INDICAZIONI ESERCIZIO</t>
  </si>
  <si>
    <t>1/16/2026  4:24:18 PM</t>
  </si>
  <si>
    <t>554510/C</t>
  </si>
  <si>
    <t>200T101 SMONTAGGIO/RIMONTAGGIO STAFFAGGIO CONDUIT SU PIANO DI CALPESTIO PER LAVORI DI INSERIMENTO NUOVO BYPASS E106A/B</t>
  </si>
  <si>
    <t>SMONTATI CONDUIT</t>
  </si>
  <si>
    <t>554321/C</t>
  </si>
  <si>
    <t>200AF381R (FUEL GAS A F301)CONTROLLO E TARATURA STRUMENTO DI PORTATA</t>
  </si>
  <si>
    <t>CONTROLLO DI TARATURA, NULLA DA SEGNALARE</t>
  </si>
  <si>
    <t>554435/C</t>
  </si>
  <si>
    <t>400P628CV RIPRISTINO FUNZIONALITA VALVOLA SE NECESSARIO METTERLA IN BYPASS PERIMA DI INIZIARE ATTIVITA</t>
  </si>
  <si>
    <t>PER LAVORARE SULLA VALVOLA, OCCORE METTERLA IN BYPASS, ESSENDO UN POSIZIONATORE INTELLIGENTE NON SI PUO' MODIFICARE UN SOLO PARAMERO. IL CONTROLLO VIENE RIMANDATO A CURA ESE.</t>
  </si>
  <si>
    <t>553729/C</t>
  </si>
  <si>
    <t>200F033R (FUEL GAS F102) SOSTITUZIONE GRUPPO BYPASS STRUMENTO DI PORTATA E PROVE DI FUNZIONALITA</t>
  </si>
  <si>
    <t>COSTRUITO NUOVO GRUPPO BYPASS, MONTATO E MESSO IN SERVIZIO TRASMETTITORE. LAVORO TERMINATO.</t>
  </si>
  <si>
    <t>DE LUCA/ TEDESCO</t>
  </si>
  <si>
    <t>554259/C</t>
  </si>
  <si>
    <t>100F16OR(FG LIMITE BATTERIA) 100F020R(FG A F101)CONTROLLO DI TARATURA STRUMENTI DI PORTATA</t>
  </si>
  <si>
    <t>NULLA DA SEGNALARE, STRUMENTI FUNZIONANTI, MODIFICATO RANGE DI TARATURA COME FOGLIO DI CALCOLO SU 100F160.</t>
  </si>
  <si>
    <t>549263/C</t>
  </si>
  <si>
    <t>400F027R(GASOLIO DA STOCCAGGIO)CONTROLLO E TARATURA STRUMENTO DI PORTATA</t>
  </si>
  <si>
    <t>547978/C</t>
  </si>
  <si>
    <t>100F354R (CARICA 200A)CONTROLLO E TARATURA STRUMENTO DI PORTATA</t>
  </si>
  <si>
    <t>Sostituito strumento guasto, prese parzialmente intasate, da programmare intervento in fermata impianto.</t>
  </si>
  <si>
    <t>545834/C</t>
  </si>
  <si>
    <t>200F163(F,G. LIMITE BATTERIA) 200F033R(F.G. A F102) 200F008R (F.G. A F101)CONTROLLO DI TARATURA SU PORTATE</t>
  </si>
  <si>
    <t>200F033R SOSTITUITO PERCHE' GUASTO. OK
200F008R AZZERATO ED ALLINEATO CON SALA CONTROLLO.
200F163R Azzerato ed allineato con sala controllo</t>
  </si>
  <si>
    <t>LOMBARDO SPINALI</t>
  </si>
  <si>
    <t>547930/C</t>
  </si>
  <si>
    <t>900F013I I RIFLUSSO T103 CONTROLLO E RIPRISTINO PORTATA</t>
  </si>
  <si>
    <t>LE VALVOLE DI RADICE SONO BLOCCATE APERTE. LO STRUMENTO NON SI PUO' CONTROLLARE.</t>
  </si>
  <si>
    <t>547498/C</t>
  </si>
  <si>
    <t>300F151RA(VAPORE USCITA DSH-102)CONTROLLO E RIPRISTINO FUNZIONALITA PORTATA</t>
  </si>
  <si>
    <t>SERVE PONTEGGIO PER CONTROLLARE I BARILOTTI, POSITIVA TAPPATA. STRUMENTO OK</t>
  </si>
  <si>
    <t>546378/C</t>
  </si>
  <si>
    <t>10228176 200 P011CV CONTROLLO E RIPRISTINO FUNZIONALE</t>
  </si>
  <si>
    <t>LA VALVOLA NON FA TENUTA, DEVE ANDARE A REVISIONE</t>
  </si>
  <si>
    <t>545327/C</t>
  </si>
  <si>
    <t>U200A RIPRISTINI DI FUNZIONALITA STRUMENTI DI PROCESSO  E VALVOLE DI REGOLAZIONE  PER AVVIAMENTO IMPIANTO</t>
  </si>
  <si>
    <t>539640/C</t>
  </si>
  <si>
    <t>200 - F211R(C.W AD E107A/B)CONTROLLO DI FUNZIONALITA E TARATURA  STRUMENTO DI PORTATA</t>
  </si>
  <si>
    <t>STRUMENTO TROVATO INTERCETTATO DALLE VALVOLE DI RADICE. PER POTERVI ACCEDERE SERVE PONTEGGIO DI CIRCA 10MT. SITUATO NEI PRESSI DI FCV016.</t>
  </si>
  <si>
    <t>539639/C</t>
  </si>
  <si>
    <t>200 - L013DIC (D103 LIVELLO) CONTROLLO DI  FUNZIONALITA LIVELLO CON RELATIVI ALLARMI L013DL E L013DH(BASSO E ALTO)</t>
  </si>
  <si>
    <t>CONTROLLO EFFETTUATO SU TX DI LIVELLO. NULLA DA SEGNALARE, INTERVENGONO REGOLARMENTE GLI ALL. DI BASSO E ALTO LIVELLO. ATTUALMENTE VUOTO, E QUINDI IN BASSO LIVELLO.</t>
  </si>
  <si>
    <t>535627/C</t>
  </si>
  <si>
    <t>04T700R  04T703R (F101) CONTROLLO TEMPERATURE  E ALLINEAMENTO CON SALA CONTROLLO</t>
  </si>
  <si>
    <t>ALLINEATE E CONTROLLATE TEMPERATURE DA J.BOX. NULLA DA SEGNALARE. IL TCL VORREBBE FARE IL CONTROLLO DA TERMOELEMENTO(SKINPOINT), MA SERVE PONTEGGIO</t>
  </si>
  <si>
    <t>535412/C</t>
  </si>
  <si>
    <t>200 - T406HA( EFFLUENTE REATTORE A D 301)CONTROLLO E RIPRISTINO MISURA TEMPERATURA</t>
  </si>
  <si>
    <t>LA TEMPERATURA IN CAMPO NON ESISTE</t>
  </si>
  <si>
    <t>533917/C</t>
  </si>
  <si>
    <t>200A - L357SL BLOCCO BASSO LIVELLO D302 CONTROLLO E RIPRISTINO FUNZIONALITA LIVELLOSTATO(ATTUARE AZIONI PER NON CHIUDERE B352V)</t>
  </si>
  <si>
    <t>VALVOLA DI RADICE POSITIVA CON STELO ROTTO, IMPOSSIBILE DA INTERCETTARE</t>
  </si>
  <si>
    <t>532688/C</t>
  </si>
  <si>
    <t>100 - 01F026RC VAPORE A T105 CONTROLLO  LOOP DI REGOLAZIONE PARTENDO DALLA MISURA DI PORTATA</t>
  </si>
  <si>
    <t>PRESA POSITIVA TAPPATA, LASCIATO CON BYPASS IN CORSO. SERVE PIANO DI LAVORO PER ARRIVARE NEI BARILOTTI</t>
  </si>
  <si>
    <t>529218/C</t>
  </si>
  <si>
    <t>400 - L612AR (D403) RIPRISTINO MISURA DI LIVELLO METTERE I MOS PRIMA DI INIZIARE ATTIVITA</t>
  </si>
  <si>
    <t>527046/C</t>
  </si>
  <si>
    <t>100 - 100F593RC (GAS DA D505 A F101)RIPRISTINO MISURA PORTATA (PIANO RIPRISTINI ALLARMI ATTIVI)</t>
  </si>
  <si>
    <t>TROVATO INTERCETTATO, BARRIERA SPENTA. DA PREVEDERE UN RIFACIMENTO TOTALE DOPO OK DEL TCL.</t>
  </si>
  <si>
    <t>522595/C</t>
  </si>
  <si>
    <t>200A F353R(GAS SPORCO DA D302 A T301)RIPRISTINO MISURA PORTATA IN BAD</t>
  </si>
  <si>
    <t>SOSTITUITA BARRIERA DA REALIZZARE PONTEGGIO PER CONTROLLO STRUMENTO.</t>
  </si>
  <si>
    <t>520325/C</t>
  </si>
  <si>
    <t>200F211R CONTROLLO DI TARATURA E RIPRISTINO FUNZIONALITA'</t>
  </si>
  <si>
    <t>PRIMARI BUCATI E VALVOLA DI RADICE CHIUSA. NECESSITA PONTEGGIO (STRUM. NEI PRESSI DI FCV016). DA VERIFICARE BARRIERA.</t>
  </si>
  <si>
    <t>553020/C</t>
  </si>
  <si>
    <t>100T014I( GREZZO USCITA D101B)CONTROLLO E ALLINEAMENTO LOOP DI TEMPERATURA</t>
  </si>
  <si>
    <t>SERVE PONTEGGIO PER CONTROLLARE IL TERMOELEMENTO. UBICATO IN TESTA USCITA DISSALATORE D101B.</t>
  </si>
  <si>
    <t>AREA 2</t>
  </si>
  <si>
    <t>564951/C</t>
  </si>
  <si>
    <t>1000P216SL(BASSA PRESSIONE PILOTA GAS)CONTROLLO E RIPRISTINO FUNZIONALITA PRESSOSTATO (METTERE MOS PRIMA DI INIZIARE ATTIVITA)</t>
  </si>
  <si>
    <t>CHIUSO</t>
  </si>
  <si>
    <t>563590/C</t>
  </si>
  <si>
    <t>1000R159BV RIPRISTINO FUNZIONALITA FINE CORSA</t>
  </si>
  <si>
    <t>556369/C</t>
  </si>
  <si>
    <t>1000P118RC(USCITA R101A)CONTROLLO E RIPRISTINO MISURA DI PRESSIONE</t>
  </si>
  <si>
    <t>STRUMENTO CON TAPPO BLOCCATO, SOSTITUITO ED ALLINEATO CON SALA CONTROLLO.</t>
  </si>
  <si>
    <t>556187/C</t>
  </si>
  <si>
    <t>600T006I(USCITA E103A-D)CONTROLLO E RIPRISTINO TEMPERATURA</t>
  </si>
  <si>
    <t>SOSTITUITO TERMOELEMENTO GUASTO. ALLINEATO SEGNALE A DCS</t>
  </si>
  <si>
    <t>556189/C</t>
  </si>
  <si>
    <t>600T509i (LETTO 2 T101)CONTROLLO E RIPRISTINO TEMPERATURA</t>
  </si>
  <si>
    <t>SERRATI M ORSETTI SUL TERMOELEMENTO. MISURA ALLINBEATA CON SALA CONTROLLO</t>
  </si>
  <si>
    <t>554010/C</t>
  </si>
  <si>
    <t>Avviso 10231500-Imp.600-Ripristino funzionalita' L501SL (BASSISS.LIV.D301) intervenuto in maniera spuria, causando blocco delle pompe P301A/B. Attualmente inserito MOS.</t>
  </si>
  <si>
    <t>SOSTITUITA BARRIERA, STRUMENTO INSERITO, OK</t>
  </si>
  <si>
    <t>542133/C</t>
  </si>
  <si>
    <t>500L016RC 05L016IC (BENZINA STOCCAGGIO)CONTROLLO DI TARATURA DI ENTRAMBI I LIVELLI PER DISALLINEAMENTO MISURA</t>
  </si>
  <si>
    <t>ESEGUITO ALLINEAMENTO SULLE MISURE DI LIVELLO, CONSEGNATO A ESE.</t>
  </si>
  <si>
    <t>547535/C</t>
  </si>
  <si>
    <t>600P017CVB CONTROLLO E RIPRISTINO FUNZIONALITA VALVOLA DA ATTENZIONARE L'AZIONE SULLA CHIUSURA</t>
  </si>
  <si>
    <t>CONTROLLO VALVOLA ESEGUITO.</t>
  </si>
  <si>
    <t>SAGGIO/OGNISANTI</t>
  </si>
  <si>
    <t>547538/C</t>
  </si>
  <si>
    <t>600F006CV (PASSO DI CARICA)CONTROLLO E RIPRISTINO FUNZIONALITA VALVOLA E ALLINEAMENTO CON SALA CONTROLLO</t>
  </si>
  <si>
    <t>543701/C</t>
  </si>
  <si>
    <t>1000F115CV (RIFLUSSO) CONTROLLO E RIPRISTINO FUNZIONALITA VALVOLA</t>
  </si>
  <si>
    <t>540759/C</t>
  </si>
  <si>
    <t>600F031CV(RESIDUO A QUENCH T101)CONTROLLO E RIPRISTINO FUNZIONALITA VALVOLA</t>
  </si>
  <si>
    <t>538168/C</t>
  </si>
  <si>
    <t>500F031RC(GPL PRODOTTO)CONTROLLO E RIPRISTINO FUNZIONALITA PORTATA</t>
  </si>
  <si>
    <t xml:space="preserve">VALVOLE INTERCETTO DURE NELLA MOVIMENTAZIONE 
VALVOLA BYPASS CON STELO PIEGATO MA FUNZIONANTE </t>
  </si>
  <si>
    <t>RICIPUTO A. / TARASCIO B.</t>
  </si>
  <si>
    <t>540371/C</t>
  </si>
  <si>
    <t>1000C101B SOSTITUZIONE MANOMETRI E TERMOMETRI A CAPILLARE</t>
  </si>
  <si>
    <t>ESEGUITA SOSTITUZIONE</t>
  </si>
  <si>
    <t>540164/C</t>
  </si>
  <si>
    <t>500 T301 CONTROLLO LIVELLI COLONNA 1-L006RC</t>
  </si>
  <si>
    <t>536389/C</t>
  </si>
  <si>
    <t>500C103C CONTROLLO TEMPERATURE STATORE MOTORE</t>
  </si>
  <si>
    <t>538069/C</t>
  </si>
  <si>
    <t>500B301SV RIPRISTINO FUNZIONALITA VALVOLA</t>
  </si>
  <si>
    <t>539037/C</t>
  </si>
  <si>
    <t>1000P122CV SEPARATORE A.P. D104  CONTROLLO E RIPRISTINO FUNZIONALITA VALVOLA</t>
  </si>
  <si>
    <t>539156/C</t>
  </si>
  <si>
    <t>500T019A/BCV CONTROLLO E RIPRISTINO FUNZIONALITA VALVOLE</t>
  </si>
  <si>
    <t>539803/C</t>
  </si>
  <si>
    <t>535285/C</t>
  </si>
  <si>
    <t>1000 - L114RC(D111)CONTROLLO DI FUNZIONALITA MISURA DI LIVELLO</t>
  </si>
  <si>
    <t>IL LIVELLO E' FUNZIONANTE, DRENATO E PROVATO. IL PROBLEMA DERIVAVA DA IMPIANTO BALLERINO, CHE FACEVA SPOSTARE I LIVELLI DA 0 A 100, RISOLTO IN SERATA DA SALVATORE CICCIO, C.T.</t>
  </si>
  <si>
    <t>534889/C</t>
  </si>
  <si>
    <t>500 - F004RC(MANDATA P101)CONTROLLO DI TARATURA STRUMENTO DI PORTATA</t>
  </si>
  <si>
    <t>NESSUNA ANOMALIA.</t>
  </si>
  <si>
    <t>534565/C</t>
  </si>
  <si>
    <t>600 - 600F152R(L.S. DA LIMITE BATTERIA)CONTROLLO E RIPRISTINO FUNZIONALITA PORTATA</t>
  </si>
  <si>
    <t>ESEGUITA CORREZIONE DI ZERO CON RIPRISTINO DELLA FUNZIONALITA'</t>
  </si>
  <si>
    <t>533989/C</t>
  </si>
  <si>
    <t>1000 - L114CV SMONTAGGIO/MONTAGGIO VALVOLA PER REVISIONE (CONTROFLANGIARE AGGIUNGEDO DRIP RING)</t>
  </si>
  <si>
    <t>535631/C</t>
  </si>
  <si>
    <t>500 - F003RC CONTROLLO E RIPRISTINO FUNZIONALITA E MISURA</t>
  </si>
  <si>
    <t>CORRETTO DI ZERO</t>
  </si>
  <si>
    <t>534421/C</t>
  </si>
  <si>
    <t>600 - P020BCV(OLIO DI FLUSSAGGIO) CONTROLLO VALVOLA ED EVENTUALE LOOP LOCALE DI REGOLAZIONE 06P020IC</t>
  </si>
  <si>
    <t>TROVATA VALVOLA MONTATA AL CONTRARIO. SISTEMATA, ALLINEATA OK</t>
  </si>
  <si>
    <t>533766/C</t>
  </si>
  <si>
    <t>500 - P027RC  05P028HA FUEL GAS PILOTA F101/4 CONTROLLO DI TARATURA TRASMETTITORE DI PRESSIONE E PRESSOSTATO DI ALTA PRESSIONE</t>
  </si>
  <si>
    <t>533704/C</t>
  </si>
  <si>
    <t>500 - colonna T103 sostituzione colonna- Sistemazione cavi e passerelle/conduit strumentali propedeutiche per attivita' meccaniche; i segnali al momento non devono essere scollegati, la colonna resta in marcia.</t>
  </si>
  <si>
    <t>526264/C</t>
  </si>
  <si>
    <t>1000 - L102B (D105) RIPRISTINO FUNZIONALITA LIVELLO CON EVENTUALE SPOSTAMENTO MEMBRANE SU ALTRE PRESE DI RADICE INDICATE DA ESERCIZIO</t>
  </si>
  <si>
    <t>LIVELLO TARATO E CONSEGNATO A D ESE</t>
  </si>
  <si>
    <t>525584/C</t>
  </si>
  <si>
    <t>500 - F095R(FUELL GAS A F302)CONTROLLO E RIPRISTINO MISURA PORTATA</t>
  </si>
  <si>
    <t>STASATA RADICE CON PONTEROSSO STRUMENTO IN SERVIZIO</t>
  </si>
  <si>
    <t>533186/C</t>
  </si>
  <si>
    <t>500 - 500F268RC (GPL A IMPIANTO 900) CONTROLLO E RIPRISTINO FUNZIONALITA CON TARATURA STRUMENTO DI PORTATA</t>
  </si>
  <si>
    <t>533160/C</t>
  </si>
  <si>
    <t>500 - F030RC (RIFLUSSO T104) CONTROLLO E TARATURA STRUMENTO DI PORTATA</t>
  </si>
  <si>
    <t>528568/C</t>
  </si>
  <si>
    <t>600 - L005RC (D103) CONTROLLO E RIPRISTINO LIVELLO</t>
  </si>
  <si>
    <t>533324/C</t>
  </si>
  <si>
    <t>1000 - L116RC (D112 ACCUMULATORE TESTA T102) CONTROLLO LOOP DI REGOLAZIONE  INIZIANDO DAL TRASMETTITORE DI LIVELLO</t>
  </si>
  <si>
    <t>RIPRISTINATO BATTENTE SU BARILOTTO, ELIMINATO INDICATORE LOCALE COLLEGATO IN PARALLELO SULL'ALIMENTAZIONE.</t>
  </si>
  <si>
    <t>MILLO/NOCERA</t>
  </si>
  <si>
    <t>533024/C</t>
  </si>
  <si>
    <t>1600A</t>
  </si>
  <si>
    <t>1600A - TCT592HA TAR DA E518 CONTROLLO E RIPRISTINO FUNZIONALITA TEMPERATURA</t>
  </si>
  <si>
    <t>531415/C</t>
  </si>
  <si>
    <t>1000 - L113RC(D110)CONTROLLO E RIPRISTINO  LIVELLO A CAUSA DI OSCILLAZIONI DELLA MISURA DOPO IL 50%</t>
  </si>
  <si>
    <t>531642/C</t>
  </si>
  <si>
    <t>600 - F016CV( VAPORE SESTO  PASSO F101)CONTROLLO E RIPRISTINO FUNZIONALITA VALVOLA</t>
  </si>
  <si>
    <t>LA VALVOLA NON CHIUDEVA OLTRE IL 50%, LUBRIFICATA, NON VA OLTRE IL 15% VERSO LA CHIUSURA. PROVATA CON ARIA DI RETE, NESSUN MIGLIORAMENTO. SE SI VUOLE LA TOTALE CHIUSURA, DEVE ANDARE A REVISIONE.</t>
  </si>
  <si>
    <t>531599/C</t>
  </si>
  <si>
    <t>1000 - L108CV RIPRISTINO FUNZIONALITA VALVOLA</t>
  </si>
  <si>
    <t>530799/C</t>
  </si>
  <si>
    <t>1000 - LDAR 4Q24 ELIMINAZIONE PERDITE CON SERRAGGIO PREMITRECCIA(O EVENTUALE RIBADERNATURA)  SULLE SEGUENTI VALVOLE  HOO1CV-T105CV-FCV114/C -F102CV -L116CV -F123CV</t>
  </si>
  <si>
    <t>LE VALVOLE SONO STATE CONTROLLATE, SI CONSIGLIA LA RIBADERNATURA DI TCV105-FCV114-LCV116.</t>
  </si>
  <si>
    <t>522483/C</t>
  </si>
  <si>
    <t>500 - C103B SOSTITUZIONE MANOMETRI E TERMOMETRI E RIFACIMENTO TUBING OVE NECESSITA</t>
  </si>
  <si>
    <t>530500/C</t>
  </si>
  <si>
    <t xml:space="preserve">500 - F052R - RIPRISTINO TRACCIE DI RAME   PENZOLANTI E SISTEMAZIONE IN PASSARELLA </t>
  </si>
  <si>
    <t>528229/C</t>
  </si>
  <si>
    <t>500 - Realizzazione nuovo primario su P021LA (BASSA PRESSIONE D-110).</t>
  </si>
  <si>
    <t>LAVORO TERMINATO.</t>
  </si>
  <si>
    <t>531227/C</t>
  </si>
  <si>
    <t>600 - 600F001CV   600F006CV  SERRAGGIO PREMITRECCIA PER ELIMINAZIONE PERDITA</t>
  </si>
  <si>
    <t>530491/C</t>
  </si>
  <si>
    <t>500 - L014CV SOSTITUZIONE TRASDUTTORE DI SEGNALE TARATURA VALVOLA  E ALLINEAMENTO  CON SALA CONTROLLO</t>
  </si>
  <si>
    <t>529018/C</t>
  </si>
  <si>
    <t>1000 - R109BV RIPRISTINO FINE CORSA DI APERTURA</t>
  </si>
  <si>
    <t>PER ESE LE VALVOLE NON SI POSSONO MOVIMENTARE</t>
  </si>
  <si>
    <t>529017/C</t>
  </si>
  <si>
    <t>1000 - R111BV RIPRISTINO FINE CORSA DI APERTURA</t>
  </si>
  <si>
    <t>528142/C</t>
  </si>
  <si>
    <t>IMPIANTO 600 RIPRISTINO/SOSTITUZIONE  PASSARELLA PASSACAVI C/O D102(HOUSE KEEPING)</t>
  </si>
  <si>
    <t>RIPRISTINATA PASSARELLA E FASCETTATURA DOPPINI ( MT10 )</t>
  </si>
  <si>
    <t>527408/C</t>
  </si>
  <si>
    <t>600 - manutenzione skid dosaggio antincrostante acqua CW sostituzione tubing</t>
  </si>
  <si>
    <t>DE LUCA/DI BLASI</t>
  </si>
  <si>
    <t>526937/C</t>
  </si>
  <si>
    <t>600 - L012I (D112 VENT GAS) RIPRISTINO MISURA DI LIVELLO PREVEDERE IL RIEMPIMENTO PRIMARIO</t>
  </si>
  <si>
    <t>TROVATO CON BYPASS LEGGERMENTE SPUNTATO, E CON MANICHETTA SU PRESA POSITIVA. RIPRISTINATO BATTENTE, CONTROLLO FUNZIONALE, ALLINEATO CON SALA CONTROLLO.</t>
  </si>
  <si>
    <t>526855/C</t>
  </si>
  <si>
    <t>SI PROSEGUE ATTIVITA' CON NUOVO PERMESSO (527408/C) INSERENDO SCALA A NORMA E TRABATTELLO. IN CORSO RIFACIMENTO ACCIAIO DA 12mm.</t>
  </si>
  <si>
    <t>526939/C</t>
  </si>
  <si>
    <t>600 - L0151HA(D110) CONTROLLO E RIPRISTINO FUNZIONALITA LIVELLOSTATO</t>
  </si>
  <si>
    <t>SOSTITUITA BARRIERA A RETROQUADRO IN COMUNE CON L015HA</t>
  </si>
  <si>
    <t>526938/C</t>
  </si>
  <si>
    <t>600 - L015HA(D107) CONTROLLO E RIPRISTINO FUNZIONALITA LIVELLOSTATO</t>
  </si>
  <si>
    <t>SOSTITUITA BARRIERA A RETROQUADRO IN COMUNE CON L151HA</t>
  </si>
  <si>
    <t>526845/C</t>
  </si>
  <si>
    <t>500 - F095RC RIPRISTINO FUNZIONALITA CON PROVE DI STASAMENTO PRIMARI/RADICE</t>
  </si>
  <si>
    <t>ISPEZIONATE RADICI DOPO LA COSTRUZIONE DI PONTEGGIO DEDICATO, SI NOTA LA RADICE NEGATIVA INTERCETTATA. INSERITA E CONSEGNATO STRUMENTO A ESE OK</t>
  </si>
  <si>
    <t>525899/C</t>
  </si>
  <si>
    <t>1000 - P179CV SERRAGGIO PREMITRECCIA VALVOLA  E CONTROLLO FUNZIONALITA CON ALLINEAMENTO CON SALA CONTROLLO</t>
  </si>
  <si>
    <t>IL PRESSATRECCIA E' TOTALMENTE CORROSO E SOTTILE, SI NOTANO I DADI COMPLETAMENTE ASSOTTIGLIATI. E' NECESSARIO SMONTARE LA VALVOLA PER REVISIONE. ( A CONOSCENZA TCL NASELLI )</t>
  </si>
  <si>
    <t>525259/C</t>
  </si>
  <si>
    <t>500 - C103C RICOLLEGAMENTO E CONTROLLO STRUMENTAZIONE(CILINDRI E SNUBBER) A BORDO MACCHINA  PROVE DI FUNZIONALITA PARZIALIZZAZIONE POST REVISIONE MACCHINA</t>
  </si>
  <si>
    <t>RIFACIMENTO TUBI BUCATI DA PRIMARISTA</t>
  </si>
  <si>
    <t>523947/C</t>
  </si>
  <si>
    <t>1000 - R110BV RIPRISTINO VOLANTINO MANUALE VALVOLA</t>
  </si>
  <si>
    <t>SMONTARE ATTUATORE PER VIA DEL VOLANTINO ROTTO (DA REVISIONARE). DA COORDINARE CON OFFICINA VALVOLE.</t>
  </si>
  <si>
    <t>525050/C</t>
  </si>
  <si>
    <t xml:space="preserve">600 - F004CV (PASSO DI CARICA) SERRAGGIO PREMITRECCIA E PROVA DI FUNZIONALITA </t>
  </si>
  <si>
    <t>522485/C</t>
  </si>
  <si>
    <t>500 - C103C SOSTITUZIONE MANOMETRI E TERMOMETRI E RIFACIMENTO SUPPORTI E STAFFE OVE NECESSITA'</t>
  </si>
  <si>
    <t>SOSTITUITO TUBING E MANOMETRI</t>
  </si>
  <si>
    <t>522916/C</t>
  </si>
  <si>
    <t>1000 - L107CV CONTROLLO VALVOLA EVENTUALMENTE TAPPATA SI PROVVEDE ALLO SMONTAGGIO/MONTAGGIO PER REVISIONE</t>
  </si>
  <si>
    <t>RIPRISTINATO POSIZIONATORE, E SOSTITUITA BARRIERA.</t>
  </si>
  <si>
    <t>523833/C</t>
  </si>
  <si>
    <t>1000 - L113RC L113BT (D110) RIPRISTINO FUNZIONALITA' LIVELLI</t>
  </si>
  <si>
    <t>RIPRISTINATO BATTENTE</t>
  </si>
  <si>
    <t>523446/C</t>
  </si>
  <si>
    <t>1000 - L114RC(D111)CONTROLLO DI TARATURA LIVELLO(CONTROLLO MENSILE GENNAIO)</t>
  </si>
  <si>
    <t>ESEGUITO CONTROLLO</t>
  </si>
  <si>
    <t>523744/C</t>
  </si>
  <si>
    <t>600 - P105B SOSTITUZIONE MANOMETRO</t>
  </si>
  <si>
    <t>MANOMETRO SOSTITUITO</t>
  </si>
  <si>
    <t>522908/C</t>
  </si>
  <si>
    <t>600 - T063IM (SKIN POINT PASSO 8) RIPRISTINO MISURA DI TEMPERATURA NON ATTENDIBILE</t>
  </si>
  <si>
    <t>PRIORITA' ESE: 3</t>
  </si>
  <si>
    <t>522949/C</t>
  </si>
  <si>
    <t>500 - F034CV CONTROLLO LOGICA DI BLOCCO ED EVENTUALE RIPRISTINO  ELETTROVALVOLA DI BLOCCO VALVOLA</t>
  </si>
  <si>
    <t xml:space="preserve">PRIORITA' ESE: 1 </t>
  </si>
  <si>
    <t>522883/C</t>
  </si>
  <si>
    <t>600 - F008CV (PASSO DI CARICA) RIPRISTINO FUNZIONALITA VALVOLA</t>
  </si>
  <si>
    <t>STASATA TRACCIA VAPORE</t>
  </si>
  <si>
    <t>MILLO/MANSERVIGI</t>
  </si>
  <si>
    <t>522913/C</t>
  </si>
  <si>
    <t>600 - P502B SOSTITUZIONE MANOMETRO</t>
  </si>
  <si>
    <t>ESEGUITA SOSTITUZIONE MANOMETRO</t>
  </si>
  <si>
    <t>522910/C</t>
  </si>
  <si>
    <t>600 - P108B SOSTITUZIONE MANOMETRO</t>
  </si>
  <si>
    <t>521513/C</t>
  </si>
  <si>
    <t>1000 - L115RC(FONDO T102) CONTROLLO E RIPRISTINO FUNZIONALITA LIVELLO</t>
  </si>
  <si>
    <t>521023/C</t>
  </si>
  <si>
    <t>1000R152BV RIPRISTINO FINE CORSA DI CHIUSURA</t>
  </si>
  <si>
    <t>520681/C</t>
  </si>
  <si>
    <t>1000 - F124CV RIMONTAGGIO VALVOLA PER REVISIONE</t>
  </si>
  <si>
    <t>OFF. VALVOLE</t>
  </si>
  <si>
    <t>BASSETTA / MILARDO</t>
  </si>
  <si>
    <t>520975/C</t>
  </si>
  <si>
    <t>1000 - L263HCO (D107) SOSTITUZIONE GRUPPO BYPASS E RIEMPIMENTO PRIMARI METTERE MOS PRIMA DI INIZIARE ATTIVITA')</t>
  </si>
  <si>
    <t>SOSTITUITO GRUPPO BYPASS ED ESEGUITO RIEMPIMENTO PRIMARIO CON GLICERINA</t>
  </si>
  <si>
    <t>520974/C</t>
  </si>
  <si>
    <t>1000 - P173CV SMONTAGGIO /MONTAGGIO PER REVISIONE VALVOLA</t>
  </si>
  <si>
    <t>OFF. VALVOLE - PERDITA DALLE TENUTE</t>
  </si>
  <si>
    <t>OFF.VALVOLE</t>
  </si>
  <si>
    <t>517314/C</t>
  </si>
  <si>
    <t>1000 - L114CV SERRAGGIO PREMITRECCIA</t>
  </si>
  <si>
    <t>518012/C</t>
  </si>
  <si>
    <t>600P105B SCOLLEGAMENTO E SUCCESSIVO RICOLLEGAMENTO STRUMENTAZIONE BARILOTTO PERDITE TENUTE</t>
  </si>
  <si>
    <t>517457/C</t>
  </si>
  <si>
    <t>1000RBV115 RIPRISTINO FUNZIONALITA' VALVOLA</t>
  </si>
  <si>
    <t>SOSTITUITO FINECORSA</t>
  </si>
  <si>
    <t>515766/C</t>
  </si>
  <si>
    <t>Ripristino perdita su accoppiamento flangiato livello a capillare L102BT(SEPAR. ALTA PRESS.D104); interfacciarsi con sala controllo prima di iniziare attivita'.</t>
  </si>
  <si>
    <t>NONOSTANTE LA FLANGIA E' STATA LAVORATA AL TORNIO E INSERITA GUARNIZIONE, LA PERDITA NON SI RIESCE A FERMARE.</t>
  </si>
  <si>
    <t>515759/C</t>
  </si>
  <si>
    <t>600F001CV 06F006CV 06F008CV (PASSI DI CARICA)</t>
  </si>
  <si>
    <t>SERRAGGIO PREMITRECCIA, VALVOLE PROVATE CON OPERATORE</t>
  </si>
  <si>
    <t>515738/C</t>
  </si>
  <si>
    <t>600F013RC (M.S. TERZO PASSO)CONTROLLO E RIPRISTINO FUNZIONALITA'</t>
  </si>
  <si>
    <t>TROVATA PRESA NEGATIVA TAPPATA, NON SI RIESCE A STASARLA. NECESSITA PONTEGGIO PER CHIUDERE LE VALVOLE DI RADICE.</t>
  </si>
  <si>
    <t>535630/C</t>
  </si>
  <si>
    <t>500 - F002RC(CARICA TOTALE)CONTROLLO DI TARATURA STRUMENTO DI PORTATA</t>
  </si>
  <si>
    <t>536276/C</t>
  </si>
  <si>
    <t>1000 - F270CV(CARICA DA IMP.500) CONTROLLO DI TARATURA E FUNZIONALITA VALVOLA</t>
  </si>
  <si>
    <t>SAGGIO/GIGLIUTO</t>
  </si>
  <si>
    <t>536113/C</t>
  </si>
  <si>
    <t>500 - COLONNA T101 CONTROLLO F352R, L351RC, L352HA, L353SL</t>
  </si>
  <si>
    <t>LE RADICI NON FANNO TENUTA. ESEGUITO SOLO ALLINEAMENTO CON SALA CONTROLLO.</t>
  </si>
  <si>
    <t>SPINALI/NOCERA</t>
  </si>
  <si>
    <t>536115/C</t>
  </si>
  <si>
    <t>500 - COLONNA T101 CONTROLLO L311I</t>
  </si>
  <si>
    <t>ERA IN FAIL SAFE, RIPRISTINATO</t>
  </si>
  <si>
    <t>536447/C</t>
  </si>
  <si>
    <t>1000 - 1000F114BBT STASATURA PRIMARII E BARILOTTI CON POMPA MANUALE STASALINEE(METTERE MOS PRIMA DI INIZIARE ATTIVITA)</t>
  </si>
  <si>
    <t>536919/C</t>
  </si>
  <si>
    <t>1000 - F119R(FONDO T101)RIPRISTINO MISURA DI PORTATA</t>
  </si>
  <si>
    <t>537253/C</t>
  </si>
  <si>
    <t xml:space="preserve">500 - P046SL (BLOCCO  BASSA PRESSIONE PILOTA GAS)CONTROLLO E RIPRISTINO FUNZIONALITA  </t>
  </si>
  <si>
    <t>537250/C</t>
  </si>
  <si>
    <t>1000 - L105R (LIVELLO SEPARATORE ASP. 1 STADIO D106)CONTROLLO E RIPRISTINO FUNZIONALITA(METTERE I MOS PRIMA DI INIZIARE ATTIVITA)</t>
  </si>
  <si>
    <t>installata Dp</t>
  </si>
  <si>
    <t>537734/C</t>
  </si>
  <si>
    <t>500 - F018RC ANTIPOMPAGGIO C102 MANDATA CONTROLLO E RIPRISTINO FUNZIONALITA</t>
  </si>
  <si>
    <t>PERMESSO CANCELLATO</t>
  </si>
  <si>
    <t>537124/C</t>
  </si>
  <si>
    <t>1000 - Ripristino armadio compressore C101</t>
  </si>
  <si>
    <t>539407/C</t>
  </si>
  <si>
    <t>500F018RC (ANTIPOMPAGGIO C102)CONTROLLO  E RIPRISTINO FUNZIONALITA PORTATA ED EVENTUALE RIFACIMENTO PRIMARI</t>
  </si>
  <si>
    <t>SPINALI/BAUDO</t>
  </si>
  <si>
    <t>537249/C</t>
  </si>
  <si>
    <t>500 - F163R(VAPORE MS a L.B.)CONTROLLO DI TARATURA  E RIPRISTINO FUNZIONALITA</t>
  </si>
  <si>
    <t>AZZERATO STRUMENTO. IL TX E' BIDIREZIONALE CON F161R,. LA MISURA E' NEGATIVA ( mm-50 in riferimento, e mm 50 sul F161R ). CONSEGNATO OK</t>
  </si>
  <si>
    <t>539402/C</t>
  </si>
  <si>
    <t>500T019A/B CV (E109)CONTROLLO E RIPRISTINO FUNZIONALITA VALVOLE</t>
  </si>
  <si>
    <t>540012/C</t>
  </si>
  <si>
    <t>500P017CV (GAS A C102)CONTROLLO DI FUNZIONALITA VALVOLA</t>
  </si>
  <si>
    <t>539313/C</t>
  </si>
  <si>
    <t>600 - F026RC (OLIO LAVAGGIO P. A. PASSO) CONTROLLO E RIPRISTINO FUNZIONALITA PORTATA EVENTUALMENTE CON RIFACIMENTO TRACCIA DI VAPORE  SU STRUMENTO</t>
  </si>
  <si>
    <t>539817/C</t>
  </si>
  <si>
    <t>500C102 SMONTAGGIO/RIMONTAGGIO SONDE DI VIBRAZIONE E STRUMENTAZIONE A CORREDO SU COMPRESSORE</t>
  </si>
  <si>
    <t>540014/C</t>
  </si>
  <si>
    <t>500F011RC RICICLO SODA T103 CONTROLLO LOOP DI REGOLAZIONE (INIZIANDO PRIMA DALLA PORTATA)</t>
  </si>
  <si>
    <t>CONTROLLATA VALVOLA E PORTATA. LA VALVOLA ERA STARATA DEL 60%, MENTRE LA PORTATA AVEVA LA PRESA NEGATIVA TAPPATA. STASATO PRIMARIO IN CANTIERE. RIPRISTINATE ENTRAMBI.</t>
  </si>
  <si>
    <t>541246/C</t>
  </si>
  <si>
    <t>100F005CO 100F056CO CARICA TOTALE F101 CONTROLLO E TARATURA CON RIEMPIMENTO PRIMARI SU STRUMENTI DI PORTATA(METTERE I MOS PRIMA DI INIZIARE ATTIVITA)</t>
  </si>
  <si>
    <t>ESEGUITO RIEMPIEMENTO SUI BARILOTTI. STRUMENTI ALLINEATI CON SALA CONTROLLO</t>
  </si>
  <si>
    <t>541224/C</t>
  </si>
  <si>
    <t>1000L117RC FONDO T103 CONTROLLO LOOP DI REGOLAZIONE E ALLINEAMENTO CON SALA CONTROLLO</t>
  </si>
  <si>
    <t>LA VALVOLA IN AUTOMATICO FA ESCURSIONI DEL 10%, IN MANUALE E' FERMA. SI NOTA DAL KLINGER CHE LE OSCILLAZIONI DI LIVELLO SONO VERITIERE, DAL 65 AL 70%. NULLA DA SEGNALARE</t>
  </si>
  <si>
    <t>541605/C</t>
  </si>
  <si>
    <t>Imp.500-Controllo funzionalita' T018RC, TI164 (SODA TOTALE A D103); se necessario far mettere in manuale il regolatore.</t>
  </si>
  <si>
    <t>T018RC SOSTITUITA BARRIERA_ OK; TI156 NESSUNA ANOMALIA RISCONTRATA; TI157 DOPPINO IN DISPERSIONE, UTILIZZATA CALZA PROVVISORIA PER GARANTIRE UNA MISUNA.</t>
  </si>
  <si>
    <t>SPINALI/LEONE</t>
  </si>
  <si>
    <t>535832/C</t>
  </si>
  <si>
    <t>600 - F026RC OLIO DI LAVAGGIO A T101 CONTROLLO E RIPRISTINO FUNZIONALITA PORTATA</t>
  </si>
  <si>
    <t>NESSUNA ANOMALIA DA SEGNALARE.</t>
  </si>
  <si>
    <t>540507/C</t>
  </si>
  <si>
    <t>500F016ARC 05F018RC SOSTITUZIONE STRUMENTI CON GRUPPO BYPASS E RIFACIMENTO PRIMARI CON INSTALLAZIONE NUOVA TRACCIA DI VAPORE PER RISCALDAMENTO PRIMARI</t>
  </si>
  <si>
    <t>ODC DEDICATO-COSTRUZIONE GRUPPI BYPASS IN CANTIERE PER SUCCESSIVO MONTAGGIO STRUMENTAZIONE IN CAMPO.</t>
  </si>
  <si>
    <t>542331/C</t>
  </si>
  <si>
    <t>IMP.600F030R(fondo vacuum a stoccaggio)CONTROLLO E RIPRISTINO MSURA DI PORTATA</t>
  </si>
  <si>
    <t>DA COIBENTARE PARTE DEI PRIMARI. ESEGUITA STASATURA PRIMARI E REGOLATI FLUSSAGGI.</t>
  </si>
  <si>
    <t>542329/C</t>
  </si>
  <si>
    <t>IMP.600F051R(LVGO AD  U700)CONTROLLO E RIPRISTINO MSURA DI PORTATA</t>
  </si>
  <si>
    <t>543742/C</t>
  </si>
  <si>
    <t>500F022CV(IDROGENO A RIGENERAZIONE)CONTROLLO E RIPRISTINO FUNZIONALITA VALVOLA</t>
  </si>
  <si>
    <t>TROVATA VALVOLA STARATA DEL 15% IN APERTURA, TARATA ED ALLINEATA CON SALA CONTROLLO.</t>
  </si>
  <si>
    <t>544168/C</t>
  </si>
  <si>
    <t>1000R150BV RIPRISTINO E CONTROLLO FINE CORSA DI APERTURA E CHIUSURA</t>
  </si>
  <si>
    <t>GARRO/PARTESANO</t>
  </si>
  <si>
    <t>544209/C</t>
  </si>
  <si>
    <t>500P082RC ( FUEL GAS A F301)CONTROLLO E RIPRISTINO FUNZIONALITA TRASMETTITORE DI PRESSIONE</t>
  </si>
  <si>
    <t>STRUMENTO SOSTITUITO. LOOP ALLINEATO</t>
  </si>
  <si>
    <t>MIILO/SERRA</t>
  </si>
  <si>
    <t>544540/C</t>
  </si>
  <si>
    <t>1000R167BV RIPRISTINO E CONTROLLO FINE CORSA DI APERTURA E CHIUSURA</t>
  </si>
  <si>
    <t>SULL'ATTUATORE DELLA VALVOLA SI E' ROTTA LA GUIDA DEL FINECORSA, PER SISTEMARLO OCCORE SMONTARE L'ATTUATORE.</t>
  </si>
  <si>
    <t>544634/C</t>
  </si>
  <si>
    <t>500P082CV SMONTAGGIO/MONTAGGIO VALVOLA PER STASATURA DELLA STESSA  O EVENTUALE REVISIONE IN OFFICINA</t>
  </si>
  <si>
    <t>VALVOLA REVISIONATA IN CAMPO, TRONCHETTI TAPPATI</t>
  </si>
  <si>
    <t>544848/C</t>
  </si>
  <si>
    <t>1000F170CV (TAGLIO T102 A D103)CONRTOLLO E RIPRISTINO VALVOLA O EVENTUALE LOOP DI REGOLAZIONE</t>
  </si>
  <si>
    <t>544654/C</t>
  </si>
  <si>
    <t>600F014CV CONTROLLO E  RIPRISTINO FUNZIONALITA VALVOLA(EVENTUALMENTE CONTROLLARE LOOP DI REGOLAZIONE)</t>
  </si>
  <si>
    <t>TROVATO LINK DEL POSIZIONATORE SCOLLEGATO DALLE VIBRAZIONI, COLLEGATO E VALVOLA TARATA. CONSEGNATA AD ESE</t>
  </si>
  <si>
    <t>545446/C</t>
  </si>
  <si>
    <t>U1000: MC101A - Montaggio struttura di raffreddamento da montare elettrico</t>
  </si>
  <si>
    <t>COSTRUITO ANELLO DI RAFFREDDAMENTO SUL COMPRESSORE</t>
  </si>
  <si>
    <t>547686/C</t>
  </si>
  <si>
    <t>1000L113RC  ACCUMULATORE TESTA T101 CONTROLLO  E RIPRISTINO MISURA DI LIVELLO</t>
  </si>
  <si>
    <t>ALZATO ULTERIORMENTE DAMPING STRUMENTO ( 15 SEC) PER LE VARIAZIONI IN SALA C.</t>
  </si>
  <si>
    <t>547741/C</t>
  </si>
  <si>
    <t>600F157R (MAKE UP ACQUA MARE )CONTROLLO E RIPRISTINO MISURA DI PORTATA</t>
  </si>
  <si>
    <t>RIPRISTINATA MISURA DOPO SPURGAGGIO TUBO DI PITOT.</t>
  </si>
  <si>
    <t>548724/C</t>
  </si>
  <si>
    <t>1000R115BV CONTROLLO E RIPRISTINO FUNZIONALITA DI ENTRAMBI I FINE CORSA</t>
  </si>
  <si>
    <t>SOSTITUITO FINE CORSA</t>
  </si>
  <si>
    <t>548725/C</t>
  </si>
  <si>
    <t>1000RF123RC (FONDO T102)CONTROLLO DI TARATURA PORTATA(A VALVOLA CHIUSA DA PORTATA)</t>
  </si>
  <si>
    <t>548969/C</t>
  </si>
  <si>
    <t>1000L107RC(ACQUA D102)  1000L108RC (SODA D102) CONTROLLO E TARATURA LIVELLI</t>
  </si>
  <si>
    <t>CORRETTO L108RC. L107RC OTTIMO.</t>
  </si>
  <si>
    <t>549477/C</t>
  </si>
  <si>
    <t>500F164R(VAPORE LS DA L.B.)RIPRISTINO FUNZIONALITA PORTATA</t>
  </si>
  <si>
    <t>ESEGUITA STASATURA BARILOTTO NEGATIVA, VALVOLA DI INTERCETTO NEGATIVA BLOCCATA APERTA</t>
  </si>
  <si>
    <t>549544/C</t>
  </si>
  <si>
    <t>500P161R (VAPORE MS)CONTROLLO E TARATURA STRUMENTO DI PRESSIONE</t>
  </si>
  <si>
    <t>TX OK, PRIMARIO PARZ.TAPPATO VALVOLE D'INTERCETTO BLOCCATE APERTE</t>
  </si>
  <si>
    <t>549549/C</t>
  </si>
  <si>
    <t>1000P501LA (OLIO LUBRIFICANTE P102A)CONTROLLO E TARATURA PRESSOSTATO</t>
  </si>
  <si>
    <t>ALLARME RIENTRATO</t>
  </si>
  <si>
    <t>549872/C</t>
  </si>
  <si>
    <t>1000L116RC(D112)CONTROLLO E RIPRISTINO LIVELLO ED EVENTUALMENTE LOOP DI REGOLAZIONE</t>
  </si>
  <si>
    <t>549766/C</t>
  </si>
  <si>
    <t>1000R167BV MONTAGGIO ATTUATORE DOPO REVISIONE</t>
  </si>
  <si>
    <t>550283/C</t>
  </si>
  <si>
    <t>500C103A RIPRISTINO PARZIALIZZAZIONE STRUMENTALE IN SALA TECNICA</t>
  </si>
  <si>
    <t>551284/C</t>
  </si>
  <si>
    <t>600F023I (MANDATA P104 CONDENSATO)CONTROLLO E TARATURA STRUMENTO DI PORTATA</t>
  </si>
  <si>
    <t xml:space="preserve">EFFETTUATA TARATURA E STASATI PRIMARI PARZIALMENTE TAPPATI </t>
  </si>
  <si>
    <t>551219/C</t>
  </si>
  <si>
    <t>600L005DIC(H2O D103)  600L006IC(HC D103) CONTROLLO E TARATURA LIVELLI</t>
  </si>
  <si>
    <t xml:space="preserve">EFFETTUATA TARATURA E PULITA GABBIA. </t>
  </si>
  <si>
    <t>551330/C</t>
  </si>
  <si>
    <t>1000F201I(CONDENSA D126)CONTROLLO TARATURA E RIPRISTINO MISURA DI PORTATA</t>
  </si>
  <si>
    <t xml:space="preserve">EFFETTUATA TARATURA CON ESITO POSITIVO. </t>
  </si>
  <si>
    <t>551655/C</t>
  </si>
  <si>
    <t>1000P179CV RIBADERNATURA IN CAMPO E RIPRISTINO LANTERNA PREMISTOPPA VALVOLA(METTERE VALVOLA IN BYPASS INTERCETTATA E DEPRESSATA)</t>
  </si>
  <si>
    <t>COSTRUZIONE PRESSATRECCIA CON 2 SEMISFERE IN ACCIAIO ( PROVVISORIE IN ATTESA CHE LA VALVOLA VADA A REVISIONE ), PROVATA E MESSA IN ESERCIZIO A 12 KG SENZA PERDITA DAL PREMITRECCIA.</t>
  </si>
  <si>
    <t>551773/C</t>
  </si>
  <si>
    <t>500F022CV RIPRISTINO TUBICINO VALVOLA  ARIA STRUMENTI E CONTROLLO FUNZIONALITA</t>
  </si>
  <si>
    <t xml:space="preserve">SOSTITUITO POSIZIONATORE ED EFFETTUATE PROVE FUNZIONALI CON ESITO POSITIVO. </t>
  </si>
  <si>
    <t>551725/C</t>
  </si>
  <si>
    <t>1000 TESTA T101 10P180SH SOSTITUZIONE PRESSOSTATO DI BLOCCO PER CAMBIO SET DI INTERVENTO ,10P180HA TARATURA PRESSOSTATO DI ALLARME PER CAMBIO SET DI INTERVENTO(INSERIRE MOS PRIMA DI INIZIARE L'ATTIVITA)</t>
  </si>
  <si>
    <t xml:space="preserve">10P189SH SOSTITUZIONE PRESSOSTATO DI BLOCCO PER CAMBIO SET DI INTERVENTO ,10P180HA TARATURA PRESSOSTATO DI ALLARME PER CAMBIO SET DI INTERVENTO. </t>
  </si>
  <si>
    <t>552003/C</t>
  </si>
  <si>
    <t>500F161R (VAPORE MS DA L.B.)CONTROLLO DI TARATURA ED EVENTUALE RIPRISTINO FUNZIONALITA</t>
  </si>
  <si>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</si>
  <si>
    <t>552005/C</t>
  </si>
  <si>
    <t>1000F131R (VAPORE MS  L.B.)CONTROLLO DI TARATURA ED EVENTUALE RIPRISTINO FUNZIONALITA</t>
  </si>
  <si>
    <t xml:space="preserve">TROVATA PRESA POSITIVA PARZIALMENTE TAPPATA.
EFFETTUATA STASATURA CON ESITO POSITIVO. </t>
  </si>
  <si>
    <t>552966/C</t>
  </si>
  <si>
    <t>1000L115RC (FONDO T102)CONTOLLO E RIPRISTINO MISURA DI LIVELLO</t>
  </si>
  <si>
    <t>CONTROLLATO LIVELLO A DISLOCAMENTO CON TESTINA ELETTRONICA FISCHER 12400. DOPO AVER CHIUSO LE DOPPIE VALVOLE SI NOTA UNA COPIOSA PERDITA DALLA RADICE SUPERIORE. IL LIVELLO E' STATO SCARICATO, VERIFICATO DI 0, ED ALLINEATO CON SALA CONTROLLO IN PRESENZA DI TCL NASELLI. INSERITO VA OLTRE IL FONDO SCALA, REALMENTE PIENO.</t>
  </si>
  <si>
    <t>553010/C</t>
  </si>
  <si>
    <t>1000F170CV SERRAGGIO PREMITRECCIA PER ELIMINAZIONE PERDITA SU VALVOLA</t>
  </si>
  <si>
    <t>SERRAGGIO PREMITRECCIA, ELIMINATA PERDITA.</t>
  </si>
  <si>
    <t>553937/C</t>
  </si>
  <si>
    <t>600F004R RIPRISTINO TRACCIA DI VAPORE SU STRUMENTO DI PORTATA</t>
  </si>
  <si>
    <t>SOSTITUITO TERMINALE BUCATO SU TRACCIATURA STRUMENTO. INSERITA TRACCIATURA, OK</t>
  </si>
  <si>
    <t>554644/C</t>
  </si>
  <si>
    <t>600F157R (H20 LIMITE BATTERIA)RIPRISTINO FUNZIONALITA STRUMENTO DI PORTATA</t>
  </si>
  <si>
    <t>VALVOLA NEGATIVA DI INTERCETTO NON TIENE, PRIMARIO POSITIVO TAPPATO E STASATO CON POMPA ALTA PRESSIONE. LAVORO TERMINATO CON ESITO POSITIVO.</t>
  </si>
  <si>
    <t>559905/C</t>
  </si>
  <si>
    <t>500T308RC (VAPORE MS DA E402)CONTROLLO E RIPRISTINO FUNZIONALITA MISURA DI TEMPERATURA</t>
  </si>
  <si>
    <t>COMPLETATO</t>
  </si>
  <si>
    <t>561748/C</t>
  </si>
  <si>
    <t>1000VBCB1I(VIBRAZIONE RICICLO C101B)CONTROLLO E RIPRISTINO FUNZIONALITA SONDA DI VIBRAZIONE INSERIRE I MOS PRIMA DI INIZIARE ATTIVITA SU TUTTE E TRE LESONDE</t>
  </si>
  <si>
    <t>563314/C</t>
  </si>
  <si>
    <t>500H001CV(RICICLO R101)SERRAGGIO PREMITRECCIA VALVOLA PER ELIMINAZIONE PERDITA</t>
  </si>
  <si>
    <t>562963/C</t>
  </si>
  <si>
    <t>500TI SKIN 30(BONNET BV45 USCITA PROCESSO)RIPRISTINO TEMPERATURA PROBABILE CAVO BRUCIATO</t>
  </si>
  <si>
    <t>563479/C</t>
  </si>
  <si>
    <t>Avviso 10233916- Imp.500-- Ripristino funzionalita' con sostituzione livello L022R (LIVELLO FONDO T-104), misura non attendibile, previa chiusura valvole di radice o intercetto strumento, interfacciarsi con sala controllo prima di iniziare attivita'.</t>
  </si>
  <si>
    <t>564316/C</t>
  </si>
  <si>
    <t>500L126A/B  05L113LA  05L114HA 05L114IC 05L105SL CONTROLLO DI TARATURA E FUNZIONALITA LIVELLI OLIO D126C</t>
  </si>
  <si>
    <t>566300/C</t>
  </si>
  <si>
    <t>500F164R(Vapore l.s. da l.b.)CONTROLLO E RIPRISTINO MISURA DI PORTATA</t>
  </si>
  <si>
    <t>NEGATIVA TAPPATA, STASATA</t>
  </si>
  <si>
    <t>558541/C</t>
  </si>
  <si>
    <t>1000L114RC(FONDO D111) CONTROLLO E TARATURA LIVELLO</t>
  </si>
  <si>
    <t>567389/C</t>
  </si>
  <si>
    <t>600F004RC(Carica 4 Passo 600-F101)CONTROLLO E RIPRISTINO FUNZIONALITA MISURA DI PORTATA</t>
  </si>
  <si>
    <t>567390/C</t>
  </si>
  <si>
    <t>600F026R(Olio Lavaggio P.A.I. Da 600-P106AD A 600-T101B)CONTROLLO E RIPRISTINO FUNZIONALITA MISURA DI PORTATA</t>
  </si>
  <si>
    <t>568540/C</t>
  </si>
  <si>
    <t>1000L113RC L113B CONTROLLO E RIPRISTINO FUNZIONALITA LIVELLI D110 CON RIMONTAGGIO DOPO REVISIONE IN OFFICINA</t>
  </si>
  <si>
    <t>569439/C</t>
  </si>
  <si>
    <t>1000- CONTROLLO SONDA DI VIBRAZIONEC101B TERZO CILINDRO VIB 1</t>
  </si>
  <si>
    <t>566976/C</t>
  </si>
  <si>
    <t>1000L114RC CONTROLLO  E RIPRISTINO FUNZIONALITA</t>
  </si>
  <si>
    <t>565629/C</t>
  </si>
  <si>
    <t>500P030CV (Regolazione F.G. a F102)RIPRISTINO FUNZIONALITA VALVOLA</t>
  </si>
  <si>
    <t>SOSTITUITO POSIZIONATORE GUASTO. VALVOLA OK, IN REGOLAZIONE.</t>
  </si>
  <si>
    <t>MILLO/GUARINO</t>
  </si>
  <si>
    <t>565355/C</t>
  </si>
  <si>
    <t>1000F115CV SERRAGGIO PREMITRECCIA VALVOLA PER ELIMINAZIONE PERDITA</t>
  </si>
  <si>
    <t>565002/C</t>
  </si>
  <si>
    <t>500C101 ASSISTENZA STRUMENTALE  AVVIAMENTO MACCHINA</t>
  </si>
  <si>
    <t>562352/C</t>
  </si>
  <si>
    <t>Avviso 10234794-Imp.600-Ripristino funzionalita' F027CV  (FONDO COLONNA STOCCAGGIO); al DCS con OP al 8% in campo OP  al 30%; interfacciarsi con sala controllo prima di iniziare attivita'.</t>
  </si>
  <si>
    <t>560843/C</t>
  </si>
  <si>
    <t>500F005CV RIPRISTINO FUNZIONALITA VALVOLA</t>
  </si>
  <si>
    <t>560597/C</t>
  </si>
  <si>
    <t>500C101 SMONTAGGIO/MONTAGGIO STRUMENTAZIONE A BORDO MACCHINA  PER RICERCA GUASTO</t>
  </si>
  <si>
    <t>559701/C</t>
  </si>
  <si>
    <t>IMP.600 CENTRALINA DI FLUSSAGGIO TENUTE POMPE P108A/B/C  SOSTITUZIONE MANOMETRI E TARATURA TRASMETTITORI DI PRESSIONE</t>
  </si>
  <si>
    <t>559360/C</t>
  </si>
  <si>
    <t>1000F114CVA (PASSO 1 F102) RIBADERNATURA VALVOLA PER ELIMINAZIONE PERDITA SU PREMITRECCIA METTERE IN BYPASS LA VALVOLA</t>
  </si>
  <si>
    <t>558855/C</t>
  </si>
  <si>
    <t>600L010A/B (FONDO T101)CONTROLLO E RIPRISTINO FUNZIONALITA LIVELLI</t>
  </si>
  <si>
    <t>558294/C</t>
  </si>
  <si>
    <t>controllo livelli L114RC e L270LA del D111 impianto 1000</t>
  </si>
  <si>
    <t>558110/C</t>
  </si>
  <si>
    <t>1000F136R(VAPORE L.S L.B.)CONTROLLO E RIPRISTINO MISURA DI PORTATA</t>
  </si>
  <si>
    <t>557607/C</t>
  </si>
  <si>
    <t>500D351 CONTROLLO DI TARATURA  05L351RC 05L353SL 05L352HA E RELATIVO INTERVENTO SU LOGICA DI BLOCCO</t>
  </si>
  <si>
    <t>556678/C</t>
  </si>
  <si>
    <t>1000l114rc controllo e taratura livello</t>
  </si>
  <si>
    <t>548570/C</t>
  </si>
  <si>
    <t>1000 assistenza strumentale impianto</t>
  </si>
  <si>
    <t>548415/C</t>
  </si>
  <si>
    <t>1000L114RC (D111) CONTROLLO E RIPRISTINO MISURA  DI LIVELLO</t>
  </si>
  <si>
    <t>546213/C</t>
  </si>
  <si>
    <t>10228111 - IMP. 600 Si richiede taratura strumenti di pressione per monitoraggio letto di lavaggio: taratura P510R/P521R/P119I/DP513I</t>
  </si>
  <si>
    <t>545957/C</t>
  </si>
  <si>
    <t>600- P108A/B SMONTAGGIO FLUSSIMETRO DA P108B PER REVISIONE E SUCCESSIVO RIMONTAGGIO NELLA P108A</t>
  </si>
  <si>
    <t>ESEGUITO SMONTAGGIO E CONTROFLANGIATURA.</t>
  </si>
  <si>
    <t>545646/C</t>
  </si>
  <si>
    <t>1000VBCB2I  VBCB3I (C101B ) SOSTITUZIONE SONDE DI VIBRAZIONE PRIMO E SECONDO STADIO(METTERE I MOS PRIMA DI INIZIARE ATTIVITA)</t>
  </si>
  <si>
    <t>544165/C</t>
  </si>
  <si>
    <t>1000C101B RIPRISTINO PERDITA TUBO ACCIAIO PRESA MANOMETRICA ASPIRAZIONE PRIMO STADIO</t>
  </si>
  <si>
    <t>543532/C</t>
  </si>
  <si>
    <t>10226915 controllo funzionale del livello L114RC imp.1000 D111</t>
  </si>
  <si>
    <t>NESSUNA ANOMALIA SUL LIVELLO.</t>
  </si>
  <si>
    <t>540512/C</t>
  </si>
  <si>
    <t>500F012I SPURGO SODA T103 CONTROLLO E RIPRISTINO FUNZIONALITA PORTAT</t>
  </si>
  <si>
    <t>536759/C</t>
  </si>
  <si>
    <t>1000 - Controllo strumentazione pro lavaggio colonna T101,10L121HA (alto livello interfase D121).interfacciarsi con sala controllo prima di iniziare  attivita'.</t>
  </si>
  <si>
    <t>534310/C</t>
  </si>
  <si>
    <t>500 - P006IC REGOLAZIONE LOCALE CONTROLLO E TARAURA SIA DEL REGOLATORE DI PRESSIONE E SIA DELLA VALVOLA(CONDIZIONE NECESSARIA PER  EFFETTUARE L'ATTIVITA E METTERE IN BYPASS LA VALVOLA)</t>
  </si>
  <si>
    <t>534308/C</t>
  </si>
  <si>
    <t>500 - P005IC REGOLAZIONE LOCALE CONTROLLO E TARAURA SIA DEL REGOLATORE DI PRESSIONE E SIA DELLA VALVOLA(CONDIZIONE NECESSARIA PER  EFFETTUARE L'ATTIVITA E METTERE IN BYPASS LA VALVOLA)</t>
  </si>
  <si>
    <t>533171/C</t>
  </si>
  <si>
    <t>500 - F031RC (GPL PRODOTTO) CONTROLLO E TARATURA STRUMENTO DI PORTATA</t>
  </si>
  <si>
    <t>536116/C</t>
  </si>
  <si>
    <t>1000 - COLONNA T101 CONTROLLO L121HA</t>
  </si>
  <si>
    <t>PRIORITARIO</t>
  </si>
  <si>
    <t>536335/C</t>
  </si>
  <si>
    <t>500 - T103 sostituzione colonna- Scolleg/smtg strumentazione e revisione in cantiere e rimozione  cavi e passerelle/conduit strumentali per rimozione colonna e successivi rmtg/ricollegamenti dopo posa nuova colonna.</t>
  </si>
  <si>
    <t>539501/C</t>
  </si>
  <si>
    <t>539413/C</t>
  </si>
  <si>
    <t>500 - P009B CV SMONTAGGIO/MONTAGGIO VALVOLA PER REVISIONE</t>
  </si>
  <si>
    <t>VALVOLA SMONTATA, IN REVISIONE</t>
  </si>
  <si>
    <t>CIANCHINO/BAUDO</t>
  </si>
  <si>
    <t>540194/C</t>
  </si>
  <si>
    <t>500F018CV (ANTIPOMPAGGIO C 102) CONTROLLO E RIPRISTINO VALVOLA</t>
  </si>
  <si>
    <t>SCOLLEGATA PNEUMATICAMENTE PER SMONTAGGIO (MECCANICI) E SUCCESSIVA REVISIONE IN OFF.VALVOLE</t>
  </si>
  <si>
    <t>540242/C</t>
  </si>
  <si>
    <t>CONTROLLO LIVELLI T103 IMPIANTO 500 ( L006RC, L301RC, L302RC )</t>
  </si>
  <si>
    <t>537255/C</t>
  </si>
  <si>
    <t>1000 - P137RC (PRESSIONE SEPARATORE ASP.2 STADIO)CONTROLLO LOOP DI REGOLAZIONE A CAUSA OSCILLAZIONE DELLA MISURA PARTENDO DALLA VALVOLA</t>
  </si>
  <si>
    <t>542332/C</t>
  </si>
  <si>
    <t>IMP.600F141RC(RICICLO REDIDUO VACUUM)CONTROLLO E RIPRISTINO MSURA DI PORTATA</t>
  </si>
  <si>
    <t>542740/C</t>
  </si>
  <si>
    <t>600P108A SOSTITUZIONE FLUSSIMETRO CON PRIMARI ANNESSI (GASOLIO DI FLUSSAGGIO ANELLI DI USURA P108A)</t>
  </si>
  <si>
    <t>543599/C</t>
  </si>
  <si>
    <t>10226912   1000: 10F119R controllo funzionale</t>
  </si>
  <si>
    <t>IL LAVORO VERRA' FATTO IN FERMATA PERCHE' LE RADICI SONO TAPPATE E SERVE PONTEROSSO</t>
  </si>
  <si>
    <t>543775/C</t>
  </si>
  <si>
    <t>500P206SH(VALVOLA DEL.ATTIVATA C103B)05P504SH(VALVOLA DEL. ATTIVATA C101)CONTROLLO ED EVENTUALE RIPRISTINO PRESSOSTATI</t>
  </si>
  <si>
    <t>543712/C</t>
  </si>
  <si>
    <t>10226764   600-ripristino regolatore di pressione nella linea di azoto della pompetta di additivazione antincrostante</t>
  </si>
  <si>
    <t>546017/C</t>
  </si>
  <si>
    <t>600- F004CV SMONTAGGIO/RIMONTAGGIO VALVOLA PER REVISIONE</t>
  </si>
  <si>
    <t>546280/C</t>
  </si>
  <si>
    <t>600- F006CV SMONTAGGIO/RIMONTAGGIO VALVOLA PER REVISIONE</t>
  </si>
  <si>
    <t>546584/C</t>
  </si>
  <si>
    <t>600- F002CV SMONTAGGIO/RIMONTAGGIO VALVOLA PER REVISIONE</t>
  </si>
  <si>
    <t>547093/C</t>
  </si>
  <si>
    <t>600- F001CV SMONTAGGIO/RIMONTAGGIO VALVOLA PER REVISIONE</t>
  </si>
  <si>
    <t>VALVOLA SMONTATA E PORTATA A REVISIONE IN OFFICINA.</t>
  </si>
  <si>
    <t>SAGGIO</t>
  </si>
  <si>
    <t>548414/C</t>
  </si>
  <si>
    <t>500F171R CONTROLLO E RIPRISTINO PORTATA</t>
  </si>
  <si>
    <t>548544/C</t>
  </si>
  <si>
    <t>500F301/302 RILIEVI E MISURAZIONI SU FORNO CON ANALIZZATORE PORTATILE DI OSSIGENO(SU TRE PUNTI INDICATI DA ESERCIZIO)</t>
  </si>
  <si>
    <t>549468/C</t>
  </si>
  <si>
    <t>1000R167BV SMONTAGGIO ATTUATORE PER REVISIONE E RIPRISTINO SALDATURA  SERVOMOTORE(LA VALVOLA RIMARRA CHIUSA)</t>
  </si>
  <si>
    <t>553838/C</t>
  </si>
  <si>
    <t>1000P119R (USCITA R-101A/B)CONTROLLO E TARATURA STRUMENTO DI PRESSIONE</t>
  </si>
  <si>
    <t>IL TX DI PRESSIONE E' ALLINEATO AL MANOMETRO (56 BAR 9. ESEGUITO CONTROLLO FUNZIONALE. NULLA DA SEGNALARE.</t>
  </si>
  <si>
    <t>MILLO/GARRO S.</t>
  </si>
  <si>
    <t>553008/C</t>
  </si>
  <si>
    <t>500L017RC(D116)CONTROLLO E TARATURA STRUMENTO DI LIVELLO</t>
  </si>
  <si>
    <t>554842/C</t>
  </si>
  <si>
    <t>1000P110BCV RIMONTAGGIO VALVOLA E ALLINEAMENTO CON SALA CONTROLLO</t>
  </si>
  <si>
    <t>554771/C</t>
  </si>
  <si>
    <t>500 ACCUMULATORE  D131 CONTROLLO E RIPRISTINO DEI SEGUENTI STRUMENTI 05L407SH ,05L406HA ,05L405SH ,05L404SL.</t>
  </si>
  <si>
    <t>05L407SH NECESSITA PONTEGGIO, 05L405SH E 05406HA PROVATA FUNZIONALITA', PRIMARI LIBERI, OK. 05L404SL MANCA IL LIVELLOSTATO DALLA FERMATA 2020.</t>
  </si>
  <si>
    <t>555954/C</t>
  </si>
  <si>
    <t>1000R115BV RIPRISTINO FUNZIONALITA FINE CORSA DI CHIUSURA</t>
  </si>
  <si>
    <t>555956/C</t>
  </si>
  <si>
    <t>500F023CV (AZOTO A RIGENERAZIONE)CONTROLLO FUNZIONALITA  VALVOLA IN QUANTO PARE NON FACCIA TENUTA</t>
  </si>
  <si>
    <t>555961/C</t>
  </si>
  <si>
    <t>500F029R (GAS DA D114 A RETE FG )CONTROLLO E TARATURA STRUMENTO DI PORTATA</t>
  </si>
  <si>
    <t>556543/C</t>
  </si>
  <si>
    <t>600F016RC (VAPORE PASSO 6)600F14RC(PASSO 4)600F013RC(PASSO 3)CONTROLLO E RIPRISTINO FUNZIONALITA STRUMENTI DI PORTATA</t>
  </si>
  <si>
    <t>556996/C</t>
  </si>
  <si>
    <t>500103C CONTROLLI E TARATURE  SU STRUMENTAZIONE A BORDO MACCHINA COMPRESO PARZIALIZZAZIONE E SONDE DI VIBRAZIONE</t>
  </si>
  <si>
    <t>556921/C</t>
  </si>
  <si>
    <t>600F014RC SMONTAGGIO/MONTAGGIO VALVOLA PER REVISIONE</t>
  </si>
  <si>
    <t>557486/C</t>
  </si>
  <si>
    <t>1000l104i(D107)CONTROLLO E RIPRISTINO FUNZIONALITA LIVELLO</t>
  </si>
  <si>
    <t>557936/C</t>
  </si>
  <si>
    <t>600F004RC F006RC CONTROLLO E RIPRISTINI PASSI DI CARICA</t>
  </si>
  <si>
    <t>557938/C</t>
  </si>
  <si>
    <t>600L008A/BT GOP DA T101 CONTROLLO E RIPRISTINO LIVELLO</t>
  </si>
  <si>
    <t>557479/C</t>
  </si>
  <si>
    <t>1000R112BV RIPRISTINO FINE CORSA DI CHIUSURA</t>
  </si>
  <si>
    <t>558108/C</t>
  </si>
  <si>
    <t>500F161R (VAPORE MS L.B.)CONTROLLO E RIPRISTINO MISURA DI PORTATA</t>
  </si>
  <si>
    <t>557483/C</t>
  </si>
  <si>
    <t>500L005RC(D104)CONTROLLO E RIPRISTINO FUNZIONALITA LIVELLO</t>
  </si>
  <si>
    <t>555786/C</t>
  </si>
  <si>
    <t>1000L107CV(H2O D102) SMONTAGGIO/MONTAGGIO VALVOLA PER STASATURA DELLA STESSA</t>
  </si>
  <si>
    <t>558556/C</t>
  </si>
  <si>
    <t>500P047CV (FUEL GAS F106)CONTROLLO E TARATURA VALVOLA PER VERIFICA SU UNA POSSIBILE OCCLUSIONE DELLA STESSA</t>
  </si>
  <si>
    <t>558545/C</t>
  </si>
  <si>
    <t>600L004HA(D102)CONTROLLO E RIPRISTINO LIVELLOSTATO</t>
  </si>
  <si>
    <t>558766/C</t>
  </si>
  <si>
    <t>600F051RC(LVGO a 700 D101) 600F027R(HVGO e LVGO a 700 D101)CONTROLLO DI TARATURA E RIPRISTINO MISURE DI PORTATA</t>
  </si>
  <si>
    <t>558552/C</t>
  </si>
  <si>
    <t>500F030RC (RIFLUSSO T104)CONTROLLO E TARATURA PORTATA</t>
  </si>
  <si>
    <t>559154/C</t>
  </si>
  <si>
    <t>1000L116RC(ACCUMULATORE TESTA T102)CONTROLLO E RIPRISTINO FUNZIONALITA LIVELLO</t>
  </si>
  <si>
    <t>559246/C</t>
  </si>
  <si>
    <t>1000P173CV (PILOTA GAS F102)CONTROLLO LOOP DI REGOLAZIONE SU VALVOLA E REGOLATORE DI PRESSIONE(METTERE I MOS PRIMA DI INIZIARE ATTIVITA)</t>
  </si>
  <si>
    <t>559101/C</t>
  </si>
  <si>
    <t>600F036RC(FUELL OIL F101)  600F037R(RITORNO (FUEL OIL)CONTROLLO E TARATURA STRUMENTI DI PORTATA</t>
  </si>
  <si>
    <t>559906/C</t>
  </si>
  <si>
    <t>600T014HA(USCITA E112)CONTROLLO E ALLINEAMENTO  MISURA DI TEMPERATURA</t>
  </si>
  <si>
    <t>560289/C</t>
  </si>
  <si>
    <t>500T150HA(ALLARME ALTA TEMPERATURA C104C)CONTROLLO E RIPRISTINO TERMOSTATO</t>
  </si>
  <si>
    <t>561597/C</t>
  </si>
  <si>
    <t>1000L114RC (D111)CONTROLLO E RIPRISTINO FUNZIONALITA LIVELLO</t>
  </si>
  <si>
    <t>561761/C</t>
  </si>
  <si>
    <t>600F021CV SERRAGGIO PREMITRECCIA PER ELIMINAZIONE PERDITA</t>
  </si>
  <si>
    <t>562011/C</t>
  </si>
  <si>
    <t>1000- D111 -L114RC L270LA  CONTROLLO E RIPRISTINO FUNZIONALE LIVELLI</t>
  </si>
  <si>
    <t>561759/C</t>
  </si>
  <si>
    <t>600T223IC(MEA Povera A 600-T201)CONTROLLO FUNZIONALITA TEMPERATURA</t>
  </si>
  <si>
    <t>561940/C</t>
  </si>
  <si>
    <t>500P401CV VENT GAS DA D131))CONTROLLO DI FUNZIONALITA VALVOLA E RIPRISTINO (NON CHIUDE TUTTA)</t>
  </si>
  <si>
    <t>561941/C</t>
  </si>
  <si>
    <t>1000T114R(R101A) CONTROLLO E RIPRISTINO TEMPERATURA</t>
  </si>
  <si>
    <t>561938/C</t>
  </si>
  <si>
    <t>500P047CV (FUEL GAS DA F106)CONTROLLO DI FUNZIONALITA VALVOLA</t>
  </si>
  <si>
    <t>563522/C</t>
  </si>
  <si>
    <t xml:space="preserve">500F084CV (Alimento acqua a f301/302)RIPRISTINO FUNZIONALITA VALVOLA </t>
  </si>
  <si>
    <t>563784/C</t>
  </si>
  <si>
    <t>500C101 CAVO TERMOSENSIBILE 05B504SH SPOSTAMENTO MOMENTANEO LATO VOITH PER MANUTENZIONE COMPRESSORE (INTERCETTARE VALVOLA H20 ANTINCENDIO)</t>
  </si>
  <si>
    <t>563640/C</t>
  </si>
  <si>
    <t>500C101 SMONTAGGIO/MONTAGGIO STRUMENTAZIONE CON RELATIVI CONTROLLI DELLA STESSA PER MANUTENZIONE MACCHINA</t>
  </si>
  <si>
    <t>564677/C</t>
  </si>
  <si>
    <t>U500 ASSISTENZA STRUMENTALE PER AVVIAMENTO IMPIANTO</t>
  </si>
  <si>
    <t>565307/C</t>
  </si>
  <si>
    <t>565641/C</t>
  </si>
  <si>
    <t>500C103C RICOLLEGAMENTO STRUMENTAZIONE A BORDO MACCHINA E MOTORE</t>
  </si>
  <si>
    <t>565993/C</t>
  </si>
  <si>
    <t>1000C101B CONTROLLO ED EVENTUALE RIPRISTINO SONDE DI VIBRAZIONE 10VBCB1I 10VBCB2I 10VBCB3I</t>
  </si>
  <si>
    <t>566053/C</t>
  </si>
  <si>
    <t>500T016I(E102A-B EFFLUENTE REATT.)CONTROLLO  EALLINEAMENTO CON SALA CONTROLLO</t>
  </si>
  <si>
    <t>566513/C</t>
  </si>
  <si>
    <t>600F002RC PASSO DI CARICA CONTROLLO E RIPRISTINO FUNZIONALITA VALVOLA</t>
  </si>
  <si>
    <t>567017/C</t>
  </si>
  <si>
    <t>600F001CV  06F004CV  06F006CV (PASSI DI CARICA) SERRAGGIO PREMITRECCIA VALVOLE PER ELIMINAZIONE PERDITE ED EVENTUALE CONTROLLO FUNZIONALE CON SALA CONTROLLO</t>
  </si>
  <si>
    <t>567825/C</t>
  </si>
  <si>
    <t>IMPIANTO 1600A TC 1600AH201CV (GASOLIO EM. A D115 DAP218)SMONTAGGIO VALVOLA ED INSERIMENTO CONTROFLANGE</t>
  </si>
  <si>
    <t>567826/C</t>
  </si>
  <si>
    <t>IMPIANTO 1600A TC 1600AF555CV (Valvola di regolazione portata HVGO da P-511A/B/C a D-501)SMONTAGGIO VALVOLA ED INSERIMENTO CONTROFLANGE</t>
  </si>
  <si>
    <t>567910/C</t>
  </si>
  <si>
    <t>1000L113RC L113B CONTROLLO E RIPRISTINO FUNZIONALITA LIVELLI D110</t>
  </si>
  <si>
    <t>568273/C</t>
  </si>
  <si>
    <t>IMPIANTO 1600A TC 1600AF266CV (Valvola di regolazione portata mandata P-216A/B a quench valve)SMONTAGGIO VALVOLA ED INSERIMENTO CONTROFLANGE</t>
  </si>
  <si>
    <t>567573/C</t>
  </si>
  <si>
    <t>500L021SH(D116)CONTROLLO E RIPRISTINO FUNZIONALITA LIVELLOSTATO DI BLOCCO  METTERE I MOS PRIMA DI INIZIARE ATTIVITA</t>
  </si>
  <si>
    <t>568341/C</t>
  </si>
  <si>
    <t>500C103C CONTROLLO E RIPRISTINO MISURE DI TEMPERATURA T325 T324 LATO COMPRESSORE E T314 LATO MOTORE</t>
  </si>
  <si>
    <t>568618/C</t>
  </si>
  <si>
    <t>U500 - Smontaggio/montaggio per revisione livellostato 05L018LA. Prevista flangiatura su prese livello processo</t>
  </si>
  <si>
    <t>560542/C</t>
  </si>
  <si>
    <t>600F506RC(PUMPAROUND SUP.T101)CONTROLLO E RIPRISTINO FUNZIONALITA MISURA DI PORTATA</t>
  </si>
  <si>
    <t>NECESSITA PONTEGGIO</t>
  </si>
  <si>
    <t>553014/C</t>
  </si>
  <si>
    <t>1000T124R(R 101B)CONTROLLO E ALLINEAMENTO LOOP DI TEMPERATURA</t>
  </si>
  <si>
    <t>IL TERMOELEMENTO E' FUNZIONANTE. IL PROBLEMA E' IL DOPPINO CHE VA DALLA SALA TECNICA ALLA SALA CONTROLLO, CHE E' IN DISPERSIONE. ALTRE COPPIE SPARE SONO IN DISPERSIONE. LA TEMPERATURA NON E' ATTENDIBILE.</t>
  </si>
  <si>
    <t>548967/C</t>
  </si>
  <si>
    <t>500L151HA (D121)CONTROLLO E RIPRISTINO LIVELLOSTATO</t>
  </si>
  <si>
    <t>MANCANZA VALVOLA DI SPURGO IMPOSSIBILE DRENARE ED ESEGUIRE IL CONTROLLO REALE</t>
  </si>
  <si>
    <t>548410/C</t>
  </si>
  <si>
    <t>500F164R (LS LIMITE BATTERIA)CONTROLLO E RIPRISTINO MISURA PORTATA</t>
  </si>
  <si>
    <t>NECESSITA PONTEGGIO PER CONTROLLO STRUMENTO</t>
  </si>
  <si>
    <t>547740/C</t>
  </si>
  <si>
    <t>600T225I(INCONDENSABILI USCITA D103)CONTROLLO E RIPRISTINO TEMPERATURA CON ALLINEAMENTO CON SALA CONTROLLO</t>
  </si>
  <si>
    <t>controllata temperatura da jbox a sala controllo, ok.  PER IL TERMOELEMENTO NECESSITA PONTEGGIO</t>
  </si>
  <si>
    <t>547685/C</t>
  </si>
  <si>
    <t>1000F114BRC(PASSO 2 F102)CONTROLLO E RIPRISTINO MISURA DI PORTATA METTERE I MOS PRIMA DI INIZIARE L'ATTIVITA</t>
  </si>
  <si>
    <t>STRUMENTO OK, SERVE PONTEGGIO PER STASATURA PRESA NEGATIVA</t>
  </si>
  <si>
    <t>544812/C</t>
  </si>
  <si>
    <t>500P020RC Mandata c104 a/b CONTROLLO E RIPRISTINO FUNZIONALITA VALVOLA</t>
  </si>
  <si>
    <t>LA VALVOLA E' UN DOPPIO SEGGIO, ESSENDO A.C. ANCHE AUMENTANDO IL SEGNALE DELL'ARIA NON VA IN TOTALE CHIUSURA E NON FA TENUTA. SI CONSIGLIA LA REVISIONE.</t>
  </si>
  <si>
    <t>542327/C</t>
  </si>
  <si>
    <t>IMP.600F033R(CARICA DA STOCCAGGIO)CONTROLLO E RIPRISTINO MSURA DI PORTATA</t>
  </si>
  <si>
    <t>SI RISCONTRA VALVOLE DI RADICE E INTERCETTO DP CHIUSI, PROBABILE PERDITA DI PROCESSO SU PRIMARI, NECESSITA PONTEGGIO PER ISPEZIONARE PRIMARI, DA SOSTITUIRE BARRIERA</t>
  </si>
  <si>
    <t>537248/C</t>
  </si>
  <si>
    <t>500 - F161R(VAPORE MS da L.B.)CONTROLLO DI TARATURA  E RIPRISTINO FUNZIONALITA</t>
  </si>
  <si>
    <t>PERDITA SU FLANGIA TARATA, NECESSITA PONTEGGIO PER APPROFONDIMENTO</t>
  </si>
  <si>
    <t>536032/C</t>
  </si>
  <si>
    <t>500 - 500F016RC (MANDATA GAS DI RIGENERAZIONE C102)CONTROLLO E RIPRISTINO FUNZIONALITA  PORTATA</t>
  </si>
  <si>
    <t>STRUMENTO CON RADICI TAPPATI, DA PROGRAMMARE IN FERMATA</t>
  </si>
  <si>
    <t>536114/C</t>
  </si>
  <si>
    <t>500 - COLONNA T101 CONTROLLO F351CO</t>
  </si>
  <si>
    <t>VALVOLA DI SCARICO ROTTA, TROVATO E LASCIATO INTERCETTATO COME RICHIESTO DA ESE</t>
  </si>
  <si>
    <t>535536/C</t>
  </si>
  <si>
    <t>1000 - F114ARC F114BRC (CARICA PASSO 1 F102)CONTROLLO  E RIPRISTINO FUNZIONALITA (INSERIRE MOS PRIMA DI INIZIARE ATTIVITA</t>
  </si>
  <si>
    <t>STRUMENTI DI PORTATA TROVATI PARZIALMENTE TAPPATI, PROVA DI STASATURA CON POMPA ALTA PRESSIONE. SERVE PONTEGGIO PER ARRIVARE SULLE RADICI.( IN ATTESA DI COSTRUZIONE SAIT)</t>
  </si>
  <si>
    <t>534887/C</t>
  </si>
  <si>
    <t>500 - F003RC(CARICA A E-101))CONTROLLO DI TARATURA STRUMENTO DI PORTATA</t>
  </si>
  <si>
    <t>VALVOLE DOPPIE D'INTERCETTO NON FANNO TENUTA. LEGGERA PERDITA DI PRODOTTO SU PREMITRECCIA VALVOLA NEGATIVA. NECESSITA PONTEGGIO PER SOSTITUZIONE GRUPPO BYPASS E PRIMARI.</t>
  </si>
  <si>
    <t>534885/C</t>
  </si>
  <si>
    <t>534561/C</t>
  </si>
  <si>
    <t>600 - 600F021RC (L.S. STRIPP.T101)CONTROLLO E RIPRISTINO FUNZIONALITA PORTATA</t>
  </si>
  <si>
    <t>PROVATA STASATURA CON ESITO NEGATIVO, VALVOLA DI RADICE BLOCCATA APERTA.</t>
  </si>
  <si>
    <t>535091/C</t>
  </si>
  <si>
    <t>1000 - C101A CONTROLLO E RIPRISTINO VIBROSTATO HVS70A  A PANNELLO LOCALE</t>
  </si>
  <si>
    <t>PROBLEMA SU PANNELLO LOCALE, DA VERIFICARE CON NASELLI E PREZZAVENTO</t>
  </si>
  <si>
    <t>PARTESANO</t>
  </si>
  <si>
    <t>527373/C</t>
  </si>
  <si>
    <t>600 - RIPRISTINO PERDITA TRACCIA DI RAME C/O 06F007RC</t>
  </si>
  <si>
    <t>LA PERDITA DI VAPORE E' SULLO SCARICO DEL FLUSSAGGIO DI RAME DEL TX DI PORTATA, DA MONTARE UN CONDENSINO.</t>
  </si>
  <si>
    <t>527371/C</t>
  </si>
  <si>
    <t>600 - RIPRISTINO PASSARELLA PASSACAVI C/O D102</t>
  </si>
  <si>
    <t>PER POTER LAVORARE OCCORRE PONTEGGIO, A CONOSCENZA TCL.</t>
  </si>
  <si>
    <t>526397/C</t>
  </si>
  <si>
    <t>1000 - T197BR RIPRISTINO TEMPERATURA</t>
  </si>
  <si>
    <t>PT 100 DA CONTROLLARE IN TESTINA ( ARRIVA APERTA, IN TESTA ALLA T103), ESEGUITO ALLINEAMENTO DA JBOX A SALA CONTROLLO, OK</t>
  </si>
  <si>
    <t>525903/C</t>
  </si>
  <si>
    <t>500 - L014RC (E114) E CONTROLLO FUNZIONALITA E TARATURA LIVELLO CON ALLINEAMENTO  SALA CONTROLLO</t>
  </si>
  <si>
    <t>SERVE PONTEGGIO PER ACCEDERE ALLA TESTINA DI LIVELLO ( CIRCA 3MT)</t>
  </si>
  <si>
    <t>MILLO/TARASCIO</t>
  </si>
  <si>
    <t>523951/C</t>
  </si>
  <si>
    <t>600 - T002R(ZONA FLASH T101)CONTROLLO E RIPRISTINO TEMPERATURA</t>
  </si>
  <si>
    <t>DOPPINO O TERMOELEMENTO IN CORSO. SI NECESSITA PONTEGGIO CIRCA 20 MT PER TERMOELEMENTO.</t>
  </si>
  <si>
    <t>549160/C</t>
  </si>
  <si>
    <t>1000R167BV CONTROLLO E RIPRISTINO FUNZIONALITA VALVOLA (NON VA OLTRE IL 30%)</t>
  </si>
  <si>
    <t>DA SMONTARE VALVOLA PER REVISIONE</t>
  </si>
  <si>
    <t>549546/C</t>
  </si>
  <si>
    <t>1000L252HA (D119) CONTROLLO E RIPRISTINO LIVELLOSTATO</t>
  </si>
  <si>
    <t>NECESSITA PONTEGGIO PER INTERCETTARE RADICI</t>
  </si>
  <si>
    <t>PROGRAMMAZIONE ATTIVITA' CORRENTE</t>
  </si>
  <si>
    <t>AREA 3</t>
  </si>
  <si>
    <t>544103/C</t>
  </si>
  <si>
    <t>SD 1200/4 - Assistenza Strumentale per avviamento impianto</t>
  </si>
  <si>
    <t>FERMATA 1200/4</t>
  </si>
  <si>
    <t>556070/C</t>
  </si>
  <si>
    <t>10228179     1100: MTZ 11T005RC   controllo funzionale</t>
  </si>
  <si>
    <t>NESSUNA ANOMALIA RISCONTRATA.</t>
  </si>
  <si>
    <t>556802/C</t>
  </si>
  <si>
    <t>10224442  700: mtz 07P355R  controllo funzionale AZOTO INGRESSO C151</t>
  </si>
  <si>
    <t>556805/C</t>
  </si>
  <si>
    <t>10224485  700: MTZ 07T301I  controllo funzionale INGR. E166A/B LATO TUBI</t>
  </si>
  <si>
    <t>556238/C</t>
  </si>
  <si>
    <t>1200/1</t>
  </si>
  <si>
    <t>1200/1 FCV304 CONTROLLO E RIPRISTINO FUNZIONALE</t>
  </si>
  <si>
    <t>DISACCOPPIATO ATTUATORE DAL CORPO VALVOLA, RIPRISTINATA FUNZIONALITA' POSIZIONATORE. TROVATA CONDENSA DENTRO POSIZIONATORE, SPURGATA E VALVOLA ALLINEATA CON SALA CONTROLLO.</t>
  </si>
  <si>
    <t>555700/C</t>
  </si>
  <si>
    <t>800 T115A RIPRISTINO FUNZIONALE VALVOLA</t>
  </si>
  <si>
    <t>SOSTITUITA E.V. GUASTA. LA PNEUMATICA NON ANDAVA IN CHIUSURA. ALLINEATA CON SALA CONTROLLO.</t>
  </si>
  <si>
    <t>551435/C</t>
  </si>
  <si>
    <t xml:space="preserve">10230468   1200/3:  PER RIPRISTINO funzionale LCV401 </t>
  </si>
  <si>
    <t>SOSTITUITO FILTRO RIDUTTORE E IP-CONVERTER PERCHE' GUASTI. VALVOLA ALLINEATA ED INSERITA IN REGOLAZIONE CON ESE.</t>
  </si>
  <si>
    <t>546730/C</t>
  </si>
  <si>
    <t>1800-P102C-ASSISTENZA STRUMENTALE A MACCHINE RIMONTAGGIO STRUMENTAZIONE</t>
  </si>
  <si>
    <t>RIMONTAGGIO SONDE</t>
  </si>
  <si>
    <t>547729/C</t>
  </si>
  <si>
    <t>10227289 P102A RIMONTAGGIO FR IN MANDATA POMPA</t>
  </si>
  <si>
    <t>RIMONTAGGIO STRUMENTI DOPO RIFACIMENTO PIPING A CURA MECCANICI</t>
  </si>
  <si>
    <t>LOMBARDO/SERRA</t>
  </si>
  <si>
    <t>548050/C</t>
  </si>
  <si>
    <t>700A</t>
  </si>
  <si>
    <t>10229081  700: SERRAGGIO PRESSATRECCIA PCV323A</t>
  </si>
  <si>
    <t>SERRATO PRESSATRECCIA, PROVA MOVIMENTAZIONE VALVOLA, OK. LA PERDITA E' STATA ELIMINATA.</t>
  </si>
  <si>
    <t>547592/C</t>
  </si>
  <si>
    <t>1200  Z3 F302 1200  Z3 F306 controllo e ripristino</t>
  </si>
  <si>
    <t>REGOLATI I FLUSSAGGI ED AZZERAMENTO STRUMENTI.</t>
  </si>
  <si>
    <t>547491/C</t>
  </si>
  <si>
    <t>10228738   800: PCV122 ripristino PIC locale</t>
  </si>
  <si>
    <t>TROVATO TUBO ALIMENTAZIONE REGOLATORE SPEZZATO, SOSTITUITI MT 3 TUBO RAME 6mm, FILTRO RIDUTTORE E CONTROLLO DI TARATUTA VALVOLA/REGOLATORE. LOOP OK</t>
  </si>
  <si>
    <t>546433/C</t>
  </si>
  <si>
    <t>10228192 1100 LCV016- controllo e ripristino funzionale valvola</t>
  </si>
  <si>
    <t>VALVOLA DA REVISIONARE PERCHE' IN PESSIME CONDIZIONI.</t>
  </si>
  <si>
    <t>539521/C</t>
  </si>
  <si>
    <t>1200/3</t>
  </si>
  <si>
    <t xml:space="preserve"> 1200/3 - F302RC RIPRISTINO PRIMARIO</t>
  </si>
  <si>
    <t>RIPRISTINATO PRIMARIO SU F302R</t>
  </si>
  <si>
    <t>538116/C</t>
  </si>
  <si>
    <t xml:space="preserve"> 10222780 800 - L109CV CONTROLLO LOOP DI REGOLAZIONE ED EVENTUALE SMONTAGGIO PER REVISIONE VALVOLA</t>
  </si>
  <si>
    <t>VALVOLA RIMONTATA IN CAMPO</t>
  </si>
  <si>
    <t>533445/C</t>
  </si>
  <si>
    <t xml:space="preserve"> 1200/0 F901/A RIPRISTINO FUNZIONALITA ACCENDITORE E PROVE  DI ACCENSIONE CON SALA CONTROLLO</t>
  </si>
  <si>
    <t>533488/C</t>
  </si>
  <si>
    <t xml:space="preserve"> ZO BM901B SOFFIANTE RIPRISTINO TEMPERATURA ZOT934I</t>
  </si>
  <si>
    <t>533804/C</t>
  </si>
  <si>
    <t>2200 BD</t>
  </si>
  <si>
    <t xml:space="preserve"> 18000153620    2200 C201S Scollegamento sonde per rimozione compressore</t>
  </si>
  <si>
    <t>537305/C</t>
  </si>
  <si>
    <t xml:space="preserve"> 1200/2  assistenza accensione ed eventuale scollegamento/ricollegamento pilota per revisione</t>
  </si>
  <si>
    <t>537662/C</t>
  </si>
  <si>
    <t xml:space="preserve"> 1200/1 P10SL CONTROLLO E RIPRISTINO</t>
  </si>
  <si>
    <t>539114/C</t>
  </si>
  <si>
    <t xml:space="preserve"> 1200/1 F306 sostituzione trasmettitore di portata</t>
  </si>
  <si>
    <t>539322/C</t>
  </si>
  <si>
    <t xml:space="preserve"> 700 - F101N: ASSISTENZA PER RIPRISTINO BRUCIATORE D</t>
  </si>
  <si>
    <t>532170/C</t>
  </si>
  <si>
    <t>1200/M</t>
  </si>
  <si>
    <t xml:space="preserve"> 10215992 1200/M - ZMF716R.PV (Vapore bassa maxi)  controllo funzionale</t>
  </si>
  <si>
    <t>STASATA T DEL BARILOTTO. INSERITO, OK.</t>
  </si>
  <si>
    <t>537470/C</t>
  </si>
  <si>
    <t xml:space="preserve"> 1400 - F201R CONTROLLO FUNZIONALE</t>
  </si>
  <si>
    <t>CORETTO DI ZERO, RIPRISTINATA LA FUNZIONALITA'</t>
  </si>
  <si>
    <t>536849/C</t>
  </si>
  <si>
    <t xml:space="preserve"> 1400 - D105 CONTROLLO LIVELLI ACCUMULATORE</t>
  </si>
  <si>
    <t>ESEGUITA SOSTITUZIONE STRUMENTO (L006R)</t>
  </si>
  <si>
    <t>536522/C</t>
  </si>
  <si>
    <t xml:space="preserve"> 10213685 1200/3 - B204V SMONTAGGIO/RIMONTAGGIO VALVOLA E RIDUTTORE PER REVISIONE  SMONTAGGIO E SOSTITUZIONE TUBI AMMOLORATIE SOSTITUZIONE VS DI INTERCETTO</t>
  </si>
  <si>
    <t>ESEGUITO RIMONTAGGIO IN CAMPO.</t>
  </si>
  <si>
    <t>537401/C</t>
  </si>
  <si>
    <t xml:space="preserve"> 1400 - F009R D-106/7 GAS A RECUPERO CONTROLLO E RIPRISTINO FUNZIONALITA PORTATA</t>
  </si>
  <si>
    <t>RIPRISTINATA FUNZIONALITA'.</t>
  </si>
  <si>
    <t>537396/C</t>
  </si>
  <si>
    <t xml:space="preserve"> 1400 - L008R SERRAGGIO RACCORDERIA IN ACCIAIO LINEA FLUSSAGGIO LIVELLO D106</t>
  </si>
  <si>
    <t>ESEGUITO SERRAGGIO</t>
  </si>
  <si>
    <t>528162/C</t>
  </si>
  <si>
    <t xml:space="preserve"> 1200/3 - T405CV SCOLLEGAMENTO/RICOLLEGAMENTO ELETTROPNEUMATICO VALVOLA  PER REVISIONE E PROVE FUNZIONALI</t>
  </si>
  <si>
    <t>532022/C</t>
  </si>
  <si>
    <t xml:space="preserve"> 1200/3 - SMONTAGGIO N4 STAZIONCINE MANUALI f101/102 ed adattamento e modifiche di adattamento nuovi PIC locali</t>
  </si>
  <si>
    <t>RIMONTATI PIC TARATI</t>
  </si>
  <si>
    <t>528641/C</t>
  </si>
  <si>
    <t xml:space="preserve"> 1400 - RIPRISTINO TRACCIATURA DI VAPORE  SU TUTTI I TRAMETTITORI OVE LA TRACCIATURA  AMMALORATA</t>
  </si>
  <si>
    <t>524456/C</t>
  </si>
  <si>
    <t xml:space="preserve"> 1400 - 14F009RC  2)Ripristino traccia vapore dello strumento e  ripristino funzionalit</t>
  </si>
  <si>
    <t>RICOLLEGARE TRACCIATURA E FARE COIBENTAZIONE (CAVALLI)</t>
  </si>
  <si>
    <t>528547/C</t>
  </si>
  <si>
    <t xml:space="preserve"> 1400 - 14 F009RC  CONTROLLO E VERIFICA PRIMARI GAS AD U1200</t>
  </si>
  <si>
    <t>529540/C</t>
  </si>
  <si>
    <t xml:space="preserve"> 1400 - 14F016  PDL A CALDO SMOTAGGIO/RIMONTAGGI PER REVISIONE TAGLIO TIRANTI SPILLAGGI DA D106A D105B</t>
  </si>
  <si>
    <t>528553/C</t>
  </si>
  <si>
    <t xml:space="preserve"> 1400 - 14 L008RC  CONTROLLO E VERIFICA PRIMARI LIVELLO D106</t>
  </si>
  <si>
    <t>528556/C</t>
  </si>
  <si>
    <t xml:space="preserve"> 1400 - 14 L007RC  CONTROLLO E VERIFICA PRIMARI LIVELLO T103</t>
  </si>
  <si>
    <t>528545/C</t>
  </si>
  <si>
    <t xml:space="preserve"> 1400 - 14F016 CONTROLLO E VERIFICA PROMARI SPILLAGGI DAD106A D105B</t>
  </si>
  <si>
    <t>NON ESISTE IN CAMPO E AL DCS</t>
  </si>
  <si>
    <t>528552/C</t>
  </si>
  <si>
    <t xml:space="preserve"> 1400 - 14 F008RC  CONTROLLO E VERIFICA PRIMARI VAPORE</t>
  </si>
  <si>
    <t>528558/C</t>
  </si>
  <si>
    <t xml:space="preserve"> 1400 - 14 F201RC-L201RC  CONTROLLO E VERIFICA PRIMARI STRUMENTAZIONE E203</t>
  </si>
  <si>
    <t>535528/C</t>
  </si>
  <si>
    <t xml:space="preserve"> 1200/3 - SCOLLEGAMENTO/RICOLLEGAMENTO  TERMOCOPPIE E PIROMETRI OTTICI ED EVENTUALE SOSTITUZIONE DEI TERMOELEMENTI E PROVE DI ALLINEAMENTO CON SALA CONTROLLO</t>
  </si>
  <si>
    <t>DA SOSTITUIRE BARRIERA T401B</t>
  </si>
  <si>
    <t>536170/C</t>
  </si>
  <si>
    <t xml:space="preserve"> 10223575 1200/1: RIPRISTINO FOTOCELLULA F101 Z1B401U2</t>
  </si>
  <si>
    <t>IL TCL CALDARELLA HA RITENUTO OPPORTUNO SCOLLEGARE IL FILO DI SCHERMO ED IL SEGNALE DELLA FOTOCELLULA E' ANDATO A FONDO SCALA</t>
  </si>
  <si>
    <t>535768/C</t>
  </si>
  <si>
    <t xml:space="preserve"> 2200 - D302 CONTROLLO E RIPRISTINO STRUMENTAZIONE L310I - L310AL - P310AL</t>
  </si>
  <si>
    <t>PERDITA DI BATTENTE, RIPRISTINATA FUNZIONALITA'</t>
  </si>
  <si>
    <t>535313/C</t>
  </si>
  <si>
    <t xml:space="preserve"> 10222781 1100 - L201R CONTROLLO</t>
  </si>
  <si>
    <t>ESEGUITA SOSTITUZIONE BARRIERA L201HCO CON RIPRISTINO DELLA FUNZIONALITA'</t>
  </si>
  <si>
    <t>SPINALI/ALLEGRETTI</t>
  </si>
  <si>
    <t>534689/C</t>
  </si>
  <si>
    <t xml:space="preserve"> 1200/1 -  F101 SOSTITUZIONE E MODIFICHE PER ADATTAMENTO NUOVA FOTOCELLULA CON POSA CAVI E CONDUIT</t>
  </si>
  <si>
    <t>ADATTATA NUOVA FOTOCELLULA F101 1200/1</t>
  </si>
  <si>
    <t>CAVALIERE</t>
  </si>
  <si>
    <t>528549/C</t>
  </si>
  <si>
    <t xml:space="preserve"> 1400 -  L006RC  CONTROLLO E VERIFICA PRIMARI LIVELLO ACCUMULATORE DI CARICA</t>
  </si>
  <si>
    <t>L006R - RIPRISTINATO
L006RC - REVISIONATO IN CANTIERE E RIMONTATO</t>
  </si>
  <si>
    <t>535029/C</t>
  </si>
  <si>
    <t>1200/2</t>
  </si>
  <si>
    <t xml:space="preserve"> 10223031 1200/2 - CONTROLLO Z2F301RC controllo funzionale</t>
  </si>
  <si>
    <t>535081/C</t>
  </si>
  <si>
    <t xml:space="preserve"> 2200 - L522R CONTROLLO FUNZIONALE</t>
  </si>
  <si>
    <t>ESEGUITO SPURGO CON RIPRISTINO DELLA FUNZIONALITA'</t>
  </si>
  <si>
    <t>534564/C</t>
  </si>
  <si>
    <t xml:space="preserve"> 10222781 1200/1 - CONTROLLO FOTOCELLULA F101</t>
  </si>
  <si>
    <t>SI PROSEGUE CON IL MONTAGGIO DI NUOVA FOTOCELLULA DURAG A CURA CAVALIERI</t>
  </si>
  <si>
    <t>534534/C</t>
  </si>
  <si>
    <t xml:space="preserve"> 10222780 800 - RIPRISTINO LCV109 loop di regolazione</t>
  </si>
  <si>
    <t>RIPRISTINATO LOOP, VALVOLA OK</t>
  </si>
  <si>
    <t>GIGLIUTO/OGNISANTI</t>
  </si>
  <si>
    <t>528848/C</t>
  </si>
  <si>
    <t xml:space="preserve"> 10219418 1800 - VERIFICA FCV451</t>
  </si>
  <si>
    <t>INTERCETTI VALVOLA DA REVISIONARE, LA PNEUMATICA E' OK</t>
  </si>
  <si>
    <t>534438/C</t>
  </si>
  <si>
    <t xml:space="preserve"> 1800 - TARATURA 18FR003RC (VAPORE AD E102) CONTROLLO LOOP DI REGOLAZIONE</t>
  </si>
  <si>
    <t>STARATO DI ZERO, CORRETTO E RIPRISTINATA LA FUNZIONALITA'</t>
  </si>
  <si>
    <t>529828/C</t>
  </si>
  <si>
    <t xml:space="preserve"> 10218699 700 - FCV189 controllo funzionale valvola</t>
  </si>
  <si>
    <t xml:space="preserve">ESEGUITO CONTROLLO FUNZIONALE </t>
  </si>
  <si>
    <t>OGNISANTI</t>
  </si>
  <si>
    <t>533929/C</t>
  </si>
  <si>
    <t xml:space="preserve"> 1200/1 - P402R  CONTROLLO FUNZIONALE</t>
  </si>
  <si>
    <t>CASSETTA JB PIENA D'ACQUA, ASCIUGATA CON RIPRISTINO DELLA FUNZINALITA'</t>
  </si>
  <si>
    <t>522335/C</t>
  </si>
  <si>
    <t>1200/0</t>
  </si>
  <si>
    <t xml:space="preserve"> 1200/0 - H967BIC -sblocco  valvola carica F901/B </t>
  </si>
  <si>
    <t>532166/C</t>
  </si>
  <si>
    <t xml:space="preserve"> 10215242 700A - 07P210RC taratura</t>
  </si>
  <si>
    <t>STASATO CON RIPRISTINO DELLA FUNZIONALITA'</t>
  </si>
  <si>
    <t>532249/C</t>
  </si>
  <si>
    <t xml:space="preserve"> 10215992 1200/M - Misuratori pressione In/OUT R201 ZMP781R/ZMP780R/ZMP708DI  controllo funzionale</t>
  </si>
  <si>
    <t>CAMBIARE RANGE A DCS</t>
  </si>
  <si>
    <t>532875/C</t>
  </si>
  <si>
    <t xml:space="preserve"> 800 - PCV121 RIPRISTINO FUNZIONALE VALVOLA</t>
  </si>
  <si>
    <t>SOSTITUITO FILTRO RIDUTTORE E POSIZIONATORE</t>
  </si>
  <si>
    <t>532368/C</t>
  </si>
  <si>
    <t xml:space="preserve"> 1200/M - F201 RIPRISTINO FOTOCELLULA ZM717SL</t>
  </si>
  <si>
    <t>532254/C</t>
  </si>
  <si>
    <t xml:space="preserve"> 10221627 700 - L011I (Livello HC D104)   controllo e ripristino</t>
  </si>
  <si>
    <t>TARATO LIVELLO LOCALE</t>
  </si>
  <si>
    <t>532194/C</t>
  </si>
  <si>
    <t xml:space="preserve"> 700A - 7T20018I.PV: temperatura del taglio laterale    7T20018I.PV: temperatura gofinato stabilizzato in mandata P201.</t>
  </si>
  <si>
    <t>SI CONTINUA CON 532857 PER ATTIVITA' ELETTRICA</t>
  </si>
  <si>
    <t>526764/C</t>
  </si>
  <si>
    <t xml:space="preserve"> 10218174 1200/1 - TARATURA FIC204 controllo LOOP di regolazione</t>
  </si>
  <si>
    <t>531044/C</t>
  </si>
  <si>
    <t xml:space="preserve"> 700 - L204RC.PV: livello piatto di estrazione del taglio laterale</t>
  </si>
  <si>
    <t>REVISIONATO IN CANTIERE, SOSTITUITA TESTINA DA PNEUMATICA A ELETTRONICA</t>
  </si>
  <si>
    <t>528622/C</t>
  </si>
  <si>
    <t xml:space="preserve"> 10219227 2400 - VERIFICA E TARATURA 24F603R</t>
  </si>
  <si>
    <t>ATTIVITA' SEGUITA DA SARIND</t>
  </si>
  <si>
    <t>528949/C</t>
  </si>
  <si>
    <t xml:space="preserve"> 1200/1 - Z1L501IS   /  Z1L502IS     CONTROLLO FUNZIONALE</t>
  </si>
  <si>
    <t>LIVELLI ENTRAMBI TAPPATI. STASATI</t>
  </si>
  <si>
    <t>529503/C</t>
  </si>
  <si>
    <t>1200/4</t>
  </si>
  <si>
    <t xml:space="preserve"> 1200/4 - (linee degasaggio)-Controllo funzionalita' F901T(Port vap eiet CLAUS L 4),F902T('Port SW gas da CLAUS L4),X901V(Valvola CLAUS L4); interfacciarsi con sala controllo prima della taratura</t>
  </si>
  <si>
    <t>531724/C</t>
  </si>
  <si>
    <t xml:space="preserve"> 10221383 1200/1 - AVVISO PR1- SOSTITUZIONE PRIMARIO FT301</t>
  </si>
  <si>
    <t>530585/C</t>
  </si>
  <si>
    <t xml:space="preserve"> 1200/1 - F302RC CONTROLLO FUNZIONALE</t>
  </si>
  <si>
    <t>INSERITO A PROCESSO IL DP FLUSSATO DI AZOTO.</t>
  </si>
  <si>
    <t>530884/C</t>
  </si>
  <si>
    <t xml:space="preserve"> 800 C101B - verifica funzionalit parzializzazione</t>
  </si>
  <si>
    <t>530254/C</t>
  </si>
  <si>
    <t xml:space="preserve"> 10220524 1800 - FCV025 eliminazione perde dal premi treccia E VERIFICA FUNZIONALITA'</t>
  </si>
  <si>
    <t>530250/C</t>
  </si>
  <si>
    <t xml:space="preserve"> 10220499 1200/M - RIPR FOTOCELLULA F201 MAXI-</t>
  </si>
  <si>
    <t xml:space="preserve"> </t>
  </si>
  <si>
    <t>525783/C</t>
  </si>
  <si>
    <t xml:space="preserve"> 1200/M - ZM-F718R verifica loop e controllo funzionale</t>
  </si>
  <si>
    <t>528997/C</t>
  </si>
  <si>
    <t xml:space="preserve"> 1200/1 - L401RC CONTROLLO E RIPRISTINO STRUMENTAZIONE</t>
  </si>
  <si>
    <t>IL PROBLEMA E' SULLA VALVOLA</t>
  </si>
  <si>
    <t>528945/C</t>
  </si>
  <si>
    <t xml:space="preserve"> 1200/1 - P405R CONTROLLO FUNZIONALE</t>
  </si>
  <si>
    <t>528954/C</t>
  </si>
  <si>
    <t xml:space="preserve"> 1200/1 - Z1t406A(camera MEA)   Z1t406B( camera MEA)   Z1t407A (camera SWS)</t>
  </si>
  <si>
    <t>528801/C</t>
  </si>
  <si>
    <t xml:space="preserve"> 1100 - F160R  FUNZIONALE CON SALE CONTROLLO</t>
  </si>
  <si>
    <t>528799/C</t>
  </si>
  <si>
    <t xml:space="preserve"> 700A - FCV201 SERRAGGIO PREMITRECCIA E PROVE FUNZIONALE CON SALE CONTROLLO</t>
  </si>
  <si>
    <t>528867/C</t>
  </si>
  <si>
    <t xml:space="preserve"> 1200/1 F204IC CONTROLLO FUNZIONALE CONTROLLO LOOP DI REGOLAZIONE</t>
  </si>
  <si>
    <t>TROVATA ACQUA NEL PROCESSO, DRENATA, MISURA OK, RIPRISTINATA.</t>
  </si>
  <si>
    <t>TARASCIO/NOCERA</t>
  </si>
  <si>
    <t>523487/C</t>
  </si>
  <si>
    <t xml:space="preserve">  Z3F401R.PV(LS linea 3 )  controllo funzionale</t>
  </si>
  <si>
    <t>IL TX VERRA' CONTROLLATO IN FERMATA ( INIZIA DOMANI )</t>
  </si>
  <si>
    <t>TARASCIO/GARRO S.</t>
  </si>
  <si>
    <t>528080/C</t>
  </si>
  <si>
    <t xml:space="preserve"> Z1F301RC (carica MEA)  302 (Carica SWS)  303 (Aria MEA)  304 (Aria SWS)  305 (Aria secondaria)</t>
  </si>
  <si>
    <t>F303/304/305 NECESSITA PONTEGGIO PER IL CONTROLLO. F301,302 AZZERATI OK</t>
  </si>
  <si>
    <t>527945/C</t>
  </si>
  <si>
    <t xml:space="preserve"> 1200/1: ELIMINAZIONE PERDITA VAPORE DA TRACCIA E SOSTITUZIONE CONDENSINO D101</t>
  </si>
  <si>
    <t>ELIMINATA PERDITA</t>
  </si>
  <si>
    <t>527701/C</t>
  </si>
  <si>
    <t xml:space="preserve"> 1200/1 L502 ripristino funzionale livello vasca</t>
  </si>
  <si>
    <t>SI E' PROVATO A STASARE CON POMPA ALTA PRESSIONE, ESITO NEGATIVO. LE PRESE RIMANGONO INTASATE. TX FUORI SERVIZIO.</t>
  </si>
  <si>
    <t>526911/C</t>
  </si>
  <si>
    <t xml:space="preserve"> 10218262 700 - attivit di ripristino allarmi e controllo funzionale su F026RC - T3_5R - T036I - XS101 (ALLARME GUASTO ALIMENTATORE)</t>
  </si>
  <si>
    <t>FR 026 CORRETTO DI 0, IN ALL. DI BASSA PORTATA PERCHE' COMPRESSORE FERMO, T036I CAVO INTERROTTTO DA TC A JBOX T2, T3_5 RIPRISTINATO CAVO AMMALORATO. ALLARME ALIMENTATORE A CURA DI ELETTROSTRUM.</t>
  </si>
  <si>
    <t>525748/C</t>
  </si>
  <si>
    <t xml:space="preserve"> 1200/1 - Z1F301RC Z2F302RC Z1F306RC CONTROLLO E TARATURA CON ALLINEAMENTO CON SALA CONTROLLO</t>
  </si>
  <si>
    <t>F301RC E' LA DIFFERENZA TRA F301T E F306T.</t>
  </si>
  <si>
    <t>519473/C</t>
  </si>
  <si>
    <t xml:space="preserve"> 2400 - L606RCV smontaggio/rimontaggio per revisione valvola</t>
  </si>
  <si>
    <t>L'ATTIVITA' E' SOSPESA IN ATTESA CHE ESE POSSA CONSEGNARE A MAN LA VALVOLA.</t>
  </si>
  <si>
    <t>527149/C</t>
  </si>
  <si>
    <t xml:space="preserve"> 1800 - TCV016 controllo funzionale LOOP DI REGOLAZIONE</t>
  </si>
  <si>
    <t>SOSTITUZIONE POSIZIONATORE GUASTO PERCHE' PIENO DI H20. ALLINEATA VALVOLA CON SALA CONTROLLO.</t>
  </si>
  <si>
    <t>GARRO L/ GARRO S.</t>
  </si>
  <si>
    <t>524001/C</t>
  </si>
  <si>
    <t xml:space="preserve"> 700 - F224R  RIFACIMENTO PRIMARI E CONTROLLO E RIPRISTINO MISURATORE DI PORTATA</t>
  </si>
  <si>
    <t>ESEGUITA RILOCAZIONE NUOVO STRUMENTO CON RIFACIMENTO PRIMARI (ESEGUIRE SMONTAGGIO PRIMARI VECCHI) SI PROSEGUE CON PDL 525806/C</t>
  </si>
  <si>
    <t>525806/C</t>
  </si>
  <si>
    <t xml:space="preserve"> 700A - F224R recupero primari ammalorati ed abbandonati</t>
  </si>
  <si>
    <t>CREATO PDL A CALDO PER SMONTAGGIO PRIMARI VECCHI</t>
  </si>
  <si>
    <t>525509/C</t>
  </si>
  <si>
    <t xml:space="preserve"> 10217394 1800 - VERIFICA 18T403AHH</t>
  </si>
  <si>
    <t>525784/C</t>
  </si>
  <si>
    <t xml:space="preserve"> 1200/1 - T502R  controllo funzionale</t>
  </si>
  <si>
    <t>CONTROLLO ESEGUITO NON SI RISCONTRA NESSUNA NOAMLIA</t>
  </si>
  <si>
    <t>518171/C</t>
  </si>
  <si>
    <t xml:space="preserve"> 10200944   11P211I.PV  controllo funzionale</t>
  </si>
  <si>
    <t>PRIMARIO SFLANGIATO A CIRCA 6 mt DI ALTEZZA PER TRONCHETTO (PRESA) DA FARE (RIF.CAVALLI)</t>
  </si>
  <si>
    <t>RICIPUTO/MARINO</t>
  </si>
  <si>
    <t>518172/C</t>
  </si>
  <si>
    <t xml:space="preserve"> 10200945  11T253I.PV + 11T254I.PV   controllo funzionale</t>
  </si>
  <si>
    <t>TEMPERATURE FUORI DA GUAINA TERMOMETRICA (ASSENZA POZZETTO TERMOMETRICO RIF.CAVALLI)</t>
  </si>
  <si>
    <t>522091/C</t>
  </si>
  <si>
    <t xml:space="preserve"> 1200/3 - controllo funzionale FR401</t>
  </si>
  <si>
    <t>513705/C</t>
  </si>
  <si>
    <t xml:space="preserve"> POMPA P110 - RIPRSTINO SISTEMA FLUSSAGGIO TENUTE CON AZOTO </t>
  </si>
  <si>
    <t>SISTEMA DI TENUTA APPARTIENE AI NUOVI INVESTIMENTI, NON SI HANNO RISCONTRI DI RICAMBISTICA</t>
  </si>
  <si>
    <t>513706/C</t>
  </si>
  <si>
    <t xml:space="preserve"> POMPA P111 - RIPRSTINO SISTEMA FLUSSAGGIO TENUTE CON AZOTO </t>
  </si>
  <si>
    <t>524476/C</t>
  </si>
  <si>
    <t xml:space="preserve"> 700A - F221RC Ripristino traccia vapore dello strumento e  ripristino funzionali </t>
  </si>
  <si>
    <t>SI RISCONTRA TRACCIATURA FREDDA POICHE' INTERCETTATA E MANCA PARTE PER RICOLLEGARLA. PONTEGGIO REALIZZATO. ATTIVITA' DA CHIUDERE RIPRISTINANDO PARTE MANCANTE.</t>
  </si>
  <si>
    <t>525451/C</t>
  </si>
  <si>
    <t xml:space="preserve"> 10217184 1400 - L004IC controllo LOOP DI REGOLAZIONE</t>
  </si>
  <si>
    <t>IL LIVELLO RISULTA FUNZIONANTE DA ESE, INTERROTTA RICHIESTA INTERVENTO COEMI</t>
  </si>
  <si>
    <t>525663/C</t>
  </si>
  <si>
    <t xml:space="preserve"> 1800 - L003RC (D102)CONTROLLO TARATURA E RIPRISTINO FUNZIONALITA</t>
  </si>
  <si>
    <t>PERDITA DI BATTENTE SU NEGATIVA. RIEMPITO CON GLICERINA RIPRISTINANDO LA FUNZIONALITA'</t>
  </si>
  <si>
    <t>525282/C</t>
  </si>
  <si>
    <t xml:space="preserve"> 700 - RIPRISTINO BV617</t>
  </si>
  <si>
    <t>LA VALVOLA NON PRESENTA ANOMALIE, SI RISCONTRANO SENSORI CO DA CONTROLLARE</t>
  </si>
  <si>
    <t>GARRO L./GARRO S.</t>
  </si>
  <si>
    <t>524632/C</t>
  </si>
  <si>
    <t xml:space="preserve"> 10224040 1800 - T016RC CONTROLLO E RIPRISTINO LOOP DI REGOLAZIONE</t>
  </si>
  <si>
    <t>SOSTITUITO POSIZIONATORE CON RIPRISTINO DELLA FUNZIONALITA'.</t>
  </si>
  <si>
    <t>522471/C</t>
  </si>
  <si>
    <t xml:space="preserve"> 800 - verifica dei misuratore 08F160R (VAPORE BP DA L.B.)</t>
  </si>
  <si>
    <t>ESEGUITO CONTROLLO.</t>
  </si>
  <si>
    <t>522469/C</t>
  </si>
  <si>
    <t xml:space="preserve"> 800 - verifica dei misuratore 08F162R (VAP.MED.PRESS. LIM.BATT.)</t>
  </si>
  <si>
    <t>522466/C</t>
  </si>
  <si>
    <t xml:space="preserve"> 800 - verifica dei misuratore 08F158BR (VAP.ALT.PRESS. DA L.B.)</t>
  </si>
  <si>
    <t>521569/C</t>
  </si>
  <si>
    <t xml:space="preserve"> 700: L006LA (livello locale T02) ripristino livello e loop di regolazione</t>
  </si>
  <si>
    <t>CONTROLLO ESEGUITO, SI RISCONTRAVA SPORCIZIA ALL'INTERNO.</t>
  </si>
  <si>
    <t>520840/C</t>
  </si>
  <si>
    <t xml:space="preserve"> 800 - F166I (SCARICO A BD) VERIFICA FUNZIONAMENTO</t>
  </si>
  <si>
    <t>PER ESEGUIRE IL CONTROLLO SI NECESSITA DEL PONTEGGIO. LO STRUMENTO E' UNA TURBINETTA, DA SMONTARE E PULIRE/CONTROLLARE IN OFFICINA</t>
  </si>
  <si>
    <t>523504/C</t>
  </si>
  <si>
    <t xml:space="preserve"> Z0F905BI (VAPORE PRODOTTO MAXI)  controllo funzionale</t>
  </si>
  <si>
    <t>CONTROLLATO TRASMETTITORE, AZZERAMENTO, CONTOLLO TARAT. LOOP_ NESSUNA ANOMALIA</t>
  </si>
  <si>
    <t>523502/C</t>
  </si>
  <si>
    <t xml:space="preserve"> Z0F905AI(VAPORE PRODOTTO MAXI)  controllo funzionale</t>
  </si>
  <si>
    <t>TX CORRETTO DI ZERO, ALLINEATO CON SALA CONTROLLO.</t>
  </si>
  <si>
    <t>524347/C</t>
  </si>
  <si>
    <t xml:space="preserve"> 1200/1 - Z1-F301RC  Z1-F302RC  Z1-F306RC CONTROLLO FUNZIONALE</t>
  </si>
  <si>
    <t>512354/C</t>
  </si>
  <si>
    <t xml:space="preserve"> F221RC -TARATURA </t>
  </si>
  <si>
    <t>Necessita piano lavoro per il controllo del trasmettitore.</t>
  </si>
  <si>
    <t>522702/C</t>
  </si>
  <si>
    <t xml:space="preserve"> 1200/M - OFF-SIDE RIPRISTINO PASSERELLE E FASCETTATURA CAVI ZONA KV HIC</t>
  </si>
  <si>
    <t>DA CHIUDERE (CAVALLI)</t>
  </si>
  <si>
    <t>523805/C</t>
  </si>
  <si>
    <t xml:space="preserve"> 1800 - LCV029B controllo funzionale</t>
  </si>
  <si>
    <t>ACQUA NEL POSIZIONATORE, RIPRISTINATA LA FUNZIONALITA'</t>
  </si>
  <si>
    <t>520841/C</t>
  </si>
  <si>
    <t xml:space="preserve"> 700 - MONSANTO: MTZ TCV031 VERIFICA FUNZIONAMENTO </t>
  </si>
  <si>
    <t>523440/C</t>
  </si>
  <si>
    <t xml:space="preserve"> 1800 - P021CV SMONTAGGIO/RIMONTAGGIO PER REVISIONE</t>
  </si>
  <si>
    <t>522677/C</t>
  </si>
  <si>
    <t xml:space="preserve"> 10215413.   18-F003RC CONDENSA DA 1800_E102</t>
  </si>
  <si>
    <t>ESEGUITO ZERO.</t>
  </si>
  <si>
    <t>522550/C</t>
  </si>
  <si>
    <t xml:space="preserve"> 700AF221RC MANDATA P201A-B-C</t>
  </si>
  <si>
    <t>SI RISCONTRA TRACCIATURA FREDDA POICHE' INTERCETTATA E MANCA PARTE PER RICOLLEGARLA.</t>
  </si>
  <si>
    <t>521031/C</t>
  </si>
  <si>
    <t xml:space="preserve"> 10213946   07F224R  CONTROLLO E RIPRISTINO</t>
  </si>
  <si>
    <t>PRIMARI INCEMENTATI E BUCATI, DA RIFARE EXNOVO (DA FARE SOPRALLUOGO CON CAVALLI PER RIPRISTINARE LA FUNZIONALITA') QUANDO SI COMPLETERANNO I PONTEGGI SI PROSEGUIRA' CON PDL 524001/C</t>
  </si>
  <si>
    <t>523448/C</t>
  </si>
  <si>
    <t xml:space="preserve"> 1400 - F004R(SWS A U1200 da T105/T101/T102) controllo funzionale</t>
  </si>
  <si>
    <t>CONTROLLO ESEGUITO</t>
  </si>
  <si>
    <t>523625/C</t>
  </si>
  <si>
    <t xml:space="preserve"> 700 - T614I CONTROLLO FUNZIONALE</t>
  </si>
  <si>
    <t>SKIPOINT GUASTA ALL'INTERNO DEL FORNO, DA SOSTITUIRE IN FERMATA.</t>
  </si>
  <si>
    <t>521249/C</t>
  </si>
  <si>
    <t xml:space="preserve"> 1400: 14F008RC controllo funzionale</t>
  </si>
  <si>
    <t>521576/C</t>
  </si>
  <si>
    <t xml:space="preserve"> 1800 - C102A Smontaggio strumenti compressore scollegamento HYDROCOMM SOLO TUBICINI DI COLLEGAMENTO OLIODINAMICO</t>
  </si>
  <si>
    <t>522395/C</t>
  </si>
  <si>
    <t xml:space="preserve"> 1200/4 - Controllo e ripristino funzionalita' F302RC(GAS SWS A B103)</t>
  </si>
  <si>
    <t>FLUSSATI CON AZOTO E PULITI, RIPRISTINATA FUNZIONALITA'</t>
  </si>
  <si>
    <t>523257/C</t>
  </si>
  <si>
    <t xml:space="preserve"> 2200 - F203I CONTROLLO FUNZIONALE</t>
  </si>
  <si>
    <t>VALV.RADICE POSITIVA CHIUSA: APERTA E RIPRISTINATA FUNZIONALITA'.</t>
  </si>
  <si>
    <t>522864/C</t>
  </si>
  <si>
    <t xml:space="preserve"> 1400 - PRC 003 della T105 CONTROLLO LOOP DI REGOLAZIONE</t>
  </si>
  <si>
    <t>PRESSACAVO PCV003 MALANDATO.</t>
  </si>
  <si>
    <t>522863/C</t>
  </si>
  <si>
    <t xml:space="preserve"> 1400 - PRC 001 della T103 CONTROLLO LOOP DI REGOLAZIONE</t>
  </si>
  <si>
    <t>PRIMARIO TAPPATO QUINDI STASATO E RIPRISTINATA LA FUNZIONALITA'</t>
  </si>
  <si>
    <t>522090/C</t>
  </si>
  <si>
    <t xml:space="preserve"> 1200/4 - controllo funzionale FRC 302/306</t>
  </si>
  <si>
    <t>ESEGUITA REGOLAZIONE FLUSSAGGI ED INSERITI A PROCESSO.</t>
  </si>
  <si>
    <t>PARTESANO/TARASCIO</t>
  </si>
  <si>
    <t>522539/C</t>
  </si>
  <si>
    <t xml:space="preserve"> 1200/2 f102 assistenza accensione ed eventuale smontaggio/rimontaggio per revisione pilota</t>
  </si>
  <si>
    <t>519184/C</t>
  </si>
  <si>
    <t xml:space="preserve"> Z4F401R-(Vapore prodotto da linea 4), controllo funzionale</t>
  </si>
  <si>
    <t>NEGATIVA TAPPATA: STASATA</t>
  </si>
  <si>
    <t>521118/C</t>
  </si>
  <si>
    <t xml:space="preserve"> 1800 - D111 - L042R CONTROLLO E RIPRISTINO LIVELLO</t>
  </si>
  <si>
    <t>VERIFICARE ANDAMENTO P&amp;I</t>
  </si>
  <si>
    <t>SPINALI /MILLO</t>
  </si>
  <si>
    <t>519097/C</t>
  </si>
  <si>
    <t xml:space="preserve"> 2200-D301 CONTROLLO E RIPRITINO CON EVENTUALE SMONTAGGIO LIVELLI  L 301/302/303 /305</t>
  </si>
  <si>
    <t>SU L303T ( Lato idrocarburi ) E' STATO INSERITO DP: ANDAMENTO P&amp;I NELLA NORMA
SU L305T ( Lato H2O ) E' STATO INSERITO DP: ANDAMENTO P&amp;I NELLA NORMA</t>
  </si>
  <si>
    <t>520837/C</t>
  </si>
  <si>
    <t xml:space="preserve"> 800 - LR115 (LIVELLO T102)  VERIFICA FUNZIONAMENTO </t>
  </si>
  <si>
    <t>FATTO RIEMPIMENTO ED INSERITO A PROCESSO</t>
  </si>
  <si>
    <t>SPINALI D.</t>
  </si>
  <si>
    <t>519187/C</t>
  </si>
  <si>
    <t xml:space="preserve"> Zmf728I(azoto off-site)controllo funzionale</t>
  </si>
  <si>
    <t>STRUMENTO IN PESSIME CONDIZIONI CON CAVO BRUCIATO E GRUPPO BYPASS DA RIFARE EXNOVO.  PONTEGGIO REALIZZATO</t>
  </si>
  <si>
    <t>522103/C</t>
  </si>
  <si>
    <t xml:space="preserve"> 100 - L162CV  smontaggio /rimontaggio per revisione</t>
  </si>
  <si>
    <t>VALVOLA SBLOCCATA IN CAMPO.</t>
  </si>
  <si>
    <t>CIANCHINO</t>
  </si>
  <si>
    <t>521609/C</t>
  </si>
  <si>
    <t xml:space="preserve"> 10214536    1200: Linea 1 F101 inserimento termocoppia sacrificio</t>
  </si>
  <si>
    <t>519496/C</t>
  </si>
  <si>
    <t xml:space="preserve"> Vapore ai crossover: -Controllo funzionale 07F207RC- 07F208RC- 07F209RC- 07F210RC</t>
  </si>
  <si>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</si>
  <si>
    <t>520694/C</t>
  </si>
  <si>
    <t xml:space="preserve"> 1800 E110B verifica funzionale vibrostato</t>
  </si>
  <si>
    <t>519489/C</t>
  </si>
  <si>
    <t xml:space="preserve"> 700A Controllo  Passi di carica: - 07F202RC- 07F203RC- 07F204RC- 07F205RC</t>
  </si>
  <si>
    <t>IN DATA 08/01/2025 CI E' STATO RIFERITO CHE PER LE ALTE TEMPERATURE E PRESSIONI, QUESTO LAVORO VERRA' SPOSTATO IN FERMATA. ( A CONOSCENZA SIG. TRINGALI ENZO C.T. E TCL CALDARELLA)</t>
  </si>
  <si>
    <t>TARASCIO/PARTESANO/SPINALI/MILLO</t>
  </si>
  <si>
    <t>521427/C</t>
  </si>
  <si>
    <t xml:space="preserve">  700 - MONSANTO: Smontaggio/rimontaggio MTZ TCV031 e prove funzionali dopo il rimontaggio</t>
  </si>
  <si>
    <t xml:space="preserve">PASSATA AD OFF.VALVOLE REVISIONE IN OFFICINA </t>
  </si>
  <si>
    <t>520290/C</t>
  </si>
  <si>
    <t xml:space="preserve"> 1100-P150B: RIPRISTINO STRUMENTAZIONE MACCHINA   11V667I -11T653I-11T655I-11L617LA</t>
  </si>
  <si>
    <t>TUTTA LA STRUMENTAZIONE IN ELENCO E' STATA RIPRISTINATA.</t>
  </si>
  <si>
    <t>RICIPUTO/TARASCIO</t>
  </si>
  <si>
    <t>521244/C</t>
  </si>
  <si>
    <t xml:space="preserve"> 1200/3 - TCV405</t>
  </si>
  <si>
    <t>520287/C</t>
  </si>
  <si>
    <t xml:space="preserve"> 1400: VERIFICA E TARATURA- 14F202BRC </t>
  </si>
  <si>
    <t>CONTROLLO TARATURA, PROVATE PRESE (OK). SI NOTA CHE GENERANDO UN SEGNALE 3.99 mA il valore letto è -80, generando invece 4 mA il valore letto è 80 kg/h, su un F.S. di 13.000</t>
  </si>
  <si>
    <t>520286/C</t>
  </si>
  <si>
    <t xml:space="preserve"> 1400: VERIFICA E TARATURA- 14P202I </t>
  </si>
  <si>
    <t>CONTROLLO DI TARATURA, SI NOTA CHE IL F.S. AL DCS ERA INCONGRUENTE CON IL TX. SISTEMATA LA TARATURA</t>
  </si>
  <si>
    <t>SPINALI/AMARA</t>
  </si>
  <si>
    <t>520285/C</t>
  </si>
  <si>
    <t xml:space="preserve"> 1400 - VERIFICA E TARATURA - 14P201I </t>
  </si>
  <si>
    <t>520834/C</t>
  </si>
  <si>
    <t xml:space="preserve"> 2200 - VERIFICA FUNZIONAMENTO L541SH</t>
  </si>
  <si>
    <t>TROVATO INTERCETTATO DALLA RADICE, INSERITO E FUNZIONANTE.</t>
  </si>
  <si>
    <t>520578/C</t>
  </si>
  <si>
    <t xml:space="preserve"> 1800: 18L034R controllo funzionale</t>
  </si>
  <si>
    <t>521030/C</t>
  </si>
  <si>
    <t xml:space="preserve"> 1200/3 F301/303/305RC CONTROLLO E RIPRISTINO</t>
  </si>
  <si>
    <t>CORRETTI DI ZERO</t>
  </si>
  <si>
    <t>520563/C</t>
  </si>
  <si>
    <t xml:space="preserve"> 1400: TARATURA 14F150R</t>
  </si>
  <si>
    <t>517303/C</t>
  </si>
  <si>
    <t xml:space="preserve"> 1200/4 F305CV (MTZ 21/11) SMONTAGGIO/RIMONTAGGIO PER REVISIONE VALVOLA</t>
  </si>
  <si>
    <t>NON ARRIVA TENSIONE ALL'ELETTROVALVOLA.
VIENE BYPASSATA IN ATTESA DI RICERCA GUASTO STRUMENTALE. (NON APERTO DA CAPOTURNO L'11/12 PERCHE' PENSAVA CHE SI DOVESSE SMONTARE LA VALVOLA)</t>
  </si>
  <si>
    <t>520508/C</t>
  </si>
  <si>
    <t xml:space="preserve"> 1200/1 L301SH RIPRISTINO FUNZIONALITA'</t>
  </si>
  <si>
    <t>NECESSITA PONTEGGIO (REALIZZATO PONTEGGIO)</t>
  </si>
  <si>
    <t>519722/C</t>
  </si>
  <si>
    <t xml:space="preserve"> 1800 - VERIFICA E TARATURA 18F003RC (CONDENSA DA E102)</t>
  </si>
  <si>
    <t>EFFETTUATO ZERO, RIPRISTINATA FUNZIONALITA'</t>
  </si>
  <si>
    <t>520843/C</t>
  </si>
  <si>
    <t xml:space="preserve"> 800-1-P112CV controllo LOOP di regolazione locale</t>
  </si>
  <si>
    <t>515580/C</t>
  </si>
  <si>
    <t xml:space="preserve"> F160R VERIFICA MISURATORE PORTATA VAPORE MS 11F160R</t>
  </si>
  <si>
    <t xml:space="preserve">NESSUNA ANOMALIA SUL TRASMETTITORE. NESSUNA PERDITA DI VAPORE VICINO AL DISCO CALIBRATO. </t>
  </si>
  <si>
    <t>520569/C</t>
  </si>
  <si>
    <t xml:space="preserve"> F046V SMONTAGGIO/RIMONTAGGIO PER REVISIONE</t>
  </si>
  <si>
    <t>VALVOLA SMONTATA E PORTATA IN OFFICINA ESTERNA COEMI IL 20/12/24</t>
  </si>
  <si>
    <t>520496/C</t>
  </si>
  <si>
    <t xml:space="preserve"> 700-1-APH100-F101N smontaggio/rimontaggio pilota D per revisione e prove di accensione</t>
  </si>
  <si>
    <t>519526/C</t>
  </si>
  <si>
    <t xml:space="preserve"> 700A  PCV212 che  rimasta bloccata aperta (da quadro risulta chiusa). controllo LOOP DI REGOLAZIONE</t>
  </si>
  <si>
    <t>POSIZIONATORE GUASTO. SOSTITUITO</t>
  </si>
  <si>
    <t>519471/C</t>
  </si>
  <si>
    <t xml:space="preserve"> 800 - VERIFICA FUNZIONAMENTO VALVOLE PARZIALIZZATRICI C101A</t>
  </si>
  <si>
    <t>519294/C</t>
  </si>
  <si>
    <t xml:space="preserve"> 700- PCV323A SERRAGGIO PREMITRECCIA</t>
  </si>
  <si>
    <t>520358/C</t>
  </si>
  <si>
    <t xml:space="preserve"> Ripristino funzionalita' 08T116I (Ingresso R-103) Imp. 800</t>
  </si>
  <si>
    <t>520495/C</t>
  </si>
  <si>
    <t xml:space="preserve"> 1800 - FCV046 VERIFUCA PERFETTA CHIUSURA E PROVE FUNZIONALI</t>
  </si>
  <si>
    <t>LA VALVOLA NON FA TENUTA E SE NE CONSIGLIA LA REVISIONE</t>
  </si>
  <si>
    <t>518100/C</t>
  </si>
  <si>
    <t xml:space="preserve"> 10206926 - 1200: Z0T960 ripristino funzionalit</t>
  </si>
  <si>
    <t>STRUMENTO FUNZIONANTE.</t>
  </si>
  <si>
    <t>520054/C</t>
  </si>
  <si>
    <t xml:space="preserve"> 1200/4 Spilling MEA  F306RC CONTROLLO FUNZIONALE</t>
  </si>
  <si>
    <t>REGOLATI FLUSSAGGI.</t>
  </si>
  <si>
    <t>520329/C</t>
  </si>
  <si>
    <t xml:space="preserve"> 08L106SL (blocco basso livello D103 attualmente attivo)., da ripristinare</t>
  </si>
  <si>
    <t>SOSTITUITO EQUIPAGGIO MOBILE E FLESSIBILE.</t>
  </si>
  <si>
    <t>520331/C</t>
  </si>
  <si>
    <t xml:space="preserve"> 800: PCV102 (F.G. ai piloti) si muove a scatti. </t>
  </si>
  <si>
    <t>TARATO REGOLATORE E CONSEGNATO AD ESERCIZIO</t>
  </si>
  <si>
    <t>520289/C</t>
  </si>
  <si>
    <t xml:space="preserve"> 1800: VERIFICA 18PD600I</t>
  </si>
  <si>
    <t>517463/C</t>
  </si>
  <si>
    <t>ATTIVITA' CHE SI PROSEGUE CON PDL 520358/C (ALLEGATO PONTEGGIO)</t>
  </si>
  <si>
    <t>520155/C</t>
  </si>
  <si>
    <t xml:space="preserve"> 1200/2 - F101 CONTROLLO FUNZIONALE  FOTOCELLULA </t>
  </si>
  <si>
    <t>519589/C</t>
  </si>
  <si>
    <t xml:space="preserve"> 1800: controllo termocoppie flussaggio compressore (18T436A e 18T436B). C101</t>
  </si>
  <si>
    <t>520058/C</t>
  </si>
  <si>
    <t xml:space="preserve"> 1200-1-F101 CONTROLLO FUNZIONALE  FOTOCELLULA e Z1L301SH risulta essere in allarme.</t>
  </si>
  <si>
    <t>SI PROSEGUE ATTIVITA' CON PDL SPECIFICI: 520152/C E 520153/C</t>
  </si>
  <si>
    <t>518096/C</t>
  </si>
  <si>
    <t xml:space="preserve"> 10210892  - 1200: Z4B301SV ripr. Finecorsa.</t>
  </si>
  <si>
    <t>518166/C</t>
  </si>
  <si>
    <t xml:space="preserve"> 10212202    Ripristino FR carica SWS L3 Z3F302RC</t>
  </si>
  <si>
    <t>POSITIVA SPORCA, SPURGATA E RIPRISTINATA LA FUNZIONALITA'</t>
  </si>
  <si>
    <t>517954/C</t>
  </si>
  <si>
    <t xml:space="preserve"> 1200/4  Ripristino strumentazione Linea 4  FR 306 spilling</t>
  </si>
  <si>
    <t>517957/C</t>
  </si>
  <si>
    <t xml:space="preserve"> 1200/2  Ripristino strumentazione Linea 2  FR 306 spilling</t>
  </si>
  <si>
    <t>517011/C</t>
  </si>
  <si>
    <t xml:space="preserve"> 2200 MTZ FERMO POMPA P105 controllo start stop</t>
  </si>
  <si>
    <t>518734/C</t>
  </si>
  <si>
    <t xml:space="preserve"> 2400 - L606CV ELIMINAZIONE PERDITA CIRCUITO PNEUMATICO E PROVE FUNZIONALI CON SALA CONTROLLO</t>
  </si>
  <si>
    <t>SI CONTINUA L'ATTIVITA' CON NUOVO PERMESSO: 519473/C PER LA REVISIONE IN OFFICINA.</t>
  </si>
  <si>
    <t>517744/C</t>
  </si>
  <si>
    <t xml:space="preserve"> 700: ripristino PCV211 la pneumatica on off rimane aperta/chiusa</t>
  </si>
  <si>
    <t>NON ARRIVA TENSIONE ALL'ELETTROVALVOLA. SOSTITUITA ELETTROVALVOLA E STAFFATA.</t>
  </si>
  <si>
    <t>517951/C</t>
  </si>
  <si>
    <t xml:space="preserve"> 1100 P008DI CONTROLLO FUNZIONALE</t>
  </si>
  <si>
    <t>POSITIVA TAPPATA, QUINDI STASATA CON ESITO POSITIVO.</t>
  </si>
  <si>
    <t>519128/C</t>
  </si>
  <si>
    <t xml:space="preserve"> 2200 D101A - L522R CONTROLLO LIVELLO RIMANE A FONDO SCALA</t>
  </si>
  <si>
    <t>519123/C</t>
  </si>
  <si>
    <t xml:space="preserve"> 2200 D101A - L518R CONTROLLO INTERVENTO CUT-OFF</t>
  </si>
  <si>
    <t>516584/C</t>
  </si>
  <si>
    <t xml:space="preserve"> CONTROLLI STRUMENTALI PER AVVIAMENTO LINEA -F301RC-F303RC-F305RC-F307RC-F304RC-F306RC-F302RC</t>
  </si>
  <si>
    <t>FATTO CONDENSINO CAVALLI SU F306RC</t>
  </si>
  <si>
    <t>517895/C</t>
  </si>
  <si>
    <t xml:space="preserve"> 1800-D111 L042R CONTROLLO E RIPRISTINO FUNZIONALITA (TRIPLICE MISURA)</t>
  </si>
  <si>
    <t>SOSTITUITO LIVELLO, OK</t>
  </si>
  <si>
    <t>516587/C</t>
  </si>
  <si>
    <t xml:space="preserve"> CONTROLLI STRUMENTALI PER AVVIAMENTO LINEA -T401B-T402A-T402B</t>
  </si>
  <si>
    <t>ESEGUITO CONTROLLO STRUMENTAZIONE.</t>
  </si>
  <si>
    <t>TARASCIO/PARTESANO
MILLO/ALLEGRETTI</t>
  </si>
  <si>
    <t>518163/C</t>
  </si>
  <si>
    <t>1200M</t>
  </si>
  <si>
    <t xml:space="preserve"> 1200M-Necessita il solo ripristino del sistema di flussaggio off-site PSVcon azoto</t>
  </si>
  <si>
    <t>517640/C</t>
  </si>
  <si>
    <t xml:space="preserve"> 10211741 1200/0: VERIFICA FUNZIONAM Z0A960BIC           </t>
  </si>
  <si>
    <t>CONTROLLATI DA STEA, ANNULLATA RICHIESTA INTERVENTO COEMI</t>
  </si>
  <si>
    <t>517641/C</t>
  </si>
  <si>
    <t xml:space="preserve"> 1200/0: VERIFICA FUNZIONAM Z0A960AIC      </t>
  </si>
  <si>
    <t>516583/C</t>
  </si>
  <si>
    <t xml:space="preserve"> CONTROLLI STRUMENTALI PER AVVIAMENTO LINEA Z1L301HA -Z1L301SH -Z1301LA -Z1L303HA -Z1L303SH -Z1L303LA</t>
  </si>
  <si>
    <t>ALLINEAMENTO SEGNALI CON SALA CONTROLLO</t>
  </si>
  <si>
    <t>516391/C</t>
  </si>
  <si>
    <t xml:space="preserve"> VERIFICA ZMP801DI  </t>
  </si>
  <si>
    <t>CAPILLARE SPROVVISTO DI DP_RING.
PRESA POSITIVA TAPPATA.
PROVATA STASATURA CON ESITO NEGATIVO. SI NECESSITA INTERVENTO DA PARTE DI PONTEROSSO.</t>
  </si>
  <si>
    <t>517466/C</t>
  </si>
  <si>
    <t xml:space="preserve"> 07T1_2AI   CASSA COMPRESSORE controllo e ripristino</t>
  </si>
  <si>
    <t>MULTICAVO DA JB A BARRIERA APERTO.</t>
  </si>
  <si>
    <t>511628/C</t>
  </si>
  <si>
    <t xml:space="preserve">  10208986  07T119I.PV Ripristino funzionalit misuratore di temperatura</t>
  </si>
  <si>
    <t>SOSTITUITO TERMOELEMENTO, OK</t>
  </si>
  <si>
    <t>514368/C</t>
  </si>
  <si>
    <t xml:space="preserve"> 700 Ripristino termocoppia 07T040I uscita fondo D102 </t>
  </si>
  <si>
    <t>ESEGUITO SERRAGGIO FILI IN CAMPO.</t>
  </si>
  <si>
    <t>516697/C</t>
  </si>
  <si>
    <t xml:space="preserve"> 1100/D105 (11L013R), controllo e ripristino</t>
  </si>
  <si>
    <t>CONTROLLO FUNZIONE LIVELLO, NESSUNA ANOMALIA. CONTROLLATA VALVOLA (NON SI MUOVE). SOSTITUITO IPCONVERTER E FILTRO RIDUTTORE. ALLINEATA CON S.C.</t>
  </si>
  <si>
    <t>515411/C</t>
  </si>
  <si>
    <t xml:space="preserve"> 800 FR158   TARATURA MISURATORE VAPORE HS</t>
  </si>
  <si>
    <t>CONTROLLATI F158RA E F158BR, NESSUNA ANOMALIA</t>
  </si>
  <si>
    <t>516589/C</t>
  </si>
  <si>
    <t xml:space="preserve"> CONTROLLI STRUMENTALI PER AVVIAMENTO LINEA -T405CV CONTROLLO FUNZIONALITA ED ALLINEAMENTO CON SALA CONTROLLO</t>
  </si>
  <si>
    <t>NON VIENE RISCONTRATA ALCUNA ANOMALIA</t>
  </si>
  <si>
    <t>SAGGIO / GIGLIUTO</t>
  </si>
  <si>
    <t>515365/C</t>
  </si>
  <si>
    <t xml:space="preserve"> Controllo strumenti su compressore C102A dell'impianto monsanto</t>
  </si>
  <si>
    <t>ATTIVITA' DA CHIUDERE</t>
  </si>
  <si>
    <t>515054/C</t>
  </si>
  <si>
    <t xml:space="preserve"> P102B scoll/ricoll strum. supporto cuscinetti</t>
  </si>
  <si>
    <t>515577/C</t>
  </si>
  <si>
    <t xml:space="preserve"> 07F186R Verifica funzionalità</t>
  </si>
  <si>
    <t>TARATO, ED ALLINEATO, OK.</t>
  </si>
  <si>
    <t>515563/C</t>
  </si>
  <si>
    <t xml:space="preserve"> RIPR.GRUPPO MANOM. P102A</t>
  </si>
  <si>
    <t>RIFACIMENTO GRUPPO MANIFOLD, MONTATO MANOMETRO 25 BAR.</t>
  </si>
  <si>
    <t>TARASCIO B.</t>
  </si>
  <si>
    <t>514367/C</t>
  </si>
  <si>
    <t xml:space="preserve"> PCV202 la pneumatica on off rimane aperta/chiusa</t>
  </si>
  <si>
    <t>514731/C</t>
  </si>
  <si>
    <t xml:space="preserve"> 1400 T016I CONTROLLO E RIPRISTINO</t>
  </si>
  <si>
    <t>RIFACIMENTO TESTINA E RIPRISTINATA TEMPERATURA</t>
  </si>
  <si>
    <t>514372/C</t>
  </si>
  <si>
    <t xml:space="preserve"> 18T005I ripristino vapore MS in ingresso 1800/E102</t>
  </si>
  <si>
    <t>CAVO SPEZZATO, RIFATTA TESTINA, OK</t>
  </si>
  <si>
    <t>515582/C</t>
  </si>
  <si>
    <t xml:space="preserve"> MTZ 11FCV001 (MDEA A T101B)</t>
  </si>
  <si>
    <t>VALVOLA STRUMENTALMENTE OK, TUTTA CHIUSA NON FA TENUTA. SI CONSIGLIA LA REVISIONE.</t>
  </si>
  <si>
    <t>515564/C</t>
  </si>
  <si>
    <t xml:space="preserve"> KV805 SMONTAGGIO - RIMONTAGGIO SERVOMOTORE</t>
  </si>
  <si>
    <t>531045/C</t>
  </si>
  <si>
    <t xml:space="preserve"> 700A - 07F216R.PV: portata riflusso del piatto 19 della T201</t>
  </si>
  <si>
    <t>SOSTITUITO STRUMENTO CON RIPRISTINO DELLA FUNZIONALITA'</t>
  </si>
  <si>
    <t>533551/C</t>
  </si>
  <si>
    <t xml:space="preserve"> 10222217 1200/M - ZMF705R  ripristino funzionale</t>
  </si>
  <si>
    <t>EFFETTUATO ALLINEAMENTO CAMPO/SALA CONTROLLO, CAUSA VALVOLE DI  INTERCETTO STRUMENTO INUTILIZZABILI. NECESSITA PONTEGGIO PER CHIUSURA VALVOLE DI RADICE. D'ACCORDO CON TCL CALDARELLA VERRA' FATTO TUTTO NUOVO.</t>
  </si>
  <si>
    <t>536118/C</t>
  </si>
  <si>
    <t xml:space="preserve"> 700A REVISIONE JB TH-6 SOLO SEGNALI DI TEMPERATURA GIA VERIFICATI</t>
  </si>
  <si>
    <t>529829/C</t>
  </si>
  <si>
    <t xml:space="preserve"> 10218011 1100 - controllo funzionale ed eventuale smontaggio/rimontaggio per revisione LCV020. valvola</t>
  </si>
  <si>
    <t>RIMONTATA VALVOLA IN CAMPO</t>
  </si>
  <si>
    <t>535898/C</t>
  </si>
  <si>
    <t>10218265 1800 - Misuratore di portata di vapore allE102 dellU1800, 18F003BI (il misuratore in questione riporta un valore di portata diverso rispetto al misuratore 18F003RC).  Quindi verifichiamo entrambi i trasmettitori</t>
  </si>
  <si>
    <t>ESEGUITA CORREZIONE DI ZERO</t>
  </si>
  <si>
    <t>536150/C</t>
  </si>
  <si>
    <t xml:space="preserve"> 800 - MC101B CONTROLLO RTD 08-T207/208/209/210/211</t>
  </si>
  <si>
    <t>TEMPERATURE RIPRISTINATE</t>
  </si>
  <si>
    <t>536648/C</t>
  </si>
  <si>
    <t>10223752 700A - 07F219RC controllo e ripristino funzionalit</t>
  </si>
  <si>
    <t>536646/C</t>
  </si>
  <si>
    <t>10223751 700A - 07F220AR controllo e ripristino funzionalit</t>
  </si>
  <si>
    <t>536643/C</t>
  </si>
  <si>
    <t>10223749 700A - MTZ CONTROLLO LIVELLOSTATO BLOCCO T201-07L211SH</t>
  </si>
  <si>
    <t>535524/C</t>
  </si>
  <si>
    <t xml:space="preserve"> 1200/3 - SCOLLEGAMENTO/RICOLLEGAMENTO  ELETTRICO LIVELLOSTATI PER REVISIONE E PROVE DI ALLINEAMENTO CON SALA CONTROLLO</t>
  </si>
  <si>
    <t>535517/C</t>
  </si>
  <si>
    <t xml:space="preserve"> 1200/3 - NUOVA ISTALLAZIONE TRASMETTITORI DI LIVELLO SU D101/102 E PROVE FUNZIONALI CON ALLINEAMENTO IN SALA CONTROLLO</t>
  </si>
  <si>
    <t>529962/C</t>
  </si>
  <si>
    <t xml:space="preserve"> 1200/3 - ripristino  batteria quadro locale, compresa sostituzione  pulsante di emergenza, apertura cassette per sostituzione lampade e pulizia, ripristino passerelle e fascettatura cavi con Piastre metalliche, e rifacimento tettoia della stessa.  </t>
  </si>
  <si>
    <t>PITTURATA INTERA STRUTTURA, APERTE CASSETTE PER SOSTITUZIONE LAMPADE E PORTALAMPADE GUASTE</t>
  </si>
  <si>
    <t>GUARINO/CAVAGNACCHI</t>
  </si>
  <si>
    <t>536846/C</t>
  </si>
  <si>
    <t xml:space="preserve"> 1200/1 - costruzione e montaggio tettoie per riparo JB A1-E5-B2</t>
  </si>
  <si>
    <t>533090/C</t>
  </si>
  <si>
    <t>10221653 700A - MTZ P202RC controllo funzionale</t>
  </si>
  <si>
    <t xml:space="preserve">NESSUNA ANOMALIA. SI RISCONTRAVA LINEA INTERCETTATA DURANTE IL CONTROLLO </t>
  </si>
  <si>
    <t>RICIPUTO A. / SERRA G.</t>
  </si>
  <si>
    <t>536796/C</t>
  </si>
  <si>
    <t xml:space="preserve"> 1200/1-F101 assistenza strumentale</t>
  </si>
  <si>
    <t>ASSISTENZA STRUMENTALE A F101</t>
  </si>
  <si>
    <t>535903/C</t>
  </si>
  <si>
    <t xml:space="preserve"> 1200/3 - controllo funzionale in campo delle valvole pneumatiche della linea 3</t>
  </si>
  <si>
    <t>537268/C</t>
  </si>
  <si>
    <t xml:space="preserve"> 1200/3 - SMONTAGGIO/RIMONTAGGIO PILOTI F101/102 PER REVISIONE E VERIFICA FOTOCELLULE</t>
  </si>
  <si>
    <t>RIMONTATE TUTTE LE FOTOCELLULE E PILOTA F101. RIMANE PILOTA F102 E PIROMETRO SU F101</t>
  </si>
  <si>
    <t>538357/C</t>
  </si>
  <si>
    <t xml:space="preserve"> 1200/2 - Z2F303RC controllo funzionale</t>
  </si>
  <si>
    <t>AZZERAMENTO TRASMETTITORE ED ALLINEAMENTO MISURA CON SALA CONTROLLO. N.B.: LA VALVOA , FCV 303 E' ARIA A., SENZA ARIA RIMANE BLOCCATA AL 25% DI APERTURA, NON VA' IN CHIUSURA. SI CONSIGLIA LA REVISIONE.</t>
  </si>
  <si>
    <t>TARASCIO/PARTESANO/OGNISANTI</t>
  </si>
  <si>
    <t>538358/C</t>
  </si>
  <si>
    <t xml:space="preserve"> 1200/2 - Z2F304RC controllo funzionale</t>
  </si>
  <si>
    <t>AZZERAMENTO TRASMETTITORE ED ALLINEAMENTO MISURA CON SALA CONTROLLO</t>
  </si>
  <si>
    <t>537766/C</t>
  </si>
  <si>
    <t>10224188 700A - D202   controllo funzionale LIVELLI ACCUMULATORE</t>
  </si>
  <si>
    <t>LIVELLI CONTROLLATI, NULLA DA SEGNALARE.</t>
  </si>
  <si>
    <t>535881/C</t>
  </si>
  <si>
    <t xml:space="preserve"> 1200 - ZMF705R  - ZMF728I  RIFACIMENTO PRIMARI GRUPPO BY_PASS E SOSTITUZIONE STRUMENTI</t>
  </si>
  <si>
    <t xml:space="preserve">ODC DEDICATO: 5400253364 TERMINATE LAVORAZIONI </t>
  </si>
  <si>
    <t>MILLO/DE LUCA</t>
  </si>
  <si>
    <t>538500/C</t>
  </si>
  <si>
    <t xml:space="preserve"> 2200 adeguamento nuova linea di AZOTO PER ANALIZZATORI</t>
  </si>
  <si>
    <t>COSTRUZIONE E POSA MT 20 ACCIAIO DA 12mm</t>
  </si>
  <si>
    <t>DE LUCA/MILLO</t>
  </si>
  <si>
    <t>535902/C</t>
  </si>
  <si>
    <t xml:space="preserve"> 1200/3 - CONTROLLO TRASMETTITORI DI PORTATA E PRESSIONE CON VERIFICA PRIMARI CHE SIANO STASATI Taratura FR di carica (FR 301 - FR 302 - FR 306 - FR 303 - FR 305 - FR 307 - FR304) </t>
  </si>
  <si>
    <t>F301RC stasata da Ponterosso
F302RC - F306RC  provato con tondino da 6mm e martello, positiva non si stasa, è murata ( Riferimento De Luca )</t>
  </si>
  <si>
    <t>538692/C</t>
  </si>
  <si>
    <t xml:space="preserve"> 1200/2 - SCOLLEGAMENTO/RICOLLEGAMENTO ELETTROPNEUMATICO  FCV 302/303</t>
  </si>
  <si>
    <t>535626/C</t>
  </si>
  <si>
    <t>10220464 700 - VERIFICA 07F029R</t>
  </si>
  <si>
    <t>539111/C</t>
  </si>
  <si>
    <t>10218060 800 - ripr. Funzionalit LCV150 VALVOLA SPURGHI CONTINUI CALDAIA</t>
  </si>
  <si>
    <t>SOSTITUITI RELE' PNEUMATICI SU REGOLAZIONE LIVELLO/VALVOLA, SOSTITUITO RICEVITORE 3-15 PSI, SOSTITUITI MANOMETRINI FILTRI RIDUTTORI VALVOLA/LIVELLO. LA REGOLAZIONE E' IN AUTOMATICO.</t>
  </si>
  <si>
    <t>539543/C</t>
  </si>
  <si>
    <t>10225267 1400 - F010RC- controllo funzionale LOOP DI REGOLAZIONE</t>
  </si>
  <si>
    <t xml:space="preserve">SOSTITUITO STRUMENTO VECCHIO HB CON NUOVO ROSEMOUNT, ALLINEATO CON SALA CONTROLLO. </t>
  </si>
  <si>
    <t>SPINALI/GNOCCO</t>
  </si>
  <si>
    <t>537191/C</t>
  </si>
  <si>
    <t>10224035 1200/2 - Z2F302RC controllo</t>
  </si>
  <si>
    <t>535628/C</t>
  </si>
  <si>
    <t xml:space="preserve">10220465 700 - VERIFICA 07F051R </t>
  </si>
  <si>
    <t>530462/C</t>
  </si>
  <si>
    <t>10220619 1800 - VERIFICA FR VAPORE MS LIMITE BATTERIA 18F203R</t>
  </si>
  <si>
    <t>534045/C</t>
  </si>
  <si>
    <t>10222453 2200 - MTZ MISURATORE DI PORTATA F502IC</t>
  </si>
  <si>
    <t>533552/C</t>
  </si>
  <si>
    <t>10222225 700A - VERIFICA LIVELLI D202</t>
  </si>
  <si>
    <t>523468/C</t>
  </si>
  <si>
    <t>10215991 1100 - P251DI.PV(DP scambiatore carica-fondo E201) controllo funzionale</t>
  </si>
  <si>
    <t>532258/C</t>
  </si>
  <si>
    <t xml:space="preserve">10221625 700 - 07F031 ripristino funzionalit </t>
  </si>
  <si>
    <t>532176/C</t>
  </si>
  <si>
    <t>10215990 1400 - T207I(temperatura ingresso E109 termocoppia non collegata)</t>
  </si>
  <si>
    <t>524769/C</t>
  </si>
  <si>
    <t>10216874 1200/2 - controllo Livellostati D101 e D102 Linea 2</t>
  </si>
  <si>
    <t>522556/C</t>
  </si>
  <si>
    <t>10215297 07P620V controllo funzionale</t>
  </si>
  <si>
    <t>522545/C</t>
  </si>
  <si>
    <t xml:space="preserve"> 700A F201AT/BT CONTROLLO E RIPRISTINO FUNZIONALE</t>
  </si>
  <si>
    <t>521572/C</t>
  </si>
  <si>
    <t xml:space="preserve">10214483 700A - 07F216R riflusso T201 ripristino funzionale. </t>
  </si>
  <si>
    <t>521630/C</t>
  </si>
  <si>
    <t>10214556 700 - P101ASL CONTROLLO PRESSOSTATO</t>
  </si>
  <si>
    <t>522680/C</t>
  </si>
  <si>
    <t xml:space="preserve">10215414 700 - 07-F034AR ripristino misura </t>
  </si>
  <si>
    <t>523491/C</t>
  </si>
  <si>
    <t>10215992 ZMF704RC carica Tail in assorbimento  controllo funzionale</t>
  </si>
  <si>
    <t>523483/C</t>
  </si>
  <si>
    <t>10215992 1200/0 - Z0F150R(VAPORE BASSA PRESSIONE L1-L2-L3)   controllo funzionale</t>
  </si>
  <si>
    <t>523481/C</t>
  </si>
  <si>
    <t>10215992 1200/0 - Z0F157R(FG A L.B U1200) controllo funzionale</t>
  </si>
  <si>
    <t>523480/C</t>
  </si>
  <si>
    <t>10215992 1200/3 - Z3T502R.PV(1 letto catalitico R101 L3)  controllo funzionale</t>
  </si>
  <si>
    <t>523479/C</t>
  </si>
  <si>
    <t>10215992 1200/2 - Z2F201RC.PV(metano a F101 L2)    controllo funzionale</t>
  </si>
  <si>
    <t>523471/C</t>
  </si>
  <si>
    <t>10215991 1100 - P101DR.PV(DP FIL104) controllo funzionale</t>
  </si>
  <si>
    <t>523467/C</t>
  </si>
  <si>
    <t>10215991 1100 - F003R(MDEA DA U700 A D104) controllo funzionale</t>
  </si>
  <si>
    <t>523113/C</t>
  </si>
  <si>
    <t>10215761 700 - 07F320RC - U700A  Verifica funzionalit misuratore di portata riciclo</t>
  </si>
  <si>
    <t>525258/C</t>
  </si>
  <si>
    <t xml:space="preserve">10209347 700 - F300RC -TARATURA </t>
  </si>
  <si>
    <t>525380/C</t>
  </si>
  <si>
    <t xml:space="preserve"> 1100 - D102 controllo allarmi alto e altissimo livello   (11L004SH  11L005HA)</t>
  </si>
  <si>
    <t>528881/C</t>
  </si>
  <si>
    <t xml:space="preserve">10219447 700A - VERIFICA PRC210 </t>
  </si>
  <si>
    <t>528903/C</t>
  </si>
  <si>
    <t>10219474 700 - controllo termocoppie 07T196I -07T195I -07T171R -07T052AI -07T170I -07T301I -07T045I</t>
  </si>
  <si>
    <t>531035/C</t>
  </si>
  <si>
    <t xml:space="preserve"> 700 - 07P101CLA ripristino funzionamento del pressostato</t>
  </si>
  <si>
    <t>531790/C</t>
  </si>
  <si>
    <t>10221416 2200 - RIPRISTINO LIVELLI (SE POSSIBILE PER DOMANI)-22L303I / 22L301I</t>
  </si>
  <si>
    <t>533105/C</t>
  </si>
  <si>
    <t>10222033 1800 - VERIFICA LIVELLO 18L109R</t>
  </si>
  <si>
    <t>533216/C</t>
  </si>
  <si>
    <t xml:space="preserve"> 700A - VERIFICA SEGNALI DI TEMPERATURA DALLA JB TH6 IN SALA CONTROLLO  07TRIS20 T305I T303I T304I</t>
  </si>
  <si>
    <t>534058/C</t>
  </si>
  <si>
    <t>10215887 700A - PCV212 non apre oltre il 20%  ripristino funzionalit LOOP di regolazione</t>
  </si>
  <si>
    <t>ELIMINATA DALLA PROGRAMMAZIONE</t>
  </si>
  <si>
    <t>532174/C</t>
  </si>
  <si>
    <t>10215991 1100 - T007R(TEMPERATURA ME108) controllo funzionale</t>
  </si>
  <si>
    <t>535531/C</t>
  </si>
  <si>
    <t>10215992 1200/M - ZMF728(azoto di flussaggio off-site)controllo funzionale</t>
  </si>
  <si>
    <t>STRUMENTO IN PESSIME CONDIZIONI CON CAVO BRUCIATO E GRUPPO BYPASS DA RIFARE EXNOVO.
PER VALVOLE DI RADICE SI NECESSITA DEL PONTEGGIO.</t>
  </si>
  <si>
    <t>536941/C</t>
  </si>
  <si>
    <t xml:space="preserve"> 700A - F223R CONTROLLO FUNZIONALE</t>
  </si>
  <si>
    <t>538075/C</t>
  </si>
  <si>
    <t>10225931 1200/3 - assistenza strumentale avviamento. controllo liv II vasca e pressostato Z3L501I e Z3P405R</t>
  </si>
  <si>
    <t xml:space="preserve">ESEGUITI CONTROLLI RIPRISTINANDO FUNZIONALITA' SU LIVELLO </t>
  </si>
  <si>
    <t>541557/C</t>
  </si>
  <si>
    <t xml:space="preserve"> Z1B401U1  RIPRISTINO FUNZIONALITA FOTOCELLULA</t>
  </si>
  <si>
    <t>541559/C</t>
  </si>
  <si>
    <t xml:space="preserve"> Z3B401U1  RIPRISTINO FUNZIONALITA FOTOCELLULA</t>
  </si>
  <si>
    <t>542498/C</t>
  </si>
  <si>
    <t>10226491 1200M F705R CONTROLLO FUNZIONALE</t>
  </si>
  <si>
    <t>540025/C</t>
  </si>
  <si>
    <t>10225475 1400: RIPRISTINO LOOP DI REGOLAZIONE LRC-201</t>
  </si>
  <si>
    <t>536404/C</t>
  </si>
  <si>
    <t>10222966 10222966 1200: Z0P902I controllo funzionale</t>
  </si>
  <si>
    <t>PULITO E SCARICATO STRUMENTO DI PRESSIONE, INSERITO E CONSEGNATO A ESE.</t>
  </si>
  <si>
    <t>539634/C</t>
  </si>
  <si>
    <t>10224034 1100 - verifica DP FIL102-F103 (testo esteso).</t>
  </si>
  <si>
    <t>SPURGATI NUOVAMENTE LE PRESE SUL FIL-102.MISURA ATTENDIBILE, CONSEGNATO A ESE.</t>
  </si>
  <si>
    <t>541150/C</t>
  </si>
  <si>
    <t>10225850 1200/4 - Z4F175R (AZOTO DA LIMITE BATTERIA)CONTROLLO E RIPRISTINO FUNZIONALITA PORTATA</t>
  </si>
  <si>
    <t>SOSTITUITO STRUMENTO, TARATO ED ALLINEATO CON SALA CONTROLLO</t>
  </si>
  <si>
    <t>SPINALI/ DE LUCA</t>
  </si>
  <si>
    <t>540947/C</t>
  </si>
  <si>
    <t>10225816 IMP.1200/1 RIPRISTINO PALINA RIPETITORE INDICATO F306RC CON COSTRUZIONE STAFFA MECCANICA</t>
  </si>
  <si>
    <t>SOSTITUITA PALINA E RIPRISTINATO RIPETITORE LOCALE.</t>
  </si>
  <si>
    <t>542718/C</t>
  </si>
  <si>
    <t>10226540  1200/0: mtz Z0T976BBI</t>
  </si>
  <si>
    <t>NUSSUNA ANOMALIA DA SEGNALARE</t>
  </si>
  <si>
    <t>542717/C</t>
  </si>
  <si>
    <t>10226539  1200/0: mtz Z0T976BAI</t>
  </si>
  <si>
    <t>542052/C</t>
  </si>
  <si>
    <t>10226371 1200/2: RIPRISTINO PALINA DI SUPPORTO RIPETITORI DI PORTATA NEI PRESSI DELLA PCV 305 LOCALI</t>
  </si>
  <si>
    <t>RIPRISTINATA PALINA</t>
  </si>
  <si>
    <t>543275/C</t>
  </si>
  <si>
    <t>10226804 Z1f303RC linea 1 (aria primaria a Mea gas).CONTROLLO FUNZIONALE</t>
  </si>
  <si>
    <t>ESEGUITA STASATURA CON ESITO POSITIVO.</t>
  </si>
  <si>
    <t>543808/C</t>
  </si>
  <si>
    <t>10227021  2200: 22L518R ripristino</t>
  </si>
  <si>
    <t>NESSUN INTERVENTO, ANNULLATA RICHIESTA INTERVENTO</t>
  </si>
  <si>
    <t>543685/C</t>
  </si>
  <si>
    <t>10226981  22L301RC controllo funzionale</t>
  </si>
  <si>
    <t>ESEGUITA PULIZIA CANDELIERE CON RIPRISTINO DELLA FUNZIONALITA'. SI CONSIGLIA NUOVA INSTALLAZIONE DP (IN SOSTITUZIONE ONDA GUIDATA).</t>
  </si>
  <si>
    <t>TARASCIO/ALLEGRETTI</t>
  </si>
  <si>
    <t>543287/C</t>
  </si>
  <si>
    <t>10226805- 07T113I.PV: uscita E101 A/B lato gas D154 (strumento in bad)</t>
  </si>
  <si>
    <t>SERRAGGIO MORSETTI, LA MISURA SI E' RIPRISTINATA A DCS.</t>
  </si>
  <si>
    <t>543291/C</t>
  </si>
  <si>
    <t>10226806- 07T114I.PV: uscita E101 C/D lato gas D154 (strumento in bad)</t>
  </si>
  <si>
    <t>544286/C</t>
  </si>
  <si>
    <t>10222849 700A - MTZ 07L212RC controllo funzionale E210</t>
  </si>
  <si>
    <t>LIVELLO FUNZIONANTE, VALVOLA STARATA DEL 30% E RIPRISTINATA LA FUNZIONALITA'</t>
  </si>
  <si>
    <t>544285/C</t>
  </si>
  <si>
    <t xml:space="preserve">10211871 2200 - 22F301RC controllo funzionale </t>
  </si>
  <si>
    <t>NESSUNA ANOMALIA DA SEGNALARE. STRUMENTO DOPPIO CON F302I, TRASMETTONO LA STESSA IDENTICA MISURA.</t>
  </si>
  <si>
    <t>542283/C</t>
  </si>
  <si>
    <t>00000001 1400- D102N L102AT/BT CONTROLLO LIVELLI ACCUMULATORE ED EVENTUALI SMONTAGGI/RIMONTAGGI</t>
  </si>
  <si>
    <t>INSTALLATA NUOVA DP</t>
  </si>
  <si>
    <t>544772/C</t>
  </si>
  <si>
    <t>1400L201RC (LIV.CONDENSATO A E203)CONTROLLO E RIPRISTINO FUNZIONALITA LIVELLO</t>
  </si>
  <si>
    <t>SOSTITUITO STRUMENTO</t>
  </si>
  <si>
    <t>544806/C</t>
  </si>
  <si>
    <t>700P101CSL (BASSA PRESSIONE OLIO LUBE P101C)CONTROLLO E RIPRISTINO FUNZIONALITA PRESSOSTATO</t>
  </si>
  <si>
    <t>545204/C</t>
  </si>
  <si>
    <t>10227611  2400:  VERIFICA E TARATURA 24L606RC</t>
  </si>
  <si>
    <t>NULLA DA SEGNALARE SUL LIVELLO TRASMESSO, FUNZIONANTE ED ALLINEATO AL VISIVO. IL LIVELLOSTATO DI ALTO L-607HA ERA IN ALLARME NON VERITIERO, CONTROLLATO E SISTEMATO.</t>
  </si>
  <si>
    <t>544100/C</t>
  </si>
  <si>
    <t>SD 1200/4 - SOSTITUZIONE TERMOMETRI (0-200c) E MANOMETRI (0-6 BAR) D101-102 E CIRCUITI UTILITIES PRESSO LIMITE BATTERIA. (N3 TERMOMETRI 0-250C)-(N3 MANOMETRI 0-10,n3 0-25, N3 0-60 BAR)</t>
  </si>
  <si>
    <t>544667/C</t>
  </si>
  <si>
    <t>10227342 1800/P102C  18T330I necessita controllo ed eventuale ripristino</t>
  </si>
  <si>
    <t>TROVATO FILO LENTO SULLA TESTINA, RIPRISTINATO E STAFFATA TERMORESISTENZA. ALLINEATA MISURA CON SALA CONTROLLO. IN CAMPO IL TAG E' TI339E.</t>
  </si>
  <si>
    <t>543688/C</t>
  </si>
  <si>
    <t>10226982   2400-1-F606R controllo funzionale</t>
  </si>
  <si>
    <t>545796/C</t>
  </si>
  <si>
    <t>10227903  1800: MTZ FCV045 controllo e ripristino funzionalit</t>
  </si>
  <si>
    <t>TIRATO PRESSATRECCIA VALVOLA PER PERDITA PRODOTTO. CONTROLLO FUNZIONALE, OK. VALVOLA CONSEGNATA</t>
  </si>
  <si>
    <t>GARRO/MILLO</t>
  </si>
  <si>
    <t>545703/C</t>
  </si>
  <si>
    <t>18000155950  1800 - P102A Smontaggio/Rimontaggio sonda supporto cuscinetto LOG</t>
  </si>
  <si>
    <t xml:space="preserve">SMONTATE E RIMONTATE SONDE.
</t>
  </si>
  <si>
    <t>545915/C</t>
  </si>
  <si>
    <t>10227999  2200: MTZ 22L534R controllo e ripristino</t>
  </si>
  <si>
    <t>GRUPPO BYPASS STRUMENTO CON MANIFOLD SPEZZATO. DA SOSTITUIRE INSIEME A STRUMENTO OBSOLETO.
SOSTITUITO LIVELLO, ESEHUITA TARATURA E CONSEGNATO AD ESE.</t>
  </si>
  <si>
    <t>544577/C</t>
  </si>
  <si>
    <t>10227311  imp. 1100 TRC007 IN BAD controllo e ripristino funzionale</t>
  </si>
  <si>
    <t>TROVATA POLARITA' INVERTITA SU SEGNALE ANALOGICO. SISTEMATA ED ALLINEATA MISURA A DCS</t>
  </si>
  <si>
    <t>545575/C</t>
  </si>
  <si>
    <t>10227790 - 700: VERIFICA 07T165I</t>
  </si>
  <si>
    <t>NULLA DA SEGNALARE .</t>
  </si>
  <si>
    <t>543499/C</t>
  </si>
  <si>
    <t>10226908 700: Controllo pressostato LUBE P101C   pressostato7P101cSL</t>
  </si>
  <si>
    <t>LINEA TAPPATA. NESSUNA ANOMALIA SU PRESSOSTATO. RIPRISTINATA FUNZIONALITA'</t>
  </si>
  <si>
    <t>542163/C</t>
  </si>
  <si>
    <t xml:space="preserve"> 08-F159R 08-F162R 08 F158BR  CONTROLLO FUNZIONALE</t>
  </si>
  <si>
    <t>547324/C</t>
  </si>
  <si>
    <t>10228612    22L518R   RIPRISTINO   funzionale</t>
  </si>
  <si>
    <t>CONTROLLO FUNZIONE LIVELLO, LAVAGGIO TESTINA CON ACQUA, LAVAGGIO TUBO DI CALMA. INSERITO OK.</t>
  </si>
  <si>
    <t>547325/C</t>
  </si>
  <si>
    <t>10228613    1400: MTZ PRC106   RIPRISTINO   funzionale</t>
  </si>
  <si>
    <t>CONTROLLO FUNZIONALE SULLO STRUMENTO, NULLA DA SEGNALARE.</t>
  </si>
  <si>
    <t>547377/C</t>
  </si>
  <si>
    <t>1200/4 ripristino JB A5 DOPPINI AMMALIRATI</t>
  </si>
  <si>
    <t>LAVORO COMPLETATO. A CURA CAVALIERE E CAVALLO</t>
  </si>
  <si>
    <t>548439/C</t>
  </si>
  <si>
    <t>700- F101N  RIPRISTINO FUNZIONALE FOTOCELLULA BRUCIATORE A</t>
  </si>
  <si>
    <t>547813/C</t>
  </si>
  <si>
    <t>1800 102A RIFACIMENTO TRACCIA DI VAPORE SU STRUMENTAZIONE F058R F059R F060R</t>
  </si>
  <si>
    <t>547316/C</t>
  </si>
  <si>
    <t>1400 L001RB CONTROLLO FUNZIONALE</t>
  </si>
  <si>
    <t>548598/C</t>
  </si>
  <si>
    <t>800-F139R RIFACIMENTO PRIMARI E SUCCESSIVO CONTROLLO FUNZIONALE</t>
  </si>
  <si>
    <t>549321/C</t>
  </si>
  <si>
    <t>10229700   700: AVVISO PR1 RIPR FOTOCELLULA F101N bruciatore C</t>
  </si>
  <si>
    <t>548508/C</t>
  </si>
  <si>
    <t>10229300   1200/1: TARATURA  Z1F201RC</t>
  </si>
  <si>
    <t>548512/C</t>
  </si>
  <si>
    <t>10229301   1200/1: taratura  Z1F204IC</t>
  </si>
  <si>
    <t>549333/C</t>
  </si>
  <si>
    <t>10229710  1100: RIPRISTINO FR012</t>
  </si>
  <si>
    <t>549773/C</t>
  </si>
  <si>
    <t>800-1-F166I  STRUMENTO DI NUOVA GENERAZIONE VERIFICARE INSIEME AL TCL DI REPARTO</t>
  </si>
  <si>
    <t>550105/C</t>
  </si>
  <si>
    <t>1200/2-3 CONTROLLO FOTOCELLULE F102 B501R2-B501R1</t>
  </si>
  <si>
    <t>550546/C</t>
  </si>
  <si>
    <t>1200-2-F102 controllo ed eventuale scrovolatura bocchello fotocellula</t>
  </si>
  <si>
    <t>550538/C</t>
  </si>
  <si>
    <t>10230147  1800: P106A sost manometri  di n 2 manometri (0-40),  sulla mandata pompa (p=16 bar)  sul pannellino (p=24 bar).</t>
  </si>
  <si>
    <t>550671/C</t>
  </si>
  <si>
    <t>700 101N RIPRISTINO FUNZIONALE PILOTA C</t>
  </si>
  <si>
    <t>REVISIONATO IN CANTIERE PILOTA C FORNO F101N. PROVA DI ACCENSIONE, OK</t>
  </si>
  <si>
    <t>550426/C</t>
  </si>
  <si>
    <t>10230089 -10230090 700: mtz 07T640A/B - 700: verifica 07T634A/B  controllo funzionale</t>
  </si>
  <si>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</si>
  <si>
    <t>550785/C</t>
  </si>
  <si>
    <t xml:space="preserve"> 10230224   2400-L606CV SMONTAGIO/RIMONTAGGIO VALVOLA PER REVISIONE</t>
  </si>
  <si>
    <t>RIMONTAGGIO VALVOLA COLLEGAMENTI PNEUMATICI RIPRISTINATI ALLINEAMENTO CON SALA CONTROLLO E INSERIMENTO DELLA VALVOLA A PROCESSO</t>
  </si>
  <si>
    <t>551430/C</t>
  </si>
  <si>
    <t>10230467  800: RIPRISTINO TUBO ARIA SPAZIO NOCIVO C101A</t>
  </si>
  <si>
    <t xml:space="preserve">TROVATO TUBICINO VALVOLA PARZIALIZZAZIONE SPEZZATO. ESEGUITA SOSTITUZIONE OLIVETTA E RICOLLEGATO CON ESITO POSITIVO. </t>
  </si>
  <si>
    <t>547452/C</t>
  </si>
  <si>
    <t>4200-0-LT017 Controllo funzionale TX di livello ed allineamento con sala controllo (D107)</t>
  </si>
  <si>
    <t>ESEGUITO RIEMPIMENTO DEI PRIMARI CON ACQUA RIPRISTINANDO LA FUNZIONALITÀ.</t>
  </si>
  <si>
    <t>ALLEGRETTI</t>
  </si>
  <si>
    <t>552926/C</t>
  </si>
  <si>
    <t>10231166  RIPR 22L515HA E 22L515HH</t>
  </si>
  <si>
    <t>TROVATO LIVELLO PNEUMATICO CON IL FLAPPER BLOCCATO E SENZA USCITA PNEUMATICA. PULITO E LUBRIFICATO. GLI ALLARMI SONO RIENTRATI.</t>
  </si>
  <si>
    <t>553112/C</t>
  </si>
  <si>
    <t>1200/2 scollegamento elettropneumatico valvole F302/303 CV</t>
  </si>
  <si>
    <t>SCOLLEGATE LE 2 VALVOLE.</t>
  </si>
  <si>
    <t>552855/C</t>
  </si>
  <si>
    <t>10231088  700: RIPRISTINO CHIUSURA STAGNA CASSETTA STRUMENTALE</t>
  </si>
  <si>
    <t xml:space="preserve">RIPRISTINATI N 2 FORI CASSETTA SENZA FILETTO. </t>
  </si>
  <si>
    <t>552461/C</t>
  </si>
  <si>
    <t>10230879 700 F035RC CONTROLLO FUNZIONALE</t>
  </si>
  <si>
    <t>CONTROLLO DI TARATURA, AZZERAMENTO ED ALLINEAMENTO CON SALA CONTROLLO. NULLA DA SEGNALARE.</t>
  </si>
  <si>
    <t>549852/C</t>
  </si>
  <si>
    <t>10229855  1200: Z0H967BIC controllo e ripristino</t>
  </si>
  <si>
    <t>SMONTAGGIO ATTUATORE TERMINATO, A CURA ZINGARI.</t>
  </si>
  <si>
    <t>555309/C</t>
  </si>
  <si>
    <t>10232241   700: VERIFICA T006HA</t>
  </si>
  <si>
    <t>SERVE PIANO DI LAVORO PER ISPEZIONARE TERMOELEMENTO, LAVORO TERMINATO CON ESITO POSITIVO. A CONOSCENZA TCL CALDARELLA</t>
  </si>
  <si>
    <t>556045/C</t>
  </si>
  <si>
    <t>10227342   1800: 18T033I ripristino</t>
  </si>
  <si>
    <t>LA TEMPERATURA E' ALLINEATA ALLE ALTRE 2 ( TRIPLICE MISURA DI BLOCCO ). IL CONTROLLO NON VIENE EFFETTUATO.</t>
  </si>
  <si>
    <t>547314/C</t>
  </si>
  <si>
    <t xml:space="preserve">Nessuna anomalia riscontrata.Effettuato allineamento sala controllo. </t>
  </si>
  <si>
    <t>555603/C</t>
  </si>
  <si>
    <t>00000005 700 - P602RC COTROLLO FUNZIONALE</t>
  </si>
  <si>
    <t>555303/C</t>
  </si>
  <si>
    <t>10232242   1200/M: VERIFICA ZMT802AR</t>
  </si>
  <si>
    <t>TROVATO FILO LENTO A RETRO QUADRO, SERRATO. ALLINEATA MISURA CON SALA CONTROLLO ( 0-400°C )PER ISPEZIONARE IL TERMOELEMENTO NECESSITA PONTEGGIO</t>
  </si>
  <si>
    <t>557856/C</t>
  </si>
  <si>
    <t>10232991  08F159R. CONTROLLO FUNZIONALE</t>
  </si>
  <si>
    <t>STRUMENTO RIR: ATTIVITA' NON DI COMPETENZA COEMI.</t>
  </si>
  <si>
    <t>557857/C</t>
  </si>
  <si>
    <t>10232992  08F160R CONTROLLO FUNZIONALE</t>
  </si>
  <si>
    <t>558035/C</t>
  </si>
  <si>
    <t>800 C101B RIPRISINO ARMADIO PANNELLO LOCALE CON PITTURAZIONE DELLO STESSO E PULIZIA AL SUO INTERNO</t>
  </si>
  <si>
    <t>556714/C</t>
  </si>
  <si>
    <t>00000003 1800-1-F045V - ripristino funzionalit valvola</t>
  </si>
  <si>
    <t>TROVATA MEMBRANA BUCATA, VERRA' SOSTITUITA DOMANI GG 24/10</t>
  </si>
  <si>
    <t>561732/C</t>
  </si>
  <si>
    <t>2200: RIPRISTINO MISURATORI DI LIVELLO COMPRESSORI C201-C201S 22L301IC(HC)22L305I(ACQUA)22L302I(ACQUA)</t>
  </si>
  <si>
    <t>556064/C</t>
  </si>
  <si>
    <t>10229281   700: VERIFICA FUNZ 07B600ASL  controllo funzionale</t>
  </si>
  <si>
    <t>NON PROCESSATO PERCHE' FOTOCELLULA FUNZIONA</t>
  </si>
  <si>
    <t>557060/C</t>
  </si>
  <si>
    <t>10228362I  700: RIPR PRC001 controllo funzionale MANDATA P101A\B\C</t>
  </si>
  <si>
    <t>NON PROCESSATO PERCHE' PRESSIONE OLTRE 60 BAR ESERCIZIO, E LA VALVOLA NON E' BYPASSABILE</t>
  </si>
  <si>
    <t>557503/C</t>
  </si>
  <si>
    <t>10232874  800-B107V/SV smontaggio/rimontaggio per revisione</t>
  </si>
  <si>
    <t>557504/C</t>
  </si>
  <si>
    <t>10232875  800-B108V/SV- smontaggio/rimontaggio per revisione</t>
  </si>
  <si>
    <t>557500/C</t>
  </si>
  <si>
    <t>10232873  800- B105V smontaggio/rimontaggio per revisione</t>
  </si>
  <si>
    <t>556807/C</t>
  </si>
  <si>
    <t>10224484  700: MTZ 07Z603I controllo funzionale (FCV603I ARIA F101)</t>
  </si>
  <si>
    <t>556790/C</t>
  </si>
  <si>
    <t>10224478   700: MTZ 07T640AT controllo funzionale (DIFFERENZA 20°C)</t>
  </si>
  <si>
    <t>565185/C</t>
  </si>
  <si>
    <t>1200M FR702 CONTROLLO FUNZIONALE TRASMETTITORE</t>
  </si>
  <si>
    <t>564878/C</t>
  </si>
  <si>
    <t>10236094   Ripristino funzionalit LCV016 e P104 1100-T103</t>
  </si>
  <si>
    <t>la valvola e' stata provata in manuale, funziona. Quando messa in regolazione con il livello, non regola. Da controllare il livello.
( LA VALVOLA NON SI PRESENTA IN CONDIZIONI OTTIMALI ESTERNE, SI CONSIGLIA LA REVISIONE IN OFFICINA).</t>
  </si>
  <si>
    <t>564608/C</t>
  </si>
  <si>
    <t>10235886  U800:  ripristino funzionalit LCV113B</t>
  </si>
  <si>
    <t>RIPRISTINO VALVOLA DA POSIZIONATORE OTTURATO IN USCITA. PROVE FUNZIONALI E ALLINEATA CON SALA CONTROLLO</t>
  </si>
  <si>
    <t>567499/C</t>
  </si>
  <si>
    <t>1200L2 F103 ASSISTENZA STRUMENTALE PER ACCENSIONE FORNO</t>
  </si>
  <si>
    <t>566838/C</t>
  </si>
  <si>
    <t>1200L2 F103 SMONTAGGIO/MONTAGGIO  PER REVISIONE STRUMENTAZIONE E VALVOLE CON RELATIVO ALLINEAMENTO CON SALA CONTROLLO</t>
  </si>
  <si>
    <t>567371/C</t>
  </si>
  <si>
    <t>Z3F306RC(SPILLING MEA GAS)CONTROLLO E RIPRISTINO MISURA DI PORTATA</t>
  </si>
  <si>
    <t>567373/C</t>
  </si>
  <si>
    <t>Z4F201RC(FUEL GAS A B105)CONTROLLO E RIPRISTINO MISURA DI PORTATA</t>
  </si>
  <si>
    <t>567382/C</t>
  </si>
  <si>
    <t>Z0F161R(METANO DA L.B.) CONTROLLO E RIPRISTINO MISURA  DI PORTATA</t>
  </si>
  <si>
    <t>567547/C</t>
  </si>
  <si>
    <t>Razionalizzazione allarmi a DCS area 3-Imp.1100.- Ripristino funzionalita' P265HA (TEN.P150A OPPOSTO GIUNTO) misura in allarme di alto livello,  interfacciarsi con sala controllo prima di iniziare attivita'.</t>
  </si>
  <si>
    <t>567549/C</t>
  </si>
  <si>
    <t>Razionalizzazione allarmi a DCS area 3-Imp.1100.- Ripristino funzionalita' P268HA (TENUTA P150B LATO GIUNTO) misura in allarme di alto livello,  interfacciarsi con sala controllo prima di iniziare attivita'.</t>
  </si>
  <si>
    <t>566131/C</t>
  </si>
  <si>
    <t>10236872 B617V U700 smontaggio/rimontaggio valvola</t>
  </si>
  <si>
    <t>561709/C</t>
  </si>
  <si>
    <t xml:space="preserve">2200: RIPRISTINO MISURATORI DI PORTATA COMPRESSORI C201-C201S </t>
  </si>
  <si>
    <t>567304/C</t>
  </si>
  <si>
    <t>1200L3 Z3F503RC CONTROLLO E RIPRISTINO FUNZIONALITA</t>
  </si>
  <si>
    <t>567380/C</t>
  </si>
  <si>
    <t>700F002RC(A/B) CARICA A D101 CONTROLLO E RIPRISTINO MIURE DI PORTATA</t>
  </si>
  <si>
    <t>567385/C</t>
  </si>
  <si>
    <t>Z3F401R(L.S. Prodotto.) CONTROLLO E RIPRISTINO MISURA  DI PORTATA</t>
  </si>
  <si>
    <t>568692/C</t>
  </si>
  <si>
    <t>1200 L3 PSV203 : ripristino funzionalit</t>
  </si>
  <si>
    <t>568179/C</t>
  </si>
  <si>
    <t>1800: CONTROLLO DI PREDITTIVA ME110B - V014</t>
  </si>
  <si>
    <t>568699/C</t>
  </si>
  <si>
    <t>700A - FR221: Ripristino funzionalit</t>
  </si>
  <si>
    <t>567198/C</t>
  </si>
  <si>
    <t>1200L4 Z4F302R CONTROLLO E RIPRISTINO FUNZIONALITA</t>
  </si>
  <si>
    <t>566832/C</t>
  </si>
  <si>
    <t>700C101 RIPRISTINO STRUMENTAZIONE A BORDO</t>
  </si>
  <si>
    <t>565716/C</t>
  </si>
  <si>
    <t xml:space="preserve">10236580   07L166 LIVELLO T152 </t>
  </si>
  <si>
    <t>565573/C</t>
  </si>
  <si>
    <t>10232988  08F158R CONTROLLO FUNZIONALE</t>
  </si>
  <si>
    <t>565575/C</t>
  </si>
  <si>
    <t>565715/C</t>
  </si>
  <si>
    <t xml:space="preserve">10236307  07L165 Livello T151 </t>
  </si>
  <si>
    <t>565354/C</t>
  </si>
  <si>
    <t>1200/4 controllo e ripristino fotocellule</t>
  </si>
  <si>
    <t>565326/C</t>
  </si>
  <si>
    <t xml:space="preserve"> 700- AVVISO PR1- ASSISTENZA PER ACCNESIONE BRUCIATORE A F101N</t>
  </si>
  <si>
    <t>563862/C</t>
  </si>
  <si>
    <t>800LRC102- ED L125CO CONTROLLO E RIPRISTINO STRUMENTAZIONE</t>
  </si>
  <si>
    <t>563499/C</t>
  </si>
  <si>
    <t>10235453   1200-1: adm assistenza  RILIEVI PRESSIONE  da D104-L1 A L.B.</t>
  </si>
  <si>
    <t>562797/C</t>
  </si>
  <si>
    <t>10235181 - 800 ripristino livello 18L029IC D106</t>
  </si>
  <si>
    <t>563120/C</t>
  </si>
  <si>
    <t>1200/4 assistenza strumentale avviamento impianto</t>
  </si>
  <si>
    <t>562695/C</t>
  </si>
  <si>
    <t>2200-F304I COTROLLO FUNZIONALE</t>
  </si>
  <si>
    <t>562429/C</t>
  </si>
  <si>
    <t>700A ripristino segnali JBTH6 CON SOSTITUZIONE CAVI E PASSERELLE</t>
  </si>
  <si>
    <t>562438/C</t>
  </si>
  <si>
    <t>10234984 2200-L301CV SMONTAGGIO/RIMONTAGGIO VALVOLA</t>
  </si>
  <si>
    <t>562358/C</t>
  </si>
  <si>
    <t>Razionalizzazione allarmi a DCS-Imp.800-Ripristino funzionalita' F160R (VAP.BAS.PRES. DA LIM.BAT); interfacciarsi con sala controllo prima di iniziare attivita'.</t>
  </si>
  <si>
    <t>562188/C</t>
  </si>
  <si>
    <t>10234858  700A - 07F220AR -  07F220bR - 07F201RC - 07F211RC  - -07F221RC  controllo funzionale</t>
  </si>
  <si>
    <t>561016/C</t>
  </si>
  <si>
    <t>700F101N CONTROLLO E RIPRISTINO XV605 PILOTA GAS PER ACCENSIONE BRUCIATORE D</t>
  </si>
  <si>
    <t>560866/C</t>
  </si>
  <si>
    <t>1100 - F004/005R CONTROLLO FUNZIONALE</t>
  </si>
  <si>
    <t>559577/C</t>
  </si>
  <si>
    <t>10233862  LCV011 U700 serraggio premitreccia</t>
  </si>
  <si>
    <t>559365/C</t>
  </si>
  <si>
    <t>1200 HIC 742 SMONTAGGIO / RIMONTAGGIO SERVOMOTORE</t>
  </si>
  <si>
    <t>556049/C</t>
  </si>
  <si>
    <t>10228257    RIPRISTINO MISURATORE DI PORTATA A 2200-D103 ( 22F505R)</t>
  </si>
  <si>
    <t>559100/C</t>
  </si>
  <si>
    <t>1200L3 RIPRISTINO PIROMETRO OTTICO Z3T401A CON PROVE DI FUNZIONALITA ED ALLINEAMENTO</t>
  </si>
  <si>
    <t>558970/C</t>
  </si>
  <si>
    <t>1200/L1 RIPRISTINI STRUMENTALI PER AVVIAMENTO IMPIANTO ED ACCENSIONE F101 ED F102</t>
  </si>
  <si>
    <t>558644/C</t>
  </si>
  <si>
    <t>1200/1 T404R CONTROLLO FUNZIONALE TERMOCOPPIA</t>
  </si>
  <si>
    <t>558129/C</t>
  </si>
  <si>
    <t xml:space="preserve">800 PCV112 bloccata </t>
  </si>
  <si>
    <t>556624/C</t>
  </si>
  <si>
    <t>10226805  07T118I 07T113I 07T114I controllo funzionale termocoppie</t>
  </si>
  <si>
    <t>554430/C</t>
  </si>
  <si>
    <t>10231797 - 1400: MTZ 14L007HA CONTROLLO FUNZIONALE</t>
  </si>
  <si>
    <t>549706/C</t>
  </si>
  <si>
    <t xml:space="preserve"> 1200-MAX  E OFF SITE CONTROLLO  RIPRISTINO E MOVIMENTAZIONE  KV e HIC.  (autocestello)</t>
  </si>
  <si>
    <t>546734/C</t>
  </si>
  <si>
    <t>10228362   700: MTZ PRC001-controllo e ripristino funzionale</t>
  </si>
  <si>
    <t>541705/C</t>
  </si>
  <si>
    <t xml:space="preserve"> IMP.1200MAXI F201 RIPRISTINO FUNZIONALITA FOTOCELLULA  DOPO  STASATURA DEL CANOTTO OTTICO</t>
  </si>
  <si>
    <t>539034/C</t>
  </si>
  <si>
    <t xml:space="preserve"> 1200/1 - L501SLcontrollo e ripristino livello vasca 2</t>
  </si>
  <si>
    <t>537399/C</t>
  </si>
  <si>
    <t xml:space="preserve"> 1400 - T016I FONDO T103 DA E115 CONTROLLO  E  RIPRISTINO FUNZIONALITA TEMPERATURA</t>
  </si>
  <si>
    <t>535904/C</t>
  </si>
  <si>
    <t xml:space="preserve"> 1200/M - E OFF SITE CONTROLLO  RIPRISTINO E MOVIMENTAZIONE  KV e HIC. </t>
  </si>
  <si>
    <t>CONTROLLO GIORNALIERO</t>
  </si>
  <si>
    <t>529824/C</t>
  </si>
  <si>
    <t>10218020 1800 - P101B ripristino cavi. e faccettatura (CAVALLI)</t>
  </si>
  <si>
    <t>529831/C</t>
  </si>
  <si>
    <t>10218012 1100 - ripristino passerella porta cavi fascettatura (CAVALLI)</t>
  </si>
  <si>
    <t>537193/C</t>
  </si>
  <si>
    <t>10224036 1200/2 - Z2F304RC controllo</t>
  </si>
  <si>
    <t>541779/C</t>
  </si>
  <si>
    <t xml:space="preserve"> 1800C102B SMONTAGGIO/RIMONTAGGIO STRUMENTAZIONE PER REVISIONE PARTE POMPANTE</t>
  </si>
  <si>
    <t>544236/C</t>
  </si>
  <si>
    <t>SD 1200/4 - controllo ed eventuale stasatura di FT303 (ARIA A B106) - FT304 (ARIA SWS) - FT305 (ARIA FINE A B106)</t>
  </si>
  <si>
    <t>544409/C</t>
  </si>
  <si>
    <t>SD imp.1200/4-Controllo strumentazione e successive verifiche matrice C&amp;E blocchi impianto, come da schemi allegati. Interfacciarsi con sala controllo per verificare la fattibilit dei singoli controlli.</t>
  </si>
  <si>
    <t>544010/C</t>
  </si>
  <si>
    <t>1800-C102B SOSTITUZIONE SENZORE VOLANO</t>
  </si>
  <si>
    <t>IN ATTESA RICAMBIO</t>
  </si>
  <si>
    <t>544278/C</t>
  </si>
  <si>
    <t>1200/4 - SMONTAGGIO/RIMONTAGGIO PILOTA F101 PER REVISIONE E VERIFICA FOTOCELLULE</t>
  </si>
  <si>
    <t>ESEGUITO SMONTAGGIO</t>
  </si>
  <si>
    <t>MILLO/SPINALI</t>
  </si>
  <si>
    <t>545715/C</t>
  </si>
  <si>
    <t>10227873  1200/0: VERIFICA FUNZIONAMENTO AUTOMATICO VALVOLE ARIA  Z0F966BDIC e Z0F967BIC</t>
  </si>
  <si>
    <t>546897/C</t>
  </si>
  <si>
    <t>1200/4 - B203SV / BV205V1 / P202CV SMONTAGGIO/RIMONTAGGIO VALVOLE PER REVISIONE</t>
  </si>
  <si>
    <t>544672/C</t>
  </si>
  <si>
    <t>10227344  1200 controllo strumentale FR di vapore LS   ZF1401R.pv - Z3F401R.pv - Z0F152 (acqua BW alle caldaie)</t>
  </si>
  <si>
    <t>NON SI TROVA LO STRUMENTO Z0F152, CERCATO INSIEME AD OPERATORE, GLI ALTRI SONO STATI AZZERATI EDA ALLINEATI CON SALA CONTROLLO.</t>
  </si>
  <si>
    <t>547396/C</t>
  </si>
  <si>
    <t>10228704  800: PCV112 controllo e ripristino valvola</t>
  </si>
  <si>
    <t>SOSTITUITO IPCONVERTER</t>
  </si>
  <si>
    <t>547948/C</t>
  </si>
  <si>
    <t>700-1-APH100-F101N ripristino fotocellula bruciatore B</t>
  </si>
  <si>
    <t>547945/C</t>
  </si>
  <si>
    <t>1200M F201 RIPRISTINO FUNZIIONALE FOTOCELLULA</t>
  </si>
  <si>
    <t>547949/C</t>
  </si>
  <si>
    <t>1200-0-B901C  ripristino sonde di temperatura e vibrazione e strumentazione varia a bordo macchina</t>
  </si>
  <si>
    <t>547508/C</t>
  </si>
  <si>
    <t xml:space="preserve">10228743  - 1400-T105- 14F202ARC-14F202BRC - CONTROLLO FUNZIONALE - rilievo bandierina disco e modifica dei FS dei misuratori </t>
  </si>
  <si>
    <t>548156/C</t>
  </si>
  <si>
    <t>1400 F005I RIFACIMENTO PRIMARI + FLUSSAGGI</t>
  </si>
  <si>
    <t>547808/C</t>
  </si>
  <si>
    <t>1200MAXI (F201)RIPRISTINO FUNZIONALITA FOTOCELLULA</t>
  </si>
  <si>
    <t>Controllo effettuato, stasatura canale con azoto.</t>
  </si>
  <si>
    <t>549123/C</t>
  </si>
  <si>
    <t>10229568  700: RIPR TUBO ARIA STRUMENTI A PNEUMATICA DILUVIO F101N  B617V</t>
  </si>
  <si>
    <t>549324/C</t>
  </si>
  <si>
    <t>10229705   800: RIPRISTINO SONDA VIBRAZIONI COMPRESSORE C101B</t>
  </si>
  <si>
    <t>549121/C</t>
  </si>
  <si>
    <t>10229589  22L201RC controllo funzionale</t>
  </si>
  <si>
    <t>549480/C</t>
  </si>
  <si>
    <t>Controllo combustione F101 L1 e termocoppie Z1T402  "zona SWS della L1 Z1T402 A e Z1 T402B "</t>
  </si>
  <si>
    <t>544235/C</t>
  </si>
  <si>
    <t>SD 1200/4 - controllo ed eventuale stasatura di FT301 (CARICA MEA) - FT302 (CARICA SWS A F101) - FT306 (SPILL. MEA A F101) - FT307 (SPILL MEA GAS B103)</t>
  </si>
  <si>
    <t>549322/C</t>
  </si>
  <si>
    <t>10229698  2200BD L514LA - L514HA CONTROLLO E RIPRISTINO</t>
  </si>
  <si>
    <t>548695/C</t>
  </si>
  <si>
    <t>1400 F005I costruzione flussaggi e prove funzionali</t>
  </si>
  <si>
    <t>NECESSITA INTERVENTO PONTEROSSO PER RADICI TAPPATE, PONTEGGIO ESISTENTE</t>
  </si>
  <si>
    <t>548304/C</t>
  </si>
  <si>
    <t xml:space="preserve"> 1200/3:  RILIEVI DI PRESSIONE come indicati da ESE</t>
  </si>
  <si>
    <t>543964/C</t>
  </si>
  <si>
    <t xml:space="preserve"> 1200-MAX  E OFF SITE CONTROLLO  RIPRISTINO E MOVIMENTAZIONE  KV e HIC. </t>
  </si>
  <si>
    <t>KV 757 A.C. LA VALVOLA NONOSTANTE LA STRUMENTAZIONE FUNZIONI PERFETTAMENTE NON VA IN CHIUSURA. BLOCCATA.
K.V. 756 A.A. VALVOLA BLOCCATA CHIUSA IN VOLANTINO, NON E' POSSIBILE PROVARLA.</t>
  </si>
  <si>
    <t>550417/C</t>
  </si>
  <si>
    <t>700-1-F101 N  CONTROLLO FUNZIONALE PILOTA BRUC A F101N</t>
  </si>
  <si>
    <t>549850/C</t>
  </si>
  <si>
    <t>700 F101N TCV639COTROLLO ZT DI RITORNO POSIZIONE VALVOLA</t>
  </si>
  <si>
    <t>IN ATTESA DI INTERVENTO PREZZAVENTO</t>
  </si>
  <si>
    <t>550411/C</t>
  </si>
  <si>
    <t>10230078   PRIORITA' 1- 1200/1: RIPR Z1B401U1</t>
  </si>
  <si>
    <t>550679/C</t>
  </si>
  <si>
    <t>2400-1-L606RCV serraggio premi treccia</t>
  </si>
  <si>
    <t>IL PREMI TRECCIA NON E' STATO POSSIBILE SERRARLO, PERCHE' I TIRANTI SONO CORROSI. SI CONSIGLIA LA REVISIONE DELLA VALVOLA</t>
  </si>
  <si>
    <t>551074/C</t>
  </si>
  <si>
    <t>1400 F004/005I CONTROLLO E RIPRISTINO FUNZIONALE</t>
  </si>
  <si>
    <t>551042/C</t>
  </si>
  <si>
    <t>URGENTE!: ORDINE PULIZIA IMPIANTI AREA 3</t>
  </si>
  <si>
    <t>550255/C</t>
  </si>
  <si>
    <t>800 FCV120 CONTROLLO FUNZIONALE ED EVENTUALE SMONTAGGIO/RIMONTAGGIO PER REVISIONE</t>
  </si>
  <si>
    <t>VALVOLA IN REVISIONE IN OFFICINA VALVOLE</t>
  </si>
  <si>
    <t>551104/C</t>
  </si>
  <si>
    <t xml:space="preserve">10230332 SMONTAGGIO/RIMONTAGGIO PER  Revisione FCV303- </t>
  </si>
  <si>
    <t>551109/C</t>
  </si>
  <si>
    <t>10230340 1200/2 HIC740 controllo funzionale ed eventuale smontaggio servomotore per revisione  valvola completa</t>
  </si>
  <si>
    <t>551114/C</t>
  </si>
  <si>
    <t>10230341 1200/2 HIC744 controllo funzionale ed eventuale smontaggio servomotore per revisione  valvola completa</t>
  </si>
  <si>
    <t>550854/C</t>
  </si>
  <si>
    <t>10230257   700A: VERIFICA 07L208SC+ AUTOMATISMO POMPA P205-P204B</t>
  </si>
  <si>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</si>
  <si>
    <t>551711/C</t>
  </si>
  <si>
    <t>area cantieri sud ripristino funzionale autoclave acqua cantieri MESSA IN SICUREZZA A CURA ESECUTORE</t>
  </si>
  <si>
    <t>SOSTITUITO GALLEGGIANTE SUL SERBATOIO. COLLEGAMENTO ELETTRICO A CURA DEL SIG. ROSSITTO.</t>
  </si>
  <si>
    <t>551101/C</t>
  </si>
  <si>
    <t xml:space="preserve">(AVVISO 10230331) REVISIONE VALVOLA FCV302 IMP. 1200/2 ( SWS GAS A B-103 ) </t>
  </si>
  <si>
    <t>551981/C</t>
  </si>
  <si>
    <t>10230720   2200: MTZ 22L534R (D101B) ripristino funzionale</t>
  </si>
  <si>
    <t>PULITI PRIMARI,RIEMPITO BARILOTTO CON H2O E REGOLATI FLUSSAGGI.</t>
  </si>
  <si>
    <t>552839/C</t>
  </si>
  <si>
    <t>Avviso 10217843-Imp.1200/3 (linee degasaggio)-Controllo funzionalita' F901T(Port vap eiet CLAUS L 3),F902T('Port SW gas da CLAUS L3),X901V(Valvola CLAUS L3) T901I(Temp vap eiet CLAUS L 3); interfacciarsi con sala controllo prima della taratura</t>
  </si>
  <si>
    <t>552932/C</t>
  </si>
  <si>
    <t xml:space="preserve">10231165. 07F220BR  ripristino del misuratore di portata Testa Splitter + Taglio laterale  </t>
  </si>
  <si>
    <t>552464/C</t>
  </si>
  <si>
    <t>10230880 700 P018RC CONTROLLO FUNZIONALE</t>
  </si>
  <si>
    <t>553316/C</t>
  </si>
  <si>
    <t>1200/2 - smontaggio/rimontaggio valvola F303CV e successivo trasporto in officina esterna</t>
  </si>
  <si>
    <t>553117/C</t>
  </si>
  <si>
    <t>1200/2 smontaggio fotocellule e piloti su F101/102</t>
  </si>
  <si>
    <t>552275/C</t>
  </si>
  <si>
    <t>553993/C</t>
  </si>
  <si>
    <t>10231640-1400- VERIFICA 14L006-</t>
  </si>
  <si>
    <t>RIPRISTINATO BATTENTE SU PRESA NEGATIVA. LIVELLO INSERITO A DCS.</t>
  </si>
  <si>
    <t>553790/C</t>
  </si>
  <si>
    <t>2200D102- 22L514HA RIPRISTINO LIVELLOSTATO</t>
  </si>
  <si>
    <t>IL TX DI LIVELLO PNEUMATICO HA UNA GROOSA CRAVATTA SULLA PRESA INFERIORE, E NON E' INTERCETTABILE. CONTROLLO NON ESEGUITO. SOSTITUITO RELE' PNEUMATICO GUASTO E RIPRISTINATA LA MISURA. ALLARME RIENTRATO. ESERCIZIO SI RIFIUTA DI SCARICARE IL LIVELLO PER IL DRENAGGIO</t>
  </si>
  <si>
    <t>553811/C</t>
  </si>
  <si>
    <t xml:space="preserve">10231541  VERIFICA FRC201 </t>
  </si>
  <si>
    <t>NON SI PUO' LAVORARE PER INTERFERENZA CON RIPRISTINO CIMINIERA.</t>
  </si>
  <si>
    <t>551108/C</t>
  </si>
  <si>
    <t>10230333 5.Verifica misuratori di portata aria-gas-MEA GAS-SWS GAS F301/302/306RC</t>
  </si>
  <si>
    <t>553807/C</t>
  </si>
  <si>
    <t>10231539-22L534R   ripristino funzionale</t>
  </si>
  <si>
    <t>RIEMPITO CANNA PER MANCANZA BATTENTE, LIVELLO RIPRISTINATO.</t>
  </si>
  <si>
    <t>554747/C</t>
  </si>
  <si>
    <t>10231952    1200/1-F103 smontaggio/rimontaggio accenditore pilota per revisione</t>
  </si>
  <si>
    <t xml:space="preserve">SMONTATO E REVISIONATO ACCENDITORE IN OFFICINA. ( IL VECCHIO E' STATO DISTRUTTO MESSO NUOVO )
</t>
  </si>
  <si>
    <t>556068/C</t>
  </si>
  <si>
    <t>10226908   700: 07P101CSL controllo pressostato  controllo funzionale</t>
  </si>
  <si>
    <t>549502/C</t>
  </si>
  <si>
    <t>10229300  1200/1: TARATURA  Z1F201RC -  Z1F204IC</t>
  </si>
  <si>
    <t>556789/C</t>
  </si>
  <si>
    <t>10224479   700: MTZ 07T640BT controllo funzionale</t>
  </si>
  <si>
    <t>556791/C</t>
  </si>
  <si>
    <t xml:space="preserve"> 10224477    700: MTZ 07LT3_51B controllo funzionale</t>
  </si>
  <si>
    <t>556795/C</t>
  </si>
  <si>
    <t>10224476   700: MTZ 07LT3_51A controllo funzionale</t>
  </si>
  <si>
    <t>556797/C</t>
  </si>
  <si>
    <t>10224449  700: MTZ 07LPA2_1  controllo funzionale</t>
  </si>
  <si>
    <t>556395/C</t>
  </si>
  <si>
    <t>1200/1 - HIC 744 SMONTAGGIO / RIMONTAGGIO SERVOMOTORE</t>
  </si>
  <si>
    <t xml:space="preserve">SMONTATO SERVOMOTORE PER PROVA APERTURA VALVOLA CON AIRTORX, PROVATO AD APIRE LA VALVOLA CON VED CON PRESSIONE A 2500 PSI. LA VALVOLA NON SI APRE. 
</t>
  </si>
  <si>
    <t>557646/C</t>
  </si>
  <si>
    <t>1200-HIC744 SBLOCCAGGIO VALVOLA</t>
  </si>
  <si>
    <t>557515/C</t>
  </si>
  <si>
    <t>18000158978  800 C101B SMONTAGGIO/RIMONTAGGIO ELETTRO STRUMENTALE ACCESSORI A BORDO MACCHINA COME INDICATO DA FUNZIONE MACCHINE</t>
  </si>
  <si>
    <t>557459/C</t>
  </si>
  <si>
    <t>557457/C</t>
  </si>
  <si>
    <t>557453/C</t>
  </si>
  <si>
    <t>558057/C</t>
  </si>
  <si>
    <t>00000009 - 07T20018I - U700A fondo colonna  T201 (mandata pompe P201 A/B/C). controllo e ripristino</t>
  </si>
  <si>
    <t>556809/C</t>
  </si>
  <si>
    <t>10226908  700: 07P101CSL controllo pressostato controllo funzionale</t>
  </si>
  <si>
    <t>557128/C</t>
  </si>
  <si>
    <t>10232771  1200/1    Z1F301 - Z1F302 controllo funzionale</t>
  </si>
  <si>
    <t>557131/C</t>
  </si>
  <si>
    <t>10232772  1200/2    Z2F301 - Z2F302 controllo funzionale</t>
  </si>
  <si>
    <t>557136/C</t>
  </si>
  <si>
    <t>10232773  1200/3   Z3F302 controllo funzionale</t>
  </si>
  <si>
    <t>558320/C</t>
  </si>
  <si>
    <t>posa cavo provvisorio per ripristino segnale P112CV impianto 800</t>
  </si>
  <si>
    <t>558094/C</t>
  </si>
  <si>
    <t>1200/2 T405CV SOSTITUZIONE FLESSIBILI E PROVE FUNZIONALI</t>
  </si>
  <si>
    <t>558646/C</t>
  </si>
  <si>
    <t>1200-3-F101 F101 CONTROLLO TERMOCOPPIE E PIROMETRI OTTICI</t>
  </si>
  <si>
    <t>556723/C</t>
  </si>
  <si>
    <t xml:space="preserve">10232613 1200/3: TARATURA Z3F301 </t>
  </si>
  <si>
    <t>558814/C</t>
  </si>
  <si>
    <t>1200/1 TCV405 RIPRISTINO FUNZIONELA VALVOLE</t>
  </si>
  <si>
    <t>558819/C</t>
  </si>
  <si>
    <t>10233460 1200/1 1200-1-T512I RIPRISTINO FUNZIONELA VALVOLE</t>
  </si>
  <si>
    <t>550408/C</t>
  </si>
  <si>
    <t>559188/C</t>
  </si>
  <si>
    <t>1200/2 assistenza strumentale avviamento impianto</t>
  </si>
  <si>
    <t>557722/C</t>
  </si>
  <si>
    <t>1200/2  TCV405 (no si apre pi del 10 %); controllo e ripristino</t>
  </si>
  <si>
    <t>558984/C</t>
  </si>
  <si>
    <t>10233538  1400: VERIFICA 14L001RB</t>
  </si>
  <si>
    <t>557335/C</t>
  </si>
  <si>
    <t>10232831 - 07T006HA controllo strumentale termocoppia uscita  gas D102.</t>
  </si>
  <si>
    <t>SERVE PIANO DI LAVORO PER ISPEZIONARE TERMOELEMENTO</t>
  </si>
  <si>
    <t>559345/C</t>
  </si>
  <si>
    <t>1200/2 RIPRISTRINI STRUMENTALI PER AVVIAMENTO E ACCENSIONE F101 E F102</t>
  </si>
  <si>
    <t>557137/C</t>
  </si>
  <si>
    <t>10232774  1200/4  Z4F302  -   Z4F302 controllo funzionale</t>
  </si>
  <si>
    <t>557855/C</t>
  </si>
  <si>
    <t>10232989  08F115RC. CONTROLLO FUNZIONALE</t>
  </si>
  <si>
    <t>560925/C</t>
  </si>
  <si>
    <t>700-F024RC CONTROLLO FUNZIONALE</t>
  </si>
  <si>
    <t>557851/C</t>
  </si>
  <si>
    <t>560558/C</t>
  </si>
  <si>
    <t>10233862 LCV011 U700 ribadernatura in campo</t>
  </si>
  <si>
    <t>560418/C</t>
  </si>
  <si>
    <t>10234114  700: SOSTITUZIONE TIRANTE PCV213</t>
  </si>
  <si>
    <t>560426/C</t>
  </si>
  <si>
    <t>10234087  2200: VERIFICA LIVELLO 22L530R 2200: VERIFICA LIVELLO 22L534R</t>
  </si>
  <si>
    <t>560138/C</t>
  </si>
  <si>
    <t>10233921 800:tararatura L115R livello T102</t>
  </si>
  <si>
    <t>556269/C</t>
  </si>
  <si>
    <t>00000004 700-1-F171R RIPRISTINO FUNZIONALE</t>
  </si>
  <si>
    <t>561804/C</t>
  </si>
  <si>
    <t>1200/0 scollegamento elettropneumatico HIC 740-744-745</t>
  </si>
  <si>
    <t>560924/C</t>
  </si>
  <si>
    <t>1100-F201RC CONTROLLO FUNZIONALE</t>
  </si>
  <si>
    <t>561549/C</t>
  </si>
  <si>
    <t>1400 F051CV CONTROLLO E RIPRISTINO VALVOLA E VERIFICA LOOP DI REGOLAZIONE</t>
  </si>
  <si>
    <t>561542/C</t>
  </si>
  <si>
    <t>1800-F005RC SMONTAGGIO/RIMONTAGGIO FLANCETTINE TRASMETTITORE E SMONTAGGIO/RIMONTAGGIO TRACCIATIURA DELLO STESSO</t>
  </si>
  <si>
    <t>561707/C</t>
  </si>
  <si>
    <t>1400- L202BT CONTROLLO FUNZIONALE</t>
  </si>
  <si>
    <t>561443/C</t>
  </si>
  <si>
    <t>700- F024BT CONTROLLO FUNZIONALE E RICERCA GUASTO</t>
  </si>
  <si>
    <t>561716/C</t>
  </si>
  <si>
    <t>1200/4 fascettatura cavi pensoloni</t>
  </si>
  <si>
    <t>561973/C</t>
  </si>
  <si>
    <t>700 LCV01 CONTROLLO E RIPRISTINO</t>
  </si>
  <si>
    <t>556919/C</t>
  </si>
  <si>
    <t>10232689  -  18-T064R ripristino funzionale</t>
  </si>
  <si>
    <t>562200/C</t>
  </si>
  <si>
    <t>10234894  700-1-L166RC  controllo funzionale</t>
  </si>
  <si>
    <t>539160/C</t>
  </si>
  <si>
    <t>10217843 Ripristino sistema degasaggio linee zolfo-Imp.1200/M-Controllo e ripristino funzionalita' misuratore di portata F902T ('Port Sweep gas da MXSULF)</t>
  </si>
  <si>
    <t>538117/C</t>
  </si>
  <si>
    <t>102224348 700 - SMONTAGGIO/RIMONTAGGIO PER SOSTITUZIONE O REVISIONE VALVOLA SISTEMA AI F101 B-617B</t>
  </si>
  <si>
    <t>541221/C</t>
  </si>
  <si>
    <t xml:space="preserve"> 1200L1 F302SV RIPRISTINO FINE CORSA DI CHIUSURA SU VALVOLA</t>
  </si>
  <si>
    <t>RIPRISTINATO FINECORSA DI PROSSIMITA'</t>
  </si>
  <si>
    <t>528146/C</t>
  </si>
  <si>
    <t xml:space="preserve"> 1200/3 - SCOLLEGAMENTO/RICOLLEGAMENTO  ELETTROPNEUMATICO PER SOSTITUZIONE HIC 746 CON LA HIC 742 E PROVE FUNZIONALI CON SALA CONTROLLO</t>
  </si>
  <si>
    <t>HIC741 - CONTROLLO FINECORSA DI APERTURA IN CORSO</t>
  </si>
  <si>
    <t>539875/C</t>
  </si>
  <si>
    <t>00000002 700A - RIPRISTINO JB TH6 CON SCOLLEGAMENTO MULTICAVO E DOPPINI PER RICERCA GUASTO CAVO AMMALORATO,E REVISIONE CASSETTA E MORSETTI CABUR</t>
  </si>
  <si>
    <t xml:space="preserve">IN ATTESA COSTRUZIONE PONTEGGI. </t>
  </si>
  <si>
    <t>GUARINO</t>
  </si>
  <si>
    <t>562053/C</t>
  </si>
  <si>
    <t>08-T074IB.PV controllo termocoppia motore elettrico C101B</t>
  </si>
  <si>
    <t>560812/C</t>
  </si>
  <si>
    <t>1400-T105:controllo livello L202BRC E202B. Avviso n° 00000010</t>
  </si>
  <si>
    <t>556061/C</t>
  </si>
  <si>
    <t>10228362I  700: RIPR PRC001 controllo funzionale</t>
  </si>
  <si>
    <t>558058/C</t>
  </si>
  <si>
    <t>00000008 - FC005 U1400  controllo e ripristino</t>
  </si>
  <si>
    <t>556922/C</t>
  </si>
  <si>
    <t>00000006 700-1-F024 AT/BT CONTROLLO FUNZIONALE</t>
  </si>
  <si>
    <t>563501/C</t>
  </si>
  <si>
    <t>10235463  10234833  Ripristino tracciature NUMERO QUATTRO  prese campione U700-U700A</t>
  </si>
  <si>
    <t>560815/C</t>
  </si>
  <si>
    <t>1200/4  CONTROLLO E RIPRISTINO ATTIVITA STRUMENTALI DI FERMATA IMPIANTO</t>
  </si>
  <si>
    <t>562858/C</t>
  </si>
  <si>
    <t>1200/4 COSTRUZIONE/MONTAGGIO NUOVO COLLETTORE PER RISCALDAMENTO SPURGUI LINEA COLAGGIO</t>
  </si>
  <si>
    <t>563524/C</t>
  </si>
  <si>
    <t>1200/1 recupero strumentazione F101/102 PILOTI FOTOCELLULE E TERMOCOPPIE</t>
  </si>
  <si>
    <t>565300/C</t>
  </si>
  <si>
    <t>1200M-1-P702R CONTROLLO TRASMETTITORE</t>
  </si>
  <si>
    <t>564178/C</t>
  </si>
  <si>
    <t>10235689  700: per fine corsa X605BV</t>
  </si>
  <si>
    <t>564707/C</t>
  </si>
  <si>
    <t>18000158978  800 C101B RIMONTAGGIO ELETTRO STRUMENTALE ACCESSORI A BORDO MACCHINA COME INDICATO DA FUNZIONE MACCHINE</t>
  </si>
  <si>
    <t>564890/C</t>
  </si>
  <si>
    <t>800- ASSISTENZA STRUMENTALE AVVIAMENTO C101B</t>
  </si>
  <si>
    <t>565049/C</t>
  </si>
  <si>
    <t>1200/3 F302RC CONTROLLO E RIPRISTINO FUNZIONALE</t>
  </si>
  <si>
    <t>565050/C</t>
  </si>
  <si>
    <t>1200/3 F306RC CONTROLLO E RIPRISTINO FUNZIONALE</t>
  </si>
  <si>
    <t>564314/C</t>
  </si>
  <si>
    <t>800F158A/BT CONTROLLO E RIPRISTINO FUNZIONALITA PORTATA</t>
  </si>
  <si>
    <t>565151/C</t>
  </si>
  <si>
    <t>10236296 1200/0  controllo e verifica ZO P902 pressione ingresso NI</t>
  </si>
  <si>
    <t>565353/C</t>
  </si>
  <si>
    <t>1200/3 controllo e ripristino fotocellule</t>
  </si>
  <si>
    <t>565048/C</t>
  </si>
  <si>
    <t>1200/3 F301RC CONTROLLO E RIPRISTINO FUNZIONALE</t>
  </si>
  <si>
    <t>565717/C</t>
  </si>
  <si>
    <t>10236583    verifica FR PORTATA Z3F302RC</t>
  </si>
  <si>
    <t>565154/C</t>
  </si>
  <si>
    <t xml:space="preserve"> 10236307 / 10236308  U700:CONTROLLO LIVELLI L166R controllo livello d104.E L011Rper controllo livello colonna T152 </t>
  </si>
  <si>
    <t>565299/C</t>
  </si>
  <si>
    <t>1200/3 F501-503 CONTROLLO TRASMETTITORI</t>
  </si>
  <si>
    <t>565325/C</t>
  </si>
  <si>
    <t>1200/3: ATTIVITA' PR1- RIPRISTINO Z3B401</t>
  </si>
  <si>
    <t>559251/C</t>
  </si>
  <si>
    <t xml:space="preserve"> 1200-MAX  E OFF SITE CONTROLLO  RIPRISTINO E MOVIMENTAZIONE  KV e HIC. . Proseguimento del permesso n 550408/C</t>
  </si>
  <si>
    <t>565089/C</t>
  </si>
  <si>
    <t xml:space="preserve">18000158978  800 C101B  CONTROLLO STRUMENTALE </t>
  </si>
  <si>
    <t>565714/C</t>
  </si>
  <si>
    <t xml:space="preserve">10236578   07L203A/B livello T201 </t>
  </si>
  <si>
    <t>564902/C</t>
  </si>
  <si>
    <t>1200/3 ripristino termocoppie e fotocellula F101/3</t>
  </si>
  <si>
    <t>564613/C</t>
  </si>
  <si>
    <t xml:space="preserve">10235915  07f712r controllo e taratura strumento(segna portata a valvola chiusa) </t>
  </si>
  <si>
    <t>560420/C</t>
  </si>
  <si>
    <t>10234110  800: badernatura in campo RCV-101</t>
  </si>
  <si>
    <t>NON PROCESSATO DA CAPOTURNO</t>
  </si>
  <si>
    <t>561951/C</t>
  </si>
  <si>
    <t>1023472 1100-RIPRISTINO L015HA D106</t>
  </si>
  <si>
    <t>565574/C</t>
  </si>
  <si>
    <t>563690/C</t>
  </si>
  <si>
    <t>10235595 1100 LCV 016 controllo funzionale ed eventuale smontaggio/rimontaggio per revisione</t>
  </si>
  <si>
    <t>565116/C</t>
  </si>
  <si>
    <t>18000150580 700 TC101 Smontaggio/Rimontaggio strumenti per revisione generale macchina</t>
  </si>
  <si>
    <t>564880/C</t>
  </si>
  <si>
    <t>10236085-10236086   700: RIPRISTINO L205RC-L207RC</t>
  </si>
  <si>
    <t>564611/C</t>
  </si>
  <si>
    <t xml:space="preserve">10235911  U700:  controllo funzionalit LCV012 </t>
  </si>
  <si>
    <t>565837/C</t>
  </si>
  <si>
    <t>18L042T SOSTITUZIONE TESTINA</t>
  </si>
  <si>
    <t>566430/C</t>
  </si>
  <si>
    <t>Z4F201 controllo funzionale</t>
  </si>
  <si>
    <t>566650/C</t>
  </si>
  <si>
    <t>1200/3 F102 CONTROLLO E RIPRISTINO FOTOCELLULE</t>
  </si>
  <si>
    <t>566442/C</t>
  </si>
  <si>
    <t xml:space="preserve"> 800: Controllo FCV 129 TP105</t>
  </si>
  <si>
    <t>565611/C</t>
  </si>
  <si>
    <t>1200L3 PASSAGGIO CAVI PER SOSTITUZIONE FOTOCELLULE  Z3B401U1  Z3B401U2(METTERE I MOS PRIMA DI INIZIARE ATTIVITA )</t>
  </si>
  <si>
    <t>566137/C</t>
  </si>
  <si>
    <t xml:space="preserve">Razionalizzazione allarmi area 3-imp.1800- Ripristino funzionalita' L037R, (INTERFACCIA D-108),strumenti di blocco 2003 con L056R,L120R  risultante blocco L144CO e regolaz.L037IC,vedi logiche allegate, inserire i MOS, mettere in manuale il regolatore, deviare il selettori sullo strumento non tarato. </t>
  </si>
  <si>
    <t>566128/C</t>
  </si>
  <si>
    <t xml:space="preserve">Razionalizzazione allarmi area 3-imp.1800- Ripristino funzionalita' L021R, (INTERFACCIA D-105),strumenti di blocco 2003 con L022R,L083R  risultante blocco L139CO e regolaz.L021IC,vedi logiche allegate, inserire i MOS, mettere in manuale il regolatore, deviare il selettori sullo strumento non tarato. </t>
  </si>
  <si>
    <t>567044/C</t>
  </si>
  <si>
    <t>1200L3 (F102  B107)RIPRISTINO CON SOSTITUZIONE FOTOCELLULA  Z3B501U1</t>
  </si>
  <si>
    <t>567013/C</t>
  </si>
  <si>
    <t>1200L3 RILIEVI DI PRESSIONE SU R102 DA CONCORDARE CON PERATORE /CAPO TURNO I PUNTI DI PRELIVO</t>
  </si>
  <si>
    <t>565186/C</t>
  </si>
  <si>
    <t>1200/3 rilievi di pressione come da indicazioni da ESE</t>
  </si>
  <si>
    <t>566142/C</t>
  </si>
  <si>
    <t>Razionalizzazione allarmi area 3-imp.700- Ripristino funzionalita' con eventuale smtg per revisione fotocellula B600BI, (INTENSITA' FIAMMA BRUC.B),misura non attendibile, interfacciarsi con sala controllo prima di iniziare attivita'.</t>
  </si>
  <si>
    <t>567059/C</t>
  </si>
  <si>
    <t>Razionalizzazione allarmi area 3-imp.1800- Ripristino funzionalita' T267I   (F-101 GAS COMBUSTIBILE), misura in BAD, interfacciarsi con sala controllo prima di iniziare attivita'.</t>
  </si>
  <si>
    <t>567386/C</t>
  </si>
  <si>
    <t>Z4F401R(L.S. Prodotto.) CONTROLLO E RIPRISTINO MISURA  DI PORTATA</t>
  </si>
  <si>
    <t>566367/C</t>
  </si>
  <si>
    <t>10236888 controllo FR carica z3f301r e z3f302r U1200 L3.</t>
  </si>
  <si>
    <t>564876/C</t>
  </si>
  <si>
    <t>1200-OFFSITE: PROGRAMMAZIONE ASSISTENZA TERMORESISTENZE E MOVIMENTAZIONE VALVOLE</t>
  </si>
  <si>
    <t>567043/C</t>
  </si>
  <si>
    <t>Razionalizzazione allarmi area 3-imp.700- Ripristino funzionalita' T3_02HA, T3_01HA (CUSCINETTO 1-2 COMPR. C151),strumento allarmato, per precauzione inserire i MOS sui blocchi T03_01SH, T3_02SH,(vedi logica allegata), interfacciarsi con sala controllo prima di iniziare attivita'.</t>
  </si>
  <si>
    <t>567055/C</t>
  </si>
  <si>
    <t>Razionalizzazione allarmi area 3-imp.700A- Ripristino funzionalita' T2033M  (SKIN P.ZONA CONVET. MS), misura in BAD, interfacciarsi con sala controllo prima di iniziare attivita'.</t>
  </si>
  <si>
    <t>567353/C</t>
  </si>
  <si>
    <t>1200 MAXI(OFFSITE)HIC 744 HIC745 HIC741 GARANTIRE BLOCCO MECCANICO/PNEUMATICO PER  CHIUSURA  DELLE SUDDETTE VALVOLE</t>
  </si>
  <si>
    <t>567739/C</t>
  </si>
  <si>
    <t>Razionalizzazione allarmi a DCS area 3-Imp.1800.- Ripristino funzionalita' PD407I (FIL-106A/B OLIO LUB) misura in allarme di alto pressione differenziale,  interfacciarsi con sala controllo prima di iniziare attivita'.</t>
  </si>
  <si>
    <t>566440/C</t>
  </si>
  <si>
    <t>Razionalizzazione allarmi area 3-imp.1100- Ripristino funzionalita' L206HA (ALTO LIV. PIATTO T101),strumento allarmato, interfacciarsi con sala controllo prima di iniziare attivit.</t>
  </si>
  <si>
    <t>567227/C</t>
  </si>
  <si>
    <t>IMP. 700A SU PRESA CAMPIONE TESTA+TAGLIO RIPRISTINO/SOSTITUZIONE TRACCIATURA DI RAME</t>
  </si>
  <si>
    <t>568567/C</t>
  </si>
  <si>
    <t>10238270 - 700A  VERIFICA FRC217</t>
  </si>
  <si>
    <t>568571/C</t>
  </si>
  <si>
    <t>10238273 700A  - VERIFICA TCV400</t>
  </si>
  <si>
    <t>568414/C</t>
  </si>
  <si>
    <t>Razionalizzazione allarmi a DCS area 3-Imp.1200/M.- Ripristino funzionalita' B721U (PRES.FIAMMA IONIZZ. F201)  interfacciarsi con sala controllo prima di iniziare attivita'.</t>
  </si>
  <si>
    <t>566422/C</t>
  </si>
  <si>
    <t>Razionalizzazione allarmi area 3-imp.800- Ripristino funzionalita' F111T (B.W. CIRC.DA P104 A F101),strumento in logica 1oo2  risultante F111CO e regolazione F111RC vedi logiche allegate, interfacciarsi con sala controllo per mettere il deviatore sullo strumento F112CI e mettere in manuale il regolatore.</t>
  </si>
  <si>
    <t>567743/C</t>
  </si>
  <si>
    <t>Razionalizzazione allarmi a DCS area 3-Imp.1800.- Ripristino funzionalita' PD437SH (VAPORE BP TENUTA) ,ivedi pagina DCS allegata, interfacciarsi con sala controllo prima di iniziare attivita'.</t>
  </si>
  <si>
    <t>567375/C</t>
  </si>
  <si>
    <t>22L522R (MAMMELLONE H2O D101B)CONTROLLO E RIPRISTINO FUNZIONALITA LIVELLO</t>
  </si>
  <si>
    <t>568116/C</t>
  </si>
  <si>
    <t>10238068 -10238069 -  1200/3-1200/4 F302 (MISUARTORI PORTATA SWS GAS)</t>
  </si>
  <si>
    <t>568411/C</t>
  </si>
  <si>
    <t>Razionalizzazione allarmi a DCS area 3-Imp.2200.- Ripristino funzionalita' L520LA (BASSO LIVELLO D101/B) basso livello non attendibile., interfacciarsi con sala controllo prima di iniziare attivita'.</t>
  </si>
  <si>
    <t>568079/C</t>
  </si>
  <si>
    <t>1200/4: RIPRISTINO Z4HLOIL e Z4HTOIL (LIVELLI CASSONE OILO SOFFIANTE</t>
  </si>
  <si>
    <t>568417/C</t>
  </si>
  <si>
    <t>Razionalizzazione allarmi a DCS area 3-Imp.700.- Ripristino funzionalita' 7P101CLA (B.PR.OLIO LUBR.P101C)  interfacciarsi con sala controllo prima di iniziare attivita'.</t>
  </si>
  <si>
    <t>568424/C</t>
  </si>
  <si>
    <t>Razionalizzazione allarmi a DCS area 3-Imp.700.- Ripristino funzionalita' F610R (METANO A TORCE)  interfacciarsi con sala controllo prima di iniziare attivita'.</t>
  </si>
  <si>
    <t>568110/C</t>
  </si>
  <si>
    <t>10237130 - 700A - Controllo livelli D201-D202  07L205RC 07L206RC 07L207RC</t>
  </si>
  <si>
    <t>569011/C</t>
  </si>
  <si>
    <t>10238448 - 800-Ripristino TI111- Avviso</t>
  </si>
  <si>
    <t>569013/C</t>
  </si>
  <si>
    <t>10238452 - Ripristino 08FCV103-</t>
  </si>
  <si>
    <t>569015/C</t>
  </si>
  <si>
    <t xml:space="preserve">10238454 - Ripristino 08L125CO- </t>
  </si>
  <si>
    <t>569403/C</t>
  </si>
  <si>
    <t>Avviso 10238552-Imp.800--Controllo e ripristino funzionalita' F160R (VAP.BAS.PRES. DA LIM.BAT.); interfacciarsi con sala controllo prima di iniziare attivita'.</t>
  </si>
  <si>
    <t>569441/C</t>
  </si>
  <si>
    <t>700-F025R CONTROLLO FUNZIONALE TRASMETTITORE DI PORTATA</t>
  </si>
  <si>
    <t>569461/C</t>
  </si>
  <si>
    <t xml:space="preserve">1200/1: REVISIONE VALVOLE DI BLOCCO (Z1B301SV1,B302SV1,B201SV4,B215SV1,B502SV1,B503SV1) </t>
  </si>
  <si>
    <t>569387/C</t>
  </si>
  <si>
    <t>Avviso 10238552-Imp.800-Controllo e ripristino funzionalita' F158R/BR (VAP.ALT.PRES. DA/A LIM.BAT); interfacciarsi con sala controllo prima di iniziare attivita'.</t>
  </si>
  <si>
    <t>569390/C</t>
  </si>
  <si>
    <t>Avviso 10238550-Imp.800--Controllo e ripristino funzionalita' F159R, F162R (VAP.MED.PRES. DA/A LIM.BATT.); interfacciarsi con sala controllo prima di iniziare attivita'.</t>
  </si>
  <si>
    <t>566045/C</t>
  </si>
  <si>
    <t xml:space="preserve"> 1200-MAX  E OFF SITE CONTROLLO  RIPRISTINO E MOVIMENTAZIONE  KV e HIC. . Proseguimento del permesso n 559251/C</t>
  </si>
  <si>
    <t>532857/C</t>
  </si>
  <si>
    <t xml:space="preserve"> 700A - RIPRISTINO JB TH6 CON SCOLLEGAMENTO MULTICAVO E DOPPINI PER RICERCA GUASTO CAVO AMMALORATO,E REVISIONE CASSETTA E MORSETTI CABUR</t>
  </si>
  <si>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</si>
  <si>
    <t>536407/C</t>
  </si>
  <si>
    <t>10223642 1800 - P437SH  -  controllo funzionale</t>
  </si>
  <si>
    <t>STRUMENTO DI PRESSIONE NON TROVATO INSIEME AD OPERATORE.  IL PUNTO A DCS RISULTA ALLARMATO.</t>
  </si>
  <si>
    <t>2025-10-28T11:47:44.617217</t>
  </si>
  <si>
    <t>538131/C</t>
  </si>
  <si>
    <t>10223641 1800 - RIPR 18Z027LH.</t>
  </si>
  <si>
    <t>LA VALVOLA IN OGGETTO TRATTASI DI RBV, DI COMPETENZA ATTUATORISTI; TCL SCOLLO.</t>
  </si>
  <si>
    <t>533089/C</t>
  </si>
  <si>
    <t xml:space="preserve">10221652 700A - MTZ FR212  </t>
  </si>
  <si>
    <t>DA SOSTITUIRE STRUMENTO: PER INTERFERENZA CAPOTURNO ( LAVORI DI RIPRISTINO CIMINIERA )NON APRE PDL</t>
  </si>
  <si>
    <t>533088/C</t>
  </si>
  <si>
    <t xml:space="preserve">10221651 700A - MTZ FR213  </t>
  </si>
  <si>
    <t>556926/C</t>
  </si>
  <si>
    <t>00000007 700A-1-F202RC CONTROLLO FUNZIONALE</t>
  </si>
  <si>
    <t>LAVORI SULLA CIMINIERA PER INTERFERENZA NON SI PUO' PROSEGUIRE.</t>
  </si>
  <si>
    <t>557058/C</t>
  </si>
  <si>
    <t>10228364  700A-1-F225R-controllo e ripristino funzionale</t>
  </si>
  <si>
    <t>556053/C</t>
  </si>
  <si>
    <t>10228178   1100: MTZ 11F016R</t>
  </si>
  <si>
    <t>PER EFFETTUARE IL CONTROLLO SERVE PONTEGGIO. DA SOSTITUIRE GRUPPO BYPASS MECCANICO GUASTO.</t>
  </si>
  <si>
    <t>556055/C</t>
  </si>
  <si>
    <t>10228364   700A-1-F225R  controllo funzionale</t>
  </si>
  <si>
    <t>NON E' POSSIBILE EFFETTUARE IL CONTROLLO PERCHE' IL TRASMETTITORE E' SOTTO LA CIMINIERA DEL 700/A CHE PER INTERFERENZA E' CHIUSA CON IL NASTRO VEDO.</t>
  </si>
  <si>
    <t>549771/C</t>
  </si>
  <si>
    <t>10229802 - 700: RIPR 07T160I controllo funzionale</t>
  </si>
  <si>
    <t>CONTROLLATA TEMPERATURA, NESSUNA ANOMALIA</t>
  </si>
  <si>
    <t>556058/C</t>
  </si>
  <si>
    <t>10229802  700: RIPR 07T160I controllo funzionale</t>
  </si>
  <si>
    <t xml:space="preserve">PERMESSO DOPPIONE CON 549771/C </t>
  </si>
  <si>
    <t>554412/C</t>
  </si>
  <si>
    <t>2400-F603R CONTROLLO FUNZIONALE</t>
  </si>
  <si>
    <t>SOSTITUITO FONDO SCALA COME DA COMUNICAZIONE TCL CALDARELLA DA 2500 mm A 625 mm</t>
  </si>
  <si>
    <t>554851/C</t>
  </si>
  <si>
    <t>10232048  07-F002RC controllo funzionale</t>
  </si>
  <si>
    <t>NULLA DA SEGNALARE, ALLINEATO SEGNALE CON SALA CONTROLLO.</t>
  </si>
  <si>
    <t>553796/C</t>
  </si>
  <si>
    <t>10231535-22L518R ripristino funzionale</t>
  </si>
  <si>
    <t>IL LVELLO A ONDA GIUDATA SCARICATO E DEPRESSATO, LAVATO TUBO DI CALMA, PORTATO A ZERO. I ROTAMETRI SONO TAPPATI, DA SOSTITUIRE.</t>
  </si>
  <si>
    <t>553805/C</t>
  </si>
  <si>
    <t>10231538-22L530R ripristino funzionale</t>
  </si>
  <si>
    <t>NULLA DA SEGNALARE</t>
  </si>
  <si>
    <t>553808/C</t>
  </si>
  <si>
    <t>10231540-22L532R  ripristino funzionale</t>
  </si>
  <si>
    <t>RIEMPITO CANNA PER MANCANZA BATTENTE, LIVELLO RIPRISTINATO. FLUSSAGGI SONO TAPPATI, DA SOSTITUIRE.</t>
  </si>
  <si>
    <t>553828/C</t>
  </si>
  <si>
    <t>1200/1 assistenza strumentale avviamento</t>
  </si>
  <si>
    <t>546791/C</t>
  </si>
  <si>
    <t>10228396  1800: 18F007RC ripristino funzionalit</t>
  </si>
  <si>
    <t>NECESSITA PONTEGGIO PER IL CONTROLLO.</t>
  </si>
  <si>
    <t>550722/C</t>
  </si>
  <si>
    <t>10230202   700: MTZ 07L018HA controllo funzionale</t>
  </si>
  <si>
    <t>IMPOSSIBILE DA INTERCETTARE E SCARICARE IN QUANTO LE VALVOLE RISULTANO BLOCCATE. PROVATO SOLO ELETTRICAMENTE</t>
  </si>
  <si>
    <t>550723/C</t>
  </si>
  <si>
    <t>10230203   700: MTZ 07L002HA controllo funzionale</t>
  </si>
  <si>
    <t>548303/C</t>
  </si>
  <si>
    <t>10229177-10229176 -  1100- misuratori di portata 11F011-11F012</t>
  </si>
  <si>
    <t>EFFETTUATA ASSISTENZA PONTEROSSO PER SCOVOLATURA PRESE DI RADICI F012 EFFETTUATA PRESA VISIONE PONTEGGIO F011.</t>
  </si>
  <si>
    <t>551179/C</t>
  </si>
  <si>
    <t>1200/3 controllo livelli caldaia F101 L401RC - L402SL</t>
  </si>
  <si>
    <t xml:space="preserve">L402SL NESSUNA ANOMALIA RISCONTRATA. L401RC ABBIAMO RISCONTRATO UNA PERDITA SUL NIPLES DEL BARILOTTO NECESSITA INTERVENTO CARPENTIERE CANTIERE SUD,PER ELIMINAZIONE PERDITA. </t>
  </si>
  <si>
    <t>550531/C</t>
  </si>
  <si>
    <t>10230145  1200: Z3L301 controllo funzionale</t>
  </si>
  <si>
    <t>SERVE PONTEGGIO PER POTER ACCEDERE ALLA TESTINA DI LIVELLO, DA SOSTITUIRE PERMESSO PER ALLEGARE PONTEGGIO ANCORA DA FARE.</t>
  </si>
  <si>
    <t>549582/C</t>
  </si>
  <si>
    <t>1200M-R202   scollegamento termo coppie</t>
  </si>
  <si>
    <t>ESEGUITO SCOLLEGAMENTO</t>
  </si>
  <si>
    <t>549947/C</t>
  </si>
  <si>
    <t>10229879   10229880   700 F101N  F006RC-F003RC CONTROLLO E RIPRISTINO FUNZIONALE</t>
  </si>
  <si>
    <t>547952/C</t>
  </si>
  <si>
    <t>1200-0- F922IC F910IC COTROLLO FUNZIONALE</t>
  </si>
  <si>
    <t>F910IC NESSUNA ANOMALIA - F922IC NON ESISTE (ESISTE LA PRESSIONE)</t>
  </si>
  <si>
    <t>545985/C</t>
  </si>
  <si>
    <t>700A TP202B PCV211 CONTROLLO FUNZIONALE VALVOLA ED EVENTUALE SMONTAGGIO/RIMONTAGGIO PER REVISIONE</t>
  </si>
  <si>
    <t>TROVATO IN CORTO CAVO E.V. ( DALLA J.B. ALLA E.V.) SI TENTA UN GIUNTO VICINO ALLA SOLENOIDE PER VEDERE SE FUNZIONA. LAVORO IN CORSO. SERVE PONTEGGIO PER POTER PASSARE DOPPINO NUOVO.</t>
  </si>
  <si>
    <t>536364/C</t>
  </si>
  <si>
    <t>10223633 1100 - MDEA DA 700 a U1100 ripristino 11F003RC.pv CONTROLLO LOOP DI REGOLAZIONE</t>
  </si>
  <si>
    <t xml:space="preserve"> STRUMENTO SOSTITUITO, COSTRUITA PALINA, NECESSITA INTERVENTO PONTEROSSO PER STASATURA RADICE NEGATIVA</t>
  </si>
  <si>
    <t>543711/C</t>
  </si>
  <si>
    <t>10226988  700A: PCV212 bloccata al 50% controllo funzionale ed eventuale in accordo con ESE smontaggio/rimontaggio per revisione</t>
  </si>
  <si>
    <t>NECESSITA PONTEGGIO PER LO SMONTAGGIO.</t>
  </si>
  <si>
    <t>543285/C</t>
  </si>
  <si>
    <t>10226807- 07T118I.PV: carica a E151 A/B (lo strumento misura 20C, temperatura errata)</t>
  </si>
  <si>
    <t>COPPIA N°23 APERTA. NON SI RIESCE AD IDENTIFICARE TAG MULTICAVO (NE' IN CASSETTA NE' IN SALA TECNICA). 08/10/2024 PONTICELLATO IN BARRIERA PER ELIMINARE "BAD" A DCS. IMPOSSIBILE DETERMINARE TAG MULTICAVO PER POTER UTILIZZARE EVENTUALE SPARE.</t>
  </si>
  <si>
    <t>542711/C</t>
  </si>
  <si>
    <t>10226576   800: RIPR E CONFIG FLUSSIMETRI MC101B SMONTAGGIO/RIMONTAGGIO PER REVISIONE</t>
  </si>
  <si>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</si>
  <si>
    <t>MILLO/GARRO/RICIPUTO</t>
  </si>
  <si>
    <t>539159/C</t>
  </si>
  <si>
    <t>10217843 Ripristino sistema degasaggio linee zolfo-Imp.1200/M-controllo e ripristino funzionalita' misuratore di portata F901T (Port vap eiet MXSULF)</t>
  </si>
  <si>
    <t>CAPOTURNO NON APRE PDL</t>
  </si>
  <si>
    <t>538251/C</t>
  </si>
  <si>
    <t>10224410 1400 - RIPRISTINO FROO5 SWS GAS DA TESTA 1400-D104 A LINEE ZOLFO</t>
  </si>
  <si>
    <t>VALVOLE TAPPATE, PROVATE CON POMPA ALTA PRESSIONE CON ESITO NEGATIVO. SERVE PONTEGGIO PER STASARE A CURA PONTEROSSO</t>
  </si>
  <si>
    <t>537759/C</t>
  </si>
  <si>
    <t>10224189 1200/0 - Z0F150R controllo funzionale</t>
  </si>
  <si>
    <t>ESEGUITA STASATURA SU PRESA - CON ESITO NEGATIVO; NECESSITA INTERVENTO PONTEROSSO. PER ARRIVARE ALLA RADICE SERVE PONTEGGIO.</t>
  </si>
  <si>
    <t>540300/C</t>
  </si>
  <si>
    <t>10224411 1400 - RIPRISTINO FR OO4 SWS GAS DA TESTA 1400-D104 A LINEE ZOLFO</t>
  </si>
  <si>
    <t>536723/C</t>
  </si>
  <si>
    <t>10223786 1200/1 - F304CV</t>
  </si>
  <si>
    <t>SI CONSIGLIA LA REVISIONE, ARIA APRE IN ASSENZA DI ARIA BLOCCATA AL 25%</t>
  </si>
  <si>
    <t>529835/C</t>
  </si>
  <si>
    <t>10217184 1400 - LCV004 controllo funzionale  ed eventuale smontaggio/rimontaggio per revisione  valvola</t>
  </si>
  <si>
    <t>ATTESA ESE PER SMONTAGGIO</t>
  </si>
  <si>
    <t>530192/C</t>
  </si>
  <si>
    <t>10220466 800 - F158AR /BR CONTROLLO ENTRAMBI I MISURATORI DI PORTATA CON VERIFICA PRIMARI</t>
  </si>
  <si>
    <t>527952/C</t>
  </si>
  <si>
    <t xml:space="preserve">10218827 1200/2 - controllo funzionale FCV302  SWS gas </t>
  </si>
  <si>
    <t>LA VALVOLA NON SENTE LE PICCOLE PERCENTUALI, NON MOVIMENTABILE PER ESIGENZE DI IMPIANTO.</t>
  </si>
  <si>
    <t>532172/C</t>
  </si>
  <si>
    <t>10215992 1200/M - ZMF718R(tail gas a MAXI sulf)  controllo funzional</t>
  </si>
  <si>
    <t>TURBINETTA</t>
  </si>
  <si>
    <t>527516/C</t>
  </si>
  <si>
    <t xml:space="preserve"> 1800 - D111 L042R CONTROLLO RIPRISTINO ED EVENTUALE SOSTITUZIONE TESTINA</t>
  </si>
  <si>
    <t>DA SOSTITUIRE TORSIONALE</t>
  </si>
  <si>
    <t>532614/C</t>
  </si>
  <si>
    <t xml:space="preserve"> 1800 - F063AT/BT SMONTAGGIO/E RIMONTAGGIO PRIMARIO STRUMENTI PER COSTRUZIONE TUBING AMMALORATO</t>
  </si>
  <si>
    <t>MECCANICI HANNO RIPRISTINATO PIPING E SUCCESSIVAMENTE COEMI RICOLLEGHERA' TRACCIATURA STRUMENTO. NON FATTO CAUSA EMERGENZA</t>
  </si>
  <si>
    <t>525746/C</t>
  </si>
  <si>
    <t xml:space="preserve"> 1200/1 - L502 CONTROLLO E TARATURA CON ALLINEAMENTO CON SALA CONTROLLO</t>
  </si>
  <si>
    <t>SUL LIVELLO SI E' FATTA LA PROVA DI STASATURA CON POMPA ALTA PRESSIONE  ESITO NEGATIVO, IL LIVELLO RIMANE TAPPATO.</t>
  </si>
  <si>
    <t>527523/C</t>
  </si>
  <si>
    <t xml:space="preserve"> 1100 - F161R CONTROLLO FUNZIONALE</t>
  </si>
  <si>
    <t>CONTROLLATO TX, PRESE LIBERE. LA MISURA CON TX INSERITO E' MOLTO INSTABILE, SI CONSIGLIA LA SOSTITUZIONE DEL TX.</t>
  </si>
  <si>
    <t>527529/C</t>
  </si>
  <si>
    <t xml:space="preserve"> 800 - F166I STRUMENTO TERMO MASSICO, SFILARLO DAL PROCESSO CHIUDERE LA VALVOLA DI INTERCETTO SMONTARLO E PULIRE L'ELEMENTO SENSIBILE</t>
  </si>
  <si>
    <t>SERVE PONTEGGIO PER ACCEDERE ALLA TESTINA DEL MASSICO</t>
  </si>
  <si>
    <t>526467/C</t>
  </si>
  <si>
    <t xml:space="preserve"> 800 - ELIM PERDITA DA FCV120</t>
  </si>
  <si>
    <t>LA VALVOLA E' DA SMONTARE E REVISIONARE</t>
  </si>
  <si>
    <t>524753/C</t>
  </si>
  <si>
    <t xml:space="preserve"> 1200/4 - controllo Livellostati D101 e D102 Linea 4</t>
  </si>
  <si>
    <t>PONTEGGIO REALIZZATO, IN ATTESA ESE PER BONIFICA STRUMENTI.</t>
  </si>
  <si>
    <t>523500/C</t>
  </si>
  <si>
    <t xml:space="preserve"> Z0T970ABI.pv ((Temp. Met. Caldai tubi a)  controllo funzionale</t>
  </si>
  <si>
    <t>NECESSITA PONTEGGIO. TEMPERATURA IN BAD. SKIN POINT GUASTA. POSSIBILE SOSTITUZIONE IN FERMATA</t>
  </si>
  <si>
    <t>523499/C</t>
  </si>
  <si>
    <t xml:space="preserve"> Z0T970AAI.pv (Temp. Met. Caldai tubi a)  controllo funzionale</t>
  </si>
  <si>
    <t>NECESSITA PONTEGGIO. TEMPERATURA SKINPOINT IN BAD. POSSIBILE SOSTITUZIONE IN FERMATA</t>
  </si>
  <si>
    <t>523494/C</t>
  </si>
  <si>
    <t xml:space="preserve"> Misuratori pressione In/OUT R203 ZMP801DI  controllo funzionale</t>
  </si>
  <si>
    <t>PRIMARI TAPPATI, NECESSITA INTERVENTO PONTEROSSO. TX A CAPILLARE.</t>
  </si>
  <si>
    <t>521627/C</t>
  </si>
  <si>
    <t xml:space="preserve"> 1200/0 - REVISIONE POSIZIONATORE F966B  F967B  su F901B</t>
  </si>
  <si>
    <t>POSIZIONATORI SOSTITUITI E PRONTI PER LA TARATURA QUANDO ESERCIZIO E' DISPONIBILE (LA MOVIMENTAZIONE DELLE VALVOLE PORTA IN BLOCCO IL FORNO).</t>
  </si>
  <si>
    <t>517772/C</t>
  </si>
  <si>
    <t xml:space="preserve"> 1200/2 - Z2F301-302-303-304-305-201-204   VERIFICA DEI SEGUENTI MISURATORI DI PORTATA</t>
  </si>
  <si>
    <t>Z2F204RC - Z2F305RC - Z2F302RC – Z2F301RC – Z2F306RC – Z2F303RC (OK)
DA FARE F201RC (in attesa ponterosso, negativa tappata)</t>
  </si>
  <si>
    <t>523466/C</t>
  </si>
  <si>
    <t xml:space="preserve"> 1100 - F012R (MDEA GAS a U1200 ,verificare eventuale tappamento)  controllo funzionale</t>
  </si>
  <si>
    <t>NEGATIVA TAPPATA, NECESSITA INTERVENTO PONTEROSSO. SERVE PONTEGGIO PER ARRIVARE NELLE RADICI</t>
  </si>
  <si>
    <t>523463/C</t>
  </si>
  <si>
    <t xml:space="preserve"> 1100 - F011R (MDEA GAS a U1200 ,verificare eventuale tappamento) controllo funzionale</t>
  </si>
  <si>
    <t>523461/C</t>
  </si>
  <si>
    <t xml:space="preserve"> 1400 - F005R(SWS A U1200 da T105/T101/T102) controllo funzionale</t>
  </si>
  <si>
    <t>prese di radice (sia positiva che negativa) risultano tappate e si necessita intervento da parte di PONTEROSSO. Le radici sono accessibili tramite un ponteggio già realizzato.</t>
  </si>
  <si>
    <t>523808/C</t>
  </si>
  <si>
    <t xml:space="preserve"> 1800 - LCV098R-  controllo funzionale</t>
  </si>
  <si>
    <t xml:space="preserve">PER ESEGUIRE IL CONTROLLO SI NECESSITA DEL PONTEGGIO. IN ATTESA DI PONTEGGIO </t>
  </si>
  <si>
    <t>523807/C</t>
  </si>
  <si>
    <t xml:space="preserve"> 1800 - LCV053R-  controllo funzionale</t>
  </si>
  <si>
    <t>523806/C</t>
  </si>
  <si>
    <t xml:space="preserve"> 1800 - LCV029R controllo funzionale</t>
  </si>
  <si>
    <t>523442/C</t>
  </si>
  <si>
    <t xml:space="preserve"> 1400 - F009R ( SWS a U 1200) controllo funzionale</t>
  </si>
  <si>
    <t>RADICE NEGATIVA INTERCETTATA POICHE' TAPPATA. DA STASARE CON PONTEROSSO.
TRACCIA VAPORE DA RICOLLEGARE E TUTTO DA COIBENTARE.</t>
  </si>
  <si>
    <t>521580/C</t>
  </si>
  <si>
    <t xml:space="preserve"> 700A: 07T206R ripristino funzionale</t>
  </si>
  <si>
    <t>TERMOELEMENTO E BARRIERA OK. DOPPINO DEL MULTICAVO APERTO. PROVATI SPARE ESITO NEGATIVO. DA RIPRISTINARE MULTICAVO IN FERMATA.</t>
  </si>
  <si>
    <t>521574/C</t>
  </si>
  <si>
    <t>700/A</t>
  </si>
  <si>
    <t xml:space="preserve"> 10214486   - 700A: 07T2019Iriflusso T201 ripristino funzionale. </t>
  </si>
  <si>
    <t>CASSETTA TH6 IN PESSIMO STATO E MULTICAVO CON TARGHETTA 'KO'. DA RIFARE INTERA CASSETTA INOLTRE, NON RISULTANO SPARE DISPONIBILI. TERMOELEMENTO E' FUNZIONANTE.
DA RIPRISTINARE IL TUTTO IN FERMATA.</t>
  </si>
  <si>
    <t>522095/C</t>
  </si>
  <si>
    <t xml:space="preserve"> 800 - VERIFICA FUNZIONAMENTO E TARATURA 08F120RC</t>
  </si>
  <si>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</si>
  <si>
    <t>521570/C</t>
  </si>
  <si>
    <t>10212837 10212837   2400: revisione LCV606</t>
  </si>
  <si>
    <t>IN ATTESA CHE ESE POSSA CONSEGNARE A MAN LA VALVOLA: DA SMONTARE E REVISIONARE.</t>
  </si>
  <si>
    <t>519186/C</t>
  </si>
  <si>
    <t xml:space="preserve"> ZMF716R ( vapore b.pressione maxi) , strumento a fondo scala controllo funzionale</t>
  </si>
  <si>
    <t>TENTATIVO DI STASATURA CON POMPA AD ALTA PRESSIONE NON RIUSCITO. NECESSITA PONTEGGIO PER INTERCETTO VALVOLE DI RADICE.</t>
  </si>
  <si>
    <t>520152/C</t>
  </si>
  <si>
    <t xml:space="preserve"> 1200/1 - F101 CONTROLLO FUNZIONALE  FOTOCELLULA </t>
  </si>
  <si>
    <t>FOTOCELLULA GUASTA, IN ATTESA DI RICAMBIO</t>
  </si>
  <si>
    <t>517624/C</t>
  </si>
  <si>
    <t xml:space="preserve"> 1200/0: VERIFICA FUNZIONAM 966A</t>
  </si>
  <si>
    <t>POSIZIONATORE GUASTO. IN ATTESA CHE ESERCIZIO CI DIA LA VALVOLA POTENDO FARE AUTOTUNING SU NUOVO POSIZIONATORE (ESCURSIONI DI APERTURA E CHIUSURA)</t>
  </si>
  <si>
    <t>517626/C</t>
  </si>
  <si>
    <t xml:space="preserve"> 1200/0 - VERIFICA FUNZIONAM 966B      </t>
  </si>
  <si>
    <t>517627/C</t>
  </si>
  <si>
    <t xml:space="preserve"> 1200/0: VERIFICA FUNZIONAM 967A      </t>
  </si>
  <si>
    <t>517628/C</t>
  </si>
  <si>
    <t xml:space="preserve"> 1200/0 - VERIFICA FUNZIONAM 967B     </t>
  </si>
  <si>
    <t>512355/C</t>
  </si>
  <si>
    <t xml:space="preserve"> F300RC -TARATURA </t>
  </si>
  <si>
    <t>Necessita ponteggio per il controllo del trasmettitore.</t>
  </si>
  <si>
    <t>512975/C</t>
  </si>
  <si>
    <t xml:space="preserve"> F220RC - SIGLA A DCS 07F220B</t>
  </si>
  <si>
    <t xml:space="preserve">F220BR: PROBLEMI NELLA MISURA AL DCS PER DOPPINO DA TX A JB IN DISPERSIONE.
DA PROGRAMMARE LA SOSTITUZIONE IN FERMATA.
F220AR: VALVOLA INTERCETTO POSITIVA NON FA' TENUTA.                    </t>
  </si>
  <si>
    <t>507188/C</t>
  </si>
  <si>
    <t xml:space="preserve"> L405I Livello D116</t>
  </si>
  <si>
    <t>SERVE PONTEGGIO PER ACCEDERE ALLA TESTINA DI LIVELLO</t>
  </si>
  <si>
    <t>517066/C</t>
  </si>
  <si>
    <t xml:space="preserve"> 10211599   1200/2 B301SV2 - T402A/B - T407A/B CONTROLLO E RIPRISTINI SU F101</t>
  </si>
  <si>
    <t>NECESSITA PONTEGGIO PER CONTROLLO.</t>
  </si>
  <si>
    <t>516393/C</t>
  </si>
  <si>
    <t xml:space="preserve"> VERIFICA ZMP781R     </t>
  </si>
  <si>
    <t>PRESA TAPPATA. NECESSITA INTERVENTO PONTEROSSO.</t>
  </si>
  <si>
    <t>515273/C</t>
  </si>
  <si>
    <t xml:space="preserve"> PR1: 1200/3 RIPRISTINO LIVELLOSTATI D102 L303LA-L303HA </t>
  </si>
  <si>
    <t>SI ATTENDE BONIFICA LIVELLOSTATI DA PARTE ESERCIZIO PER POTER LAVORARE.</t>
  </si>
  <si>
    <t>520900/C</t>
  </si>
  <si>
    <t xml:space="preserve"> 10213784   1200/2: RIPRISTINO PCV310</t>
  </si>
  <si>
    <t>LA VALVOLA FUNZIONA DAL 50% AL 100%, NON VA IN CHIUSURA, SERVE LA REVISIONE IN OFFICINA. NON AVENDO INTERCETTI, PER SMONTARLA SI DEVE FERMARE LA SOFFIANTE.</t>
  </si>
  <si>
    <t>542710/C</t>
  </si>
  <si>
    <t>10226577   800: RIPR E CONFIG FLUSSIMETRI MC101A SMONTAGGIO/RIMONTAGGIO PER REVISIONE</t>
  </si>
  <si>
    <t>569452/C</t>
  </si>
  <si>
    <t>1200/1: VERIFICA MISURATORI DI PORTATA ARIA, MEA GAS, SWS GAS</t>
  </si>
  <si>
    <t>RICHIESTO</t>
  </si>
  <si>
    <t>569458/C</t>
  </si>
  <si>
    <t>1200/1: RIPRISTINO FOTOCELLULE F101 (Z1B401U2-Z1B401R2)</t>
  </si>
  <si>
    <t>569464/C</t>
  </si>
  <si>
    <t xml:space="preserve">1200/1: RIPRISTINO TERMOCOPPIE F101 (Z1T406B,T406A) </t>
  </si>
  <si>
    <t>561954/C</t>
  </si>
  <si>
    <t>1200-1-F103 RIMONTAGGIO PILOTA E RIPRISTINO STRUMENTAZIONE</t>
  </si>
  <si>
    <t>568554/C</t>
  </si>
  <si>
    <t>Razionalizzazione allarmi a DCS area 3-Imp.1200/3.- Ripristino funzionalita' T350HA (TEMP.CUSC.1 SOFFIANTE)  interfacciarsi con sala controllo prima di iniziare attivita'.</t>
  </si>
  <si>
    <t>CTE</t>
  </si>
  <si>
    <t>536183/C</t>
  </si>
  <si>
    <t>2600-XV1135 RIMONTAGGIO VALVOLA</t>
  </si>
  <si>
    <t>ESEGUITO RIMONTAGGIO</t>
  </si>
  <si>
    <t>532009/C</t>
  </si>
  <si>
    <t>2600 - 2600PCV953 serraggio premi treccia</t>
  </si>
  <si>
    <t>528688/C</t>
  </si>
  <si>
    <t>2000 - SG101 ASSISTENZA AVVIAMENTO CALDAIA</t>
  </si>
  <si>
    <t>527600/C</t>
  </si>
  <si>
    <t>2600 - PCV 953 rimontaggio valvola ed allineamento con sala controllo</t>
  </si>
  <si>
    <t>VALVOLA MONTATA, ALLINEATA CON SALA CONTROLLO.</t>
  </si>
  <si>
    <t>524988/C</t>
  </si>
  <si>
    <t>2600 - X754V smontaggio rimontaggio Valvola + controllo funzionale ed allineamento con sala controllo</t>
  </si>
  <si>
    <t>VALVOLA MONTATA DOPO REVISIONE IN CANTIERE</t>
  </si>
  <si>
    <t>GARRO L. / GARRO S.</t>
  </si>
  <si>
    <t>520386/C</t>
  </si>
  <si>
    <t xml:space="preserve">ASSISTENZA STRUMENTALE DITTA DE PRETTO </t>
  </si>
  <si>
    <t>522324/C</t>
  </si>
  <si>
    <t>2000A</t>
  </si>
  <si>
    <t xml:space="preserve">2000A  - P701CV Smontaggio /Rimontaggio bonnet valvola per pulizia gabbia + controllo funzionale ed allineamento con sala controllo </t>
  </si>
  <si>
    <t>ESEGUITA PULIZIA GABBIA</t>
  </si>
  <si>
    <t>521628/C</t>
  </si>
  <si>
    <t>2000-PLC 1004 controllo funzionale pressostato ed allineamento con sala controllo</t>
  </si>
  <si>
    <t>519017/C</t>
  </si>
  <si>
    <t>2600 X751V smontaggio rimontaggio Valvola + controllo funzionale ed allineamento con sala controllo</t>
  </si>
  <si>
    <t>515908/C</t>
  </si>
  <si>
    <t>STG 102 RICOLL/ALL STRUMENTAZIONE</t>
  </si>
  <si>
    <t>511406/C</t>
  </si>
  <si>
    <t>AREA CTE (IMP. 2000-2000A-2300-2600) assistenza strumentale.</t>
  </si>
  <si>
    <t>513197/C</t>
  </si>
  <si>
    <t>campionatore EMN/4</t>
  </si>
  <si>
    <t>517890/C</t>
  </si>
  <si>
    <t xml:space="preserve">2600X-1-X990V  Controllo funzionale  valvola  ed allineamento con sala controllo </t>
  </si>
  <si>
    <t>517894/C</t>
  </si>
  <si>
    <t xml:space="preserve">2600X-1-X753V  Smontaggio Rimontaggio  valvola XV e montaggio rimontaggio valvola manuale + movimentazione +controllo funzionale ed allineamento con sala controllo </t>
  </si>
  <si>
    <t>MOLLA GUASTA. SOSTITUITA</t>
  </si>
  <si>
    <t>518607/C</t>
  </si>
  <si>
    <t>SOSTITUZIONE SONDA VIBRAZIONI TG</t>
  </si>
  <si>
    <t>518606/C</t>
  </si>
  <si>
    <t>SOSTITUZIONE RILEVATORE DI FIAMMA TG</t>
  </si>
  <si>
    <t>518595/C</t>
  </si>
  <si>
    <t>SOSTITUZIONE TERMOCOPPIE SCARICO TURBOGAS (TTXD1-4/6/8/10//12/14</t>
  </si>
  <si>
    <t>518562/C</t>
  </si>
  <si>
    <t>allineamento strumenti e valvola tramite PLC e sala controllo, attivit in assisstenza ad Automation service</t>
  </si>
  <si>
    <t>518496/C</t>
  </si>
  <si>
    <t>2000A ASSISTENZA STRUMENTALE ATTIVITA SU TURBOGAS  (Vedi Allegato)</t>
  </si>
  <si>
    <t>535315/C</t>
  </si>
  <si>
    <t>2600 - PCV 953 SMONTAGGIO/RIMONTAGGIO PER REVISIONE VALVOLA</t>
  </si>
  <si>
    <t>VALVOLA SMONTATA E PORTATA IN OFFICINA SEDE</t>
  </si>
  <si>
    <t>CIANCHINO/GIGLIUTO</t>
  </si>
  <si>
    <t>536461/C</t>
  </si>
  <si>
    <t xml:space="preserve">2600 - XV914 Smontaggio /Rimontaggio  valvola + smontaggio/rimontaggio valvola  manuale , movimentazione + controllo funzionale ed allineamento con sala controllo </t>
  </si>
  <si>
    <t xml:space="preserve">odc dedicato: 5400253751 </t>
  </si>
  <si>
    <t>560115/C</t>
  </si>
  <si>
    <t xml:space="preserve">2000A-0-P701CV Smontaggio /Rimontaggio bonnet valvola per pulizia gabbia + controllo funzionale ed allineamento con sala controllo </t>
  </si>
  <si>
    <t>549306/C</t>
  </si>
  <si>
    <t>2000 - SG102 assistenza strumentale</t>
  </si>
  <si>
    <t>545401/C</t>
  </si>
  <si>
    <t>2000A TDE 001T VM15-1 (TIC 001 TEMPERATURA USCITA E201) BLOCCAGGIO MECCANICO STELO E SUCCESSIVO SMONTAGGIO/RIMONTAGGIO RIDUTTORE PER REVISIONE DELLO STESSO</t>
  </si>
  <si>
    <t>540767/C</t>
  </si>
  <si>
    <t xml:space="preserve">2000A-0-TurboGas ( comparto olio ) sostituzione MOOG PM1;PM2;PM3;PM4;VSR1  + controllo funzionale valvole ed allineamento con sala controllo </t>
  </si>
  <si>
    <t>540740/C</t>
  </si>
  <si>
    <t>ODC DEDICATO: 5400256149 PROGRAMMATO TCL TGO DAL 23 AL 27/06</t>
  </si>
  <si>
    <t>565009/C</t>
  </si>
  <si>
    <t>2000A - LCV 501 CONTROLLO E RIPRISTINO FUNZIONALE</t>
  </si>
  <si>
    <t>TAS</t>
  </si>
  <si>
    <t>521544/C</t>
  </si>
  <si>
    <t>assistenza strumentisti per posizionamento strumento a ultrasuoni su linea acqua a TK140</t>
  </si>
  <si>
    <t>BLENDING</t>
  </si>
  <si>
    <t>545751/C</t>
  </si>
  <si>
    <t>Pontile</t>
  </si>
  <si>
    <t>10227902  PONTILE CONTROLLO LIVELLI SLOOP PIATTAFORMA 1 LT102A</t>
  </si>
  <si>
    <t>livello radar: l'alimentazione si scollega a causa delle alte temperature. È necessario un intervento dei meccanici per la pulizia del tubo di calma</t>
  </si>
  <si>
    <t>539429/C</t>
  </si>
  <si>
    <t>Verifica funzionalità livellostato L609HA</t>
  </si>
  <si>
    <t>533533/C</t>
  </si>
  <si>
    <t xml:space="preserve">apertura cassetta ADF per sostituzione scheda PLC a cura Automation Service e successiva chiusura cassetta </t>
  </si>
  <si>
    <t>533928/C</t>
  </si>
  <si>
    <t>Controllo e ripristino funzionalit valvola</t>
  </si>
  <si>
    <t>537441/C</t>
  </si>
  <si>
    <t>Revisione attuatore pneumatico XV BR41</t>
  </si>
  <si>
    <t>538843/C</t>
  </si>
  <si>
    <t>messa in servizio valvola regolatrice  PCV-008_A + collegamento barilotto aria strumentale</t>
  </si>
  <si>
    <t>313874/S</t>
  </si>
  <si>
    <t>BLENDING - Ripristino gruppo manometrico mandata pompa P320B</t>
  </si>
  <si>
    <t>312614/S</t>
  </si>
  <si>
    <t>BLENDING - verifica e ripristino funzionalità attuatore pneumatico sfioro P603B</t>
  </si>
  <si>
    <t>CONTROLLO VALVOLA NON ESEGUITO PER POMPA IN MARCIA</t>
  </si>
  <si>
    <t>531750/C</t>
  </si>
  <si>
    <t>BLENDING - S702 : Controllo funzionalita' valvola controllo temperatura TCV-702</t>
  </si>
  <si>
    <t>533743/C</t>
  </si>
  <si>
    <t xml:space="preserve">PONTILE  - Taratura pressostati pompe MP102-MP110-MP201-MP101A-DP101B-DP101S in S.P. Antincendio Pontile come da elenco allegato </t>
  </si>
  <si>
    <t>312611/S</t>
  </si>
  <si>
    <t>BLENDING - verifica e ripristino funzionalità attuatore pneumatico sfioro P605</t>
  </si>
  <si>
    <t>SOSTITUITO IP CONVERTER, FILTRO RIDUTTORE E MANOMETRI POSIZIONATORE RIPRISTINANDO LA FUNZIONALITA'</t>
  </si>
  <si>
    <t>534679/C</t>
  </si>
  <si>
    <t>BLENDING - Controllo termocoppia T2001IC presso gli scambiatori E201</t>
  </si>
  <si>
    <t xml:space="preserve">NON ARRIVA AL DCS </t>
  </si>
  <si>
    <t>534576/C</t>
  </si>
  <si>
    <t>BLENDING - Ricerca guasto e ripristino funzionalita' valvola di blocco braccio di carico lato monte BR301 + verifica funzionalita' E.V. aria strumenti</t>
  </si>
  <si>
    <t>RIPRISTINATO FINECORSA E COLLEGAMENTI</t>
  </si>
  <si>
    <t>RICIPUTO/PARTESANO</t>
  </si>
  <si>
    <t>534568/C</t>
  </si>
  <si>
    <t xml:space="preserve">BLENDING - ripristino sistema di gorgogliamento braccio di carico lato mare BR302-B </t>
  </si>
  <si>
    <t>SOSTITUITA ELETTROVALVOLA GUASTA</t>
  </si>
  <si>
    <t>533749/C</t>
  </si>
  <si>
    <t>ANTICENDIO - DP1003-B/C e MP1003-A/D Taratura pressostati pompe antincendio Raffineria come da elenco allegato</t>
  </si>
  <si>
    <t>526508/C</t>
  </si>
  <si>
    <t>ARCOM - montaggio e collegamento celle di carico Bilico Portineria ATB</t>
  </si>
  <si>
    <t>533286/C</t>
  </si>
  <si>
    <t xml:space="preserve">ANTICENDIO - Modifica taratura del pressostato di avviamento per bassa pressione del motore Diesel antincendio Raffineria da 22 bar </t>
  </si>
  <si>
    <t>533199/C</t>
  </si>
  <si>
    <t>BLENDING - ripristino sonda antitrabocco BR22</t>
  </si>
  <si>
    <t>532510/C</t>
  </si>
  <si>
    <t>BLENDING - Assistenza strumentale per manutenzione Flexi Mix Rampa 6</t>
  </si>
  <si>
    <t>532211/C</t>
  </si>
  <si>
    <t>PONTILE</t>
  </si>
  <si>
    <t>PONTILE - verifica e ripristino funzionalita'  trasmettitore di livello barilotto slop</t>
  </si>
  <si>
    <t>531796/C</t>
  </si>
  <si>
    <t>BLENDING - EMERGENZA 6500 CVT RAMBA 4 RICERCA GUASTO</t>
  </si>
  <si>
    <t>531742/C</t>
  </si>
  <si>
    <t>BLENDING - controllo loop di regolazione valvole (non si muovono)</t>
  </si>
  <si>
    <t>531401/C</t>
  </si>
  <si>
    <t>Controllo livellostati rilevamento perdite sovrappasso lato Pontile + drenaggio barilotto</t>
  </si>
  <si>
    <t>530921/C</t>
  </si>
  <si>
    <t>CVT</t>
  </si>
  <si>
    <t xml:space="preserve">CVT - Rampa 6 : revisione E.V. della  valvola di radice del Braccio 64 </t>
  </si>
  <si>
    <t>530919/C</t>
  </si>
  <si>
    <t xml:space="preserve">CVT - Rampa 2 : revisione E.V. delle  valvole di radice dei Bracci 23 - 24 - 26 </t>
  </si>
  <si>
    <t>531394/C</t>
  </si>
  <si>
    <t>Controllo livellostati rilevamento perdite sovrappasso lato raffineria + drenaggio barilotto (LSH_01 - LSH_02 - LSH_03 - LSH_021 - LSH_023 - LSH_024 - LSH_025 - LSH_026 - LSH_029 - LSH_031 - LSH_032 - LSH_040)</t>
  </si>
  <si>
    <t>530241/C</t>
  </si>
  <si>
    <t>BLENDING - Verifica taratura trasmettitore di portata F6023RC e allineamento con sala controllo</t>
  </si>
  <si>
    <t>530240/C</t>
  </si>
  <si>
    <t>BLENDING - Verifica taratura trasmettitore di portata F6022RC e allineamento con sala controllo</t>
  </si>
  <si>
    <t>530239/C</t>
  </si>
  <si>
    <t>Verifica taratura trasmettitore di portata F6021RC e allineamento con sala controllo</t>
  </si>
  <si>
    <t>530236/C</t>
  </si>
  <si>
    <t>Verifica taratura trasmettitore di portata F6020RC e allineamento con sala controllo</t>
  </si>
  <si>
    <t>529945/C</t>
  </si>
  <si>
    <t>BLENDING - ripristino o sostituzione manichetta in gomma aria strumenti braccio di carico lato mare BR302-B</t>
  </si>
  <si>
    <t>528588/C</t>
  </si>
  <si>
    <t>ricerca guasto e ripristino funzionalit loop di regolazione termocoppia T215IC e valvola TCV-215</t>
  </si>
  <si>
    <t>530514/C</t>
  </si>
  <si>
    <t xml:space="preserve">CVT - Controllo funzionalità di tutte le valvole di radice dei bracci di carico di Rampa 1-2-3-4-5-6-7 </t>
  </si>
  <si>
    <t>312184/S</t>
  </si>
  <si>
    <t>BLENDING - Ripristinare innesto aria strumenti su valvola regolatrice STREAM F5002 (BLENDING BENZINA - STREAM MTBE/IC6)</t>
  </si>
  <si>
    <t>530229/C</t>
  </si>
  <si>
    <t>PONTILE - Ripristino E.V. del motorino di avviamento del Diesel DP101S</t>
  </si>
  <si>
    <t>530132/C</t>
  </si>
  <si>
    <t xml:space="preserve">BLENDING - ripristino sistema di gorgogliamento braccio di carico lato mare BR302-B + verifica funzionalit E.V. aria strumenti </t>
  </si>
  <si>
    <t>528414/C</t>
  </si>
  <si>
    <t>PONTILE - messa in servizio valvola regolatrice  PCV-008_A + collegamento barilotto aria strumentale</t>
  </si>
  <si>
    <t>528044/C</t>
  </si>
  <si>
    <t>controllo e ripristino funzionalita' loop di regolazione polmonazione azoto scarico a Blow Down</t>
  </si>
  <si>
    <t>LE VALVOLE DI AZOTO, INGRESSO E USCITA FUNZIONANO REGOLARMENTE. LA VALVOLA DI INGRESSO, NONOSTANTE SIA COMPLETAMENTE CHIUSA, TRAFILA. SI CONSIGLIA LA REVISIONE.</t>
  </si>
  <si>
    <t>527191/C</t>
  </si>
  <si>
    <t>PONTILE - ripristino trasmettitore di livello impianto MISE - Radice Pontile</t>
  </si>
  <si>
    <t>SOSTITUITO TX DI LIVELLO, SOSTITUITI TIRANTI SULLA FLANGIA.</t>
  </si>
  <si>
    <t>310765/S</t>
  </si>
  <si>
    <t>BLENDING - Controllo e ripristino funzionalità (presso scambiatore E201)</t>
  </si>
  <si>
    <t>310504/S</t>
  </si>
  <si>
    <t>BLENDING - ripristino funzionalità lettore di Badge</t>
  </si>
  <si>
    <t>310218/S</t>
  </si>
  <si>
    <t>1300 - Controllo taratura e ripristino funzionalità F265B_T</t>
  </si>
  <si>
    <t>310219/S</t>
  </si>
  <si>
    <t>1300 - Controllo taratura e ripristino funzionalità F265A_T</t>
  </si>
  <si>
    <t>524799/C</t>
  </si>
  <si>
    <t>BLENDING - Controllo e ripristino funzionalit trasmettitore di portata e dosatore pompetta additivo P1141-D</t>
  </si>
  <si>
    <t>310190/S</t>
  </si>
  <si>
    <t>ARCOM - Smontaggio piastre inferiori, sede di appoggio, celle di carico bilico ATB</t>
  </si>
  <si>
    <t>310187/S</t>
  </si>
  <si>
    <t>BLENDING - Controllo regolatore scarico salamoia FIL 104</t>
  </si>
  <si>
    <t>310186/S</t>
  </si>
  <si>
    <t>BLENDING - Controllo regolatore scarico salamoia FIL 103</t>
  </si>
  <si>
    <t>310184/S</t>
  </si>
  <si>
    <t>BLENDING - Controllo regolatore scarico salamoia FIL 102</t>
  </si>
  <si>
    <t>524060/C</t>
  </si>
  <si>
    <t>CVT - Verifica Taratura Sistema di additivazione Flexi Mix</t>
  </si>
  <si>
    <t>309924/S</t>
  </si>
  <si>
    <t>1300 - ripristino o sostituzione manichetta in gomma aria strumenti braccio di carico lato mare BR302-B</t>
  </si>
  <si>
    <t>309999/S</t>
  </si>
  <si>
    <t>CVT - Ripristino pressacavo della sonda anti trabocco BR44</t>
  </si>
  <si>
    <t>310020/S</t>
  </si>
  <si>
    <t>CVT - Controllo funzionalità livello serbatoio cherosene LT- 604-D-821</t>
  </si>
  <si>
    <t>310018/S</t>
  </si>
  <si>
    <t>BLENDING - Verifica funzionalità loop automatismo pompa e livello L914SH - tronchetti fiscali</t>
  </si>
  <si>
    <t>524175/C</t>
  </si>
  <si>
    <t>BLENDING - revisione valvola di radice (perde gasolio)</t>
  </si>
  <si>
    <t>522519/C</t>
  </si>
  <si>
    <t>ANTICENDIO</t>
  </si>
  <si>
    <t>524058/C</t>
  </si>
  <si>
    <t>CVT - Verifica taratura Flexi Mix IB1 additivo ROSSO su BR45</t>
  </si>
  <si>
    <t>523716/C</t>
  </si>
  <si>
    <t>ripristino funzionalit Flexi Mix  (Braccio12) - pulizia E.V.</t>
  </si>
  <si>
    <t>523342/C</t>
  </si>
  <si>
    <t xml:space="preserve">Ripristino funzionalit valvola di polmonazione azoto scarico a Blow Down </t>
  </si>
  <si>
    <t>309652/S</t>
  </si>
  <si>
    <t>Ripristino funzionalità lettore di badge</t>
  </si>
  <si>
    <t>523104/C</t>
  </si>
  <si>
    <t>sostituzione cavo Civacon</t>
  </si>
  <si>
    <t>309538/S</t>
  </si>
  <si>
    <t>Controllo taratura pressostati barilotti aria dei compressori C1 e C2 Diesel Pontile</t>
  </si>
  <si>
    <t>ESEGUITI TUTTI I CONTROLLI.</t>
  </si>
  <si>
    <t>RICIPUTO A.</t>
  </si>
  <si>
    <t>522513/C</t>
  </si>
  <si>
    <t>ANTICENDIO - Taratura pressostati pompe MP102-MP110-MP201-MP101A-DP101B-DP101S in S.P. Antincendio Pontile</t>
  </si>
  <si>
    <t>309194/S</t>
  </si>
  <si>
    <t>BLENDING - Controllo funzionalità pressostati differenziali (Filtri Pompe)</t>
  </si>
  <si>
    <t>309196/S</t>
  </si>
  <si>
    <t>RICIPUTO/RIZZA</t>
  </si>
  <si>
    <t>309192/S</t>
  </si>
  <si>
    <t>BLENDING - Controllo e ripristino funzionalità DP FT2 del Filtro FIL 605 - FT12_A-B-C</t>
  </si>
  <si>
    <t>516606/C</t>
  </si>
  <si>
    <t>PONTILE - Sostituzione trasmettitore contalitri presso Impianto MISE in Area PMP (messa in sicurezza a cura esecutore)</t>
  </si>
  <si>
    <t>313705/S</t>
  </si>
  <si>
    <t>BLENDING - Controllo funzionalità DP_004_I installato su filtri a carbone attivi del serbatoio S417 (Jet-fuel)</t>
  </si>
  <si>
    <t>535221/C</t>
  </si>
  <si>
    <t xml:space="preserve">BLENDING - MP120 A-B-C + MP121 verifica funzionalità livellostati di allarme perdita tenute </t>
  </si>
  <si>
    <t>530658/C</t>
  </si>
  <si>
    <t xml:space="preserve">BLENDING - controllo funzionalità PT 607 + ripristino gruppo manometrico </t>
  </si>
  <si>
    <t>GRUPPO MANOMETRICO RIPRISTINATO, DA MONTARE IN CAMPO.</t>
  </si>
  <si>
    <t>535213/C</t>
  </si>
  <si>
    <t>BLENDING - Ripristino funzionalita' SOV6 VRU</t>
  </si>
  <si>
    <t>SMTG ATTUATORE PER RIPRISTINO ORING DI TENUTA</t>
  </si>
  <si>
    <t>533473/C</t>
  </si>
  <si>
    <t>ANTICENDIO - Taratura pressostati Sala Pompe AI radice pontile, come da elenco allegato + sostituzione se guasti</t>
  </si>
  <si>
    <t>536498/C</t>
  </si>
  <si>
    <t>CVT - RIPRISTINO CIVACON</t>
  </si>
  <si>
    <t>536722/C</t>
  </si>
  <si>
    <t>BLENDING - controllo funzionalit PI001 - OL 7</t>
  </si>
  <si>
    <t>536720/C</t>
  </si>
  <si>
    <t>BLENDING - controllo funzionalit PI002 - OL6A</t>
  </si>
  <si>
    <t>314452/S</t>
  </si>
  <si>
    <t>2200 BD - Installazione rilevatore portatile di ossigeno X-Zone 5500 (Torretta) su presa in aspirazione linea di azoto 8" BD66 (PROCESS AREA 3)</t>
  </si>
  <si>
    <t>538283/C</t>
  </si>
  <si>
    <t>CVT - Controllo e ripristino funzionalità valvola di radice XV del BR 53</t>
  </si>
  <si>
    <t>538281/C</t>
  </si>
  <si>
    <t>CVT - Controllo e ripristino funzionalit valvola di radice XV del BR 43</t>
  </si>
  <si>
    <t>538769/C</t>
  </si>
  <si>
    <t>BLENDING - Controllo e ripristino funzionalit TI-492</t>
  </si>
  <si>
    <t>538855/C</t>
  </si>
  <si>
    <t>BLENDING - Verifica funzionalità livellostato L102HA</t>
  </si>
  <si>
    <t>538820/C</t>
  </si>
  <si>
    <t>BLENDING - Verifica funzionalità livellostato L101HA</t>
  </si>
  <si>
    <t>538858/C</t>
  </si>
  <si>
    <t>BLENDING - Verifica funzionalità livellostato L103HA</t>
  </si>
  <si>
    <t>538870/C</t>
  </si>
  <si>
    <t>BLENDING - Verifica funzionalità livellostato L106HA</t>
  </si>
  <si>
    <t>538877/C</t>
  </si>
  <si>
    <t>BLENDING - Verifica funzionalità livellostato L109HA</t>
  </si>
  <si>
    <t>538876/C</t>
  </si>
  <si>
    <t>BLENDING - Verifica funzionalità livellostato L108HA</t>
  </si>
  <si>
    <t>539263/C</t>
  </si>
  <si>
    <t>Verifica funzionalità livellostato L601HA</t>
  </si>
  <si>
    <t>539425/C</t>
  </si>
  <si>
    <t>Verifica funzionalità livellostato L608HA</t>
  </si>
  <si>
    <t>539286/C</t>
  </si>
  <si>
    <t>Verifica funzionalità livellostato L607HA</t>
  </si>
  <si>
    <t>543263/C</t>
  </si>
  <si>
    <t xml:space="preserve">ricerca guasto a ripristino funzionalita' CIVACON </t>
  </si>
  <si>
    <t>542972/C</t>
  </si>
  <si>
    <t>Ripristino dp filtro 103-PdAH 103 filtri sale</t>
  </si>
  <si>
    <t>538861/C</t>
  </si>
  <si>
    <t>BLENDING - Verifica funzionalità livellostato L104HA</t>
  </si>
  <si>
    <t>543008/C</t>
  </si>
  <si>
    <t>Controllo e ripristino livellostato D106 filtri sale</t>
  </si>
  <si>
    <t>545460/C</t>
  </si>
  <si>
    <t>Blend</t>
  </si>
  <si>
    <t>SALA POMPE ADDITIVI P1141B  RIPRISTINO FUNZIONALITA FINE CORSA XV 33A(MAN GASOLIO 2)</t>
  </si>
  <si>
    <t>545458/C</t>
  </si>
  <si>
    <t>SALA POMPE ADDITIVI P1141A RIPRISTINO FUNZIONALITA FINE CORSA XV 28A(MAN GASOLIO2) XV29A(MANDATA GASOLIO 1)</t>
  </si>
  <si>
    <t>546291/C</t>
  </si>
  <si>
    <t>verifica funzionalta' pressostato della pompa P404 + ripristino gruppo manometrico</t>
  </si>
  <si>
    <t>539454/C</t>
  </si>
  <si>
    <t>Verifica funzionalità livellostato L622HA</t>
  </si>
  <si>
    <t>539467/C</t>
  </si>
  <si>
    <t>Verifica funzionalità livellostato L623HA</t>
  </si>
  <si>
    <t>317893/S</t>
  </si>
  <si>
    <t>549371/C</t>
  </si>
  <si>
    <t>Taratura pressostati Sala Pompe AI radice pontile, come da elenco allegato + sostituzione se guasti</t>
  </si>
  <si>
    <t>549465/C</t>
  </si>
  <si>
    <t>Ripristino guasto programmatore carico Braccio TL301B</t>
  </si>
  <si>
    <t>549587/C</t>
  </si>
  <si>
    <t>Taratura pressostati pompe antincendio Raffineria come da elenco allegato + sostituzione se guasti</t>
  </si>
  <si>
    <t>549300/C</t>
  </si>
  <si>
    <t>Pontile   VRU Ptf.6 - Linea tra filtri e rompifiamma scollegamento/ricollegamento della strumentazione.</t>
  </si>
  <si>
    <t>318038/S</t>
  </si>
  <si>
    <t xml:space="preserve">Controllo taratura pressostati barilotti aria dei compressori C1 e C2 Diesel Raffineria
</t>
  </si>
  <si>
    <t>549357/C</t>
  </si>
  <si>
    <t>Controllo, ingrassaggio e ripristino funzionale valvola XV01-6 in PTF 6 (bloccata)</t>
  </si>
  <si>
    <t>549943/C</t>
  </si>
  <si>
    <t>Ripristino funzionamento regolatrice blender dello stream F5002 (MTBE/IC6) sul blending benzina (non si apre)</t>
  </si>
  <si>
    <t>318240/S</t>
  </si>
  <si>
    <t>BR 54 ripristino perdita di aria da filtro riduttore su XV di radice</t>
  </si>
  <si>
    <t>551310/C</t>
  </si>
  <si>
    <t>RIPRISTINO GRUPPO MANOMETRICO MANDATA P402/B</t>
  </si>
  <si>
    <t>SMONTAGGIO VECCHIO GRUPPO , RIFACIMENTO IN CANTIERE NUOVO GRUPPO + CONTROLLO PRESSOSTATO E SOSTITUZIONE 4 VALVOLE , TUNING , E MANOMETRO CON GLICERINA , SOSTITUZIONE CAVALLOTTI DI FISSAGGIO . INSERITO E CONSEGNATO CON CHIUSURA PERMESSO.</t>
  </si>
  <si>
    <t>551570/C</t>
  </si>
  <si>
    <t xml:space="preserve">Ripristino funzionalit Civacon - controllo sonda n. 3 </t>
  </si>
  <si>
    <t>RIPRISTINATA FUNZIONALITÀ CIVACON.</t>
  </si>
  <si>
    <t>550440/C</t>
  </si>
  <si>
    <t>Verifica annuale di funzionalita' dei Differenziali di Pressione dei filtri a cestello di tutti i Bracci di carico</t>
  </si>
  <si>
    <t>ESEGUITE VERIFICHE DELTAP RAMPA 1 RAMPA 2</t>
  </si>
  <si>
    <t>551695/C</t>
  </si>
  <si>
    <t>Ricerca e ripristino guasto su testata Vega BR 41 + sostituzione barriera in cassetta ADF</t>
  </si>
  <si>
    <t>RESETTATA EPROM ISOIL</t>
  </si>
  <si>
    <t>551676/C</t>
  </si>
  <si>
    <t>Sostituzione trasmettitore di livello Krohne L610_B</t>
  </si>
  <si>
    <t>INSTALLATO NUOVO TX</t>
  </si>
  <si>
    <t>551810/C</t>
  </si>
  <si>
    <t>verifica e ripristino funzionalit pressostato</t>
  </si>
  <si>
    <t>APERTA VALVOLA INTERCETTO PRESSOSTATO.</t>
  </si>
  <si>
    <t>552940/C</t>
  </si>
  <si>
    <t>Controllo funzionalita' PRESSOSTATO P311 e ripristino staffaggio</t>
  </si>
  <si>
    <t>554371/C</t>
  </si>
  <si>
    <t>VERIFICA MISURATORE DI PRESSIONE 201C_LA (IN SP5 SULLA P201C)</t>
  </si>
  <si>
    <t>SOSTITUITO PRESSOSTATO, TARATO 4 BAR ↓</t>
  </si>
  <si>
    <t>554892/C</t>
  </si>
  <si>
    <t>Verifica e ripristino funzionalit P623T trasmettitore di pressione sigaro S623</t>
  </si>
  <si>
    <t>CONTROLLO FUNZIONALE TX DI PRESSIONE, AZZERAMENTO, CONTROLLO DI TARATURA_OK 0-16BAR. IL TX ATTUALMENTE SEGNA 2.5 BAR PERCHE' SIGARO FLUSSATO CON AZOTO.</t>
  </si>
  <si>
    <t>554593/C</t>
  </si>
  <si>
    <t>ARCOM</t>
  </si>
  <si>
    <t>FT portata acqua skid filtrazione SLOP S-907</t>
  </si>
  <si>
    <t>SOSTITUITO DISPLAY GUASTO SU TX DI PORTATA.</t>
  </si>
  <si>
    <t>553880/C</t>
  </si>
  <si>
    <t>VERIFICA LOOP DI REGOLAZIONE SU BL. BENZINA STREA PWF  (F5003_IC)</t>
  </si>
  <si>
    <t>LA VALVOLA PNEUMATICA E' UNA CAMFLEX CHE NON VA IN CHIUSURA E LASCIA TRAFILARE UN PO DI PORTATA. ESEGUITA PRECARICA PER CERCARE DI ASSOTTIGLIARE LA CHIUSURA. E' STATO COMUNICATO AD ESE CHE TIENE LA REGOLAZIONE SOTTOCONTROLLO.</t>
  </si>
  <si>
    <t>555453/C</t>
  </si>
  <si>
    <t>sostituzione pressostato P201A_LA</t>
  </si>
  <si>
    <t>SOSTITUITO PRESSOSTATO, TARATO 4 BAR↓ COME DA INDICAZIONI TCL MESSINA</t>
  </si>
  <si>
    <t>555454/C</t>
  </si>
  <si>
    <t>sostituzione pressostato P201B_LA</t>
  </si>
  <si>
    <t>554725/C</t>
  </si>
  <si>
    <t>controllo taratura e ripristino funzionalit pressostato circuito oleodinamico centralina Bracci PTF6 (cut-in cut-off pompa)</t>
  </si>
  <si>
    <t>TARATO PRESSOSATO COME DA SPECIFICA CONTATTO BASSO 80_BAR↓ E CONTATTO DI ALTA 110_BAR↑, IL DP DI RIPRISTINO E' 15 BAR.</t>
  </si>
  <si>
    <t>555775/C</t>
  </si>
  <si>
    <t>RIPRISTINO PCV5001 ED FCV5001 STREAM NC5</t>
  </si>
  <si>
    <t>558307/C</t>
  </si>
  <si>
    <t xml:space="preserve">4500-0-FT007  Smontaggio / Rimontaggio sensori ultrasuoni piu verifica  intensit segnale ed allineamento con sala controllo </t>
  </si>
  <si>
    <t>321821/S</t>
  </si>
  <si>
    <t>Controllo taratura pressostati barilotti aria dei compressori C1 e C2 Diesel - Raffineria</t>
  </si>
  <si>
    <t>563463/C</t>
  </si>
  <si>
    <t>563465/C</t>
  </si>
  <si>
    <t>567077/C</t>
  </si>
  <si>
    <t>Controllo e ripristino funzionalita' di tutte le valvole di radice dei bracci di carico</t>
  </si>
  <si>
    <t>322802/S</t>
  </si>
  <si>
    <t>Controllo funzionalità pressostati differenziali (Filtri Pompe)</t>
  </si>
  <si>
    <t>323630/S</t>
  </si>
  <si>
    <t xml:space="preserve">Controllo taratura trasmettitore di portata vapore </t>
  </si>
  <si>
    <t>323631/S</t>
  </si>
  <si>
    <t>569431/C</t>
  </si>
  <si>
    <t>Sostituzione cavo CIVACON</t>
  </si>
  <si>
    <t>569165/C</t>
  </si>
  <si>
    <t>verifica e ripristino funzionalit fine corsa valvola XV01-6 in PTF 6 e controllo/ripristino XV01-1 in PTF 1</t>
  </si>
  <si>
    <t>566148/C</t>
  </si>
  <si>
    <t>7000 10236872 B617V U700 smontaggio/rimontaggio valvola</t>
  </si>
  <si>
    <t>567263/C</t>
  </si>
  <si>
    <t>controllo e ripristino funzionalita' valvola TCV-01</t>
  </si>
  <si>
    <t>557317/C</t>
  </si>
  <si>
    <t>4500-0-LT026  sotituzione strumento tipo Wfafer flangiato, eventuale taglio tiranti + allineamento con sala controllo</t>
  </si>
  <si>
    <t>557318/C</t>
  </si>
  <si>
    <t>4500-0-LT029   sostituzione strumento tipo Wafer flangiato, eventuale taglio tiranti + allineamento con sala controllo</t>
  </si>
  <si>
    <t>562305/C</t>
  </si>
  <si>
    <t xml:space="preserve">P209 manutenzione gruppo monometrico eliminazione perdita + controllo funzionalit pressostato </t>
  </si>
  <si>
    <t>562314/C</t>
  </si>
  <si>
    <t>P905A manutenzione gruppo monometrico eliminazione perdita + controllo funzionalita' pressostato</t>
  </si>
  <si>
    <t>559856/C</t>
  </si>
  <si>
    <t>Controllo e ripristino funzionalita' valvola di radice XV BR_61 (controllo elettrovalvola)</t>
  </si>
  <si>
    <t>559917/C</t>
  </si>
  <si>
    <t xml:space="preserve">scollegamento strumentale dosatore e pressostato </t>
  </si>
  <si>
    <t>319062/S</t>
  </si>
  <si>
    <t>VRU Aereon</t>
  </si>
  <si>
    <t xml:space="preserve">Verifica calibrazione rilevatore </t>
  </si>
  <si>
    <t>548717/C</t>
  </si>
  <si>
    <t>BLENDING CVT  RAMPA 6 :  BR65 JET FUEL LA XV NON SI APRE</t>
  </si>
  <si>
    <t>547593/C</t>
  </si>
  <si>
    <t>Scollegamento strumentale E.V. e posizionatore della Valvola PIC 01-06 VRU PTF 6</t>
  </si>
  <si>
    <t>547430/C</t>
  </si>
  <si>
    <t>Ricerca guasto e ripristino funzionalit Braccio 71</t>
  </si>
  <si>
    <t>547341/C</t>
  </si>
  <si>
    <t>PTF6 : verifica funzionalit 801-P02-6DP</t>
  </si>
  <si>
    <t>317310/S</t>
  </si>
  <si>
    <t>controllo funzionalità livello LD102A barilotto slop</t>
  </si>
  <si>
    <t>546919/C</t>
  </si>
  <si>
    <t xml:space="preserve">Ripristino funzionalita' valvola </t>
  </si>
  <si>
    <t>545624/C</t>
  </si>
  <si>
    <t>SALA POMPE ADDITIVI P1141E/F SMONTAGGIO /MONTAGGIO PER REVISIONE SERVOMOTORE XV47  XV48  XV49  XV50</t>
  </si>
  <si>
    <t>544767/C</t>
  </si>
  <si>
    <t xml:space="preserve">Ripristino funzionalita' lettore di badge Rampa 1 GPL </t>
  </si>
  <si>
    <t>543000/C</t>
  </si>
  <si>
    <t>Ripristino F105 mis. di portata filtri sale</t>
  </si>
  <si>
    <t>542503/C</t>
  </si>
  <si>
    <t>540938/C</t>
  </si>
  <si>
    <t xml:space="preserve">Ripristino funzionalita' lettore di badge </t>
  </si>
  <si>
    <t>537528/C</t>
  </si>
  <si>
    <t>CVT - revisione valvola di radice (perde gasolio)</t>
  </si>
  <si>
    <t>314234/S</t>
  </si>
  <si>
    <t>PONTILE - Controllo funzionalità livellostati cut_in e cut_off MP112_A-B</t>
  </si>
  <si>
    <t>313873/S</t>
  </si>
  <si>
    <t>BLENDING - Ripristino gruppo manometrico mandata pompa P320A</t>
  </si>
  <si>
    <t>536715/C</t>
  </si>
  <si>
    <t>6000 - controllo funzionalit L119AH (D104 del F104)</t>
  </si>
  <si>
    <t>536714/C</t>
  </si>
  <si>
    <t>6000 - controllo funzionalit L118AH (D103 del F103)</t>
  </si>
  <si>
    <t>530662/C</t>
  </si>
  <si>
    <t xml:space="preserve">BLENDING - controllo funzionalit LI607 trasmettitore di livello Krohne a onde guidate </t>
  </si>
  <si>
    <t>537584/C</t>
  </si>
  <si>
    <t>Controllo e ripristino alimentazione Testata Vega BR41</t>
  </si>
  <si>
    <t>539271/C</t>
  </si>
  <si>
    <t>Verifica funzionalità livellostato L602HA</t>
  </si>
  <si>
    <t>539435/C</t>
  </si>
  <si>
    <t>Verifica funzionalità livellostato L613HA</t>
  </si>
  <si>
    <t>539273/C</t>
  </si>
  <si>
    <t>Verifica funzionalità livellostato L606HA</t>
  </si>
  <si>
    <t>315471/S</t>
  </si>
  <si>
    <t>Controllo funzionalità livelli vasca SP2</t>
  </si>
  <si>
    <t>542952/C</t>
  </si>
  <si>
    <t>Ripristino dp filtro 104-PdAH 104 filtri sale</t>
  </si>
  <si>
    <t>315689/S</t>
  </si>
  <si>
    <t>Ripristino pressostati in ASP P213/A+B PAL 64 E PAL65</t>
  </si>
  <si>
    <t>541944/C</t>
  </si>
  <si>
    <t>Controllo e ripristino valvola XV01-1 in PTF 1</t>
  </si>
  <si>
    <t>541924/C</t>
  </si>
  <si>
    <t>Verifica e ripristino funzionalita'  XV valvola di radice</t>
  </si>
  <si>
    <t>542712/C</t>
  </si>
  <si>
    <t>10226579 BLENDING  perdita importante di benzina dal BR 51  per verifica tenuta XV del medesimo braccio</t>
  </si>
  <si>
    <t>538881/C</t>
  </si>
  <si>
    <t>Verifica funzionalit livellostato L707HA</t>
  </si>
  <si>
    <t>541018/C</t>
  </si>
  <si>
    <t>Controllo funzionalita' di tutte le termocoppie e di tutti i trasmettitori di pressione del VRU</t>
  </si>
  <si>
    <t>315961/S</t>
  </si>
  <si>
    <t>Revisione in officina COEMI della valvola di blocco XV01-6 della PTF 6 (bloccata aperta)</t>
  </si>
  <si>
    <t>538233/C</t>
  </si>
  <si>
    <t>PONTILE - PTF5 : MP202A POMPA SLOP, CONTROLLARE AUTOMATISMO LA POMPA PARTE PER ALTO LIVELLO, MA NON SI FERMA PER BASSO - Ricerca guasto</t>
  </si>
  <si>
    <t>539431/C</t>
  </si>
  <si>
    <t>Verifica funzionalità livellostato L610HA</t>
  </si>
  <si>
    <t>539432/C</t>
  </si>
  <si>
    <t>Verifica funzionalità livellostato L611HA</t>
  </si>
  <si>
    <t>542986/C</t>
  </si>
  <si>
    <t>Ripristino dp filtro 102-PdAH 102 filtri sale</t>
  </si>
  <si>
    <t>543931/C</t>
  </si>
  <si>
    <t>Ricerca e ripristino guasto su testata Vega BR 31</t>
  </si>
  <si>
    <t>541092/C</t>
  </si>
  <si>
    <t>Controllo e ripristino valvola XV01-6 in PTF 6 (bloccata aperta)</t>
  </si>
  <si>
    <t>542988/C</t>
  </si>
  <si>
    <t>Ripristino dp filtro 101-PdAH 101 filtri sale</t>
  </si>
  <si>
    <t>543934/C</t>
  </si>
  <si>
    <t>Ricerca e ripristino guasto su testata Vega BR 41</t>
  </si>
  <si>
    <t>543004/C</t>
  </si>
  <si>
    <t>Controllo e ripristino livello D105 filtri sale</t>
  </si>
  <si>
    <t>542992/C</t>
  </si>
  <si>
    <t>Ripristino F106 mis. di portata filtri sale</t>
  </si>
  <si>
    <t>544467/C</t>
  </si>
  <si>
    <t>Sostituzione trasmettitore conta-litri presso Impianto MISE in radice Pontile</t>
  </si>
  <si>
    <t>545461/C</t>
  </si>
  <si>
    <t>SALA POMPE ADDITIVI P1141C  RIPRISTINO FUNZIONALITA FINE CORSA XV 39A(MAN GASOLIO 2) XV38A(MAN GASOLIO 1)</t>
  </si>
  <si>
    <t>546973/C</t>
  </si>
  <si>
    <t>Controllo e ripristino funzionalit PAL 95 BASSA ASPIRAZIONE MP619/A</t>
  </si>
  <si>
    <t>547609/C</t>
  </si>
  <si>
    <t>Controllo funzionalita' e allineamento con Sala Controllo di tutta la strumentazione FT - TT - PIC - PT - XV del VRU AERON</t>
  </si>
  <si>
    <t>547625/C</t>
  </si>
  <si>
    <t>PTF6 - VRU : Controllo funzionalita' e allineamento con Sala Controllo di tutta la strumentazione FT - TT - PIC - PT - XV</t>
  </si>
  <si>
    <t>317311/S</t>
  </si>
  <si>
    <t>PTF6 : smontaggio livello LD103A barilotto slop per pulizia tubo di calma (a cura meccanici) e successivo montaggio</t>
  </si>
  <si>
    <t>SMONTATO EPROVATO IN CANTIERE STRUMENTO DI LIVELLO, TEST OK. RIMONTATO IN CAMPO, ESERCIZIO STA FACENDO LE PROVE</t>
  </si>
  <si>
    <t>547630/C</t>
  </si>
  <si>
    <t>PTF1 - VRU : Controllo funzionalita' e allineamento con Sala Controllo di tutta la strumentazione FT - TT - PIC - PT - XV</t>
  </si>
  <si>
    <t>318061/S</t>
  </si>
  <si>
    <t>ingrassaggio e movimentazione valvola XV01-1 in PTF 1</t>
  </si>
  <si>
    <t>318075/S</t>
  </si>
  <si>
    <t xml:space="preserve">Ripristino guasto (cavi di segnale interrotti) bilancia elettronica in Sala Additivi Blending 
</t>
  </si>
  <si>
    <t>539448/C</t>
  </si>
  <si>
    <t>Verifica funzionalità livellostato L621HA</t>
  </si>
  <si>
    <t>539444/C</t>
  </si>
  <si>
    <t>Verifica funzionalità livellostato L619HA</t>
  </si>
  <si>
    <t>539438/C</t>
  </si>
  <si>
    <t>Verifica funzionalità livellostato L614HA</t>
  </si>
  <si>
    <t>550514/C</t>
  </si>
  <si>
    <t>Verifica taratura TX di livello Krohne S610 - S622</t>
  </si>
  <si>
    <t>550843/C</t>
  </si>
  <si>
    <t>Smontaggio revisione e rimontaggio valvola di blocco XV106B braccio zolfo liquido lato mare</t>
  </si>
  <si>
    <t>549964/C</t>
  </si>
  <si>
    <t>Ricerca guasto e ripristino funzionalita' valvola di blocco braccio di carico lato monte BR301 + verifica funzionalita' E.V. aria strumenti</t>
  </si>
  <si>
    <t>551827/C</t>
  </si>
  <si>
    <t>BASSO LIV.GRUPPO ELETTROGENO SP5  (L200_LA)</t>
  </si>
  <si>
    <t>318731/S</t>
  </si>
  <si>
    <t>TAG 1 TX PRESSIONE DIFFERENZIALE OK TAG 2 TX PRESSIONE DIFFERENZIALE OK TAG 3 PRESSOSTATO DIFFERENZIALE TARATURA OK,ALLARME NON ARRIVA IN SALA CONTROLLO.</t>
  </si>
  <si>
    <t>551710/C</t>
  </si>
  <si>
    <t>SP5 Oleodotto 20" Neri : ripristino funzionalit TI100</t>
  </si>
  <si>
    <t>RICERCA GUASTO SU ALIMENTAZIONE E SOSTITUZIONE TX
HTTPS://MYASSETS.EMERSON.COM/IT-IT/DEVICES/DETAILS/GAAAAABO0_DIAL12JOYMWEONQCAUXHR6ZFKAWRWUOMZ3MSAXWPU21HHL31-J_LCMK59XA22R540RBU_B9TUXJGTVZE2SO6VYQG==/?Q=%2F01%2F0195074000640%2F21%2F23CLTD0002976%2F240%2F7DLYYBNLR</t>
  </si>
  <si>
    <t>318732/S</t>
  </si>
  <si>
    <t>552476/C</t>
  </si>
  <si>
    <t>VERIFICA STRUMENTAZIONE ALTA PRESSIONE MANDATA P512C (P512C_LA )</t>
  </si>
  <si>
    <t>552481/C</t>
  </si>
  <si>
    <t>VERIFICA ANOMALIA TENUTA MP618B (X618B_A )</t>
  </si>
  <si>
    <t>552473/C</t>
  </si>
  <si>
    <t xml:space="preserve">Controllo funzionalita' livello serbatoio cherosene </t>
  </si>
  <si>
    <t>552934/C</t>
  </si>
  <si>
    <t xml:space="preserve">Controllo funzionalita' PRESSOSTATO P 302/A e ripristino staffaggio </t>
  </si>
  <si>
    <t>553489/C</t>
  </si>
  <si>
    <t>Verifica Taratura Sistema di additivazione Flexi Mix</t>
  </si>
  <si>
    <t>553920/C</t>
  </si>
  <si>
    <t>VERIFICA STRUMENTAZIONE ALTA PRESSIONE MANDATA P512E (P512E_LA )</t>
  </si>
  <si>
    <t>554355/C</t>
  </si>
  <si>
    <t>verifica e ripristino anomalia tenuta MP505A</t>
  </si>
  <si>
    <t>VERIFICATA SERIE TRA LIVELLOSTATO/PRESSOSTATO_OK. BISOGNA RIEMPIRE IL BARILOTTO PER TOGLIERE L'ALLARME A QUADRO</t>
  </si>
  <si>
    <t>319594/S</t>
  </si>
  <si>
    <t>319595/S</t>
  </si>
  <si>
    <t>556007/C</t>
  </si>
  <si>
    <t>Controllo e ripristino funzionalit TT2 sez. condensazione VRU</t>
  </si>
  <si>
    <t>319632/S</t>
  </si>
  <si>
    <t>RIPRISTINO ARIA STRUMENTI XV313/A</t>
  </si>
  <si>
    <t>555772/C</t>
  </si>
  <si>
    <t>RIPRISTINO PCV6001 E VERIFICA FUNZIONALITA' MISURATORE DI PORTATA F6001, BLENDING BENZINA 2, STREAM C4</t>
  </si>
  <si>
    <t>319631/S</t>
  </si>
  <si>
    <t>RIPRISTINO  ARIA STRUMENTI XV313/B</t>
  </si>
  <si>
    <t>SMONTATI DISTRIBUTORI PNEUMATICI DALLE 2 XV PER</t>
  </si>
  <si>
    <t>555778/C</t>
  </si>
  <si>
    <t>RIPRISTINO FUNZIONALITA' F3003 BLEND GASOLIO 1 STREAM GOL DES</t>
  </si>
  <si>
    <t>555780/C</t>
  </si>
  <si>
    <t>RIPRISTINO FUNZIONALITA' F4002 BLEND GASOLIO 1 STREAM KEL DES</t>
  </si>
  <si>
    <t>558445/C</t>
  </si>
  <si>
    <t>Ricerca guasto e ripristino funzionalita' livellostato (MISE CM25 c/o cancello 10)</t>
  </si>
  <si>
    <t>557963/C</t>
  </si>
  <si>
    <t>RIPRISTINO FUNZIONALITA' valvola FCV5505 stream MVN la valvola NON SI CHIUDE</t>
  </si>
  <si>
    <t>555767/C</t>
  </si>
  <si>
    <t>VRU. Ingrassaggio mensile XV01-1 PTF1 e XV01-6 PTF6</t>
  </si>
  <si>
    <t>559303/C</t>
  </si>
  <si>
    <t>Controllo livellostati rilevamento perdite sovrappasso lato raffineria + drenaggio barilotto</t>
  </si>
  <si>
    <t>559305/C</t>
  </si>
  <si>
    <t>558976/C</t>
  </si>
  <si>
    <t>smontaggio revisione servomotore ed E.V. della valvola del denaturante dei Bracci lato CT e lato SR della Rampa 1 GPL</t>
  </si>
  <si>
    <t>555784/C</t>
  </si>
  <si>
    <t>RIPRISTINO PCV5503 E VERIFICA FUNZIONALITA'  MISURATORE DI PORTATA F5503, ENTRABI INSTALLATE PRESSO SP1, BLENDING BENZINA 2, STREAMLVN</t>
  </si>
  <si>
    <t>557628/C</t>
  </si>
  <si>
    <t xml:space="preserve">Assistenza al tecnico Minebea Intec per prove funzionali su Rampa 1 gpl + cablaggio cavi </t>
  </si>
  <si>
    <t>560400/C</t>
  </si>
  <si>
    <t xml:space="preserve">Controllo e ripristino funzionalita' pressostato PAL65 in ASP sulla P213B </t>
  </si>
  <si>
    <t>561410/C</t>
  </si>
  <si>
    <t>Controllo e ripristino funzionalit pressostato aspirazione</t>
  </si>
  <si>
    <t>560543/C</t>
  </si>
  <si>
    <t>TA25 IGCC - Lotto1 - 4500SWI controllo e verifica Check/valve revisionare centraline comandi</t>
  </si>
  <si>
    <t>561578/C</t>
  </si>
  <si>
    <t>560988/C</t>
  </si>
  <si>
    <t>Sostituzione flow meter contatore di additivazione Braccio lato SR (motricetta) Rampa 1 GPL</t>
  </si>
  <si>
    <t>561611/C</t>
  </si>
  <si>
    <t>controllo e ripristino funzionalit loop di regolazione trasmettitore di pressione e valvola P625A_IC</t>
  </si>
  <si>
    <t>562812/C</t>
  </si>
  <si>
    <t xml:space="preserve">P905A rifacimento cavo di collegamento pressostato </t>
  </si>
  <si>
    <t>321816/S</t>
  </si>
  <si>
    <t>564536/C</t>
  </si>
  <si>
    <t>Ripristino funzionalit sonde antitrabocco BR22 + pulsantiera comandi braccio di carico</t>
  </si>
  <si>
    <t>564774/C</t>
  </si>
  <si>
    <t>Controllo e ripristino funzionalit trasmettitore di livello LD103B del D103B</t>
  </si>
  <si>
    <t>564933/C</t>
  </si>
  <si>
    <t>ripristino funzionalita' Flexi Mix  (Bracci12 - 22) - pulizia E.V.</t>
  </si>
  <si>
    <t>564672/C</t>
  </si>
  <si>
    <t>Ricerca guasto su trasmissione segnali stato pompe del pontile Sud.</t>
  </si>
  <si>
    <t>566311/C</t>
  </si>
  <si>
    <t>Controllo e ripristino funzionalit flow meter contatore di additivazione Braccio lato SR (motricetta) Rampa 1 GPL</t>
  </si>
  <si>
    <t>567458/C</t>
  </si>
  <si>
    <t>Controllo stato motore e colonnino su pompa MP405 del VRU Pontile Sud</t>
  </si>
  <si>
    <t>567484/C</t>
  </si>
  <si>
    <t xml:space="preserve">Controllo e ripristino funzionalita' trasmettitori di livello </t>
  </si>
  <si>
    <t>322797/S</t>
  </si>
  <si>
    <t>568166/C</t>
  </si>
  <si>
    <t>Revisione elettrovalvole aria bracci N 2 e 5 in PTF5</t>
  </si>
  <si>
    <t>567440/C</t>
  </si>
  <si>
    <t>VRU assistenza strumentale per avviamento impianto - controllo funzionalit TT - PT - LT - FR - CV</t>
  </si>
  <si>
    <t>567946/C</t>
  </si>
  <si>
    <t>ripristino e staffaggio cassette JB cavi elettro-strumentali divelte c/o Imp. 4500 Pontile Sud</t>
  </si>
  <si>
    <t>568718/C</t>
  </si>
  <si>
    <t>568724/C</t>
  </si>
  <si>
    <t>565922/C</t>
  </si>
  <si>
    <t xml:space="preserve">PTF5 : smontaggio livello LD103B barilotto slop per pulizia tubo di calma (a cura meccanici) e successivo montaggio </t>
  </si>
  <si>
    <t>569144/C</t>
  </si>
  <si>
    <t>VRU Ingrassaggio valvole XV01-1 in PTF1 e XV01-6 in PTF6</t>
  </si>
  <si>
    <t>569685/C</t>
  </si>
  <si>
    <t>controllo funzionalita' - pulizia - lubrificazione e sigillatura di tutti i finecorsa/posizionatori "tipo GLOBO" delle valvole del VRU in radice pontile - in PTF1 e PTF 6</t>
  </si>
  <si>
    <t>526992/C</t>
  </si>
  <si>
    <t>PONTILE - Controllo e ripristino funzionalita' valvola regolatrice  (attualmente bloccata chiusa)</t>
  </si>
  <si>
    <t>VALVOLA DA REVISIONARE</t>
  </si>
  <si>
    <t>310296/S</t>
  </si>
  <si>
    <t>BLENDING - Controllo taratura e ripristino funzionalità FR-170</t>
  </si>
  <si>
    <t>NON SI TROVANO I LOOP.</t>
  </si>
  <si>
    <t>568771/C</t>
  </si>
  <si>
    <t>attivita' di recupero dislocatori e rimozione filo al tantalio dal fondo interno sfera</t>
  </si>
  <si>
    <t>543006/C</t>
  </si>
  <si>
    <t>SCADUTO</t>
  </si>
  <si>
    <t>543010/C</t>
  </si>
  <si>
    <t>Ripristino L114SL livello D106 filtri sale</t>
  </si>
  <si>
    <t>IGCC Area 3</t>
  </si>
  <si>
    <t>555881/C</t>
  </si>
  <si>
    <t>TA-25 4400-0-SDV010  Scollegamento / Ricollegamento accessori elettropneumatici valvola + controllo funzionale ed allineamento con sala controllo</t>
  </si>
  <si>
    <t>555882/C</t>
  </si>
  <si>
    <t xml:space="preserve">TA-25  4400-0-SDV003  Controllo Funzionale  valvola  prima smontaggio per revisione </t>
  </si>
  <si>
    <t>556326/C</t>
  </si>
  <si>
    <t xml:space="preserve">4200-0-ST101 Scollegamento / Ricollegamento TE 005;TE006;TE007 +  controllo funzionale ed allineamento con sala controllo per sostituzione TIP  Torcia Acida </t>
  </si>
  <si>
    <t>556565/C</t>
  </si>
  <si>
    <t xml:space="preserve">4200-0-PCV028 ; 4200-0-PCV029 ; 4200-0-PCV030  sostituzione valvole regolatrici di pressione </t>
  </si>
  <si>
    <t>556603/C</t>
  </si>
  <si>
    <t xml:space="preserve">4200-0-XV001 ; 4200-0-XV002 ;4200-0-XV003;4200-0-XV004 Smontaggio / Rimontaggio attuatore + prove funzionali valvole </t>
  </si>
  <si>
    <t>557012/C</t>
  </si>
  <si>
    <t>TA-25 4740-0-FV007   Scollegamento / Ricollegamento accessori elettropneumatici valvola + controllo funzionale ed allineamento con sala controllo</t>
  </si>
  <si>
    <t>557032/C</t>
  </si>
  <si>
    <t xml:space="preserve">4200-0-XV006 ; 4200-0-XV007 ;4200-0-XV008;4200-0-XV009; 4200-0-XV010 Smontaggio / Rimontaggio attuatore + prove funzionali valvole </t>
  </si>
  <si>
    <t>557034/C</t>
  </si>
  <si>
    <t>4200-0-TE001; 4200-0-TE002; 4200-0-TE003; 4200-0-TE004; Controllo LOOP termoelementi ed allineamento con Local panel/sala controllo</t>
  </si>
  <si>
    <t>557036/C</t>
  </si>
  <si>
    <t>TA-25 4200-0-FV001  Scollegamento / Ricollegamento accessori elettropneumatici valvola  ed eventuale scoll. /ricoll. tracciatura  vapore corpo valvola + controllo funzionale ed allineamento con sala controllo</t>
  </si>
  <si>
    <t>557046/C</t>
  </si>
  <si>
    <t>TA-25 4200-0-FV003 Scollegamento / Ricollegamento accessori elettropneumatici valvola + controllo funzionale ed allineamento con sala controllo</t>
  </si>
  <si>
    <t>557047/C</t>
  </si>
  <si>
    <t>TA-25 4200-0-FV004 Scollegamento / Ricollegamento accessori elettropneumatici valvola + controllo funzionale ed allineamento con sala controllo</t>
  </si>
  <si>
    <t>557049/C</t>
  </si>
  <si>
    <t>TA-25 4200-0-SDV002 Scollegamento / Ricollegamento accessori elettropneumatici valvola + controllo funzionale ed allineamento con sala controllo</t>
  </si>
  <si>
    <t>IGCC Area 2</t>
  </si>
  <si>
    <t>558962/C</t>
  </si>
  <si>
    <t>4200-0-TE015 Scollegamento  / Ricollegamento termoelemento + controllo funzionale  loop ed allineamento con sala controllo.</t>
  </si>
  <si>
    <t>560534/C</t>
  </si>
  <si>
    <t xml:space="preserve">4200-0-Movimentazione e prelievo valvole bordo strada tramite camion con gru </t>
  </si>
  <si>
    <t>562627/C</t>
  </si>
  <si>
    <t xml:space="preserve">TA-25 4300-0-XV715A  Scollegamento /Ricollegamento elettropneumatico  valvola  a tre vie </t>
  </si>
  <si>
    <t>si</t>
  </si>
  <si>
    <t>557737/C</t>
  </si>
  <si>
    <t>scollegamento e successivo ricollegamento strumentazione cuscinetti generatore TG1(sonde vibr.- termocoppie -strumenti locali)</t>
  </si>
  <si>
    <t>ANSALDO: eseguito scollegamento strumentazione su 10 cuscinetti generatore TG1(sonde vibr.- termocoppie -strumenti locali)</t>
  </si>
  <si>
    <t>30/10/2025</t>
  </si>
  <si>
    <t>557376/C</t>
  </si>
  <si>
    <t>SCOLLEGAMENTO TERMOCOPPIA E SUCCESSIVO RICOLLEGAMENTO</t>
  </si>
  <si>
    <t>557372/C</t>
  </si>
  <si>
    <t>scollegamento elettropneumatico valvola TV4626 e successivo ricollegamento</t>
  </si>
  <si>
    <t>318440/S</t>
  </si>
  <si>
    <t xml:space="preserve">4000-2-N21 LV4502 Rilievi visivi valvola </t>
  </si>
  <si>
    <t>..</t>
  </si>
  <si>
    <t>ESEGUITO SCOLLEGAMENTO TERMOELEMENTI</t>
  </si>
  <si>
    <t>MMP: SCOLLEGATO</t>
  </si>
  <si>
    <t>TA-25 4200-0-FV001  Scollegamento / Ricollegamento accessori elettropneumatici valvola + controllo funzionale ed allineamento con sala controllo</t>
  </si>
  <si>
    <t>MMP: ESEGUITO SCOLLEGAMENTO</t>
  </si>
  <si>
    <t>557074/C</t>
  </si>
  <si>
    <t xml:space="preserve">TA-25 4200-0-FT002  Estrazione  / Inserimento sonde + smontaggio rimontaggio Flange </t>
  </si>
  <si>
    <t>MMP</t>
  </si>
  <si>
    <t>557033/C</t>
  </si>
  <si>
    <t xml:space="preserve">4200-0-PCV031 ; 4200-0-PCV032 ; 4200-0-PCV033  sostituzione valvole regolatrici di pressione </t>
  </si>
  <si>
    <t>555886/C</t>
  </si>
  <si>
    <t>TA-25  4400-0-SDV002 Controllo Funzionale   (VALVOLA RIR)</t>
  </si>
  <si>
    <t>555852/C</t>
  </si>
  <si>
    <t>TA-25 4400-0-PDV029   Scollegamento / Ricollegamento accessori elettropneumatici valvola + controllo funzionale ed allineamento con sala controllo</t>
  </si>
  <si>
    <t>MMP: ESEGUITO SCOLLEGAMENTO VALVOLA.</t>
  </si>
  <si>
    <t>555865/C</t>
  </si>
  <si>
    <t>TA-25 4400-0-PV001A   Scollegamento / Ricollegamento accessori elettropneumatici valvola + controllo funzionale ed allineamento con sala controllo</t>
  </si>
  <si>
    <t>555869/C</t>
  </si>
  <si>
    <t>TA-25 4400-0-PV001B   Scollegamento / Ricollegamento accessori elettropneumatici valvola + controllo funzionale ed allineamento con sala controllo</t>
  </si>
  <si>
    <t>557019/C</t>
  </si>
  <si>
    <t>TA-25 4300-0-XV715A   Scollegamento / Ricollegamento accessori elettropneumatici valvola + controllo funzionale ed allineamento con sala controllo</t>
  </si>
  <si>
    <t>555874/C</t>
  </si>
  <si>
    <t>TA-25 4400-0-SDV003   Scollegamento / Ricollegamento accessori elettropneumatici valvola + controllo funzionale ed allineamento con sala controllo</t>
  </si>
  <si>
    <t>557531/C</t>
  </si>
  <si>
    <t>TA-25 4710-0-D201  Scollegamento / Ricollegamento  livellostati e valvola a bordo apparecchiatura + controllo funzionale ed allineamento con sala controllo</t>
  </si>
  <si>
    <t>.</t>
  </si>
  <si>
    <t>565979/C</t>
  </si>
  <si>
    <t>4200-0-LP-701 verifiche  funzionali riduttori di pressione ARIA /GAS + verifica funzionale attuatori valvole  miscela piloti ed eventuale ripristino</t>
  </si>
  <si>
    <t>566381/C</t>
  </si>
  <si>
    <t>TA-25 4400-0-PV001A   Verifica di zero valvola + controllo funzionale ed allineamento con sala controllo</t>
  </si>
  <si>
    <t>555876/C</t>
  </si>
  <si>
    <t xml:space="preserve">TA-25  4400-0-SDV010  Controllo Funzionale  valvola  prima smontaggio per revisione </t>
  </si>
  <si>
    <t>555879/C</t>
  </si>
  <si>
    <t xml:space="preserve">TA-25  4400-0-SDV003 Controllo Funzionale  valvola  prima smontaggio per revisione </t>
  </si>
  <si>
    <t>557021/C</t>
  </si>
  <si>
    <t>TA-25 4300-0-XV716B ,; XV717D; XV718  Controllo funzionale valvole  ed allineamento con sala controllo.</t>
  </si>
  <si>
    <t>557345/C</t>
  </si>
  <si>
    <t>TA-25 Imp. 4400-0- prelievo e scarico valvole di regolazione  a bordo strada tramite camion gruato.</t>
  </si>
  <si>
    <t>IGCC</t>
  </si>
  <si>
    <t>556218/C</t>
  </si>
  <si>
    <t>TA25 4400-0-AT001 scollegamento, ricollegamento, prove funzionali e allineamento con sala controllo</t>
  </si>
  <si>
    <t>STRU</t>
  </si>
  <si>
    <t/>
  </si>
  <si>
    <t>100</t>
  </si>
  <si>
    <t>900</t>
  </si>
  <si>
    <t>400</t>
  </si>
  <si>
    <t>300</t>
  </si>
  <si>
    <t>200</t>
  </si>
  <si>
    <t>10211872</t>
  </si>
  <si>
    <t>18000155</t>
  </si>
  <si>
    <t>1000</t>
  </si>
  <si>
    <t>600</t>
  </si>
  <si>
    <t>500</t>
  </si>
  <si>
    <t>700</t>
  </si>
  <si>
    <t>1200</t>
  </si>
  <si>
    <t>1100</t>
  </si>
  <si>
    <t>10228179</t>
  </si>
  <si>
    <t>10224442</t>
  </si>
  <si>
    <t>10224485</t>
  </si>
  <si>
    <t>800</t>
  </si>
  <si>
    <t>10230468</t>
  </si>
  <si>
    <t>1800</t>
  </si>
  <si>
    <t>10227289</t>
  </si>
  <si>
    <t>10229081</t>
  </si>
  <si>
    <t>10228738</t>
  </si>
  <si>
    <t>10228192</t>
  </si>
  <si>
    <t xml:space="preserve"> 1022278</t>
  </si>
  <si>
    <t xml:space="preserve"> 1800015</t>
  </si>
  <si>
    <t xml:space="preserve"> 1021599</t>
  </si>
  <si>
    <t>1400</t>
  </si>
  <si>
    <t xml:space="preserve"> 1021368</t>
  </si>
  <si>
    <t xml:space="preserve"> 1022357</t>
  </si>
  <si>
    <t>2200</t>
  </si>
  <si>
    <t xml:space="preserve"> 1022303</t>
  </si>
  <si>
    <t xml:space="preserve"> 1021941</t>
  </si>
  <si>
    <t xml:space="preserve"> 1021869</t>
  </si>
  <si>
    <t xml:space="preserve"> 1021524</t>
  </si>
  <si>
    <t xml:space="preserve"> 1022162</t>
  </si>
  <si>
    <t xml:space="preserve"> 1021817</t>
  </si>
  <si>
    <t>2400</t>
  </si>
  <si>
    <t xml:space="preserve"> 1021922</t>
  </si>
  <si>
    <t xml:space="preserve"> 1022138</t>
  </si>
  <si>
    <t xml:space="preserve"> 1022052</t>
  </si>
  <si>
    <t xml:space="preserve"> 1022049</t>
  </si>
  <si>
    <t xml:space="preserve"> 1021826</t>
  </si>
  <si>
    <t xml:space="preserve"> 1021739</t>
  </si>
  <si>
    <t xml:space="preserve"> 1020094</t>
  </si>
  <si>
    <t xml:space="preserve"> 1021718</t>
  </si>
  <si>
    <t xml:space="preserve"> 1022404</t>
  </si>
  <si>
    <t xml:space="preserve"> 1021541</t>
  </si>
  <si>
    <t xml:space="preserve"> 1021394</t>
  </si>
  <si>
    <t>1400: 14</t>
  </si>
  <si>
    <t xml:space="preserve"> 1021453</t>
  </si>
  <si>
    <t>1800: 18</t>
  </si>
  <si>
    <t xml:space="preserve"> 1020692</t>
  </si>
  <si>
    <t xml:space="preserve"> 1021089</t>
  </si>
  <si>
    <t xml:space="preserve"> 1021220</t>
  </si>
  <si>
    <t xml:space="preserve"> 1021174</t>
  </si>
  <si>
    <t xml:space="preserve">  102089</t>
  </si>
  <si>
    <t xml:space="preserve"> 1022221</t>
  </si>
  <si>
    <t xml:space="preserve"> 1021801</t>
  </si>
  <si>
    <t>10218265</t>
  </si>
  <si>
    <t>10223752</t>
  </si>
  <si>
    <t>10223751</t>
  </si>
  <si>
    <t>10223749</t>
  </si>
  <si>
    <t>10221653</t>
  </si>
  <si>
    <t>10224188</t>
  </si>
  <si>
    <t>10220464</t>
  </si>
  <si>
    <t>10218060</t>
  </si>
  <si>
    <t>10225267</t>
  </si>
  <si>
    <t>10224035</t>
  </si>
  <si>
    <t>10220465</t>
  </si>
  <si>
    <t>10220619</t>
  </si>
  <si>
    <t>10222453</t>
  </si>
  <si>
    <t>10222225</t>
  </si>
  <si>
    <t>10215991</t>
  </si>
  <si>
    <t>10221625</t>
  </si>
  <si>
    <t>10215990</t>
  </si>
  <si>
    <t>10216874</t>
  </si>
  <si>
    <t>10215297</t>
  </si>
  <si>
    <t>10214483</t>
  </si>
  <si>
    <t>10214556</t>
  </si>
  <si>
    <t>10215414</t>
  </si>
  <si>
    <t>10215992</t>
  </si>
  <si>
    <t>10215761</t>
  </si>
  <si>
    <t>10209347</t>
  </si>
  <si>
    <t>10219447</t>
  </si>
  <si>
    <t>10219474</t>
  </si>
  <si>
    <t>10221416</t>
  </si>
  <si>
    <t>10222033</t>
  </si>
  <si>
    <t>10215887</t>
  </si>
  <si>
    <t>10225931</t>
  </si>
  <si>
    <t>10226491</t>
  </si>
  <si>
    <t>10225475</t>
  </si>
  <si>
    <t>10222966</t>
  </si>
  <si>
    <t>10224034</t>
  </si>
  <si>
    <t>10225850</t>
  </si>
  <si>
    <t>10225816</t>
  </si>
  <si>
    <t>10226540</t>
  </si>
  <si>
    <t>10226539</t>
  </si>
  <si>
    <t>10226371</t>
  </si>
  <si>
    <t>10226804</t>
  </si>
  <si>
    <t>10227021</t>
  </si>
  <si>
    <t>10226981</t>
  </si>
  <si>
    <t>10226805</t>
  </si>
  <si>
    <t>10226806</t>
  </si>
  <si>
    <t>10222849</t>
  </si>
  <si>
    <t>10211871</t>
  </si>
  <si>
    <t>00000001</t>
  </si>
  <si>
    <t>10227611</t>
  </si>
  <si>
    <t>10227342</t>
  </si>
  <si>
    <t>10226982</t>
  </si>
  <si>
    <t>10227903</t>
  </si>
  <si>
    <t>10227999</t>
  </si>
  <si>
    <t>10227311</t>
  </si>
  <si>
    <t>10227790</t>
  </si>
  <si>
    <t>10226908</t>
  </si>
  <si>
    <t>10228612</t>
  </si>
  <si>
    <t>10228613</t>
  </si>
  <si>
    <t>10229700</t>
  </si>
  <si>
    <t>10229300</t>
  </si>
  <si>
    <t>10229301</t>
  </si>
  <si>
    <t>10229710</t>
  </si>
  <si>
    <t>10230147</t>
  </si>
  <si>
    <t>10230089</t>
  </si>
  <si>
    <t xml:space="preserve"> 1023022</t>
  </si>
  <si>
    <t>10230467</t>
  </si>
  <si>
    <t>4200</t>
  </si>
  <si>
    <t>10231166</t>
  </si>
  <si>
    <t>10231088</t>
  </si>
  <si>
    <t>10230879</t>
  </si>
  <si>
    <t>10229855</t>
  </si>
  <si>
    <t>10232241</t>
  </si>
  <si>
    <t>00000005</t>
  </si>
  <si>
    <t>10232242</t>
  </si>
  <si>
    <t>10232991</t>
  </si>
  <si>
    <t>10232992</t>
  </si>
  <si>
    <t>00000003</t>
  </si>
  <si>
    <t>10229281</t>
  </si>
  <si>
    <t>10228362</t>
  </si>
  <si>
    <t>10224484</t>
  </si>
  <si>
    <t>10224478</t>
  </si>
  <si>
    <t>10231797</t>
  </si>
  <si>
    <t>10218020</t>
  </si>
  <si>
    <t>10218012</t>
  </si>
  <si>
    <t>10224036</t>
  </si>
  <si>
    <t>10227873</t>
  </si>
  <si>
    <t>10227344</t>
  </si>
  <si>
    <t>10228704</t>
  </si>
  <si>
    <t>10228743</t>
  </si>
  <si>
    <t>10229568</t>
  </si>
  <si>
    <t>10229705</t>
  </si>
  <si>
    <t>10229589</t>
  </si>
  <si>
    <t>10229698</t>
  </si>
  <si>
    <t>10230078</t>
  </si>
  <si>
    <t>10230332</t>
  </si>
  <si>
    <t>10230340</t>
  </si>
  <si>
    <t>10230341</t>
  </si>
  <si>
    <t>10230257</t>
  </si>
  <si>
    <t xml:space="preserve"> 1023033</t>
  </si>
  <si>
    <t>10230720</t>
  </si>
  <si>
    <t xml:space="preserve"> 1021784</t>
  </si>
  <si>
    <t>10231165</t>
  </si>
  <si>
    <t>10230880</t>
  </si>
  <si>
    <t>10231640</t>
  </si>
  <si>
    <t>10231541</t>
  </si>
  <si>
    <t>10230333</t>
  </si>
  <si>
    <t>10231539</t>
  </si>
  <si>
    <t>10231952</t>
  </si>
  <si>
    <t>10224479</t>
  </si>
  <si>
    <t xml:space="preserve"> 1022447</t>
  </si>
  <si>
    <t>10224476</t>
  </si>
  <si>
    <t>10224449</t>
  </si>
  <si>
    <t>18000158</t>
  </si>
  <si>
    <t>10232875</t>
  </si>
  <si>
    <t>10232874</t>
  </si>
  <si>
    <t>10232873</t>
  </si>
  <si>
    <t>00000009</t>
  </si>
  <si>
    <t>10232771</t>
  </si>
  <si>
    <t>10232772</t>
  </si>
  <si>
    <t>10232773</t>
  </si>
  <si>
    <t>10232613</t>
  </si>
  <si>
    <t>10232831</t>
  </si>
  <si>
    <t>10232774</t>
  </si>
  <si>
    <t>10232989</t>
  </si>
  <si>
    <t>10232988</t>
  </si>
  <si>
    <t>00000004</t>
  </si>
  <si>
    <t>10232689</t>
  </si>
  <si>
    <t>10217843</t>
  </si>
  <si>
    <t>10222434</t>
  </si>
  <si>
    <t>00000002</t>
  </si>
  <si>
    <t>00000008</t>
  </si>
  <si>
    <t>00000006</t>
  </si>
  <si>
    <t>10223642</t>
  </si>
  <si>
    <t>10223641</t>
  </si>
  <si>
    <t>10221652</t>
  </si>
  <si>
    <t>10221651</t>
  </si>
  <si>
    <t>00000007</t>
  </si>
  <si>
    <t>10228364</t>
  </si>
  <si>
    <t>10228178</t>
  </si>
  <si>
    <t>10229802</t>
  </si>
  <si>
    <t>10232048</t>
  </si>
  <si>
    <t>10231535</t>
  </si>
  <si>
    <t>10231538</t>
  </si>
  <si>
    <t>10231540</t>
  </si>
  <si>
    <t>10228396</t>
  </si>
  <si>
    <t>10230202</t>
  </si>
  <si>
    <t>10230203</t>
  </si>
  <si>
    <t>10229177</t>
  </si>
  <si>
    <t>10230145</t>
  </si>
  <si>
    <t>10229879</t>
  </si>
  <si>
    <t>10223633</t>
  </si>
  <si>
    <t>10226988</t>
  </si>
  <si>
    <t>10226807</t>
  </si>
  <si>
    <t>10226576</t>
  </si>
  <si>
    <t>10224410</t>
  </si>
  <si>
    <t>10224189</t>
  </si>
  <si>
    <t>10224411</t>
  </si>
  <si>
    <t>10223786</t>
  </si>
  <si>
    <t>10217184</t>
  </si>
  <si>
    <t>10220466</t>
  </si>
  <si>
    <t>10218827</t>
  </si>
  <si>
    <t xml:space="preserve"> 1021448</t>
  </si>
  <si>
    <t>10212837</t>
  </si>
  <si>
    <t xml:space="preserve"> 1021159</t>
  </si>
  <si>
    <t>1: 1200/</t>
  </si>
  <si>
    <t xml:space="preserve"> 1021378</t>
  </si>
  <si>
    <t>10226577</t>
  </si>
  <si>
    <t>2600</t>
  </si>
  <si>
    <t>2000</t>
  </si>
  <si>
    <t>2800</t>
  </si>
  <si>
    <t>6500</t>
  </si>
  <si>
    <t>4500</t>
  </si>
  <si>
    <t>1300</t>
  </si>
  <si>
    <t>6000</t>
  </si>
  <si>
    <t>7000</t>
  </si>
  <si>
    <t>6200</t>
  </si>
  <si>
    <t>9000</t>
  </si>
  <si>
    <t>6100</t>
  </si>
  <si>
    <t>10226579</t>
  </si>
  <si>
    <t>6300</t>
  </si>
  <si>
    <t>6400</t>
  </si>
  <si>
    <t>AREA</t>
  </si>
  <si>
    <t>IMPIANTO</t>
  </si>
  <si>
    <t>PDL</t>
  </si>
  <si>
    <t>DESCRIZIONE PDL</t>
  </si>
  <si>
    <t>BARCODE</t>
  </si>
  <si>
    <t>inizio giorno di settimana:</t>
  </si>
  <si>
    <t>ATTIVITA' AREA 1</t>
  </si>
  <si>
    <t>ATTIVITA' CTE</t>
  </si>
  <si>
    <t>dal</t>
  </si>
  <si>
    <t>al</t>
  </si>
  <si>
    <t>Credenziali</t>
  </si>
  <si>
    <t>SAFEWORK</t>
  </si>
  <si>
    <t>Caldarella</t>
  </si>
  <si>
    <t>DA PROCESSARE</t>
  </si>
  <si>
    <t>ID</t>
  </si>
  <si>
    <t>password</t>
  </si>
  <si>
    <t>filtro PO:</t>
  </si>
  <si>
    <t>EMESSI</t>
  </si>
  <si>
    <t>ANNO DI RIFERIMENTO</t>
  </si>
  <si>
    <t>INTERROTTI</t>
  </si>
  <si>
    <t>Allegretti</t>
  </si>
  <si>
    <t>PROGR. DOMANI:</t>
  </si>
  <si>
    <t>NO</t>
  </si>
  <si>
    <t>PROGR. LUNEDI:</t>
  </si>
  <si>
    <t>CHIUSI</t>
  </si>
  <si>
    <t>PROG.OGGI</t>
  </si>
  <si>
    <t>PROG.SETT.</t>
  </si>
  <si>
    <t>ATTIVITA' AREA 2</t>
  </si>
  <si>
    <t>ATTIVITA' BLENDING</t>
  </si>
  <si>
    <t>ATTIVITA' AREA 3</t>
  </si>
  <si>
    <t>RIEPILOGO</t>
  </si>
  <si>
    <t>ACCESSO DATI CARICA PROGRAMMAZIONE</t>
  </si>
  <si>
    <t>NAS</t>
  </si>
  <si>
    <t>CARICA AVVISI</t>
  </si>
  <si>
    <t>ATTIVITA' IGCC</t>
  </si>
  <si>
    <t>Nuovi Permessi di Lavoro rilevati da SafeWork</t>
  </si>
  <si>
    <t>N. PdL</t>
  </si>
  <si>
    <t>Descrizione PdL</t>
  </si>
  <si>
    <t>Stato PdL</t>
  </si>
  <si>
    <t>OdC</t>
  </si>
  <si>
    <t>Apparecchiatura</t>
  </si>
  <si>
    <t>Unità</t>
  </si>
  <si>
    <t>Area</t>
  </si>
  <si>
    <t>Richiedente</t>
  </si>
  <si>
    <t>STATO PdL2</t>
  </si>
  <si>
    <t>PR</t>
  </si>
  <si>
    <t>AZIONE CORRETTIVA</t>
  </si>
  <si>
    <t>DATA CONTROLLO</t>
  </si>
  <si>
    <t>PERSONALE IMPIEGATO</t>
  </si>
  <si>
    <t>CARICA?</t>
  </si>
  <si>
    <t>323507/S</t>
  </si>
  <si>
    <t>Avviso 10238527-Imp.6000-Verifica periodica rivelatori ambientali su S713  mese febbraio 2026</t>
  </si>
  <si>
    <t>Emesso in attesa di apertura</t>
  </si>
  <si>
    <t>Blend-0-Rivelatori ambientali</t>
  </si>
  <si>
    <t>Blending Sud</t>
  </si>
  <si>
    <t>Passanisi Domenico</t>
  </si>
  <si>
    <t>no</t>
  </si>
  <si>
    <t>323510/S</t>
  </si>
  <si>
    <t>Avviso 10238570-Imp.6000-Verifica periodica rivelatori ambientali su S508  mese febbraio 2026</t>
  </si>
  <si>
    <t>569625/C</t>
  </si>
  <si>
    <t>569231/C</t>
  </si>
  <si>
    <t>323665/S</t>
  </si>
  <si>
    <t>Prelievo analizzatore impianto 300 su commessa P.13/303C</t>
  </si>
  <si>
    <t>Richiesto (Ese ok)</t>
  </si>
  <si>
    <t>P.13/303</t>
  </si>
  <si>
    <t>MAGAZZINO-0-MAGAZZINO TECHINT</t>
  </si>
  <si>
    <t>Magazzino</t>
  </si>
  <si>
    <t>Magazzino Sud</t>
  </si>
  <si>
    <t>Prezzavento Manuel</t>
  </si>
  <si>
    <t>8493/SDC</t>
  </si>
  <si>
    <t>565453/C</t>
  </si>
  <si>
    <t>manutenzione analizzatori imp 500. Proseguimento del permesso n 553898/C</t>
  </si>
  <si>
    <t>Aperto</t>
  </si>
  <si>
    <t>canone</t>
  </si>
  <si>
    <t xml:space="preserve">500–1–ANALIZZATORI IMP.500 </t>
  </si>
  <si>
    <t>Process Area 2</t>
  </si>
  <si>
    <t>Nizza Alessandro</t>
  </si>
  <si>
    <t>565455/C</t>
  </si>
  <si>
    <t>Controllo e manutenzione analizzatori imp. 1000</t>
  </si>
  <si>
    <t>1000–1–ANALIZZATORI IMP.1000</t>
  </si>
  <si>
    <t>565461/C</t>
  </si>
  <si>
    <t>Manutenzione analizzatori imp. 600.. Proseguimento del permesso n 553901/C</t>
  </si>
  <si>
    <t>Sospensione per fine turno</t>
  </si>
  <si>
    <t>600-0-Analizzatori imp. 600</t>
  </si>
  <si>
    <t>565634/C</t>
  </si>
  <si>
    <t>Manutenzione analizzatore inceneritore linee 1-2-3. Proseguimento del permesso n 554030/C</t>
  </si>
  <si>
    <t>1200-0-A602R</t>
  </si>
  <si>
    <t>Process Area 3</t>
  </si>
  <si>
    <t>565635/C</t>
  </si>
  <si>
    <t>Manutenzione analizzatore H2S/SO2. Proseguimento del permesso n 554014/C</t>
  </si>
  <si>
    <t>1200-1-A601RC</t>
  </si>
  <si>
    <t>565636/C</t>
  </si>
  <si>
    <t>Manutenzione analizzatore H2S/SO2. Proseguimento del permesso n 554020/C</t>
  </si>
  <si>
    <t>1200-2-A601RC</t>
  </si>
  <si>
    <t>565637/C</t>
  </si>
  <si>
    <t>Manutenzione analizzatore H2S/SO2. Proseguimento del permesso n 554024/C</t>
  </si>
  <si>
    <t>1200-4-A501RC</t>
  </si>
  <si>
    <t>565638/C</t>
  </si>
  <si>
    <t>Manutenzione analizzatore H2S/SO2. Proseguimento del permesso n 554027/C</t>
  </si>
  <si>
    <t>1200M-1-A707R1</t>
  </si>
  <si>
    <t>565639/C</t>
  </si>
  <si>
    <t>Manutenzione analizzatori imp 1400. Proseguimento del permesso n 554056/C</t>
  </si>
  <si>
    <t>1400-0-Analizzatori imp. 1400</t>
  </si>
  <si>
    <t>565938/C</t>
  </si>
  <si>
    <t>Verifica analizzatore</t>
  </si>
  <si>
    <t>800-1-A110RC</t>
  </si>
  <si>
    <t>566925/C</t>
  </si>
  <si>
    <t>Verifica calibrazione</t>
  </si>
  <si>
    <t>500-1-A001R</t>
  </si>
  <si>
    <t>567952/C</t>
  </si>
  <si>
    <t>Verifica periodica</t>
  </si>
  <si>
    <t>400-1-A001R</t>
  </si>
  <si>
    <t>Process Area 1</t>
  </si>
  <si>
    <t>568171/C</t>
  </si>
  <si>
    <t>500-1-A021R</t>
  </si>
  <si>
    <t>569133/C</t>
  </si>
  <si>
    <t>1200-3-A501RC</t>
  </si>
  <si>
    <t>563360/C</t>
  </si>
  <si>
    <t>1200/4 Z4 A501- INSERIMENTO ANALIZZATORE</t>
  </si>
  <si>
    <t>EMERGENZA</t>
  </si>
  <si>
    <t>1200-4-A501RA</t>
  </si>
  <si>
    <t>Caldarella Ferdinando</t>
  </si>
  <si>
    <t>321452/S</t>
  </si>
  <si>
    <t>Prelievo cavo fibra ottica da magazino centrale SUD</t>
  </si>
  <si>
    <t>Magazzino-0-bobinacavo</t>
  </si>
  <si>
    <t>321429/S</t>
  </si>
  <si>
    <t>Avviso 10234432-Imp.6400-Verifica periodica rilevatore dicembre 2025</t>
  </si>
  <si>
    <t>Richiesto</t>
  </si>
  <si>
    <t>VRU Aereon-1-P405</t>
  </si>
  <si>
    <t>Pontile Sud</t>
  </si>
  <si>
    <t>321427/S</t>
  </si>
  <si>
    <t>Avviso 10234430-Verifica periodica rivelatori ambientali pipe way mese dicembre 2025</t>
  </si>
  <si>
    <t>ARCOM-0-Rilevatori ambientali Pipe Way</t>
  </si>
  <si>
    <t>321425/S</t>
  </si>
  <si>
    <t>vviso 10234427-Verifica periodica rivelatori ambientali sovrapp. lato monte  mese dicembre 2025</t>
  </si>
  <si>
    <t>ARCOM-0-Rivel.amboent. sovrappasso lato monte</t>
  </si>
  <si>
    <t>321415/S</t>
  </si>
  <si>
    <t>Avviso 10234439-Imp.2800-Verifica periodica rivelatori ambientali mese dicembre 2025</t>
  </si>
  <si>
    <t>2800-0-Rilevatori ambientali</t>
  </si>
  <si>
    <t>UTILITIES (CTE/TAS)</t>
  </si>
  <si>
    <t>321414/S</t>
  </si>
  <si>
    <t>Avviso 10234496-Imp.2200BD- Controllo periodico rilevatori ambientali mese dicembre 2025</t>
  </si>
  <si>
    <t>2200 BD-0-Rilevatori ambientali</t>
  </si>
  <si>
    <t>321422/S</t>
  </si>
  <si>
    <t>Avviso 10234431-Verifica periodica rivelatori ambientali sfere e sigari mese dicembre 2025</t>
  </si>
  <si>
    <t>6400-0-Rilevatori ambientali</t>
  </si>
  <si>
    <t>321421/S</t>
  </si>
  <si>
    <t>Avviso 10234426-Verifica periodica rivelatori ambientali sala pompe slop mese dicembre 2025</t>
  </si>
  <si>
    <t>Blend-Area Impianti</t>
  </si>
  <si>
    <t>321420/S</t>
  </si>
  <si>
    <t>Avviso 10234425-Imp.6100-Verifica periodica rivelatori ambientali sala pompe 2  mese dicembre 2025</t>
  </si>
  <si>
    <t>6100-0-Rilevatori ambientali</t>
  </si>
  <si>
    <t>321419/S</t>
  </si>
  <si>
    <t>Avviso 10234428-Imp.6000-Verifica periodica rivelatori ambientali S313  mese dicembre 2025</t>
  </si>
  <si>
    <t>321418/S</t>
  </si>
  <si>
    <t>Avviso 10234438-Imp.2500-Verifica periodica rivelatori ambientali mese dicembre 2025</t>
  </si>
  <si>
    <t>2500-0-Rilevatori ambientali</t>
  </si>
  <si>
    <t>321417/S</t>
  </si>
  <si>
    <t>Avviso 10234437-Imp.2400-Verifica periodica rivelatori ambientali dicembre 2025</t>
  </si>
  <si>
    <t>2400-0-Rilevatori ambientali</t>
  </si>
  <si>
    <t>322079/S</t>
  </si>
  <si>
    <t>Avviso 10235578-Laboratorio-Verifica periodica rilevatori ambientali dicembre 2025</t>
  </si>
  <si>
    <t>Laboratorio-0-Rivelatori ambientali</t>
  </si>
  <si>
    <t>Laboratorio</t>
  </si>
  <si>
    <t>321413/S</t>
  </si>
  <si>
    <t>Avviso 10234495-Imp.1400- Controllo periodico rilevatori ambientali mese dicembre 2025</t>
  </si>
  <si>
    <t>1400-0-Rilevatori ambientali</t>
  </si>
  <si>
    <t>321412/S</t>
  </si>
  <si>
    <t>Avviso 10234494-Imp.1100- Controllo periodico rilevatori ambientali mese dicembre 2025</t>
  </si>
  <si>
    <t>1100-0-Rivelatori Ambientali</t>
  </si>
  <si>
    <t>321411/S</t>
  </si>
  <si>
    <t>Avviso 10234419-Imp.1600A-Controllo periodico rilevatori ambientali dicembre 2025</t>
  </si>
  <si>
    <t>1600A-0-Rivelatori ambientali</t>
  </si>
  <si>
    <t>321410/S</t>
  </si>
  <si>
    <t>Avviso 10234418-Imp.600-Controllo periodico rilevatori ambientali dicembre 2025</t>
  </si>
  <si>
    <t>600-0-Rivelatori ambientali</t>
  </si>
  <si>
    <t>Messina Ivan</t>
  </si>
  <si>
    <t>8436/SDC</t>
  </si>
  <si>
    <t>Predisposizione alimentazione per armadio di collegamento rete tra DCS e sistemi di automazione.</t>
  </si>
  <si>
    <t>Canone</t>
  </si>
  <si>
    <t>Sala Controllo Bunkerizzata</t>
  </si>
  <si>
    <t>567020/C</t>
  </si>
  <si>
    <t>Commessa 103G.003 - Predisposizione partenza elettrica per alimentazione sistema di regolazione su compressore C103A da 2100-C102-QSA_6/1-1-L</t>
  </si>
  <si>
    <t>Commessa</t>
  </si>
  <si>
    <t>2100-C102-QSA_6/1-1-L</t>
  </si>
  <si>
    <t>566955/C</t>
  </si>
  <si>
    <t>emergenza</t>
  </si>
  <si>
    <t>562959/C</t>
  </si>
  <si>
    <t>Controllo sistema di blocco 07P1_1SL  e interconnessione con cassetto elettrico del compressore C151 del 700</t>
  </si>
  <si>
    <t>700-1-MC151</t>
  </si>
  <si>
    <t>562684/C</t>
  </si>
  <si>
    <t>predisposizione alimentazione elettrica per convertitori di fibraottica sul sistema livelli Emerson sala controllo blending</t>
  </si>
  <si>
    <t>sala controllo blending sud-area esterna</t>
  </si>
  <si>
    <t>Sala Controllo Blending Sud</t>
  </si>
  <si>
    <t>562059/C</t>
  </si>
  <si>
    <t>Posa cavo di rete CAT6 per sistema Emerson gestione livelli Blending</t>
  </si>
  <si>
    <t>559843/C</t>
  </si>
  <si>
    <t>chiusura scavo con posa sabbia e mattoni per posa cavi elettrici commessa compressore C103Ain allegato planimetria dello scavo</t>
  </si>
  <si>
    <t>500-1-AREA_IMPIANTI</t>
  </si>
  <si>
    <t>567274/C</t>
  </si>
  <si>
    <t>8452/SDC</t>
  </si>
  <si>
    <t>Controllo e ripristino ventole estrazione armadi FSC 2C - 2E</t>
  </si>
  <si>
    <t>100X-1-DCS</t>
  </si>
  <si>
    <t>568805/C</t>
  </si>
  <si>
    <t>Sostituzione intero analizzatore A002R Flesh Point Kero con nuovo analizzatore. impianto 300</t>
  </si>
  <si>
    <t>300-1-A002R</t>
  </si>
  <si>
    <t>566154/C</t>
  </si>
  <si>
    <t>566087/C</t>
  </si>
  <si>
    <t>564065/C</t>
  </si>
  <si>
    <t>563125/C</t>
  </si>
  <si>
    <t>Manutenzione analizzatori imp. 700. Proseguimento del permesso n 553917/C</t>
  </si>
  <si>
    <t xml:space="preserve">700–1–ANALIZZATORI IMP.700 </t>
  </si>
  <si>
    <t>563118/C</t>
  </si>
  <si>
    <t>Ripristino funzionamento. Proseguimento del permesso n 553987/C</t>
  </si>
  <si>
    <t>400-1-A005R</t>
  </si>
  <si>
    <t>563112/C</t>
  </si>
  <si>
    <t>Manutenzione analizzatori / climatizzatori 600 SME. Proseguimento del permesso n° 553904/C</t>
  </si>
  <si>
    <t>600-1-06SME_F101</t>
  </si>
  <si>
    <t>563106/C</t>
  </si>
  <si>
    <t>Manutenzione analizzatori Blending Sud. Proseguimento del permesso n 554066/C</t>
  </si>
  <si>
    <t>6000-Analizzatori Blending</t>
  </si>
  <si>
    <t>323130/S</t>
  </si>
  <si>
    <t>Ripristino funzionamento H2S 9 BR</t>
  </si>
  <si>
    <t>400-0-Rilevatori ambientali</t>
  </si>
  <si>
    <t>322919/S</t>
  </si>
  <si>
    <t>Ripristino funzionamento rilevatori ambientali zona sfere e SP e SP3</t>
  </si>
  <si>
    <t>6300-0-Rilevatori ambientali SALA POMPE 3</t>
  </si>
  <si>
    <t>322853/S</t>
  </si>
  <si>
    <t>Assistenza alla Ecocontrol Sud per campionamento in cabina SME CAMINO E21</t>
  </si>
  <si>
    <t>1800-1-CAB_EMISSIONI</t>
  </si>
  <si>
    <t>Di Stefano Elisa</t>
  </si>
  <si>
    <t>322851/S</t>
  </si>
  <si>
    <t>Assistenza alla Ecocontrol Sud per campionamento in cabina SME CAMINO E20</t>
  </si>
  <si>
    <t>1900-1-CAB_EMISSIONI_CAMINO_LATO_CT</t>
  </si>
  <si>
    <t>322850/S</t>
  </si>
  <si>
    <t>Assistenza alla Ecocontrol Sud per campionamento in cabina SME CAMINO E19</t>
  </si>
  <si>
    <t>1900-1-CAB_EMISSIONI_CAMINO_LATO_SR</t>
  </si>
  <si>
    <t>322755/S</t>
  </si>
  <si>
    <t>Ripristino funzionamento 10 ril. HC + 3 ril. H2S</t>
  </si>
  <si>
    <t>200-0-Rivelatori ambient.</t>
  </si>
  <si>
    <t>322752/S</t>
  </si>
  <si>
    <t>Ripristino funzionamento HC26R-O210R-O213R-H2S2R</t>
  </si>
  <si>
    <t>322747/S</t>
  </si>
  <si>
    <t>Ripristino A543I</t>
  </si>
  <si>
    <t>500-0-rilevatori ambientali</t>
  </si>
  <si>
    <t>322746/S</t>
  </si>
  <si>
    <t>Ripristino 10A067-071-079</t>
  </si>
  <si>
    <t>1000-0-Rilevatori ambientali</t>
  </si>
  <si>
    <t>322743/S</t>
  </si>
  <si>
    <t>Ripristino H2S9</t>
  </si>
  <si>
    <t>1200-1-Rilevatori ambientali</t>
  </si>
  <si>
    <t>322720/S</t>
  </si>
  <si>
    <t>Ripristino funzionamento rilevatori 18e009-010-011</t>
  </si>
  <si>
    <t>1800-0-Rivelatori ambientali</t>
  </si>
  <si>
    <t>322613/S</t>
  </si>
  <si>
    <t>Ripristino funzionamento</t>
  </si>
  <si>
    <t>322543/S</t>
  </si>
  <si>
    <t>Ripristino funzionamento Rilevatore S508-Ril 1</t>
  </si>
  <si>
    <t>322483/S</t>
  </si>
  <si>
    <t>Assistenza alla Ecocontrol Sud per campionamento in cabina SME TG</t>
  </si>
  <si>
    <t>2000A-1-CAB_EMISSIONI</t>
  </si>
  <si>
    <t>322230/S</t>
  </si>
  <si>
    <t>ripristino rilevatore ossigeno sala controllo bunker</t>
  </si>
  <si>
    <t>SALA_CONTROLLO_BUNKERIZZATA-0-RILEVATORI_AMBIENTAL</t>
  </si>
  <si>
    <t>321982/S</t>
  </si>
  <si>
    <t>Ripristino funzionamento rilevatori pipeway</t>
  </si>
  <si>
    <t>321975/S</t>
  </si>
  <si>
    <t>Verifica calibrazione 05A522</t>
  </si>
  <si>
    <t>563232/C</t>
  </si>
  <si>
    <t>Manutenzione Analizzatori imp 900</t>
  </si>
  <si>
    <t>CANONE</t>
  </si>
  <si>
    <t>900-Analizzatpori di Processo</t>
  </si>
  <si>
    <t>323611/S</t>
  </si>
  <si>
    <t>Avviso 10238538-Imp.2000A-Verifica periodica rilevatori ambientali febbraio 2026</t>
  </si>
  <si>
    <t>2000A-1-Rilevatori ambientali</t>
  </si>
  <si>
    <t>323606/S</t>
  </si>
  <si>
    <t>Avviso 10238542-Imp.100-Verifica periodica rilevatori ambientali febbraio 2026</t>
  </si>
  <si>
    <t>100-0-Rilevatori ambientali</t>
  </si>
  <si>
    <t>323593/S</t>
  </si>
  <si>
    <t>Avviso 10238569-Imp.CVT-Verifica periodica rilevatori ambientali in area CVT</t>
  </si>
  <si>
    <t>6500-0-Rilevatori ambientali</t>
  </si>
  <si>
    <t>Quadro situazione PA3S al 12.11.2025</t>
  </si>
  <si>
    <t>DESCRIZIONE ATTIVITA'</t>
  </si>
  <si>
    <t>STATO PDL</t>
  </si>
  <si>
    <t>DATA INTERVENTO</t>
  </si>
  <si>
    <t>700: VERIFICA FUNZ 07B600ASL  controllo funzionale. Avviso n° 10229281</t>
  </si>
  <si>
    <t>700: mtz 07P355R  controllo funzionale. Avviso n° 10224442</t>
  </si>
  <si>
    <t>700: MTZ 07T301I  controllo funzionale. Avviso n° 10224485</t>
  </si>
  <si>
    <t>700: MTZ 07Z603I controllo funzionale. Avviso n° 10224484</t>
  </si>
  <si>
    <t>700: 07P101CSL controllo pressostato controllo funzionale. Avviso n° 10226908</t>
  </si>
  <si>
    <t>700A - RIPRISTINO JB TH6. Avviso n° 00000002</t>
  </si>
  <si>
    <t>1200/3: TARATURA Z3F301. Avviso n° 10232613</t>
  </si>
  <si>
    <t>1800-1-F045V - ripristino funzionalit valvola. Avviso n° 00000003</t>
  </si>
  <si>
    <t>07T118I 07T113I 07T114I controllo funzionale termocoppie. Avviso n° 10226805</t>
  </si>
  <si>
    <t>700-1-F171R RIPRISTINO FUNZIONALE. Avviso n° 00000004</t>
  </si>
  <si>
    <t>700: RIPR 07T160I controllo funzionale. Avviso n° 10229802</t>
  </si>
  <si>
    <t>700: VERIFICA FUNZ 07B600ASL controllo funzionale. Avviso n° 10229281</t>
  </si>
  <si>
    <t>1100: MTZ 11T005RC   controllo funzionale. Avviso n° 10228179</t>
  </si>
  <si>
    <t>700A-1-F225R-controllo e ripristino funzionale. Avviso n° 10228364</t>
  </si>
  <si>
    <t>1100: MTZ 11F016R. Avviso n° 10228178</t>
  </si>
  <si>
    <t>1800: 18T033I ripristino. Avviso n° 10227342</t>
  </si>
  <si>
    <t>700: VERIFICA T006HA. Avviso n° 10232241</t>
  </si>
  <si>
    <t>700 - P602RC COTROLLO FUNZIONALE. Avviso n° 00000005</t>
  </si>
  <si>
    <t>1200/M: VERIFICA ZMT802AR. Avviso n° 10232242</t>
  </si>
  <si>
    <t>700: RIPR PRC001 controllo funzionale. Avviso n° 10228362</t>
  </si>
  <si>
    <t>700A-1-F202RC CONTROLLO FUNZIONALE. Avviso n° 00000007</t>
  </si>
  <si>
    <t>700-1-F024 AT/BT CONTROLLO FUNZIONALE. Avviso n° 00000006</t>
  </si>
  <si>
    <t>18-T064R ripristino funzionale. Avviso n° 10232689</t>
  </si>
  <si>
    <t>07T006HA controllo strumentale termocoppia uscita  gas D102. Avviso n° 10232831</t>
  </si>
  <si>
    <t>FC005 U1400  controllo e ripristino. Avviso n° 00000008</t>
  </si>
  <si>
    <t>08F158R CONTROLLO FUNZIONALE. Avviso n° 10232988</t>
  </si>
  <si>
    <t>08F115RC. CONTROLLO FUNZIONALE. Avviso n° 10232989</t>
  </si>
  <si>
    <t>08F159R. CONTROLLO FUNZIONALE. Avviso n° 10232991</t>
  </si>
  <si>
    <t>08F160R CONTROLLO FUNZIONALE. Avviso n° 10232992</t>
  </si>
  <si>
    <t>07T20018I - U700A fondo colonna  T201 (mandata pompe P201 A/B/C). controllo e ripristino. Avviso n° 00000009</t>
  </si>
  <si>
    <t>1200/1    Z1F301 - Z1F302 controllo funzionale. Avviso n° 10232771</t>
  </si>
  <si>
    <t>1200/2    Z2F301 - Z2F302 controllo funzionale. Avviso n° 10232772</t>
  </si>
  <si>
    <t>1200/3   Z3F302 controllo funzionale. Avviso n° 10232773</t>
  </si>
  <si>
    <t>1200/4  Z4F302  -   Z4F302 controllo funzionale. Avviso n° 10232774</t>
  </si>
  <si>
    <t>700: SOSTITUZIONE TIRANTE PCV213. Avviso n° 10234114</t>
  </si>
  <si>
    <t>800: badernatura in campo RCV-101. Avviso n° 10234110</t>
  </si>
  <si>
    <t>2200: VERIFICA LIVELLO 22L530R 2200: VERIFICA LIVELLO 22L534R. Avviso n° 10234087</t>
  </si>
  <si>
    <t>1100-F201RC CONTROLLO FUNZIONALE. Avviso n° 00000011</t>
  </si>
  <si>
    <t>700-F024RC CONTROLLO FUNZIONALE. Avviso n° 00000012</t>
  </si>
  <si>
    <t>Ripristino funzionalit LCV016 e P104 1100-T103. Avviso n° 10236094</t>
  </si>
  <si>
    <t>700: RIPRISTINO L205RC-L207RC Avviso n° 10236085</t>
  </si>
  <si>
    <t>DA FARE PDL</t>
  </si>
  <si>
    <t>DA PROGRAMMARE</t>
  </si>
  <si>
    <t>PROGRAMMATI</t>
  </si>
  <si>
    <t>DATA</t>
  </si>
  <si>
    <t>ATTIVITA' CONCLUSE</t>
  </si>
  <si>
    <t>569783/C</t>
  </si>
  <si>
    <t>Razionalizzazione allarmi area 3. imp.700-Ripristino funzionalita'T640AT,T640BT  (TEMP.FUMI APH.); presente allarme  07T640DH di deviazione misure; strum.in logica 1oo2 risultante blocco T640CO, vedi logiche allegate;interfacciarsi con sala controllo per far inserire i MOS.</t>
  </si>
  <si>
    <t>570014/C</t>
  </si>
  <si>
    <t>1200M  F201 SMONTAGGIO/RIMONTAGGIO PER REVISIONE ACCENDITORE</t>
  </si>
  <si>
    <t>323746/S</t>
  </si>
  <si>
    <t>Controllo e ripristino funzionalità TI 4092 su pompa vuoto P409</t>
  </si>
  <si>
    <t>570507/C</t>
  </si>
  <si>
    <t>revisione valvola di radice (perde gasolio)</t>
  </si>
  <si>
    <t>570516/C</t>
  </si>
  <si>
    <t>570549/C</t>
  </si>
  <si>
    <t>Razionalizzazione allarmi a DCS-Imp.600-Ripristino funzionalita' F013RC (M. S. TERZO PASSO) misura in BAD interfacciarsi con sala controllo per far mettere in manuale il regolatore.'.</t>
  </si>
  <si>
    <t>570565/C</t>
  </si>
  <si>
    <t>Imp.200-Ripristino funzionalit L006IC (E106A FONDO T101), L007IC E106B FONDO T101); intefacciarsi con sala controllo per far mettere in manuale i regolatori.</t>
  </si>
  <si>
    <t>non usato</t>
  </si>
  <si>
    <t>570667/C</t>
  </si>
  <si>
    <t>controllo e ripristino funzionalita' L006IC ed L005IC</t>
  </si>
  <si>
    <t>570759/C</t>
  </si>
  <si>
    <t>Assistenza x Taratura trasmettitore di portata (estrazione e pulizia sonda)</t>
  </si>
  <si>
    <t>570806/C</t>
  </si>
  <si>
    <t>Scollegamento/Ricollegamento misuratore di portata FR604</t>
  </si>
  <si>
    <t>570889/C</t>
  </si>
  <si>
    <t>10239119 -  1200 MAXI: MTZ ZMP702 controllo funzionale</t>
  </si>
  <si>
    <t>570895/C</t>
  </si>
  <si>
    <t>U400 - Scollegamento termocoppie F101 (04T601-04T602-04T603-04T604)</t>
  </si>
  <si>
    <t>570903/C</t>
  </si>
  <si>
    <t xml:space="preserve">Scollegamento/Ricollegamento misuratore di portata FRC604 A/B/C e FRC 607A/B/C </t>
  </si>
  <si>
    <t>570911/C</t>
  </si>
  <si>
    <t>10239124  22T204I controllo funzionale</t>
  </si>
  <si>
    <t>570948/C</t>
  </si>
  <si>
    <t>controllo e ripristino funzionalita' termostati di allarme e blocco per alta temperatura</t>
  </si>
  <si>
    <t>08/07/2025 00:00:00</t>
  </si>
  <si>
    <t>04/03/2025 00:00:00</t>
  </si>
  <si>
    <t>570961/C</t>
  </si>
  <si>
    <t>10238764 - U600 -  ripristino baderna  in campo FCV004</t>
  </si>
  <si>
    <t>570964/C</t>
  </si>
  <si>
    <t>10238767 - U600 - ripristino baderna in campo FCV008</t>
  </si>
  <si>
    <t>570966/C</t>
  </si>
  <si>
    <t>10238765 - U600 -  ripristino baderna in campo FCV005</t>
  </si>
  <si>
    <t>570999/C</t>
  </si>
  <si>
    <t>10239264  RIPRISTINO primario presa manometrica in mandata 2 cilindro, causa perdita di idrogeno per foro</t>
  </si>
  <si>
    <t>571025/C</t>
  </si>
  <si>
    <t>10238764 -   ripristino baderna  in campo 600-1-F003CV</t>
  </si>
  <si>
    <t>571036/C</t>
  </si>
  <si>
    <t>10239289 - 2400:controllo 24L607HA livello E105 controllo funzionale</t>
  </si>
  <si>
    <t>571038/C</t>
  </si>
  <si>
    <t>700 - H602IC SOSTITUZIONE POSIZIONATORE ED AUTOCALIBRAZIONE DELLO STESSO</t>
  </si>
  <si>
    <t>570994/C</t>
  </si>
  <si>
    <t>10238998 - U600 - Verifica e ripristino LCV206</t>
  </si>
  <si>
    <t>571210/C</t>
  </si>
  <si>
    <t>10236602 - U300 Montaggio/smontaggio ponteggio</t>
  </si>
  <si>
    <t>571225/C</t>
  </si>
  <si>
    <t>500 F002-004 RC CONTROLLO FUNZIONALE</t>
  </si>
  <si>
    <t>571246/C</t>
  </si>
  <si>
    <t>10239419 - 1000-D107 CONTROLLO E RIPRISTINO L104I - L273-CO</t>
  </si>
  <si>
    <t>571305/C</t>
  </si>
  <si>
    <t>700-MP 206A/B CONTROLLO E RIPRISTINO CAVI BRUCIATI E STRUMENTAZIONE A BORDO</t>
  </si>
  <si>
    <t>700A-1-MP206B</t>
  </si>
  <si>
    <t>571513/C</t>
  </si>
  <si>
    <t>10238649 - U300 - Controllo e ripristino TRC001 su D102</t>
  </si>
  <si>
    <t>571523/C</t>
  </si>
  <si>
    <t>Assistenza Strumentale avviamento U800</t>
  </si>
  <si>
    <t>571537/C</t>
  </si>
  <si>
    <t>700A MP206A/B sostituzione cavi bruciati E VERIFICHE STRUMENTALI</t>
  </si>
  <si>
    <t>700A-1-MP206A</t>
  </si>
  <si>
    <t>571540/C</t>
  </si>
  <si>
    <t>800 PCV113 - BCV 105 RIPRISTINO FUNZIONALE</t>
  </si>
  <si>
    <t>571588/C</t>
  </si>
  <si>
    <t>10239200 - U500 - Controllo funzionale e taratura L005RC su D104</t>
  </si>
  <si>
    <t>500-1-L005RC</t>
  </si>
  <si>
    <t>571591/C</t>
  </si>
  <si>
    <t>10239349/10239351 - U1000 - Verifica funzionale e loop misura 10-L104I e 10-L263H a servizio D107</t>
  </si>
  <si>
    <t>324225/S</t>
  </si>
  <si>
    <t>Avviso 10238542-Imp.100-Verifica periodica rilevatori ambientali HC-19R(E107A/B), HC-30R (E106B) mese febbraio 2026</t>
  </si>
  <si>
    <t>571836/C</t>
  </si>
  <si>
    <t>10239762 - U800 - Smontaggio/Rimontaggio per revisione F134CV</t>
  </si>
  <si>
    <t>571847/C</t>
  </si>
  <si>
    <t>U1200 L3 - Ripristino funzionale L401RC (LIVELLO CALDAIA F101); presente perdita in prossimita' barilotto strumento</t>
  </si>
  <si>
    <t>571933/C</t>
  </si>
  <si>
    <t>10239780 - U100 - Verifica funzionale 01P501LA su K651A per abbassamento aste</t>
  </si>
  <si>
    <t>572003/C</t>
  </si>
  <si>
    <t>U500 - Ripristino funzionalit F003CV e verifica loop di regolazione</t>
  </si>
  <si>
    <t>572215/C</t>
  </si>
  <si>
    <t>10239896/10239363 - U600 - Verifica funzionale e ripristino temperature passo di carica 06-T-063-IM e 06-T-076-IM</t>
  </si>
  <si>
    <t>572434/C</t>
  </si>
  <si>
    <t>700A PCV211 CONTROLLO E RIPRISTINO FUNZIONALE</t>
  </si>
  <si>
    <t>572491/C</t>
  </si>
  <si>
    <t>1400-LCV004 CONTROLLO E RIPRISTINO FUNZIONALE ED EVENTUALE SMONTAGGIO/RIMONTAGGIO PER REVISIONE</t>
  </si>
  <si>
    <t>572492/C</t>
  </si>
  <si>
    <t xml:space="preserve">800 D103 L108LA  CONTROLLO E RIPRISTINO FUNZIONALE </t>
  </si>
  <si>
    <t>572495/C</t>
  </si>
  <si>
    <t xml:space="preserve">700A FCV211 CONTROLLO E RIPRISTINO FUNZIONALE </t>
  </si>
  <si>
    <t>324430/S</t>
  </si>
  <si>
    <t>572516/C</t>
  </si>
  <si>
    <t>572585/C</t>
  </si>
  <si>
    <t>10240060 - U1000 - Sostituzione sonda vibrazioni e verifica loop su C101B</t>
  </si>
  <si>
    <t>572505/C</t>
  </si>
  <si>
    <t>10239007 - U300 - Verifica funzionale ed eventuale ripristino livellostati 355HA e 356LA su D303</t>
  </si>
  <si>
    <t>572507/C</t>
  </si>
  <si>
    <t>10239854 - U400 - Verifica funzionale e ripristino 04LPS54A (BASSA PRESS. ASP. 1 STADIO) su MC101A</t>
  </si>
  <si>
    <t>572508/C</t>
  </si>
  <si>
    <t xml:space="preserve">10239857 - U500 - Ripristino funzionale TC SKIN22 su bonnet RBV035 </t>
  </si>
  <si>
    <t>572623/C</t>
  </si>
  <si>
    <t xml:space="preserve">10239955 - U400 - Controllo funzionale su 400-1-F160R </t>
  </si>
  <si>
    <t>572626/C</t>
  </si>
  <si>
    <t>10239972 - U400 - Verifica funzionale su L323RC</t>
  </si>
  <si>
    <t>572678/C</t>
  </si>
  <si>
    <t>10240050  22L303I C201 controllo e ripristino</t>
  </si>
  <si>
    <t>572687/C</t>
  </si>
  <si>
    <t>100-F101 ASSISTENZA A TEOS, BLOCCO MECCANICO DELLE SERRANDE E DISACCOPPIAMENTO PISTONI E PROVE  A VUOTO</t>
  </si>
  <si>
    <t>400-controllo skin-point dentro il forno F101</t>
  </si>
  <si>
    <t>572696/C</t>
  </si>
  <si>
    <t>10236144 scollegamento/ricollegamento elettropneumatico valvola</t>
  </si>
  <si>
    <t>572703/C</t>
  </si>
  <si>
    <t>10240114 05F164R.PV LS L.B. U500 controllo funzionale</t>
  </si>
  <si>
    <t>572750/C</t>
  </si>
  <si>
    <t>572819/C</t>
  </si>
  <si>
    <t>10240134 per controllo livello 07l208AT/BT D202</t>
  </si>
  <si>
    <t>572823/C</t>
  </si>
  <si>
    <t xml:space="preserve">10240135 per controllo livello 07l203AT/BT fondo colonna T201 </t>
  </si>
  <si>
    <t>572824/C</t>
  </si>
  <si>
    <t xml:space="preserve">10240136 per ripristino sistema start/stop P204B/P205 </t>
  </si>
  <si>
    <t>572857/C</t>
  </si>
  <si>
    <t>700A-T201 L203RC CONTROLLO FUNZIONALE LIVELLO</t>
  </si>
  <si>
    <t>573074/C</t>
  </si>
  <si>
    <t>10240275 - 1200M-ZMP718RC-ZMP702R  CONTROLLO FUNZIONALE</t>
  </si>
  <si>
    <t>10240264   RIPRISTINO LINEA ALIMENTAZIONE AZOTO A SKID CHIMEC 1869-</t>
  </si>
  <si>
    <t>573086/C</t>
  </si>
  <si>
    <t xml:space="preserve">10240237 - 700 F028R   RIPRISTINO CAVI </t>
  </si>
  <si>
    <t>573285/C</t>
  </si>
  <si>
    <t>1000 FCV115 VERIFICA BADERNA ED EVENTUALE SMONTAGGIO/*RIMONTAGGIO PER REVISIONE</t>
  </si>
  <si>
    <t>573315/C</t>
  </si>
  <si>
    <t>10240317 - U600 - Verifica funzionale e ripristino livelli 06L005DRC e 06L006IC su D103</t>
  </si>
  <si>
    <t>573319/C</t>
  </si>
  <si>
    <t>10240384 - U100 - Verifica funzionale trasmettitore di portata di GREZZO A F101/7 - F012RC</t>
  </si>
  <si>
    <t>573323/C</t>
  </si>
  <si>
    <t>10240385 - U100 - Verifica funzionale  temperatura USCITA GREZZO PASSO 12 - T067I</t>
  </si>
  <si>
    <t>573447/C</t>
  </si>
  <si>
    <t>400-C401 INSERIMENTO E COLLEGAMENTO TERMOCOPPIA T789I</t>
  </si>
  <si>
    <t>573461/C</t>
  </si>
  <si>
    <t>700 - fcv032 controllo valvola</t>
  </si>
  <si>
    <t>570780/C</t>
  </si>
  <si>
    <t>Scollegamento/Ricollegamento BSV603/604, FCV 604/607, TCV 003A/003B</t>
  </si>
  <si>
    <t>572418/C</t>
  </si>
  <si>
    <t>10236077 - U200 - Smontaggio/rimontaggio per revisione 02-F018CV (mandata P103)</t>
  </si>
  <si>
    <t>573584/C</t>
  </si>
  <si>
    <t>573757/C</t>
  </si>
  <si>
    <t>10240522 RBV 111 CONTROLLO FUNZIONALE</t>
  </si>
  <si>
    <t>573778/C</t>
  </si>
  <si>
    <t xml:space="preserve">400 - ricollegamento  strumentazione scollegata  DURANTE LA FERMATA BV603,604 FCV604,607 FRC 601 A/B/C </t>
  </si>
  <si>
    <t>324734/S</t>
  </si>
  <si>
    <t>Sostituzione filtro riduttore aria xv radice BR 64</t>
  </si>
  <si>
    <t>573877/C</t>
  </si>
  <si>
    <t>10240620  700A RIPRISTINO 07L207RC</t>
  </si>
  <si>
    <t>573878/C</t>
  </si>
  <si>
    <t>10240621  700A 2.RIPRISTINO 07L203AT-</t>
  </si>
  <si>
    <t>573880/C</t>
  </si>
  <si>
    <t>10240621   700A RIPRISTINO 07L203BT-</t>
  </si>
  <si>
    <t>573881/C</t>
  </si>
  <si>
    <t>10240636   RIPRISTINO 07T308CO-</t>
  </si>
  <si>
    <t>573882/C</t>
  </si>
  <si>
    <t>10240622   RIPRISTINO 07L208AT</t>
  </si>
  <si>
    <t>573883/C</t>
  </si>
  <si>
    <t>10240136  RIPRISTINO SISTEMA AVVIAMENTO/FERMATA P205-204B</t>
  </si>
  <si>
    <t>573884/C</t>
  </si>
  <si>
    <t>10240625   RIPRISTINO 07T206R</t>
  </si>
  <si>
    <t>573887/C</t>
  </si>
  <si>
    <t>10240634   RIPRISTINO 07T20019I</t>
  </si>
  <si>
    <t>573888/C</t>
  </si>
  <si>
    <t>10240622   RIPRISTINO 07T209CO</t>
  </si>
  <si>
    <t>573889/C</t>
  </si>
  <si>
    <t>10240638   RIPRISTINO 07T20018I</t>
  </si>
  <si>
    <t>573890/C</t>
  </si>
  <si>
    <t>10240639   11.RIPRISTINO 07T220BR</t>
  </si>
  <si>
    <t>573891/C</t>
  </si>
  <si>
    <t>10240641   RIPRISTINO 07F223R-</t>
  </si>
  <si>
    <t>573892/C</t>
  </si>
  <si>
    <t>10240643RIPRISTINO 07A202R</t>
  </si>
  <si>
    <t>573893/C</t>
  </si>
  <si>
    <t>10240644   RIPRISTINO 07LA202R</t>
  </si>
  <si>
    <t>573894/C</t>
  </si>
  <si>
    <t>700A - Smontaggio/rimontaggio valvola P211CV</t>
  </si>
  <si>
    <t>573915/C</t>
  </si>
  <si>
    <t>Sostituzione cavo CIVACON Rampa 4</t>
  </si>
  <si>
    <t>573971/C</t>
  </si>
  <si>
    <t>10240655 - U500 - Verifica funzionale e ripristino loop regolazione PCV156</t>
  </si>
  <si>
    <t>324779/S</t>
  </si>
  <si>
    <t>controllo funzionalità livelli e loop di automazione pompa</t>
  </si>
  <si>
    <t>573953/C</t>
  </si>
  <si>
    <t>Controllo e ripristino funzionalita' valvola regolatrice  (quando va in chiusura rimane spuntata)</t>
  </si>
  <si>
    <t>574057/C</t>
  </si>
  <si>
    <t xml:space="preserve">10238595 - U1000 - Attivit di sostituzione manometri mandata pompe come da lista in allegato (OP CARE) </t>
  </si>
  <si>
    <t>574059/C</t>
  </si>
  <si>
    <t>574062/C</t>
  </si>
  <si>
    <t>Verifica funzionalita' trasmettitore di livello Krohne L611HA</t>
  </si>
  <si>
    <t>574067/C</t>
  </si>
  <si>
    <t>574070/C</t>
  </si>
  <si>
    <t>10240188 - U100 - Ripristino valvola vapore di strippaggio a fondo 100-T101 - F022CV</t>
  </si>
  <si>
    <t>574113/C</t>
  </si>
  <si>
    <t>10240968 Controllo 07F219R U700A</t>
  </si>
  <si>
    <t>574177/C</t>
  </si>
  <si>
    <t>100- f022rc controllo loop di regolazione</t>
  </si>
  <si>
    <t>574127/C</t>
  </si>
  <si>
    <t>10240445 - U1000 -  Ripristino premitreccia F170CV</t>
  </si>
  <si>
    <t>SERVE PONTEGGIO PER SOSTITUIRE PRIMARI AMMALORATI E TAPPATI</t>
  </si>
  <si>
    <t>TERMINATO, OK</t>
  </si>
  <si>
    <t>CAUSA PERDITA H2S IN ZONA: ESE NON APRE PDL</t>
  </si>
  <si>
    <t>574233/C</t>
  </si>
  <si>
    <t>10241002 - U600 - Verifica funzionale su misuratori d portata GOL/GOP a 700 - F051R / F027R</t>
  </si>
  <si>
    <t xml:space="preserve">Ricollegamento avvenuto con successo </t>
  </si>
  <si>
    <t>574446/C</t>
  </si>
  <si>
    <t>10241095  si richiede controllo 18f500R(DIESEL DA 600 A U1800)</t>
  </si>
  <si>
    <t>574450/C</t>
  </si>
  <si>
    <t>574500/C</t>
  </si>
  <si>
    <t>SD Imp.400- Ripristino funzionalit EIV606 (DEPRESS.IMPIANTO); valvola bloccata</t>
  </si>
  <si>
    <t>574516/C</t>
  </si>
  <si>
    <t>Controllo 801- L01-6B PTF6, livello barilotto condense linea vapori VRU</t>
  </si>
  <si>
    <t>574449/C</t>
  </si>
  <si>
    <t>10240208 - U200 - Controllo funzionale misuratore di livello T301(MDEA) - 02L354</t>
  </si>
  <si>
    <t>574587/C</t>
  </si>
  <si>
    <t>SD-2026-Imp.400- Prove blocchi impianto in presenza TCL.</t>
  </si>
  <si>
    <t>574709/C</t>
  </si>
  <si>
    <t>10240490 - U100 - Rimozione cavi dismessi su PCV008</t>
  </si>
  <si>
    <t>574742/C</t>
  </si>
  <si>
    <t>10240977 - U100 - Verifica funzionale misuratore portata vapore MS - F150R</t>
  </si>
  <si>
    <t>574830/C</t>
  </si>
  <si>
    <t>10240975 - U100 - Verifica funzionale misuratore portata RIFLUSSO T301 - F457RC</t>
  </si>
  <si>
    <t>574831/C</t>
  </si>
  <si>
    <t xml:space="preserve">10241159 - U200 - Verifica funzionale e taratura misuratore portata su linea desolforazione nafta - F015RC </t>
  </si>
  <si>
    <t>574984/C</t>
  </si>
  <si>
    <t>400-C401 F766I CONTROLLO FUNZIONALE</t>
  </si>
  <si>
    <t>575091/C</t>
  </si>
  <si>
    <t>700A- PCV211 RIPRISTINO CABLAGGIO ELETTROPNEUMATICO</t>
  </si>
  <si>
    <t>575059/C</t>
  </si>
  <si>
    <t xml:space="preserve">Ripristino temperatura su E115 02T102I e 02T101RC </t>
  </si>
  <si>
    <t>575183/C</t>
  </si>
  <si>
    <t>Ripristino funzionalita' trasmettitore di livello serbatoio ipoclorito D101-A</t>
  </si>
  <si>
    <t>575195/C</t>
  </si>
  <si>
    <t>10241397  18F003RC VAP/COND E102 MS</t>
  </si>
  <si>
    <t>575197/C</t>
  </si>
  <si>
    <t>10241397  18F003BI VAPORE E102</t>
  </si>
  <si>
    <t>575198/C</t>
  </si>
  <si>
    <t>10241397  18F203R  MS L.B</t>
  </si>
  <si>
    <t>8552/SDC</t>
  </si>
  <si>
    <t>Ripristino automatismo pompe 07P204 - 07P205 impianto 700A</t>
  </si>
  <si>
    <t>575259/C</t>
  </si>
  <si>
    <t>1200M : urge MTZ fotocellula F201</t>
  </si>
  <si>
    <t>575261/C</t>
  </si>
  <si>
    <t>10241356  01T073I (100 F101)</t>
  </si>
  <si>
    <t>575292/C</t>
  </si>
  <si>
    <t xml:space="preserve"> 1200-MAX  E OFF SITE CONTROLLO  RIPRISTINO E MOVIMENTAZIONE  KV e HIC. . Proseguimento del permesso n 566045/C</t>
  </si>
  <si>
    <t>575394/C</t>
  </si>
  <si>
    <t>1200/3 assistenza strumentale avviamento</t>
  </si>
  <si>
    <t>575422/C</t>
  </si>
  <si>
    <t>07L212RC controllo funzionale</t>
  </si>
  <si>
    <t>575515/C</t>
  </si>
  <si>
    <t>Ricerca guasto su sistema di caricamento GPL Rampa 1 -2 + assistenza per prove funzionali</t>
  </si>
  <si>
    <t>575628/C</t>
  </si>
  <si>
    <t>100- assistenza strumentale avviamento impianto</t>
  </si>
  <si>
    <t>575660/C</t>
  </si>
  <si>
    <t>1200/2 F103 ASS. STRUM. AVVIAMENNTO</t>
  </si>
  <si>
    <t>575684/C</t>
  </si>
  <si>
    <t>10241484 - 1400: RIPR CONTROLLO AUTOMATICO TRC001 - SI RICHIEDE RIPRISTINO SISTEMA DI CONTROLLO AUTOMATICO TEMPERATURA USCITA E102</t>
  </si>
  <si>
    <t>575686/C</t>
  </si>
  <si>
    <t>10241485 - 1400: RIPR CONTROLLO AUTOMATICO TRC002 - SI RICHIEDE RIPRISTINO SISTEMA DI REGOLAZIONE AUTOMATICA DELLA TEMPERATURA IN USCITA AIRCOOLER</t>
  </si>
  <si>
    <t>575733/C</t>
  </si>
  <si>
    <t xml:space="preserve">10238597 - U500 - Attivit di sostituzione manometri mandata pompe come da lista in allegato (OP CARE) </t>
  </si>
  <si>
    <t>575869/C</t>
  </si>
  <si>
    <t>600 T101 L011SH CONTROLLO FUNZIONALE</t>
  </si>
  <si>
    <t>575981/C</t>
  </si>
  <si>
    <t>900 - F013RC CONTROLLO FUNZIONALE</t>
  </si>
  <si>
    <t>576143/C</t>
  </si>
  <si>
    <t>Ripristino funzionalit livellostato Start/Stop pompa MP915</t>
  </si>
  <si>
    <t>576172/C</t>
  </si>
  <si>
    <t>100 - F101 - MB101B RIPRISTINO FUNZIONALE PISTONE  SERRANDA BLAUER</t>
  </si>
  <si>
    <t>576240/C</t>
  </si>
  <si>
    <t>1200/3 controllo temperature F101</t>
  </si>
  <si>
    <t>325299/S</t>
  </si>
  <si>
    <t xml:space="preserve">Controllo e ripristino funzionalità DP FT2 del Filtro FIL 605 - FT12_A-B-C
</t>
  </si>
  <si>
    <t>576300/C</t>
  </si>
  <si>
    <t>10241731 600: 06F005RC controllo funzionale loop di regolazione</t>
  </si>
  <si>
    <t>576333/C</t>
  </si>
  <si>
    <t>06F025R controllo funzionale LOOP DI REGOLAZIONE</t>
  </si>
  <si>
    <t>576394/C</t>
  </si>
  <si>
    <t>controllo e ripristino funzionalita' FCV-6021 + allineamento con sala controllo</t>
  </si>
  <si>
    <t>576501/C</t>
  </si>
  <si>
    <t>110241693   000-1-L115RC CONTROLLO LOOP DI REGOLAZIONE</t>
  </si>
  <si>
    <t>576502/C</t>
  </si>
  <si>
    <t xml:space="preserve">10241536 - U500 - Controllo funzionale su P009CV e loop di regolazione. Ripristino staffa su regolatore  </t>
  </si>
  <si>
    <t>576505/C</t>
  </si>
  <si>
    <t>10241537 600: 06L253I ripristino funzionalit</t>
  </si>
  <si>
    <t>576506/C</t>
  </si>
  <si>
    <t xml:space="preserve">10241653 500: PCV401 la valvola non fa tenuta </t>
  </si>
  <si>
    <t>576507/C</t>
  </si>
  <si>
    <t>10241674 600: PCV020 ripristino LOOP DI REGOLAZIONE</t>
  </si>
  <si>
    <t>576680/C</t>
  </si>
  <si>
    <t>Ripristino rilevatori ambientali 04 H2S 07AR / 04 HC 06R</t>
  </si>
  <si>
    <t>576746/C</t>
  </si>
  <si>
    <t>controllo e ripristino funzionalita' analizzatore</t>
  </si>
  <si>
    <t>576768/C</t>
  </si>
  <si>
    <t>Ripristino funzionalita' sonda antitrabocco</t>
  </si>
  <si>
    <t>IL LIVELLO ANDRA' CONTROLLATO IN FERMATA, COME CONCORDATO CON ESE.</t>
  </si>
  <si>
    <t>TROVATA PRESA PARZIALMENTE TAPPATA, STASATA ED INSERITO TX. ESITO POSITIVO</t>
  </si>
  <si>
    <t>LAVORO TERMINATO</t>
  </si>
  <si>
    <t>LA VALVOLA NONOSTANTE L'INTERVENTO CONTINUA A NON TENERE. DA REVISIONARE.</t>
  </si>
  <si>
    <t>CONTROLLATA LA PCV020, NESSUNA ANOMALIA. IL PROBLEMA E' SULLA PCV020B, NECESSITA DI REVISIONE, PROBABILMENTE TAPPATA. STRUMENTALMENTE FUNZIONANTE.</t>
  </si>
  <si>
    <t>STAFFA INSTALLATA, LAVORO TERMINATO.</t>
  </si>
  <si>
    <t>576924/C</t>
  </si>
  <si>
    <t>10241884 -10241885  11P103DR  11P102DR  11P101DR - FIL102 - FIL103B - FIL104  controllo funzionale</t>
  </si>
  <si>
    <t>576928/C</t>
  </si>
  <si>
    <t>10241365 - U300 - Verifica funzionale portata FG 03-F014R</t>
  </si>
  <si>
    <t>576931/C</t>
  </si>
  <si>
    <t>10241424 - U500 - Verifica funzionale misuratore portata carica da stoccaggio - 05F001RC</t>
  </si>
  <si>
    <t>576933/C</t>
  </si>
  <si>
    <t>10241966 -10241967 per stasatura fotocellula e controllo FR702 aria Maxi,</t>
  </si>
  <si>
    <t>576936/C</t>
  </si>
  <si>
    <t>10241866 - U400 - Rilievi di pressione su linee come da note allegate</t>
  </si>
  <si>
    <t>576953/C</t>
  </si>
  <si>
    <t>Revisione elettrovalvole compressore impianto mise SVRE</t>
  </si>
  <si>
    <t>577117/C</t>
  </si>
  <si>
    <t>10242011 - U500 - Verifica funzionale portata GPL - 05-F031RC</t>
  </si>
  <si>
    <t>577159/C</t>
  </si>
  <si>
    <t>10242013 1200M L 709 IC PER CONTROLLO LIVELLO CALDAIA MAXI SULF</t>
  </si>
  <si>
    <t>577191/C</t>
  </si>
  <si>
    <t xml:space="preserve">1200/1 TCV405 montaggio servomotore e prove funzionali con sala controllo </t>
  </si>
  <si>
    <t>577192/C</t>
  </si>
  <si>
    <t>10241991 1100: MTZ 11L001SH CONTROLLO FUNZIONALE</t>
  </si>
  <si>
    <t>325627/S</t>
  </si>
  <si>
    <t xml:space="preserve">controllo ripristino funzionalità livelli VASCA sala pompe 2  (in particolare L001C)
</t>
  </si>
  <si>
    <t>325667/S</t>
  </si>
  <si>
    <t>Smontaggio termocoppie su rompifiamma VRU in PTF1 x MTZ meccanica successivo montaggio</t>
  </si>
  <si>
    <t>577252/C</t>
  </si>
  <si>
    <t>1000-10L116RC SU D112 CONTROLLO FUNZIONALE</t>
  </si>
  <si>
    <t>577275/C</t>
  </si>
  <si>
    <t>10242018 - U100 - Controllo funzionale misuratore portata vapore 01F022RC</t>
  </si>
  <si>
    <t>577315/C</t>
  </si>
  <si>
    <t>400- A000R ANALIZZATORE DI O2 CONTROLLO FUNZIONALE</t>
  </si>
  <si>
    <t>577367/C</t>
  </si>
  <si>
    <t>700 TP001 CONTROLLO EPROVE DI AVVIAMENTO TURBINA</t>
  </si>
  <si>
    <t>577368/C</t>
  </si>
  <si>
    <t>700  C101 07 V3_7_8 CONTROLLO SONDA DI VIBRAZIONE</t>
  </si>
  <si>
    <t>577565/C</t>
  </si>
  <si>
    <t>1600A L535CV USCITA T503 SMONTAGGIO VALVOLA  PER RILOCAZIONE 1400 L004CV</t>
  </si>
  <si>
    <t>577670/C</t>
  </si>
  <si>
    <t>1800 CONTROLLO LIVELLI D111 L 040/041/042 R</t>
  </si>
  <si>
    <t>577671/C</t>
  </si>
  <si>
    <t>1200M- RIPRISTINO TUBICINI PERDITA ARIA STRUMENTI PRESSI FCV704</t>
  </si>
  <si>
    <t>577707/C</t>
  </si>
  <si>
    <t>10242141 - U400 - Verifica funzionale misuratore portata gasolio - 04-F021RC</t>
  </si>
  <si>
    <t>577719/C</t>
  </si>
  <si>
    <t>10242144 - U400 - Verifica funzionale misuratore portata gasolio - 04-F029RC</t>
  </si>
  <si>
    <t>577720/C</t>
  </si>
  <si>
    <t>10242144 - U400 - Verifica funzionale misuratore portata gasolio - 04-F027RC</t>
  </si>
  <si>
    <t>577791/C</t>
  </si>
  <si>
    <t>10242278 - 1200-4:CONTROLLO LIVELLO Z4L503IC.PV</t>
  </si>
  <si>
    <t>577793/C</t>
  </si>
  <si>
    <t xml:space="preserve">10239907    1000:C101A verifica pressione auto regolatrice circuito olio </t>
  </si>
  <si>
    <t>CONTROLLATO STRUMENTO, DA VERIFICARE BARRIERA.</t>
  </si>
  <si>
    <t>577967/C</t>
  </si>
  <si>
    <t>1800 MP102C FR 064RDH -065RDH - 066RDH smontaggio tubi traccia vapore</t>
  </si>
  <si>
    <t>577894/C</t>
  </si>
  <si>
    <t>577975/C</t>
  </si>
  <si>
    <t>Verifica funzionalit trasmettitore di portata F3017-GOF</t>
  </si>
  <si>
    <t>577978/C</t>
  </si>
  <si>
    <t>10242341 Ripristino flussimetro spillaggio acqua 1100-D105</t>
  </si>
  <si>
    <t>577981/C</t>
  </si>
  <si>
    <t>Verifica funzionalit trasmettitore di portata F4007-KELND</t>
  </si>
  <si>
    <t>577985/C</t>
  </si>
  <si>
    <t>Verifica funzionalit trasmettitore di portata F3021-GOPND</t>
  </si>
  <si>
    <t>577986/C</t>
  </si>
  <si>
    <t>Verifica funzionalit trasmettitore di portata F4008-KEPND</t>
  </si>
  <si>
    <t>577987/C</t>
  </si>
  <si>
    <t>Verifica funzionalit trasmettitore di portata F2004-BTZ</t>
  </si>
  <si>
    <t>577992/C</t>
  </si>
  <si>
    <t>Verifica funzionalit trasmettitore di portata F2005-ATZ</t>
  </si>
  <si>
    <t>578070/C</t>
  </si>
  <si>
    <t>Imp.100-Verifica funzionale F021CV (ARIA COMB. SERR. B101A/B)</t>
  </si>
  <si>
    <t>578114/C</t>
  </si>
  <si>
    <t>10242334 - U400 - Verifica funzionale valvola F021CV - Gasolio des da fondo stripper 400-T101</t>
  </si>
  <si>
    <t>325931/S</t>
  </si>
  <si>
    <t>Controllo funzionalità livellostati cut_in e cut_off MP112_A-B</t>
  </si>
  <si>
    <t>578067/C</t>
  </si>
  <si>
    <t>10242285 - U100 - Verifica funzionale misuratore di portata GASOLIO DA E118 - F033RC</t>
  </si>
  <si>
    <t>578209/C</t>
  </si>
  <si>
    <t>10242415 - U100 - Verifica funzionale misuratore portata VAPORE A T104 - F030RC</t>
  </si>
  <si>
    <t>578240/C</t>
  </si>
  <si>
    <t>1100-FIL102/104 PDCV-005 controllo funzionale</t>
  </si>
  <si>
    <t>578243/C</t>
  </si>
  <si>
    <t>200-1-T101 L006IC E106A  controllo funzionale</t>
  </si>
  <si>
    <t>578365/C</t>
  </si>
  <si>
    <t>10242417 - U200 -Ripristino trafilamento da premitreccia su valvola treat gas P365CV</t>
  </si>
  <si>
    <t>578394/C</t>
  </si>
  <si>
    <t>10242534  1200M: RIPRISTINO ZMP702</t>
  </si>
  <si>
    <t>578415/C</t>
  </si>
  <si>
    <t>18000163237 - 400P401/B  Scollegamento strumentazione lato opposto giunto</t>
  </si>
  <si>
    <t>578427/C</t>
  </si>
  <si>
    <t xml:space="preserve">controllo funzionalita' trasmettitori di livello </t>
  </si>
  <si>
    <t>TROVATI PARZIALMENTE TAPPATI I PRIMARI, CONTROLLATA FCV030 E TROVATO POSIZIONATORE IN BYPASS, RIPRISTINATO IL LOOP.</t>
  </si>
  <si>
    <t>STASATI I PRIMARI, PULITO LE PRESE, AZZERATO. DA RIPRISTINARE LA TRACCIA DI VAPORE. STRUMENTO FUNZIONANTE.</t>
  </si>
  <si>
    <t>SCOLLEGATA STRUMENTAZIONE OPPOSTO GIUNTO.</t>
  </si>
  <si>
    <t>578490/C</t>
  </si>
  <si>
    <t>10242562 - 700A: Ripristino funzionalit RCV201 riciclo impianto</t>
  </si>
  <si>
    <t>578502/C</t>
  </si>
  <si>
    <t>10242515 - 05SKIN06 scarico bonnet RBV015 da manute</t>
  </si>
  <si>
    <t>578512/C</t>
  </si>
  <si>
    <t xml:space="preserve">10241693   1000: LCV115 controllo loop regolazione         </t>
  </si>
  <si>
    <t>326016/S</t>
  </si>
  <si>
    <t>326017/S</t>
  </si>
  <si>
    <t xml:space="preserve">Controllo taratura pressostati barilotti aria dei compressori C1 e C2 Diesel - Raffineria
</t>
  </si>
  <si>
    <t>578656/C</t>
  </si>
  <si>
    <t>578660/C</t>
  </si>
  <si>
    <t>1400-LCV004 RIPRISTINO CABLAGGIO ELETTROPNEUMATICO VALVOLA</t>
  </si>
  <si>
    <t>578676/C</t>
  </si>
  <si>
    <t>CONTROLLO FUNZIONALE, AZZERATO. STRUMENTO OK</t>
  </si>
  <si>
    <t>TROVATA TAPPATA, STASATA ED ALLINEATA A DCS</t>
  </si>
  <si>
    <t>SERVE PONTEROSSO PER STASARE PRESA PARZIALMENTE TAPPATA</t>
  </si>
  <si>
    <t>578723/C</t>
  </si>
  <si>
    <t>600 D013 L006RC CONTROLLO LIVELLO IDROCARBURI</t>
  </si>
  <si>
    <t>578758/C</t>
  </si>
  <si>
    <t>10242262 - U400 - Verifica funzionale e taratura misuratore portata gasolio di carica passo 1/2 - F604RC/F607RC</t>
  </si>
  <si>
    <t>578765/C</t>
  </si>
  <si>
    <t>10241952 - U200 - Verifica funzionale misuratore di livello L351RC su D301</t>
  </si>
  <si>
    <t>578889/C</t>
  </si>
  <si>
    <t>10242754 - ZMP745R controllo funzionale</t>
  </si>
  <si>
    <t>578891/C</t>
  </si>
  <si>
    <t>1200/1 - Z1F303RC - Z1F305RC - Z1F307RC - Z1F304RC - Z1F306RC - Z1F301RC - Z1F302RC - Z1F306RC  controllo funzionale</t>
  </si>
  <si>
    <t>PULIZIA FLUSSIMETRO, VERIFICA PRESE, STRUMENTO OK.</t>
  </si>
  <si>
    <t>RIPRISTINATA E.V.DA SOSTITUIRE MEMBRANA BUCATA SULLA VALVOLA</t>
  </si>
  <si>
    <t>578916/C</t>
  </si>
  <si>
    <t>Razionalizzazione allarmi a DCS area 3-Imp.700A.- Ripristino funzionalita' F219AT/BT  (TAGLIO GASOLIO T201) attivit di sostituzione primari e strumenti,  interfacciarsi con sala controllo per far mettere in manuale il regolatore .</t>
  </si>
  <si>
    <t>578984/C</t>
  </si>
  <si>
    <t>Ricerca guasto e ripristino funzionalita' valvola XV (radice) BR 65</t>
  </si>
  <si>
    <t>RIPRISTINATO TERMOELEMENTO</t>
  </si>
  <si>
    <t>CONTROLLO FUNZIONALE, NULLA DA SEGNALARE.</t>
  </si>
  <si>
    <t>578986/C</t>
  </si>
  <si>
    <t>10242288 - U600 - Verifica funzionale misuratore di portata ritorno P.A.I. A 600-T101B - F025R</t>
  </si>
  <si>
    <t>578990/C</t>
  </si>
  <si>
    <t>579087/C</t>
  </si>
  <si>
    <t>10242819 - 1800-D101-VERIFICA LIVELLOSTATI</t>
  </si>
  <si>
    <t>579124/C</t>
  </si>
  <si>
    <t>1000 - RBV167 CONTROLLO E RIPRISTINO FUNZIONALE</t>
  </si>
  <si>
    <t>579173/C</t>
  </si>
  <si>
    <t>10242921 - 700-C101 SI RICHIEDE VERIFICA SONDA DI VIBRAZIONE 07V3_5_8HA</t>
  </si>
  <si>
    <t>326138/S</t>
  </si>
  <si>
    <t>Avviso 10242642- Imp.200-Verifica periodica rilevatori  aprile 2026</t>
  </si>
  <si>
    <t>326139/S</t>
  </si>
  <si>
    <t>Avviso 10242645-Imp.400-Verifica periodica rivelatori ambientali aprile 2026</t>
  </si>
  <si>
    <t>326140/S</t>
  </si>
  <si>
    <t>Avviso 10242648-Imp.900-Verifica periodica rivelatori ambientali aprile 2026</t>
  </si>
  <si>
    <t>900-0-Rilevatori ambientali</t>
  </si>
  <si>
    <t>579287/C</t>
  </si>
  <si>
    <t>579304/C</t>
  </si>
  <si>
    <t>10242969 - U400 - Verifica funzionale misuratori di portata passi di carica F101 604/607</t>
  </si>
  <si>
    <t>579305/C</t>
  </si>
  <si>
    <t>1000 - RBV167 SCOLLEGAMENTO/RICOLLEGAMENTO ELETTROPNEUMATICO VALVOLA</t>
  </si>
  <si>
    <t>579416/C</t>
  </si>
  <si>
    <t>1000 - LCV107 SCOLLEGAMENTO/RICOLLEGAMENTO E REVISIONE VALVOLA</t>
  </si>
  <si>
    <t>579421/C</t>
  </si>
  <si>
    <t>400-P401B SCOLLEGAMENTO/RICOLLEGAMENTO STRUMENTAZIONE LATO OPPOSTO GIUNTO</t>
  </si>
  <si>
    <t>579514/C</t>
  </si>
  <si>
    <t>10241713 - 500 Verifica funzionale e ripristino T019DCV Uscita/ingresso F106</t>
  </si>
  <si>
    <t>579521/C</t>
  </si>
  <si>
    <t>10242334 - 400 Verifica funzionale F021CV (Prodotto in Uscita a Stock)</t>
  </si>
  <si>
    <t>579547/C</t>
  </si>
  <si>
    <t>10243226 - 14L006RC controllo funzionale</t>
  </si>
  <si>
    <t>579564/C</t>
  </si>
  <si>
    <t>10243236 - 2200 BD- TARATURA 22L310AL</t>
  </si>
  <si>
    <t>579596/C</t>
  </si>
  <si>
    <t>10243260 - 06 L 010 AT Fuori servizio (Fondo T-101)</t>
  </si>
  <si>
    <t>579628/C</t>
  </si>
  <si>
    <t>579643/C</t>
  </si>
  <si>
    <t>inserimento segnale di stato motore su C104B imp 500</t>
  </si>
  <si>
    <t>2100-C102-MCC_102_A1-A-2</t>
  </si>
  <si>
    <t>REGOLATO FLUSSAGGIO,TROVATA BARRIERA SPENTA, SOSTITUITA.</t>
  </si>
  <si>
    <t>PARTESANO/GARRO</t>
  </si>
  <si>
    <t>VERIFICATO E SOSTITUITE LAMPADE NEI PANNELLI SEGNALAZIONE.</t>
  </si>
  <si>
    <t>GARRO-PARTESANO</t>
  </si>
  <si>
    <t>SERVE PONTEGGIO PER EFFETTUARE IL CONTROLLO.</t>
  </si>
  <si>
    <t>SOSTITUITO VACUOMETRO, ALLINEATO STRUMENTO DI PRESSIONE</t>
  </si>
  <si>
    <t>CONTROLLATI I 3 LIVELLI, DRENATI E ALLINEATI CON SALA CONTROLLO. FINCHE' NON ARRIVA ACQUA IL LIVELLO SARA' A 0, ESSENDO INTERFASE. NESSUNA ANOMALIA DA SEGNALARE.</t>
  </si>
  <si>
    <t>LA SONDA DI VIBRAZIONE RISULTA IN ALLARME. PROVATA ANCHE LA RISERVA ED E' ANCORA PEGGIO. A CONOSCENZA DEL PROBLEMA I TCL, SIG. PREZZAVENTO E CALDARELLA.</t>
  </si>
  <si>
    <t>STASATA TRACCIA VAPORE SUL LIVELLO IDROCARBURI 14L005RC. TUTTI E DUE FUNZIONANTI</t>
  </si>
  <si>
    <t>326249/S</t>
  </si>
  <si>
    <t>579806/C</t>
  </si>
  <si>
    <t>1000 - RBV 167 rimontaggio servomotore e prove funzionali con sala controllo</t>
  </si>
  <si>
    <t>579776/C</t>
  </si>
  <si>
    <t xml:space="preserve">10242867 - U1000 - Ripristino tubi e raccordi pressostato 1000 P180HA (testa T101) </t>
  </si>
  <si>
    <t>SOSTITUITA VALVOLA BYPASS STRUMENTO SPEZZATA CHIUSA, INSERITI GLI STRUMENTI. OK</t>
  </si>
  <si>
    <t>RIMONTATO SERVOMOTORE A CURA OFF EST</t>
  </si>
  <si>
    <t>TROVATA ARIA ALIMENTAZIONE INTERCETTATA. APERTA PROVATE VALVOLE_OK</t>
  </si>
  <si>
    <t>CONTROLLO FUNZIONALE, AZZERAMENTO, STRUMENTO FUNZIONANTE_OK</t>
  </si>
  <si>
    <t>DA RIMONTARE MEMBRANA BUCATA.</t>
  </si>
  <si>
    <t>SOSTITUITO POSIZIONATORE E IPCONVERTER_ VALVOLA IN REGOLAZIONE_OK</t>
  </si>
  <si>
    <t>579940/C</t>
  </si>
  <si>
    <t>Avviso 10243242-Razionalizzazione allarmi a DCS area 3-Imp.2200- Ripristino funzionalita' L301IC, (D301 LATO OIL),  interfacciarsi con sala controllo per far mettere in manuale il regolatore.</t>
  </si>
  <si>
    <t>579942/C</t>
  </si>
  <si>
    <t>Avviso 10243242-Razionalizzazione allarmi a DCS area 3-Imp.2200- Ripristino funzionalita' L201RC, (D201 IDROCARBURI),  interfacciarsi con sala controllo per far mettere in manuale il regolatore.</t>
  </si>
  <si>
    <t>579943/C</t>
  </si>
  <si>
    <t>Avviso 10243242-Razionalizzazione allarmi a DCS area 3-Imp.2200- Ripristino funzionalita' L301YSV (D301 LATO OIL),  interfacciarsi con sala controllo per far mettere in manuale il regolatore.</t>
  </si>
  <si>
    <t>580022/C</t>
  </si>
  <si>
    <t>Rimozione cavi e passerelle da pulvino 18 verso pulvino 19 (1 ZONA) x rifacimento edile della struttura (cavi fuori tensione)</t>
  </si>
  <si>
    <t>Pontile-1-Pulvino 18 - 19</t>
  </si>
  <si>
    <t>8600/SDC</t>
  </si>
  <si>
    <t>Cablaggio segnali stato motore su compressori C102-C103A-B-C C104A/B impianto 500</t>
  </si>
  <si>
    <t>500X-1-DCS</t>
  </si>
  <si>
    <t>580091/C</t>
  </si>
  <si>
    <t>10242095 - 400 - Verifica funzionale misuratore di temperatura uscita E102 lato tubi - 04-T020I</t>
  </si>
  <si>
    <t>580166/C</t>
  </si>
  <si>
    <t>1000 P126IC SOSTITUZIONE REGOLATORE LOCALE regolazione pressione F102</t>
  </si>
  <si>
    <t>TERMOELEMENTO GUASTO, SOSTITUITO. NECESSITA DI PIANO DI LAVORO PER SISTEMARE CONDUIT DOPO LAVORI DI FIREPROOFING.</t>
  </si>
  <si>
    <t>580098/C</t>
  </si>
  <si>
    <t>Rimozione cavi e passerelle da pulvino 18 verso pulvino 19 (2 ZONA) x rifacimento edile della struttura (cavi fuori tensione)</t>
  </si>
  <si>
    <t>580101/C</t>
  </si>
  <si>
    <t>Rimozione cavi e passerelle da pulvino 18 verso pulvino 19 (3 ZONA) x rifacimento edile della struttura (cavi fuori tensione)</t>
  </si>
  <si>
    <t>580225/C</t>
  </si>
  <si>
    <t>580227/C</t>
  </si>
  <si>
    <t>580228/C</t>
  </si>
  <si>
    <t>580230/C</t>
  </si>
  <si>
    <t>580235/C</t>
  </si>
  <si>
    <t>580237/C</t>
  </si>
  <si>
    <t>580240/C</t>
  </si>
  <si>
    <t>10243475   07F158R.PV        P.W. A LIM. BATT</t>
  </si>
  <si>
    <t>580242/C</t>
  </si>
  <si>
    <t>10243475   07F185R.PV        P.W. A T103</t>
  </si>
  <si>
    <t>580244/C</t>
  </si>
  <si>
    <t>10243477  08F155R.PV        H2O PROCESSO LIM. BATT.</t>
  </si>
  <si>
    <t>580245/C</t>
  </si>
  <si>
    <t>10243478   11F155R.PV        PROCESS WATER LB</t>
  </si>
  <si>
    <t>580248/C</t>
  </si>
  <si>
    <t>10243478   11F153R.PV        ACQUA RAFF. MACCHINE LB</t>
  </si>
  <si>
    <t>580260/C</t>
  </si>
  <si>
    <t>Razionalizzazione allarmi a DCS area 3-Imp.700.- Ripristino funzionalita' Z602I (POSIZ.SERR.MODUL.07F602V), probabile incongruenza finecorsa,  interfacciarsi con sala controllo prima di iniziare attivita'.</t>
  </si>
  <si>
    <t>580363/C</t>
  </si>
  <si>
    <t>10242701 - 200 - Verifica funzionale misuratore portata acqua di riciclo (rw) da l.b. - 02-F156I</t>
  </si>
  <si>
    <t>580366/C</t>
  </si>
  <si>
    <t>10242698 - U100 -Verifica funzionale misuratore di portata ACQUA RW IN INGRESSO A LB - 01F261R</t>
  </si>
  <si>
    <t>MILLO.</t>
  </si>
  <si>
    <t>RICOLLEGATO TUTTO, OK</t>
  </si>
  <si>
    <t>RILIEVI DI PRESSIONE EFFETTUATI, LISTA INVIATA VIA MAIL AI TCL.</t>
  </si>
  <si>
    <t>580497/C</t>
  </si>
  <si>
    <t>Avviso 10243242-Razionalizzazione allarmi a DCS area 3-Imp.2200- Ripristino funzionalita' L302I (D301 LATO SEAL WATER),  misura non attendibile, interfacciarsi con sala controllo prima di iniziare attivita'.</t>
  </si>
  <si>
    <t>SULLO STRUMENTO F027R RIEMPITO CON GLICERINA, SOSTIUITA BARRIERA, OK. SU F051 SEMBRA GRUPPO BYPASS CHE TRAFILA, DA VERIFICARE IN CAMPO.</t>
  </si>
  <si>
    <t>580548/C</t>
  </si>
  <si>
    <t>verifica annuale trasmettitore di livello L914SH controllo loop automatismo pompa tronchetti fiscali</t>
  </si>
  <si>
    <t>CERCATO STRUMENTO CON OPERATORE E CAPO TURNO LIMITE BATTERIA LATO SR/CT, NON TROVATO</t>
  </si>
  <si>
    <t>LIVELLO FUNZIONANTE, RICEVITORE VUOTO, INERCETTATO, SCARICATO, PROVATE PRESE. NULLA DA SEGNALARE.</t>
  </si>
  <si>
    <t>RIPRISTINATA MISURA, DRENATO LIVELLO ONDA GUIDATA, ALLINEATO CON IL KLINGER.</t>
  </si>
  <si>
    <t>PROVATO PISTONE OK. L'INCONGRUENZA SUL FINE CORSA E' DATO DALLA CONFIGURAZIONE DEL POSIZIONATORE STI, DA RIPRISTINARE CON IL PROGRAMMA AL PC. GENERANDO LO ZI CON 4-20mA, IL FEEDBACK IN S.C. FUNZIONA</t>
  </si>
  <si>
    <t>SUL LIVELLO NON E' POSSIBILE IL EFFETTUARE CONTROLLO PERCHE' LE VALVOLE NON FANNO TENUTA, COMUNQUE SCARICATO ED ATTUALMENTE LA MISURA E' ALLINEATA AL KLINGER</t>
  </si>
  <si>
    <t>PROVATA VALVOLA, STRUMENTALMENTE FA TUTTA LA CORSA, MA IL LIVELLO HA POCHE VARIAZIONI. APRENDO IL BYPASS SCARICA VELOCEMENTE. IL PROBLEMA  L301YSV (D301 LATO OIL) E' DI UN'ALTRA VALVOLA, CHE HA LA STESSA SIGLA, MA E' ON-OFF, E HA ELETTROVALVOLA GUASTA. DA SOSTITUIRE.</t>
  </si>
  <si>
    <t>580605/C</t>
  </si>
  <si>
    <t>10243561 - Controllo misuratore 06F026RC</t>
  </si>
  <si>
    <t>580639/C</t>
  </si>
  <si>
    <t>Razionalizzazione allarmi strumenti-Imp.1200/0(nuovo inceneritore)- Ripristino  funzionalita' X972BV (Z0_X972BV DISCREPANZA); interfacciarsi con sala controllo prima di iniziare attivita'.</t>
  </si>
  <si>
    <t>580742/C</t>
  </si>
  <si>
    <t xml:space="preserve">Controllo funzionalita' livellostati Serbatoi Grezzo </t>
  </si>
  <si>
    <t>580762/C</t>
  </si>
  <si>
    <t>10242697 - 100 - Verifica funzionale misuratore di portata acqua processo - F161R</t>
  </si>
  <si>
    <t>580764/C</t>
  </si>
  <si>
    <t>10242699 - 900 - Verifica funzionale misuratore di portata acqua processo  F158R</t>
  </si>
  <si>
    <t>580767/C</t>
  </si>
  <si>
    <t>10242701 - 200 - Verifica funzionale misuratore di portata Ingresso acqua di riciclo (rw) da l.b. - F156I</t>
  </si>
  <si>
    <t>580776/C</t>
  </si>
  <si>
    <t>10241707 - 100 - Verifica funzionale misuratore di portata 01-F026RC</t>
  </si>
  <si>
    <t>580813/C</t>
  </si>
  <si>
    <t>10243664  500RCV001 Ripristino volantino rotto</t>
  </si>
  <si>
    <t>580814/C</t>
  </si>
  <si>
    <t xml:space="preserve">10243638   Controllo funzionale valvola PDCV005 e relativa taratura dello strumento </t>
  </si>
  <si>
    <t>580815/C</t>
  </si>
  <si>
    <t>10243639  - Controllo funzionale 11F101R</t>
  </si>
  <si>
    <t>580817/C</t>
  </si>
  <si>
    <t xml:space="preserve">10243640  Controllo FUNZIONALE  DP filtri FIL 102-103-104(11P103DR.PV-11P102DR.PV-11P101DR.PV) </t>
  </si>
  <si>
    <t>580819/C</t>
  </si>
  <si>
    <t>10243642 - con ESE  necessita collettare in fogna un dreno di scarico vapore ai manicotti condensa strumentale che scarica mediante tubicino in ferro sulla passerella del turbo compressore</t>
  </si>
  <si>
    <t>580834/C</t>
  </si>
  <si>
    <t>10242278   1200-4: CONTROLLO LIVELLO CONDENSA HC E104</t>
  </si>
  <si>
    <t>580841/C</t>
  </si>
  <si>
    <t>10243693  - CONTROLLO SWS GAS LINEA 3 Z3F302R</t>
  </si>
  <si>
    <t>580866/C</t>
  </si>
  <si>
    <t>Razionalizzazione allarmi area 1-Imp.200-Ripristino funzionalita'ed eventuale smtg per revisione livellostato L010ASL (BL.B.L.MEA) in logica blocco 2oo3 con L010BSL,L010CSL(vedi logiche allegate) MOS non presenti, logica degradata in quanto il livellostato risulta in offnormal; interfacciarsi con sala controllo prima di iniziare attivita'.</t>
  </si>
  <si>
    <t>580874/C</t>
  </si>
  <si>
    <t>Razionalizzazione allarmi a DCS area 3-Imp.1200/0- Ripristino funzionalita' H971CV (TAIL GAS), incongruenza finecorsa,  interfacciarsi con sala controllo prima di iniziare attivita'.</t>
  </si>
  <si>
    <t>ELETTROVALVOLA GUASTA (110 Vac) DA SOSTITUIRE.</t>
  </si>
  <si>
    <t>580959/C</t>
  </si>
  <si>
    <t>10243423 - 400 - Verifica funzionale valvola (W.N. PRODOTTA) - F226CV</t>
  </si>
  <si>
    <t>580962/C</t>
  </si>
  <si>
    <t>10243419 - 200 - Verifica funzionale valvola su scarico condensa E115 - L050CV</t>
  </si>
  <si>
    <t>581009/C</t>
  </si>
  <si>
    <t>Ripristino funzionalit sistema di messa a terra Rampa 2 (liquidi)</t>
  </si>
  <si>
    <t>326531/S</t>
  </si>
  <si>
    <t>rilievi visivi per nuova installazione sistema AI</t>
  </si>
  <si>
    <t>AREE INTERNE</t>
  </si>
  <si>
    <t>Antincendio</t>
  </si>
  <si>
    <t>CERCATO STRUMENTO CON OPERATORE  LIMITE BATTERIA LATO SR/CT, NON TROVATO</t>
  </si>
  <si>
    <t>VALVOLA SCOLLEGATA</t>
  </si>
  <si>
    <t>PERDITA EVIDENTE DI GPL SU PRIMARIO ACCIAIO DA 12mm SUL PRESSOSTATO. LA RADICE NON E' INTERCETTABILE, FARANNO UNA CRAVATTA PER TAMPONARE LA PERDITA A CURA PONTEROSSO</t>
  </si>
  <si>
    <t>CERCATO STRUMENTO CON OPERATORE LIMITE BATTERIA LATO SR/CT, NON TROVATO</t>
  </si>
  <si>
    <t>TROVATO ALTO DI 0, AZZERATO ED ALLINEATO CON SALA CONTROLLO</t>
  </si>
  <si>
    <t>NON E' POSSIBILE EFFETTUARE IL CONTROLLO PERCHE' NON C'E' MOS, A CURA CAPO TURNO GIARIZZO</t>
  </si>
  <si>
    <t>4/16/2026  3:42:44 PM</t>
  </si>
  <si>
    <t>581155/C</t>
  </si>
  <si>
    <t>10243079 - 100 Verifica funzionale T001RC</t>
  </si>
  <si>
    <t>581168/C</t>
  </si>
  <si>
    <t>10243385 - 100 Verifica funzionale misuratore di portata e loop di misura F353RC</t>
  </si>
  <si>
    <t>581183/C</t>
  </si>
  <si>
    <t>Z3T511R.PV controllo funzionale</t>
  </si>
  <si>
    <t>DA REVISIONARE, PERDE VAPORE DAL CORPO, IN PESSIME CONDIZIONI</t>
  </si>
  <si>
    <t>DA SOSTITUIRE IPCONVERTER, FILTRI RIDUTTORI E MANOMETRINI. VA A SCATTI IN CHIUSURA.</t>
  </si>
  <si>
    <t>4/17/2026  12:00:38 PM</t>
  </si>
  <si>
    <t>SERVE PONTEGGIO PER ATTIVITA', IL PERMESSO E' DA RIFARE</t>
  </si>
  <si>
    <t>10242278   1200-4: CONTROLLO LIVELLO CONDENSA HC E104 E CONTROLLO Z4F179R ( VAPORE HS A L.B.)</t>
  </si>
  <si>
    <t>RIPRISTINATO BATTENTE SU LIVELLO. LA REGOLATRICE SEMBRA NON FARE TENUTA. IN OSSERVAZIONE. LA PORTATA E' STATA DRENATA, AZZERATA. NULLA DA SEGNALARE.</t>
  </si>
  <si>
    <t>10242278</t>
  </si>
  <si>
    <t>581340/C</t>
  </si>
  <si>
    <t>500 - 05P300R 05P303R controllo funzionale</t>
  </si>
  <si>
    <t>581219/C</t>
  </si>
  <si>
    <t>scollegamento strumentale del dosatore della pompa ipoclorito MP-107A per manutenzione meccanica</t>
  </si>
  <si>
    <t>581367/C</t>
  </si>
  <si>
    <t>10243408 - 200 - Sostituzione primari su misuratore di portata acqua F165R</t>
  </si>
  <si>
    <t>581387/C</t>
  </si>
  <si>
    <t>400 scollegamento / collegamento BV603</t>
  </si>
  <si>
    <t>8526/SDC</t>
  </si>
  <si>
    <t>10236602 - U300 - Posa e collegamento cavi per loop alimentazione e segnali da nuovo analizzatore Flashpoint 03-AR-002</t>
  </si>
  <si>
    <t>Processa permesso</t>
  </si>
  <si>
    <t>300-1-A002I</t>
  </si>
  <si>
    <t>8527/SDC</t>
  </si>
  <si>
    <t>324455/S</t>
  </si>
  <si>
    <t>smaltimento analizzatore A002 imp 300</t>
  </si>
  <si>
    <t>DTR5-0-STRADA OVEST 23 MATERIALI FERROSI SUD</t>
  </si>
  <si>
    <t>Depositi Sud</t>
  </si>
  <si>
    <t>AMB Sud</t>
  </si>
  <si>
    <t>324758/S</t>
  </si>
  <si>
    <t>Avviso 10240607-Laboratorio-Verifica periodica rilevatori ambientali marzo 2026</t>
  </si>
  <si>
    <t>324759/S</t>
  </si>
  <si>
    <t>Avviso 10240436-Imp.6400-Verifica periodica rilevatore marzo 2026</t>
  </si>
  <si>
    <t>324762/S</t>
  </si>
  <si>
    <t>Avviso 10240412-Imp.2800-Verifica periodica rivelatori ambientali mese marzo 2026</t>
  </si>
  <si>
    <t>324763/S</t>
  </si>
  <si>
    <t>Avviso 10240410-Imp.2500-Verifica periodica rivelatori ambientali mese marzo 2026</t>
  </si>
  <si>
    <t>324764/S</t>
  </si>
  <si>
    <t>Avviso 10240409-Imp.2400-Verifica periodica rivelatori ambientali marzo 2026</t>
  </si>
  <si>
    <t>324766/S</t>
  </si>
  <si>
    <t>Avviso 10240413-Imp.2600-Verifica periodica rilevatori mese marzo 2026</t>
  </si>
  <si>
    <t>2600-0-Rilevatori ambientali</t>
  </si>
  <si>
    <t>324828/S</t>
  </si>
  <si>
    <t>Avviso 10240434-Imp.6000-Verifica periodica rivelatori ambientali S313  mese marzo 2026</t>
  </si>
  <si>
    <t>326141/S</t>
  </si>
  <si>
    <t>Avviso 10242981-Imp.1000-Verifica periodica rilevatori ambientali aprile 2026</t>
  </si>
  <si>
    <t>1000-1-Rivelatori ambientali</t>
  </si>
  <si>
    <t>326142/S</t>
  </si>
  <si>
    <t>Avviso 10242827-Imp.1800-Verifica periodica rivelatori ambientali aprile 2026</t>
  </si>
  <si>
    <t>326143/S</t>
  </si>
  <si>
    <t>Avviso 10242711-Imp. pontile-Verifica periodica rivelatori ambientali aprile 2026</t>
  </si>
  <si>
    <t>Pontile-0-Rilevatori ambientali</t>
  </si>
  <si>
    <t>572663/C</t>
  </si>
  <si>
    <t>RIRPRISTINO RELE' PER STATO MOTORE su armadio interscambio tra cabina C404 e sala controllo PONTILE SUD</t>
  </si>
  <si>
    <t>2100-C404-MORSETTIERA DISTRIBUZIONE 48 VCC</t>
  </si>
  <si>
    <t>573077/C</t>
  </si>
  <si>
    <t>10240274 - 1200M-B714SV   CONTROLLO FUNZIONALE</t>
  </si>
  <si>
    <t>1200M-1-AREAIMPIANTI</t>
  </si>
  <si>
    <t>573081/C</t>
  </si>
  <si>
    <t>800-1-AREAIMPIANTI</t>
  </si>
  <si>
    <t>575423/C</t>
  </si>
  <si>
    <t>07F219AT - 07F219BT controllo funzionale</t>
  </si>
  <si>
    <t>700A-1-AREAIMPIANTI</t>
  </si>
  <si>
    <t>575665/C</t>
  </si>
  <si>
    <t>600-1-P020RC</t>
  </si>
  <si>
    <t>576178/C</t>
  </si>
  <si>
    <t>200-1-T104</t>
  </si>
  <si>
    <t>578072/C</t>
  </si>
  <si>
    <t>10242251 - U200 - Ricerca guasto e ripristino su centralina rilevatori esplosivit bordo strada Ovest E</t>
  </si>
  <si>
    <t>578825/C</t>
  </si>
  <si>
    <t>Posa in opera conduit per passaggio cavi alimentazione e segnale termocamere su R105</t>
  </si>
  <si>
    <t>Emergenza</t>
  </si>
  <si>
    <t>500-1-R105</t>
  </si>
  <si>
    <t>578895/C</t>
  </si>
  <si>
    <t xml:space="preserve"> Z2F301RC controllo funzionale</t>
  </si>
  <si>
    <t>1200-2-AREAIMPIANTI</t>
  </si>
  <si>
    <t>579060/C</t>
  </si>
  <si>
    <t>10242326 - C102 - Nuova installazione quadro per alimentazione/segnale termocamere su R105</t>
  </si>
  <si>
    <t>2100-C102</t>
  </si>
  <si>
    <t>581469/C</t>
  </si>
  <si>
    <t>10242799 - Rimozione strumento portata acqua divelto</t>
  </si>
  <si>
    <t>581471/C</t>
  </si>
  <si>
    <t>18000160564   1200/4 D101  sost traccia rame</t>
  </si>
  <si>
    <t>581477/C</t>
  </si>
  <si>
    <t>10243419 - 200 - Smont/Rimont. per revisione valvola su scarico condensa E115 - L050CV</t>
  </si>
  <si>
    <t>581524/C</t>
  </si>
  <si>
    <t>10244017 1800-LCV026B :serraggio premitreccia</t>
  </si>
  <si>
    <t>581525/C</t>
  </si>
  <si>
    <t>581526/C</t>
  </si>
  <si>
    <t>581591/C</t>
  </si>
  <si>
    <t>1200M assistenza strumentale accezione F201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</si>
</sst>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yy;@"/>
    <numFmt numFmtId="165" formatCode="dd/mm"/>
    <numFmt numFmtId="166" formatCode="yyyy\-mm\-dd&quot;T&quot;hh:mm:ss.000"/>
    <numFmt numFmtId="167" formatCode="dd/mm/yyyy\ hh:mm:ss"/>
    <numFmt numFmtId="168" formatCode="m/d/yyyy"/>
  </numFmts>
  <fonts count="32" x14ac:knownFonts="1">
    <font>
      <sz val="11"/>
      <color theme="1"/>
      <name val="Arial"/>
      <family val="2"/>
    </font>
    <font>
      <b/>
      <sz val="11"/>
      <color theme="1"/>
      <name val="Arial"/>
      <family val="2"/>
    </font>
    <font>
      <b/>
      <sz val="12"/>
      <color rgb="FF000000"/>
      <name val="Calibri"/>
      <family val="2"/>
    </font>
    <font>
      <b/>
      <sz val="14"/>
      <color rgb="FF000000"/>
      <name val="Calibri"/>
      <family val="2"/>
    </font>
    <font>
      <b/>
      <sz val="11"/>
      <color rgb="FF000000"/>
      <name val="Calibri"/>
      <family val="2"/>
    </font>
    <font>
      <b/>
      <sz val="11"/>
      <color theme="1"/>
      <name val="Calibri"/>
      <family val="2"/>
      <scheme val="minor"/>
    </font>
    <font>
      <b/>
      <sz val="16"/>
      <color theme="1"/>
      <name val="Calibri"/>
      <family val="2"/>
      <scheme val="minor"/>
    </font>
    <font>
      <b/>
      <sz val="14"/>
      <color theme="1"/>
      <name val="Calibri"/>
      <family val="2"/>
      <scheme val="minor"/>
    </font>
    <font>
      <b/>
      <sz val="12"/>
      <color theme="1"/>
      <name val="Calibri"/>
      <family val="2"/>
      <scheme val="minor"/>
    </font>
    <font>
      <b/>
      <sz val="10"/>
      <color theme="0"/>
      <name val="Arial"/>
      <family val="2"/>
    </font>
    <font>
      <sz val="10"/>
      <color theme="1"/>
      <name val="Arial"/>
      <family val="2"/>
    </font>
    <font>
      <b/>
      <sz val="10"/>
      <color theme="0"/>
      <name val="Calibri"/>
      <family val="2"/>
      <scheme val="minor"/>
    </font>
    <font>
      <b/>
      <sz val="10"/>
      <color theme="1"/>
      <name val="Arial"/>
      <family val="2"/>
    </font>
    <font>
      <b/>
      <sz val="10"/>
      <color theme="1"/>
      <name val="Calibri"/>
      <family val="2"/>
      <scheme val="minor"/>
    </font>
    <font>
      <b/>
      <sz val="18"/>
      <color theme="1"/>
      <name val="Calibri"/>
      <family val="2"/>
      <scheme val="minor"/>
    </font>
    <font>
      <b/>
      <sz val="12"/>
      <color rgb="FF000000"/>
      <name val="Calibri"/>
      <family val="2"/>
      <scheme val="minor"/>
    </font>
    <font>
      <b/>
      <sz val="14"/>
      <color rgb="FF000000"/>
      <name val="Calibri"/>
      <family val="2"/>
      <scheme val="minor"/>
    </font>
    <font>
      <b/>
      <sz val="14"/>
      <color theme="1"/>
      <name val="Calibri"/>
      <family val="2"/>
    </font>
    <font>
      <b/>
      <sz val="20"/>
      <color rgb="FF000000"/>
      <name val="Calibri"/>
      <family val="2"/>
    </font>
    <font>
      <b/>
      <u/>
      <sz val="17"/>
      <color theme="1"/>
      <name val="Calibri"/>
      <family val="2"/>
      <scheme val="minor"/>
    </font>
    <font>
      <sz val="48"/>
      <color theme="1"/>
      <name val="Libre Barcode 39"/>
    </font>
    <font>
      <sz val="12"/>
      <color theme="1"/>
      <name val="Arial"/>
      <family val="2"/>
    </font>
    <font>
      <sz val="18"/>
      <color theme="1"/>
      <name val="Arial"/>
      <family val="2"/>
    </font>
    <font>
      <u/>
      <sz val="11"/>
      <color theme="10"/>
      <name val="Calibri"/>
      <family val="2"/>
      <scheme val="minor"/>
    </font>
    <font>
      <u/>
      <sz val="10"/>
      <color theme="0"/>
      <name val="Calibri"/>
      <family val="2"/>
      <scheme val="minor"/>
    </font>
    <font>
      <b/>
      <sz val="12"/>
      <color theme="1"/>
      <name val="Arial"/>
      <family val="2"/>
    </font>
    <font>
      <sz val="11"/>
      <color theme="1"/>
      <name val="Calibri"/>
      <family val="2"/>
    </font>
    <font>
      <sz val="11"/>
      <color rgb="FF222A35"/>
      <name val="Calibri"/>
      <family val="2"/>
    </font>
    <font>
      <sz val="12"/>
      <color rgb="FF000000"/>
      <name val="Calibri"/>
      <family val="2"/>
    </font>
    <font>
      <b/>
      <i/>
      <sz val="22"/>
      <color theme="1"/>
      <name val="Calibri"/>
      <family val="2"/>
      <scheme val="minor"/>
    </font>
    <font>
      <i/>
      <sz val="12"/>
      <color theme="1"/>
      <name val="Arial"/>
      <family val="2"/>
    </font>
    <font>
      <b/>
      <sz val="16"/>
      <color theme="1"/>
      <name val="Arial"/>
      <family val="2"/>
    </font>
  </fonts>
  <fills count="13">
    <fill>
      <patternFill patternType="none"/>
    </fill>
    <fill>
      <patternFill patternType="gray125"/>
    </fill>
    <fill>
      <patternFill patternType="solid">
        <fgColor theme="1"/>
        <bgColor theme="1"/>
      </patternFill>
    </fill>
    <fill>
      <patternFill patternType="solid">
        <fgColor rgb="FFFFFFFF"/>
        <bgColor indexed="64"/>
      </patternFill>
    </fill>
    <fill>
      <patternFill patternType="solid">
        <fgColor theme="0"/>
        <bgColor indexed="64"/>
      </patternFill>
    </fill>
    <fill>
      <patternFill patternType="solid">
        <fgColor rgb="FFFFFF00"/>
        <bgColor indexed="64"/>
      </patternFill>
    </fill>
    <fill>
      <patternFill patternType="solid">
        <fgColor theme="0"/>
        <bgColor theme="1"/>
      </patternFill>
    </fill>
    <fill>
      <patternFill patternType="solid">
        <fgColor indexed="9"/>
        <bgColor theme="0"/>
      </patternFill>
    </fill>
    <fill>
      <patternFill patternType="solid">
        <fgColor theme="3"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4"/>
        <bgColor theme="4"/>
      </patternFill>
    </fill>
    <fill>
      <patternFill patternType="solid">
        <fgColor rgb="FFFFFF99"/>
        <bgColor indexed="64"/>
      </patternFill>
    </fill>
  </fills>
  <borders count="33">
    <border>
      <left/>
      <right/>
      <top/>
      <bottom/>
      <diagonal/>
    </border>
    <border>
      <left/>
      <right style="thin">
        <color theme="0"/>
      </right>
      <top/>
      <bottom style="thin">
        <color indexed="64"/>
      </bottom>
      <diagonal/>
    </border>
    <border>
      <left style="thin">
        <color theme="0"/>
      </left>
      <right style="thin">
        <color theme="0"/>
      </right>
      <top/>
      <bottom style="thin">
        <color indexed="64"/>
      </bottom>
      <diagonal/>
    </border>
    <border>
      <left style="thin">
        <color theme="0"/>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theme="0"/>
      </right>
      <top style="thin">
        <color auto="1"/>
      </top>
      <bottom style="thin">
        <color auto="1"/>
      </bottom>
      <diagonal/>
    </border>
    <border>
      <left style="double">
        <color indexed="64"/>
      </left>
      <right/>
      <top/>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0"/>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0"/>
      </left>
      <right style="thin">
        <color theme="4"/>
      </right>
      <top style="thin">
        <color theme="4"/>
      </top>
      <bottom style="thin">
        <color theme="4"/>
      </bottom>
      <diagonal/>
    </border>
    <border>
      <left style="thin">
        <color theme="0"/>
      </left>
      <right style="thin">
        <color theme="0"/>
      </right>
      <top/>
      <bottom style="thin">
        <color theme="4"/>
      </bottom>
      <diagonal/>
    </border>
    <border>
      <left/>
      <right style="thin">
        <color theme="4"/>
      </right>
      <top style="thin">
        <color theme="4"/>
      </top>
      <bottom style="thin">
        <color theme="4"/>
      </bottom>
      <diagonal/>
    </border>
    <border>
      <left style="thin">
        <color theme="0"/>
      </left>
      <right/>
      <top/>
      <bottom style="thin">
        <color theme="4"/>
      </bottom>
      <diagonal/>
    </border>
    <border>
      <left/>
      <right/>
      <top/>
      <bottom style="thin">
        <color theme="4"/>
      </bottom>
      <diagonal/>
    </border>
    <border>
      <left/>
      <right style="thin">
        <color theme="0"/>
      </right>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3" fillId="0" borderId="0" applyNumberFormat="0" applyFill="0" applyBorder="0" applyAlignment="0" applyProtection="0"/>
  </cellStyleXfs>
  <cellXfs count="249">
    <xf numFmtId="0" fontId="0" fillId="0" borderId="0" xfId="0"/>
    <xf numFmtId="0" fontId="5" fillId="0" borderId="0" xfId="0" applyFont="1" applyAlignment="1">
      <alignment horizontal="left" wrapText="1"/>
    </xf>
    <xf numFmtId="0" fontId="6" fillId="0" borderId="0" xfId="0" applyFont="1" applyAlignment="1">
      <alignment horizontal="left" wrapText="1"/>
    </xf>
    <xf numFmtId="0" fontId="5" fillId="0" borderId="0" xfId="0" applyFont="1" applyAlignment="1">
      <alignment horizontal="center" wrapText="1"/>
    </xf>
    <xf numFmtId="164" fontId="5" fillId="0" borderId="0" xfId="0" applyNumberFormat="1" applyFont="1" applyAlignment="1">
      <alignment horizontal="center" wrapText="1"/>
    </xf>
    <xf numFmtId="164" fontId="7" fillId="0" borderId="0" xfId="0" applyNumberFormat="1" applyFont="1" applyAlignment="1">
      <alignment horizontal="center" vertical="top" wrapText="1"/>
    </xf>
    <xf numFmtId="0" fontId="5" fillId="0" borderId="0" xfId="0" applyFont="1"/>
    <xf numFmtId="0" fontId="5" fillId="0" borderId="0" xfId="0" applyFont="1" applyAlignment="1">
      <alignment horizontal="center"/>
    </xf>
    <xf numFmtId="49" fontId="5" fillId="0" borderId="0" xfId="0" applyNumberFormat="1" applyFont="1" applyAlignment="1">
      <alignment horizontal="center" vertical="center"/>
    </xf>
    <xf numFmtId="49" fontId="5" fillId="0" borderId="0" xfId="0" applyNumberFormat="1" applyFont="1" applyAlignment="1"/>
    <xf numFmtId="0" fontId="6" fillId="0" borderId="0" xfId="0" applyFont="1" applyAlignment="1">
      <alignment wrapText="1"/>
    </xf>
    <xf numFmtId="0" fontId="7" fillId="0" borderId="0" xfId="0" applyNumberFormat="1" applyFont="1" applyAlignment="1">
      <alignment horizontal="left"/>
    </xf>
    <xf numFmtId="165" fontId="6" fillId="0" borderId="0" xfId="0" applyNumberFormat="1" applyFont="1" applyAlignment="1">
      <alignment horizontal="center" wrapText="1"/>
    </xf>
    <xf numFmtId="14" fontId="7" fillId="0" borderId="0" xfId="0" applyNumberFormat="1" applyFont="1" applyAlignment="1"/>
    <xf numFmtId="0" fontId="5" fillId="0" borderId="0" xfId="0" applyFont="1" applyAlignment="1">
      <alignment horizontal="center" vertical="center"/>
    </xf>
    <xf numFmtId="0" fontId="9" fillId="2" borderId="1" xfId="0" applyNumberFormat="1" applyFont="1" applyFill="1" applyBorder="1" applyAlignment="1">
      <alignment horizontal="center" vertical="center" wrapText="1"/>
    </xf>
    <xf numFmtId="0" fontId="9" fillId="2" borderId="2" xfId="0" applyNumberFormat="1" applyFont="1" applyFill="1" applyBorder="1" applyAlignment="1">
      <alignment horizontal="left" vertical="top" wrapText="1"/>
    </xf>
    <xf numFmtId="0" fontId="10" fillId="0" borderId="2" xfId="0" applyNumberFormat="1" applyFont="1" applyBorder="1" applyAlignment="1">
      <alignment horizontal="left" vertical="top" wrapText="1"/>
    </xf>
    <xf numFmtId="0" fontId="9" fillId="2" borderId="2" xfId="0" applyNumberFormat="1" applyFont="1" applyFill="1" applyBorder="1" applyAlignment="1">
      <alignment horizontal="left" vertical="center" wrapText="1"/>
    </xf>
    <xf numFmtId="0" fontId="9" fillId="2" borderId="2" xfId="0" applyNumberFormat="1" applyFont="1" applyFill="1" applyBorder="1" applyAlignment="1">
      <alignment horizontal="center" vertical="center" wrapText="1"/>
    </xf>
    <xf numFmtId="14" fontId="9" fillId="2" borderId="2" xfId="0" applyNumberFormat="1" applyFont="1" applyFill="1" applyBorder="1" applyAlignment="1">
      <alignment horizontal="left" vertical="center" wrapText="1"/>
    </xf>
    <xf numFmtId="0" fontId="11" fillId="2"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3" fillId="0" borderId="0" xfId="0" applyFont="1" applyAlignment="1">
      <alignment wrapText="1"/>
    </xf>
    <xf numFmtId="0" fontId="7" fillId="0" borderId="4" xfId="0" applyFont="1" applyBorder="1" applyAlignment="1">
      <alignment horizontal="center" vertical="center" wrapText="1"/>
    </xf>
    <xf numFmtId="0" fontId="5" fillId="0" borderId="4" xfId="0" applyFont="1" applyBorder="1" applyAlignment="1">
      <alignment horizontal="center" vertical="center" wrapText="1"/>
    </xf>
    <xf numFmtId="0" fontId="5" fillId="0" borderId="4" xfId="0" applyFont="1" applyBorder="1" applyAlignment="1">
      <alignment horizontal="left" vertical="center" wrapText="1"/>
    </xf>
    <xf numFmtId="0" fontId="14" fillId="0" borderId="4" xfId="0" applyFont="1" applyBorder="1" applyAlignment="1">
      <alignment horizontal="center" vertical="center" wrapText="1"/>
    </xf>
    <xf numFmtId="164" fontId="5" fillId="0" borderId="4" xfId="0" applyNumberFormat="1" applyFont="1" applyBorder="1" applyAlignment="1">
      <alignment horizontal="left" vertical="center" wrapText="1"/>
    </xf>
    <xf numFmtId="164" fontId="5" fillId="0" borderId="4" xfId="0" applyNumberFormat="1" applyFont="1" applyBorder="1" applyAlignment="1">
      <alignment horizontal="center" vertical="center" wrapText="1"/>
    </xf>
    <xf numFmtId="0" fontId="15" fillId="3" borderId="4" xfId="0"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166" fontId="13" fillId="0" borderId="0" xfId="0" applyNumberFormat="1" applyFont="1" applyAlignment="1">
      <alignment wrapText="1"/>
    </xf>
    <xf numFmtId="0" fontId="10" fillId="0" borderId="0" xfId="0" applyNumberFormat="1" applyFont="1" applyBorder="1" applyAlignment="1">
      <alignment horizontal="center" vertical="center" wrapText="1"/>
    </xf>
    <xf numFmtId="0" fontId="10" fillId="4" borderId="0" xfId="0" applyFont="1" applyFill="1" applyBorder="1" applyAlignment="1">
      <alignment horizontal="center" vertical="center" wrapText="1"/>
    </xf>
    <xf numFmtId="0" fontId="16" fillId="3" borderId="4" xfId="0" applyFont="1" applyFill="1" applyBorder="1" applyAlignment="1">
      <alignment horizontal="center" vertical="center" wrapText="1"/>
    </xf>
    <xf numFmtId="0" fontId="5" fillId="4" borderId="0" xfId="0" applyNumberFormat="1" applyFont="1" applyFill="1" applyBorder="1" applyAlignment="1">
      <alignment horizontal="center" vertical="center" wrapText="1"/>
    </xf>
    <xf numFmtId="0" fontId="5" fillId="4" borderId="0" xfId="0" applyFont="1" applyFill="1" applyBorder="1" applyAlignment="1">
      <alignment horizontal="center" vertical="center" wrapText="1"/>
    </xf>
    <xf numFmtId="0" fontId="7" fillId="0" borderId="4" xfId="0" applyNumberFormat="1" applyFont="1" applyFill="1" applyBorder="1" applyAlignment="1">
      <alignment horizontal="center" vertical="center" wrapText="1"/>
    </xf>
    <xf numFmtId="0" fontId="5" fillId="0" borderId="4" xfId="0" applyNumberFormat="1" applyFont="1" applyFill="1" applyBorder="1" applyAlignment="1">
      <alignment horizontal="center" vertical="center" wrapText="1"/>
    </xf>
    <xf numFmtId="49" fontId="5" fillId="0" borderId="4" xfId="0" applyNumberFormat="1" applyFont="1" applyFill="1" applyBorder="1" applyAlignment="1">
      <alignment horizontal="left" vertical="center" wrapText="1"/>
    </xf>
    <xf numFmtId="49" fontId="14" fillId="0" borderId="4" xfId="0" applyNumberFormat="1" applyFont="1" applyFill="1" applyBorder="1" applyAlignment="1">
      <alignment horizontal="center" vertical="center" wrapText="1"/>
    </xf>
    <xf numFmtId="164" fontId="14" fillId="0" borderId="4" xfId="0" applyNumberFormat="1" applyFont="1" applyFill="1" applyBorder="1" applyAlignment="1">
      <alignment horizontal="center" vertical="center" wrapText="1"/>
    </xf>
    <xf numFmtId="164" fontId="5" fillId="0" borderId="4" xfId="0" applyNumberFormat="1" applyFont="1" applyFill="1" applyBorder="1" applyAlignment="1">
      <alignment horizontal="left" vertical="center" wrapText="1"/>
    </xf>
    <xf numFmtId="164" fontId="5" fillId="0" borderId="4" xfId="0" applyNumberFormat="1" applyFont="1" applyFill="1" applyBorder="1" applyAlignment="1">
      <alignment horizontal="center" vertical="center" wrapText="1"/>
    </xf>
    <xf numFmtId="167" fontId="13" fillId="0" borderId="0" xfId="0" applyNumberFormat="1" applyFont="1" applyAlignment="1">
      <alignment wrapText="1"/>
    </xf>
    <xf numFmtId="0" fontId="7" fillId="0" borderId="5" xfId="0" applyNumberFormat="1" applyFont="1" applyFill="1" applyBorder="1" applyAlignment="1">
      <alignment horizontal="center" vertical="center" wrapText="1"/>
    </xf>
    <xf numFmtId="0" fontId="5" fillId="0" borderId="5" xfId="0" applyNumberFormat="1" applyFont="1" applyFill="1" applyBorder="1" applyAlignment="1">
      <alignment horizontal="center" vertical="center" wrapText="1"/>
    </xf>
    <xf numFmtId="49" fontId="5" fillId="0" borderId="5" xfId="0" applyNumberFormat="1" applyFont="1" applyFill="1" applyBorder="1" applyAlignment="1">
      <alignment horizontal="left" vertical="center" wrapText="1"/>
    </xf>
    <xf numFmtId="49" fontId="14" fillId="0" borderId="5" xfId="0" applyNumberFormat="1" applyFont="1" applyFill="1" applyBorder="1" applyAlignment="1">
      <alignment horizontal="center" vertical="center" wrapText="1"/>
    </xf>
    <xf numFmtId="164" fontId="14" fillId="0" borderId="5" xfId="0" applyNumberFormat="1" applyFont="1" applyFill="1" applyBorder="1" applyAlignment="1">
      <alignment horizontal="center" vertical="center" wrapText="1"/>
    </xf>
    <xf numFmtId="164" fontId="5" fillId="0" borderId="5" xfId="0" applyNumberFormat="1" applyFont="1" applyFill="1" applyBorder="1" applyAlignment="1">
      <alignment horizontal="left" vertical="center" wrapText="1"/>
    </xf>
    <xf numFmtId="164" fontId="5" fillId="0" borderId="5" xfId="0" applyNumberFormat="1" applyFont="1" applyFill="1" applyBorder="1" applyAlignment="1">
      <alignment horizontal="center" vertical="center" wrapText="1"/>
    </xf>
    <xf numFmtId="0" fontId="5" fillId="4" borderId="4" xfId="0" applyNumberFormat="1" applyFont="1" applyFill="1" applyBorder="1" applyAlignment="1">
      <alignment horizontal="center" vertical="center" wrapText="1"/>
    </xf>
    <xf numFmtId="0" fontId="12" fillId="0" borderId="4" xfId="0" applyNumberFormat="1" applyFont="1" applyFill="1" applyBorder="1" applyAlignment="1">
      <alignment horizontal="center" vertical="center" wrapText="1"/>
    </xf>
    <xf numFmtId="166" fontId="5" fillId="0" borderId="0" xfId="0" applyNumberFormat="1" applyFont="1" applyAlignment="1"/>
    <xf numFmtId="0" fontId="5" fillId="0" borderId="0" xfId="0" applyFont="1" applyAlignment="1">
      <alignment vertical="center" wrapText="1"/>
    </xf>
    <xf numFmtId="0" fontId="5" fillId="0" borderId="0" xfId="0" applyFont="1" applyAlignment="1">
      <alignment wrapText="1"/>
    </xf>
    <xf numFmtId="49" fontId="5" fillId="0" borderId="0" xfId="0" applyNumberFormat="1" applyFont="1" applyAlignment="1">
      <alignment horizontal="center"/>
    </xf>
    <xf numFmtId="164" fontId="5" fillId="5" borderId="4" xfId="0" applyNumberFormat="1" applyFont="1" applyFill="1" applyBorder="1" applyAlignment="1">
      <alignment horizontal="left" vertical="center" wrapText="1"/>
    </xf>
    <xf numFmtId="0" fontId="12" fillId="4" borderId="0" xfId="0" applyNumberFormat="1" applyFont="1" applyFill="1" applyBorder="1" applyAlignment="1">
      <alignment horizontal="center" vertical="center" wrapText="1"/>
    </xf>
    <xf numFmtId="0" fontId="12" fillId="4" borderId="0" xfId="0" applyFont="1" applyFill="1" applyBorder="1" applyAlignment="1">
      <alignment horizontal="center" vertical="center" wrapText="1"/>
    </xf>
    <xf numFmtId="0" fontId="13" fillId="4" borderId="0" xfId="0" applyFont="1" applyFill="1" applyBorder="1" applyAlignment="1">
      <alignment wrapText="1"/>
    </xf>
    <xf numFmtId="0" fontId="5" fillId="4" borderId="0" xfId="0" applyFont="1" applyFill="1" applyBorder="1"/>
    <xf numFmtId="0" fontId="5" fillId="4" borderId="4" xfId="0" applyFont="1" applyFill="1" applyBorder="1"/>
    <xf numFmtId="0" fontId="13" fillId="4" borderId="4" xfId="0" applyFont="1" applyFill="1" applyBorder="1" applyAlignment="1">
      <alignment wrapText="1"/>
    </xf>
    <xf numFmtId="0" fontId="12" fillId="6" borderId="4" xfId="0" applyFont="1" applyFill="1" applyBorder="1" applyAlignment="1">
      <alignment horizontal="center" vertical="center" wrapText="1"/>
    </xf>
    <xf numFmtId="0" fontId="12" fillId="4" borderId="4" xfId="0" applyFont="1" applyFill="1" applyBorder="1" applyAlignment="1">
      <alignment horizontal="center" vertical="center" wrapText="1"/>
    </xf>
    <xf numFmtId="0" fontId="12" fillId="4" borderId="4" xfId="0" applyNumberFormat="1" applyFont="1" applyFill="1" applyBorder="1" applyAlignment="1">
      <alignment horizontal="center" vertical="center" wrapText="1"/>
    </xf>
    <xf numFmtId="0" fontId="10" fillId="0" borderId="4" xfId="0" applyNumberFormat="1" applyFont="1" applyBorder="1" applyAlignment="1">
      <alignment horizontal="center" vertical="center" wrapText="1"/>
    </xf>
    <xf numFmtId="0" fontId="10" fillId="4" borderId="4" xfId="0" applyFont="1" applyFill="1" applyBorder="1" applyAlignment="1">
      <alignment horizontal="center" vertical="center" wrapText="1"/>
    </xf>
    <xf numFmtId="166" fontId="5" fillId="0" borderId="0" xfId="0" applyNumberFormat="1" applyFont="1"/>
    <xf numFmtId="164" fontId="7" fillId="0" borderId="0" xfId="0" applyNumberFormat="1" applyFont="1" applyAlignment="1">
      <alignment horizontal="center" wrapText="1"/>
    </xf>
    <xf numFmtId="164" fontId="13" fillId="0" borderId="0" xfId="0" applyNumberFormat="1" applyFont="1" applyAlignment="1">
      <alignment horizontal="center" wrapText="1"/>
    </xf>
    <xf numFmtId="0" fontId="2" fillId="3" borderId="4" xfId="0" applyFont="1" applyFill="1" applyBorder="1" applyAlignment="1">
      <alignment horizontal="center" vertical="center" wrapText="1"/>
    </xf>
    <xf numFmtId="0" fontId="13" fillId="4" borderId="0"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17" fillId="0" borderId="4" xfId="0" applyFont="1" applyBorder="1" applyAlignment="1">
      <alignment horizontal="center" vertical="center" wrapText="1"/>
    </xf>
    <xf numFmtId="14" fontId="5" fillId="0" borderId="4" xfId="0" applyNumberFormat="1" applyFont="1" applyBorder="1" applyAlignment="1">
      <alignment horizontal="left" vertical="center" wrapText="1"/>
    </xf>
    <xf numFmtId="0" fontId="13" fillId="4" borderId="0" xfId="0" applyFont="1" applyFill="1" applyBorder="1" applyAlignment="1">
      <alignment horizontal="center" vertical="center"/>
    </xf>
    <xf numFmtId="0" fontId="13" fillId="4" borderId="6" xfId="0" applyFont="1" applyFill="1" applyBorder="1" applyAlignment="1">
      <alignment horizontal="center" vertical="center" wrapText="1"/>
    </xf>
    <xf numFmtId="0" fontId="12" fillId="0" borderId="6" xfId="0" applyNumberFormat="1" applyFont="1" applyFill="1" applyBorder="1" applyAlignment="1">
      <alignment horizontal="center" vertical="center" wrapText="1"/>
    </xf>
    <xf numFmtId="0" fontId="4" fillId="0" borderId="4" xfId="0" applyFont="1" applyBorder="1" applyAlignment="1">
      <alignment horizontal="left" vertical="center" wrapText="1"/>
    </xf>
    <xf numFmtId="0" fontId="13" fillId="4" borderId="4" xfId="0" applyFont="1" applyFill="1" applyBorder="1" applyAlignment="1">
      <alignment horizontal="center" vertical="center" wrapText="1"/>
    </xf>
    <xf numFmtId="0" fontId="12" fillId="0" borderId="4" xfId="0" quotePrefix="1" applyNumberFormat="1" applyFont="1" applyFill="1" applyBorder="1" applyAlignment="1">
      <alignment horizontal="center" vertical="center" wrapText="1"/>
    </xf>
    <xf numFmtId="167" fontId="5" fillId="0" borderId="0" xfId="0" applyNumberFormat="1" applyFont="1"/>
    <xf numFmtId="0" fontId="13" fillId="4" borderId="4" xfId="0" applyFont="1" applyFill="1" applyBorder="1" applyAlignment="1">
      <alignment horizontal="center" vertical="center"/>
    </xf>
    <xf numFmtId="0" fontId="5" fillId="0" borderId="0" xfId="0" applyFont="1" applyAlignment="1">
      <alignment horizontal="left" vertical="center" wrapText="1"/>
    </xf>
    <xf numFmtId="0" fontId="5" fillId="0" borderId="4" xfId="0" applyFont="1" applyBorder="1" applyAlignment="1">
      <alignment wrapText="1"/>
    </xf>
    <xf numFmtId="0" fontId="5" fillId="4" borderId="0" xfId="0" applyFont="1" applyFill="1" applyBorder="1" applyAlignment="1">
      <alignment wrapText="1"/>
    </xf>
    <xf numFmtId="0" fontId="5" fillId="4" borderId="4" xfId="0" applyFont="1" applyFill="1" applyBorder="1" applyAlignment="1">
      <alignment wrapText="1"/>
    </xf>
    <xf numFmtId="0" fontId="15" fillId="3" borderId="4" xfId="0" applyFont="1" applyFill="1" applyBorder="1" applyAlignment="1">
      <alignment wrapText="1"/>
    </xf>
    <xf numFmtId="0" fontId="10" fillId="6" borderId="4" xfId="0" applyNumberFormat="1" applyFont="1" applyFill="1" applyBorder="1" applyAlignment="1">
      <alignment horizontal="center" vertical="center" wrapText="1"/>
    </xf>
    <xf numFmtId="0" fontId="10" fillId="6" borderId="4" xfId="0" applyFont="1" applyFill="1" applyBorder="1" applyAlignment="1">
      <alignment horizontal="center" vertical="center" wrapText="1"/>
    </xf>
    <xf numFmtId="0" fontId="7" fillId="0" borderId="0" xfId="0" applyFont="1" applyAlignment="1">
      <alignment horizontal="center" vertical="center" wrapText="1"/>
    </xf>
    <xf numFmtId="0" fontId="14" fillId="0" borderId="0" xfId="0" applyFont="1" applyAlignment="1">
      <alignment horizontal="center" vertical="center" wrapText="1"/>
    </xf>
    <xf numFmtId="164" fontId="14" fillId="0" borderId="0" xfId="0" applyNumberFormat="1" applyFont="1" applyAlignment="1">
      <alignment horizontal="center" vertical="center" wrapText="1"/>
    </xf>
    <xf numFmtId="164" fontId="5" fillId="0" borderId="0" xfId="0" applyNumberFormat="1" applyFont="1" applyAlignment="1">
      <alignment horizontal="left" vertical="center" wrapText="1"/>
    </xf>
    <xf numFmtId="0" fontId="5" fillId="0" borderId="0" xfId="0" applyFont="1" applyAlignment="1">
      <alignment horizontal="left" vertical="center"/>
    </xf>
    <xf numFmtId="0" fontId="7" fillId="0" borderId="0" xfId="0" applyFont="1" applyAlignment="1">
      <alignment horizontal="center" vertical="center"/>
    </xf>
    <xf numFmtId="0" fontId="10" fillId="0" borderId="0" xfId="0" applyNumberFormat="1" applyFont="1" applyFill="1" applyBorder="1" applyAlignment="1">
      <alignment horizontal="center" vertical="center" wrapText="1"/>
    </xf>
    <xf numFmtId="0" fontId="10" fillId="6" borderId="0" xfId="0" applyFont="1" applyFill="1" applyBorder="1" applyAlignment="1">
      <alignment horizontal="center" vertical="center" wrapText="1"/>
    </xf>
    <xf numFmtId="0" fontId="10" fillId="4" borderId="0" xfId="0" applyNumberFormat="1" applyFont="1" applyFill="1" applyBorder="1" applyAlignment="1">
      <alignment horizontal="center" vertical="center" wrapText="1"/>
    </xf>
    <xf numFmtId="0" fontId="10" fillId="0" borderId="4" xfId="0" applyNumberFormat="1" applyFont="1" applyFill="1" applyBorder="1" applyAlignment="1">
      <alignment horizontal="center" vertical="center" wrapText="1"/>
    </xf>
    <xf numFmtId="0" fontId="10" fillId="4" borderId="4" xfId="0" applyNumberFormat="1" applyFont="1" applyFill="1" applyBorder="1" applyAlignment="1">
      <alignment horizontal="center" vertical="center" wrapText="1"/>
    </xf>
    <xf numFmtId="0" fontId="15" fillId="3" borderId="4" xfId="0" applyFont="1" applyFill="1" applyBorder="1" applyAlignment="1">
      <alignment horizontal="left" vertical="center" wrapText="1"/>
    </xf>
    <xf numFmtId="0" fontId="15" fillId="3" borderId="4" xfId="0" applyFont="1" applyFill="1" applyBorder="1" applyAlignment="1">
      <alignment horizontal="center" vertical="center"/>
    </xf>
    <xf numFmtId="14" fontId="5" fillId="0" borderId="0" xfId="0" applyNumberFormat="1" applyFont="1" applyAlignment="1">
      <alignment horizontal="center" wrapText="1"/>
    </xf>
    <xf numFmtId="0" fontId="19" fillId="0" borderId="0" xfId="0" applyFont="1" applyAlignment="1">
      <alignment horizontal="center" vertical="center"/>
    </xf>
    <xf numFmtId="0" fontId="6" fillId="0" borderId="0" xfId="0" applyNumberFormat="1" applyFont="1" applyAlignment="1">
      <alignment horizontal="left"/>
    </xf>
    <xf numFmtId="165" fontId="14" fillId="0" borderId="0" xfId="0" applyNumberFormat="1" applyFont="1" applyAlignment="1">
      <alignment horizontal="center" wrapText="1"/>
    </xf>
    <xf numFmtId="164" fontId="7" fillId="0" borderId="0" xfId="0" applyNumberFormat="1" applyFont="1" applyAlignment="1">
      <alignment wrapText="1"/>
    </xf>
    <xf numFmtId="14" fontId="7" fillId="0" borderId="0" xfId="0" applyNumberFormat="1" applyFont="1" applyAlignment="1">
      <alignment wrapText="1"/>
    </xf>
    <xf numFmtId="164" fontId="5" fillId="0" borderId="0" xfId="0" applyNumberFormat="1" applyFont="1" applyAlignment="1">
      <alignment wrapText="1"/>
    </xf>
    <xf numFmtId="14" fontId="5" fillId="0" borderId="0" xfId="0" applyNumberFormat="1" applyFont="1"/>
    <xf numFmtId="0" fontId="9" fillId="2" borderId="2" xfId="0" applyNumberFormat="1" applyFont="1" applyFill="1" applyBorder="1" applyAlignment="1">
      <alignment vertical="center" wrapText="1"/>
    </xf>
    <xf numFmtId="0" fontId="9" fillId="2" borderId="3" xfId="0" applyNumberFormat="1" applyFont="1" applyFill="1" applyBorder="1" applyAlignment="1">
      <alignment horizontal="center" vertical="center" wrapText="1"/>
    </xf>
    <xf numFmtId="0" fontId="5" fillId="0" borderId="0" xfId="0" applyFont="1" applyBorder="1" applyAlignment="1">
      <alignment horizontal="left" vertical="center" wrapText="1"/>
    </xf>
    <xf numFmtId="164" fontId="5" fillId="0" borderId="0" xfId="0" applyNumberFormat="1" applyFont="1" applyBorder="1" applyAlignment="1">
      <alignment horizontal="left" vertical="center" wrapText="1"/>
    </xf>
    <xf numFmtId="14" fontId="5" fillId="0" borderId="0" xfId="0" applyNumberFormat="1" applyFont="1" applyBorder="1" applyAlignment="1">
      <alignment horizontal="left" vertical="center" wrapText="1"/>
    </xf>
    <xf numFmtId="0" fontId="5" fillId="4" borderId="0" xfId="0" applyFont="1" applyFill="1" applyAlignment="1">
      <alignment horizontal="left" wrapText="1"/>
    </xf>
    <xf numFmtId="0" fontId="1" fillId="0" borderId="4" xfId="0" applyFont="1" applyBorder="1" applyAlignment="1">
      <alignment horizontal="center" vertical="center"/>
    </xf>
    <xf numFmtId="0" fontId="1" fillId="0" borderId="4" xfId="0" applyFont="1" applyBorder="1" applyAlignment="1">
      <alignment horizontal="center" vertical="center" wrapText="1"/>
    </xf>
    <xf numFmtId="0" fontId="0" fillId="0" borderId="4" xfId="0" applyBorder="1" applyAlignment="1">
      <alignment horizontal="left" vertical="center" wrapText="1"/>
    </xf>
    <xf numFmtId="0" fontId="0" fillId="0" borderId="4" xfId="0" applyBorder="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0" fillId="0" borderId="0" xfId="0" applyAlignment="1">
      <alignment wrapText="1"/>
    </xf>
    <xf numFmtId="0" fontId="0" fillId="0" borderId="0" xfId="0" applyAlignment="1">
      <alignment horizontal="right"/>
    </xf>
    <xf numFmtId="165" fontId="0" fillId="0" borderId="0" xfId="0" applyNumberFormat="1"/>
    <xf numFmtId="14" fontId="0" fillId="0" borderId="0" xfId="0" applyNumberFormat="1"/>
    <xf numFmtId="0" fontId="8" fillId="0" borderId="11" xfId="0" applyFont="1" applyBorder="1" applyAlignment="1">
      <alignment wrapText="1"/>
    </xf>
    <xf numFmtId="0" fontId="0" fillId="0" borderId="0" xfId="0" applyFont="1" applyAlignment="1">
      <alignment horizontal="center" vertical="center"/>
    </xf>
    <xf numFmtId="0" fontId="8" fillId="0" borderId="14" xfId="0" applyFont="1" applyBorder="1" applyAlignment="1">
      <alignment wrapText="1"/>
    </xf>
    <xf numFmtId="0" fontId="8" fillId="0" borderId="17" xfId="0" applyFont="1" applyBorder="1" applyAlignment="1">
      <alignment wrapText="1"/>
    </xf>
    <xf numFmtId="0" fontId="21" fillId="0" borderId="0" xfId="0" applyFont="1"/>
    <xf numFmtId="0" fontId="22" fillId="0" borderId="0" xfId="0" applyFont="1"/>
    <xf numFmtId="0" fontId="11" fillId="8" borderId="18" xfId="0" applyFont="1" applyFill="1" applyBorder="1" applyAlignment="1">
      <alignment horizontal="center" vertical="center" wrapText="1"/>
    </xf>
    <xf numFmtId="0" fontId="8" fillId="9" borderId="13" xfId="0" applyFont="1" applyFill="1" applyBorder="1" applyAlignment="1">
      <alignment horizontal="center" vertical="center" wrapText="1"/>
    </xf>
    <xf numFmtId="0" fontId="24" fillId="10" borderId="19" xfId="1" quotePrefix="1" applyFont="1" applyFill="1" applyBorder="1" applyAlignment="1"/>
    <xf numFmtId="0" fontId="24" fillId="10" borderId="0" xfId="1" quotePrefix="1" applyFont="1" applyFill="1" applyBorder="1" applyAlignment="1"/>
    <xf numFmtId="0" fontId="0" fillId="0" borderId="0" xfId="0" applyFill="1" applyAlignment="1">
      <alignment horizontal="left" vertical="center"/>
    </xf>
    <xf numFmtId="0" fontId="0" fillId="0" borderId="0" xfId="0" applyAlignment="1">
      <alignment vertical="center"/>
    </xf>
    <xf numFmtId="0" fontId="0" fillId="0" borderId="5" xfId="0" applyFill="1" applyBorder="1" applyAlignment="1">
      <alignment horizontal="left" vertical="center"/>
    </xf>
    <xf numFmtId="0" fontId="0" fillId="0" borderId="5" xfId="0" applyFill="1" applyBorder="1" applyAlignment="1">
      <alignment horizontal="left" vertical="center" wrapText="1"/>
    </xf>
    <xf numFmtId="0" fontId="0" fillId="0" borderId="0" xfId="0" applyFill="1" applyAlignment="1">
      <alignment vertical="center"/>
    </xf>
    <xf numFmtId="0" fontId="1" fillId="0" borderId="5" xfId="0" applyFont="1" applyFill="1" applyBorder="1" applyAlignment="1">
      <alignment horizontal="left" vertical="center"/>
    </xf>
    <xf numFmtId="0" fontId="0" fillId="0" borderId="0" xfId="0" applyFill="1"/>
    <xf numFmtId="0" fontId="0" fillId="0" borderId="0" xfId="0" applyFill="1" applyAlignment="1">
      <alignment horizontal="left" vertical="center" wrapText="1"/>
    </xf>
    <xf numFmtId="0" fontId="5" fillId="0" borderId="4" xfId="0" applyFont="1" applyBorder="1" applyAlignment="1">
      <alignment horizontal="center" wrapText="1"/>
    </xf>
    <xf numFmtId="0" fontId="5" fillId="0" borderId="4" xfId="0" applyFont="1" applyFill="1" applyBorder="1" applyAlignment="1">
      <alignment horizontal="center" wrapText="1"/>
    </xf>
    <xf numFmtId="0" fontId="26" fillId="0" borderId="0" xfId="0" quotePrefix="1" applyFont="1" applyAlignment="1">
      <alignment vertical="center"/>
    </xf>
    <xf numFmtId="0" fontId="0" fillId="0" borderId="4" xfId="0" applyBorder="1" applyAlignment="1">
      <alignment horizontal="center" vertical="center"/>
    </xf>
    <xf numFmtId="0" fontId="0" fillId="0" borderId="4" xfId="0" applyBorder="1" applyAlignment="1">
      <alignment vertical="center"/>
    </xf>
    <xf numFmtId="0" fontId="0" fillId="0" borderId="4" xfId="0" applyBorder="1" applyAlignment="1">
      <alignment vertical="center" wrapText="1"/>
    </xf>
    <xf numFmtId="14" fontId="0" fillId="0" borderId="4" xfId="0" applyNumberFormat="1" applyBorder="1" applyAlignment="1">
      <alignment horizontal="center" vertical="center"/>
    </xf>
    <xf numFmtId="0" fontId="27" fillId="0" borderId="0" xfId="0" quotePrefix="1" applyFont="1" applyFill="1" applyAlignment="1">
      <alignment vertical="center"/>
    </xf>
    <xf numFmtId="0" fontId="26" fillId="0" borderId="0" xfId="0" quotePrefix="1" applyFont="1" applyFill="1" applyAlignment="1">
      <alignment vertical="center"/>
    </xf>
    <xf numFmtId="0" fontId="28" fillId="0" borderId="0" xfId="0" applyFont="1" applyFill="1" applyAlignment="1">
      <alignment vertical="center"/>
    </xf>
    <xf numFmtId="0" fontId="26" fillId="0" borderId="0" xfId="0" applyFont="1" applyAlignment="1">
      <alignment vertical="center"/>
    </xf>
    <xf numFmtId="0" fontId="0" fillId="0" borderId="4" xfId="0" applyFill="1" applyBorder="1" applyAlignment="1">
      <alignment horizontal="left" vertical="center"/>
    </xf>
    <xf numFmtId="0" fontId="0" fillId="0" borderId="4" xfId="0" applyFill="1" applyBorder="1" applyAlignment="1">
      <alignment horizontal="center" vertical="center"/>
    </xf>
    <xf numFmtId="0" fontId="0" fillId="0" borderId="4" xfId="0" applyFill="1" applyBorder="1" applyAlignment="1">
      <alignment vertical="center"/>
    </xf>
    <xf numFmtId="0" fontId="27" fillId="0" borderId="0" xfId="0" applyFont="1" applyFill="1" applyAlignment="1">
      <alignment vertical="center"/>
    </xf>
    <xf numFmtId="0" fontId="26" fillId="0" borderId="0" xfId="0" applyFont="1" applyFill="1" applyAlignment="1">
      <alignment vertical="center"/>
    </xf>
    <xf numFmtId="0" fontId="30" fillId="0" borderId="0" xfId="0" applyFont="1" applyAlignment="1">
      <alignment wrapText="1"/>
    </xf>
    <xf numFmtId="14" fontId="0" fillId="0" borderId="0" xfId="0" applyNumberFormat="1" applyAlignment="1">
      <alignment wrapText="1"/>
    </xf>
    <xf numFmtId="0" fontId="1" fillId="0" borderId="0" xfId="0" applyFont="1" applyAlignment="1">
      <alignment wrapText="1"/>
    </xf>
    <xf numFmtId="0" fontId="25" fillId="0" borderId="0" xfId="0" applyFont="1" applyAlignment="1">
      <alignment wrapText="1"/>
    </xf>
    <xf numFmtId="0" fontId="9" fillId="11" borderId="22" xfId="0" applyFont="1" applyFill="1" applyBorder="1" applyAlignment="1">
      <alignment horizontal="center" vertical="center"/>
    </xf>
    <xf numFmtId="0" fontId="9" fillId="11" borderId="23" xfId="0" applyFont="1" applyFill="1" applyBorder="1" applyAlignment="1">
      <alignment horizontal="center" vertical="center"/>
    </xf>
    <xf numFmtId="0" fontId="0" fillId="0" borderId="0" xfId="0" applyAlignment="1"/>
    <xf numFmtId="14" fontId="0" fillId="0" borderId="0" xfId="0" applyNumberFormat="1" applyAlignment="1"/>
    <xf numFmtId="0" fontId="0" fillId="0" borderId="24" xfId="0" applyFont="1" applyBorder="1" applyAlignment="1">
      <alignment horizontal="left" vertical="center" wrapText="1"/>
    </xf>
    <xf numFmtId="0" fontId="25" fillId="0" borderId="0" xfId="0" applyFont="1" applyAlignment="1">
      <alignment horizontal="center" wrapText="1"/>
    </xf>
    <xf numFmtId="0" fontId="9" fillId="11" borderId="23" xfId="0" applyFont="1" applyFill="1" applyBorder="1" applyAlignment="1">
      <alignment horizontal="left" vertical="center"/>
    </xf>
    <xf numFmtId="0" fontId="9" fillId="11" borderId="25" xfId="0" applyFont="1" applyFill="1" applyBorder="1" applyAlignment="1">
      <alignment horizontal="center" vertical="center"/>
    </xf>
    <xf numFmtId="0" fontId="1" fillId="0" borderId="24" xfId="0" applyFont="1" applyBorder="1" applyAlignment="1">
      <alignment horizontal="center" vertical="center" wrapText="1"/>
    </xf>
    <xf numFmtId="0" fontId="0" fillId="0" borderId="0" xfId="0" applyFont="1" applyBorder="1" applyAlignment="1">
      <alignment horizontal="left" vertical="center" wrapText="1"/>
    </xf>
    <xf numFmtId="0" fontId="1" fillId="0" borderId="0" xfId="0" applyFont="1" applyBorder="1" applyAlignment="1">
      <alignment horizontal="center" vertical="center" wrapText="1"/>
    </xf>
    <xf numFmtId="0" fontId="9" fillId="11" borderId="26" xfId="0" applyFont="1" applyFill="1" applyBorder="1" applyAlignment="1">
      <alignment vertical="center"/>
    </xf>
    <xf numFmtId="0" fontId="0" fillId="0" borderId="24" xfId="0" applyFont="1" applyBorder="1" applyAlignment="1">
      <alignment vertical="center" wrapText="1"/>
    </xf>
    <xf numFmtId="14" fontId="0" fillId="0" borderId="24" xfId="0" applyNumberFormat="1" applyFont="1" applyBorder="1" applyAlignment="1">
      <alignment horizontal="left" vertical="center" wrapText="1"/>
    </xf>
    <xf numFmtId="0" fontId="0" fillId="0" borderId="4" xfId="0" applyFill="1" applyBorder="1" applyAlignment="1">
      <alignment horizontal="left" vertical="center" wrapText="1"/>
    </xf>
    <xf numFmtId="168" fontId="0" fillId="0" borderId="4" xfId="0" applyNumberFormat="1" applyFill="1" applyBorder="1" applyAlignment="1">
      <alignment horizontal="left" vertical="center"/>
    </xf>
    <xf numFmtId="0" fontId="12" fillId="6" borderId="0" xfId="0" applyFont="1" applyFill="1" applyBorder="1" applyAlignment="1">
      <alignment horizontal="center" vertical="center" wrapText="1"/>
    </xf>
    <xf numFmtId="0" fontId="12" fillId="0" borderId="0" xfId="0" quotePrefix="1" applyNumberFormat="1" applyFont="1" applyFill="1" applyBorder="1" applyAlignment="1">
      <alignment horizontal="center" vertical="center" wrapText="1"/>
    </xf>
    <xf numFmtId="0" fontId="0" fillId="0" borderId="5" xfId="0" applyFont="1" applyFill="1" applyBorder="1" applyAlignment="1">
      <alignment horizontal="left" vertical="center"/>
    </xf>
    <xf numFmtId="16" fontId="5" fillId="0" borderId="4" xfId="0" applyNumberFormat="1" applyFont="1" applyBorder="1" applyAlignment="1">
      <alignment horizontal="left" vertical="center" wrapText="1"/>
    </xf>
    <xf numFmtId="0" fontId="5" fillId="0" borderId="5" xfId="0" applyFont="1" applyBorder="1" applyAlignment="1">
      <alignment horizontal="left" vertical="center" wrapText="1"/>
    </xf>
    <xf numFmtId="164" fontId="5" fillId="0" borderId="5" xfId="0" applyNumberFormat="1" applyFont="1" applyBorder="1" applyAlignment="1">
      <alignment horizontal="left" vertical="center" wrapText="1"/>
    </xf>
    <xf numFmtId="14" fontId="5" fillId="0" borderId="5" xfId="0" applyNumberFormat="1" applyFont="1" applyBorder="1" applyAlignment="1">
      <alignment horizontal="left" vertical="center" wrapText="1"/>
    </xf>
    <xf numFmtId="0" fontId="5" fillId="0" borderId="31" xfId="0" applyFont="1" applyBorder="1" applyAlignment="1">
      <alignment horizontal="left" vertical="center" wrapText="1"/>
    </xf>
    <xf numFmtId="164" fontId="5" fillId="0" borderId="31" xfId="0" applyNumberFormat="1" applyFont="1" applyBorder="1" applyAlignment="1">
      <alignment horizontal="left" vertical="center" wrapText="1"/>
    </xf>
    <xf numFmtId="14" fontId="5" fillId="0" borderId="31" xfId="0" applyNumberFormat="1" applyFont="1" applyBorder="1" applyAlignment="1">
      <alignment horizontal="left" vertical="center" wrapText="1"/>
    </xf>
    <xf numFmtId="0" fontId="5" fillId="0" borderId="32" xfId="0" applyFont="1" applyBorder="1" applyAlignment="1">
      <alignment horizontal="left" vertical="center" wrapText="1"/>
    </xf>
    <xf numFmtId="164" fontId="5" fillId="0" borderId="32" xfId="0" applyNumberFormat="1" applyFont="1" applyBorder="1" applyAlignment="1">
      <alignment horizontal="left" vertical="center" wrapText="1"/>
    </xf>
    <xf numFmtId="14" fontId="5" fillId="0" borderId="32" xfId="0" applyNumberFormat="1" applyFont="1" applyBorder="1" applyAlignment="1">
      <alignment horizontal="left" vertical="center" wrapText="1"/>
    </xf>
    <xf numFmtId="0" fontId="5" fillId="4" borderId="6" xfId="0" applyFont="1" applyFill="1" applyBorder="1" applyAlignment="1">
      <alignment wrapText="1"/>
    </xf>
    <xf numFmtId="0" fontId="7" fillId="0" borderId="4" xfId="0" applyFont="1" applyBorder="1" applyAlignment="1">
      <alignment horizontal="left" vertical="top" wrapText="1"/>
    </xf>
    <xf numFmtId="0" fontId="5" fillId="0" borderId="4" xfId="0" applyFont="1" applyBorder="1" applyAlignment="1">
      <alignment horizontal="left" vertical="top" wrapText="1"/>
    </xf>
    <xf numFmtId="0" fontId="14" fillId="0" borderId="4" xfId="0" applyFont="1" applyBorder="1" applyAlignment="1">
      <alignment horizontal="left" vertical="top" wrapText="1"/>
    </xf>
    <xf numFmtId="164" fontId="5" fillId="0" borderId="4" xfId="0" applyNumberFormat="1" applyFont="1" applyBorder="1" applyAlignment="1">
      <alignment horizontal="left" vertical="top" wrapText="1"/>
    </xf>
    <xf numFmtId="0" fontId="2" fillId="3" borderId="4" xfId="0" applyFont="1" applyFill="1" applyBorder="1" applyAlignment="1">
      <alignment horizontal="left" vertical="top" wrapText="1"/>
    </xf>
    <xf numFmtId="166" fontId="13" fillId="0" borderId="0" xfId="0" applyNumberFormat="1" applyFont="1" applyAlignment="1">
      <alignment horizontal="left" vertical="top" wrapText="1"/>
    </xf>
    <xf numFmtId="0" fontId="13" fillId="0" borderId="0" xfId="0" applyFont="1" applyAlignment="1">
      <alignment horizontal="left" vertical="top" wrapText="1"/>
    </xf>
    <xf numFmtId="0" fontId="12" fillId="0" borderId="4" xfId="0" applyNumberFormat="1" applyFont="1" applyFill="1" applyBorder="1" applyAlignment="1">
      <alignment horizontal="left" vertical="top" wrapText="1"/>
    </xf>
    <xf numFmtId="0" fontId="16" fillId="3" borderId="4" xfId="0" applyNumberFormat="1" applyFont="1" applyFill="1" applyBorder="1" applyAlignment="1">
      <alignment horizontal="center" vertical="center" wrapText="1"/>
    </xf>
    <xf numFmtId="0" fontId="16" fillId="3" borderId="5" xfId="0" applyNumberFormat="1" applyFont="1" applyFill="1" applyBorder="1" applyAlignment="1">
      <alignment horizontal="center" vertical="center" wrapText="1"/>
    </xf>
    <xf numFmtId="0" fontId="0" fillId="0" borderId="5" xfId="0" applyFill="1" applyBorder="1" applyAlignment="1">
      <alignment vertical="center"/>
    </xf>
    <xf numFmtId="168" fontId="0" fillId="0" borderId="5" xfId="0" applyNumberFormat="1" applyFill="1" applyBorder="1" applyAlignment="1">
      <alignment horizontal="left" vertical="center"/>
    </xf>
    <xf numFmtId="0" fontId="0" fillId="12" borderId="4" xfId="0" applyFill="1" applyBorder="1" applyAlignment="1">
      <alignment horizontal="left" vertical="center"/>
    </xf>
    <xf numFmtId="0" fontId="0" fillId="12" borderId="4" xfId="0" applyFill="1" applyBorder="1" applyAlignment="1">
      <alignment horizontal="left" vertical="center" wrapText="1"/>
    </xf>
    <xf numFmtId="0" fontId="0" fillId="12" borderId="4" xfId="0" applyFill="1" applyBorder="1" applyAlignment="1">
      <alignment vertical="center"/>
    </xf>
    <xf numFmtId="168" fontId="0" fillId="12" borderId="4" xfId="0" applyNumberFormat="1" applyFill="1" applyBorder="1" applyAlignment="1">
      <alignment horizontal="left" vertical="center"/>
    </xf>
    <xf numFmtId="0" fontId="5" fillId="0" borderId="4" xfId="0" applyNumberFormat="1" applyFont="1" applyFill="1" applyBorder="1" applyAlignment="1">
      <alignment horizontal="left" vertical="center" wrapText="1"/>
    </xf>
    <xf numFmtId="0" fontId="5" fillId="7" borderId="4" xfId="0" applyNumberFormat="1" applyFont="1" applyFill="1" applyBorder="1" applyAlignment="1">
      <alignment horizontal="left" vertical="center" wrapText="1"/>
    </xf>
    <xf numFmtId="0" fontId="5" fillId="0" borderId="4" xfId="0" applyFont="1" applyFill="1" applyBorder="1" applyAlignment="1">
      <alignment horizontal="left" vertical="center" wrapText="1"/>
    </xf>
    <xf numFmtId="14" fontId="5" fillId="0" borderId="4" xfId="0" applyNumberFormat="1" applyFont="1" applyFill="1" applyBorder="1" applyAlignment="1">
      <alignment horizontal="left" vertical="center" wrapText="1"/>
    </xf>
    <xf numFmtId="0" fontId="5" fillId="4" borderId="4" xfId="0" applyNumberFormat="1" applyFont="1" applyFill="1" applyBorder="1" applyAlignment="1">
      <alignment horizontal="left" vertical="center" wrapText="1"/>
    </xf>
    <xf numFmtId="0" fontId="5" fillId="0" borderId="0" xfId="0" applyFont="1" applyAlignment="1">
      <alignment horizontal="center" vertical="center" wrapText="1"/>
    </xf>
    <xf numFmtId="49" fontId="8" fillId="0" borderId="0" xfId="0" applyNumberFormat="1" applyFont="1" applyAlignment="1">
      <alignment horizontal="center"/>
    </xf>
    <xf numFmtId="0" fontId="20" fillId="0" borderId="4" xfId="0" applyFont="1" applyBorder="1" applyAlignment="1">
      <alignment horizontal="center" vertical="center"/>
    </xf>
    <xf numFmtId="0" fontId="1" fillId="0" borderId="4" xfId="0" applyFont="1" applyBorder="1" applyAlignment="1">
      <alignment horizontal="center" vertical="center"/>
    </xf>
    <xf numFmtId="0" fontId="20" fillId="0" borderId="0" xfId="0" applyFont="1" applyAlignment="1">
      <alignment horizontal="center" vertical="center"/>
    </xf>
    <xf numFmtId="0" fontId="8" fillId="0" borderId="10" xfId="0" applyFont="1" applyBorder="1" applyAlignment="1">
      <alignment wrapText="1"/>
    </xf>
    <xf numFmtId="0" fontId="8" fillId="0" borderId="4" xfId="0" applyFont="1" applyBorder="1" applyAlignment="1">
      <alignment wrapText="1"/>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0" fillId="0" borderId="0" xfId="0" applyAlignment="1">
      <alignment horizontal="left" vertical="center"/>
    </xf>
    <xf numFmtId="0" fontId="8" fillId="0" borderId="10" xfId="0" applyFont="1" applyBorder="1" applyAlignment="1"/>
    <xf numFmtId="0" fontId="8" fillId="0" borderId="4" xfId="0" applyFont="1" applyBorder="1" applyAlignment="1"/>
    <xf numFmtId="0" fontId="8" fillId="0" borderId="12" xfId="0" applyFont="1" applyBorder="1" applyAlignment="1">
      <alignment wrapText="1"/>
    </xf>
    <xf numFmtId="0" fontId="8" fillId="0" borderId="13" xfId="0" applyFont="1" applyBorder="1" applyAlignment="1">
      <alignment wrapText="1"/>
    </xf>
    <xf numFmtId="0" fontId="8" fillId="0" borderId="15" xfId="0" applyFont="1" applyBorder="1" applyAlignment="1">
      <alignment wrapText="1"/>
    </xf>
    <xf numFmtId="0" fontId="8" fillId="0" borderId="16" xfId="0" applyFont="1" applyBorder="1" applyAlignment="1">
      <alignment wrapText="1"/>
    </xf>
    <xf numFmtId="0" fontId="31" fillId="0" borderId="0" xfId="0" applyFont="1" applyFill="1" applyAlignment="1">
      <alignment horizontal="left" vertical="center"/>
    </xf>
    <xf numFmtId="0" fontId="0" fillId="0" borderId="20" xfId="0" applyBorder="1" applyAlignment="1">
      <alignment horizontal="left" vertical="center" wrapText="1"/>
    </xf>
    <xf numFmtId="0" fontId="0" fillId="0" borderId="21" xfId="0" applyBorder="1" applyAlignment="1">
      <alignment horizontal="left" vertical="center" wrapText="1"/>
    </xf>
    <xf numFmtId="0" fontId="0" fillId="0" borderId="27" xfId="0" applyBorder="1" applyAlignment="1">
      <alignment horizontal="left" vertical="center" wrapText="1"/>
    </xf>
    <xf numFmtId="0" fontId="29" fillId="0" borderId="0" xfId="0" applyFont="1" applyAlignment="1">
      <alignment horizontal="center" wrapText="1"/>
    </xf>
    <xf numFmtId="0" fontId="9" fillId="11" borderId="26" xfId="0" applyNumberFormat="1" applyFont="1" applyFill="1" applyBorder="1" applyAlignment="1">
      <alignment horizontal="center" vertical="center"/>
    </xf>
    <xf numFmtId="0" fontId="0" fillId="0" borderId="20" xfId="0" applyFont="1" applyBorder="1" applyAlignment="1">
      <alignment horizontal="left" vertical="center" wrapText="1"/>
    </xf>
    <xf numFmtId="0" fontId="0" fillId="0" borderId="21" xfId="0" applyFont="1" applyBorder="1" applyAlignment="1">
      <alignment horizontal="left" vertical="center" wrapText="1"/>
    </xf>
    <xf numFmtId="0" fontId="0" fillId="0" borderId="27" xfId="0" applyFont="1" applyBorder="1" applyAlignment="1">
      <alignment horizontal="left" vertical="center" wrapText="1"/>
    </xf>
    <xf numFmtId="0" fontId="9" fillId="11" borderId="28" xfId="0" applyNumberFormat="1" applyFont="1" applyFill="1" applyBorder="1" applyAlignment="1">
      <alignment horizontal="center" vertical="center"/>
    </xf>
    <xf numFmtId="0" fontId="9" fillId="11" borderId="29" xfId="0" applyNumberFormat="1" applyFont="1" applyFill="1" applyBorder="1" applyAlignment="1">
      <alignment horizontal="center" vertical="center"/>
    </xf>
    <xf numFmtId="0" fontId="9" fillId="11" borderId="30" xfId="0" applyNumberFormat="1" applyFont="1" applyFill="1" applyBorder="1" applyAlignment="1">
      <alignment horizontal="center" vertical="center"/>
    </xf>
  </cellXfs>
  <cellStyles count="2">
    <cellStyle name="Collegamento ipertestuale" xfId="1" builtinId="8"/>
    <cellStyle name="Normale" xfId="0" builtinId="0"/>
  </cellStyles>
  <dxfs count="21927">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8" formatCode="m/d/yyyy"/>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1"/>
        <color theme="1"/>
        <name val="Calibri"/>
        <scheme val="minor"/>
      </font>
      <alignment horizontal="left" vertical="center" textRotation="0" wrapText="1" indent="0" justifyLastLine="0" shrinkToFit="0" readingOrder="0"/>
    </dxf>
    <dxf>
      <border>
        <bottom style="thin">
          <color indexed="64"/>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Arial"/>
        <family val="2"/>
        <scheme val="none"/>
      </font>
      <numFmt numFmtId="0" formatCode="General"/>
      <fill>
        <patternFill patternType="none">
          <fgColor indexed="64"/>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general" vertical="bottom" textRotation="0" wrapText="1" indent="0" justifyLastLine="0" shrinkToFit="0" readingOrder="0"/>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rgb="FF000000"/>
        </bottom>
      </border>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rgb="FF000000"/>
        </bottom>
      </border>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vertical/>
        <horizontal/>
      </border>
    </dxf>
    <dxf>
      <font>
        <b/>
        <i val="0"/>
        <strike val="0"/>
        <condense val="0"/>
        <extend val="0"/>
        <outline val="0"/>
        <shadow val="0"/>
        <u val="none"/>
        <vertAlign val="baseline"/>
        <sz val="14"/>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rgb="FF000000"/>
        </left>
        <right style="thin">
          <color theme="1"/>
        </right>
        <top style="thin">
          <color rgb="FF000000"/>
        </top>
        <bottom style="thin">
          <color rgb="FF000000"/>
        </bottom>
      </border>
    </dxf>
    <dxf>
      <border>
        <bottom style="thin">
          <color indexed="64"/>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solid">
          <fgColor indexed="64"/>
          <bgColor rgb="FFFFFF0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right style="thin">
          <color theme="1"/>
        </right>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Calibri"/>
        <scheme val="minor"/>
      </font>
      <numFmt numFmtId="30" formatCode="@"/>
      <alignment textRotation="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11.emf"/></Relationships>
</file>

<file path=xl/drawings/_rels/drawing8.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12</xdr:col>
      <xdr:colOff>291613</xdr:colOff>
      <xdr:row>0</xdr:row>
      <xdr:rowOff>1434121</xdr:rowOff>
    </xdr:to>
    <xdr:pic>
      <xdr:nvPicPr>
        <xdr:cNvPr id="3" name="Immagin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00426" y="741376"/>
          <a:ext cx="986938" cy="6927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317592</xdr:colOff>
      <xdr:row>0</xdr:row>
      <xdr:rowOff>556636</xdr:rowOff>
    </xdr:from>
    <xdr:to>
      <xdr:col>12</xdr:col>
      <xdr:colOff>808871</xdr:colOff>
      <xdr:row>0</xdr:row>
      <xdr:rowOff>1379562</xdr:rowOff>
    </xdr:to>
    <xdr:pic>
      <xdr:nvPicPr>
        <xdr:cNvPr id="4" name="Immagin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261692" y="556636"/>
          <a:ext cx="809432" cy="822926"/>
        </a:xfrm>
        <a:prstGeom prst="rect">
          <a:avLst/>
        </a:prstGeom>
      </xdr:spPr>
    </xdr:pic>
    <xdr:clientData/>
  </xdr:twoCellAnchor>
  <xdr:twoCellAnchor editAs="oneCell">
    <xdr:from>
      <xdr:col>6</xdr:col>
      <xdr:colOff>3067663</xdr:colOff>
      <xdr:row>0</xdr:row>
      <xdr:rowOff>20284</xdr:rowOff>
    </xdr:from>
    <xdr:to>
      <xdr:col>6</xdr:col>
      <xdr:colOff>5325088</xdr:colOff>
      <xdr:row>1</xdr:row>
      <xdr:rowOff>216367</xdr:rowOff>
    </xdr:to>
    <xdr:pic>
      <xdr:nvPicPr>
        <xdr:cNvPr id="5" name="Immagin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5544163" y="20284"/>
          <a:ext cx="2257425" cy="18153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editAs="oneCell">
    <xdr:from>
      <xdr:col>6</xdr:col>
      <xdr:colOff>1511563</xdr:colOff>
      <xdr:row>1</xdr:row>
      <xdr:rowOff>247650</xdr:rowOff>
    </xdr:from>
    <xdr:to>
      <xdr:col>6</xdr:col>
      <xdr:colOff>2249132</xdr:colOff>
      <xdr:row>2</xdr:row>
      <xdr:rowOff>443779</xdr:rowOff>
    </xdr:to>
    <xdr:pic>
      <xdr:nvPicPr>
        <xdr:cNvPr id="6" name="Immagine 2">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88063" y="1866900"/>
          <a:ext cx="737569" cy="4628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2</xdr:row>
      <xdr:rowOff>4761</xdr:rowOff>
    </xdr:from>
    <xdr:to>
      <xdr:col>6</xdr:col>
      <xdr:colOff>2924349</xdr:colOff>
      <xdr:row>2</xdr:row>
      <xdr:rowOff>478452</xdr:rowOff>
    </xdr:to>
    <xdr:pic>
      <xdr:nvPicPr>
        <xdr:cNvPr id="7" name="Immagin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915306" y="1890711"/>
          <a:ext cx="485543" cy="473691"/>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681990</xdr:colOff>
          <xdr:row>13</xdr:row>
          <xdr:rowOff>0</xdr:rowOff>
        </xdr:from>
        <xdr:to>
          <xdr:col>12</xdr:col>
          <xdr:colOff>0</xdr:colOff>
          <xdr:row>13</xdr:row>
          <xdr:rowOff>0</xdr:rowOff>
        </xdr:to>
        <xdr:grpSp>
          <xdr:nvGrpSpPr>
            <xdr:cNvPr id="19" name="Group 2155">
              <a:extLst>
                <a:ext uri="{FF2B5EF4-FFF2-40B4-BE49-F238E27FC236}">
                  <a16:creationId xmlns:a16="http://schemas.microsoft.com/office/drawing/2014/main" id="{00000000-0008-0000-0000-000013000000}"/>
                </a:ext>
              </a:extLst>
            </xdr:cNvPr>
            <xdr:cNvGrpSpPr>
              <a:grpSpLocks/>
            </xdr:cNvGrpSpPr>
          </xdr:nvGrpSpPr>
          <xdr:grpSpPr bwMode="auto">
            <a:xfrm>
              <a:off x="3147284" y="5737412"/>
              <a:ext cx="5391598" cy="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681990</xdr:colOff>
          <xdr:row>13</xdr:row>
          <xdr:rowOff>0</xdr:rowOff>
        </xdr:from>
        <xdr:to>
          <xdr:col>12</xdr:col>
          <xdr:colOff>0</xdr:colOff>
          <xdr:row>13</xdr:row>
          <xdr:rowOff>0</xdr:rowOff>
        </xdr:to>
        <xdr:grpSp>
          <xdr:nvGrpSpPr>
            <xdr:cNvPr id="20" name="Group 2155">
              <a:extLst>
                <a:ext uri="{FF2B5EF4-FFF2-40B4-BE49-F238E27FC236}">
                  <a16:creationId xmlns:a16="http://schemas.microsoft.com/office/drawing/2014/main" id="{00000000-0008-0000-0000-000014000000}"/>
                </a:ext>
              </a:extLst>
            </xdr:cNvPr>
            <xdr:cNvGrpSpPr>
              <a:grpSpLocks/>
            </xdr:cNvGrpSpPr>
          </xdr:nvGrpSpPr>
          <xdr:grpSpPr bwMode="auto">
            <a:xfrm>
              <a:off x="3147284" y="5737412"/>
              <a:ext cx="5391598" cy="0"/>
              <a:chOff x="91131" y="5472"/>
              <a:chExt cx="26039" cy="3289"/>
            </a:xfrm>
          </xdr:grpSpPr>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12</xdr:col>
      <xdr:colOff>280694</xdr:colOff>
      <xdr:row>0</xdr:row>
      <xdr:rowOff>1436362</xdr:rowOff>
    </xdr:to>
    <xdr:pic>
      <xdr:nvPicPr>
        <xdr:cNvPr id="3" name="Immagin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171876" y="741376"/>
          <a:ext cx="976019" cy="6949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12</xdr:col>
      <xdr:colOff>797953</xdr:colOff>
      <xdr:row>0</xdr:row>
      <xdr:rowOff>1415030</xdr:rowOff>
    </xdr:to>
    <xdr:pic>
      <xdr:nvPicPr>
        <xdr:cNvPr id="4" name="Immagin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643578" y="589863"/>
          <a:ext cx="798513" cy="825167"/>
        </a:xfrm>
        <a:prstGeom prst="rect">
          <a:avLst/>
        </a:prstGeom>
      </xdr:spPr>
    </xdr:pic>
    <xdr:clientData/>
  </xdr:twoCellAnchor>
  <xdr:twoCellAnchor editAs="oneCell">
    <xdr:from>
      <xdr:col>6</xdr:col>
      <xdr:colOff>3018330</xdr:colOff>
      <xdr:row>0</xdr:row>
      <xdr:rowOff>61421</xdr:rowOff>
    </xdr:from>
    <xdr:to>
      <xdr:col>6</xdr:col>
      <xdr:colOff>5275755</xdr:colOff>
      <xdr:row>1</xdr:row>
      <xdr:rowOff>194771</xdr:rowOff>
    </xdr:to>
    <xdr:pic>
      <xdr:nvPicPr>
        <xdr:cNvPr id="5" name="Immagin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5666280" y="61421"/>
          <a:ext cx="225742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editAs="oneCell">
    <xdr:from>
      <xdr:col>6</xdr:col>
      <xdr:colOff>1511563</xdr:colOff>
      <xdr:row>1</xdr:row>
      <xdr:rowOff>247650</xdr:rowOff>
    </xdr:from>
    <xdr:to>
      <xdr:col>6</xdr:col>
      <xdr:colOff>2249132</xdr:colOff>
      <xdr:row>3</xdr:row>
      <xdr:rowOff>0</xdr:rowOff>
    </xdr:to>
    <xdr:pic>
      <xdr:nvPicPr>
        <xdr:cNvPr id="6" name="Immagine 2">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59513" y="1866900"/>
          <a:ext cx="737569"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7" name="Immagin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86756"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12</xdr:col>
      <xdr:colOff>313459</xdr:colOff>
      <xdr:row>0</xdr:row>
      <xdr:rowOff>1433235</xdr:rowOff>
    </xdr:to>
    <xdr:pic>
      <xdr:nvPicPr>
        <xdr:cNvPr id="3" name="Immagin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00426" y="741376"/>
          <a:ext cx="1008784"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12</xdr:col>
      <xdr:colOff>830723</xdr:colOff>
      <xdr:row>0</xdr:row>
      <xdr:rowOff>1411903</xdr:rowOff>
    </xdr:to>
    <xdr:pic>
      <xdr:nvPicPr>
        <xdr:cNvPr id="4" name="Immagin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2128" y="589863"/>
          <a:ext cx="831284" cy="822040"/>
        </a:xfrm>
        <a:prstGeom prst="rect">
          <a:avLst/>
        </a:prstGeom>
      </xdr:spPr>
    </xdr:pic>
    <xdr:clientData/>
  </xdr:twoCellAnchor>
  <xdr:twoCellAnchor editAs="oneCell">
    <xdr:from>
      <xdr:col>6</xdr:col>
      <xdr:colOff>3015961</xdr:colOff>
      <xdr:row>0</xdr:row>
      <xdr:rowOff>29874</xdr:rowOff>
    </xdr:from>
    <xdr:to>
      <xdr:col>6</xdr:col>
      <xdr:colOff>5263861</xdr:colOff>
      <xdr:row>1</xdr:row>
      <xdr:rowOff>233821</xdr:rowOff>
    </xdr:to>
    <xdr:pic>
      <xdr:nvPicPr>
        <xdr:cNvPr id="5" name="Immagine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5481255" y="29874"/>
          <a:ext cx="2247900" cy="1828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editAs="oneCell">
    <xdr:from>
      <xdr:col>6</xdr:col>
      <xdr:colOff>1511564</xdr:colOff>
      <xdr:row>1</xdr:row>
      <xdr:rowOff>247650</xdr:rowOff>
    </xdr:from>
    <xdr:to>
      <xdr:col>6</xdr:col>
      <xdr:colOff>2086842</xdr:colOff>
      <xdr:row>354</xdr:row>
      <xdr:rowOff>21548</xdr:rowOff>
    </xdr:to>
    <xdr:pic>
      <xdr:nvPicPr>
        <xdr:cNvPr id="6" name="Immagine 2">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88064" y="1866900"/>
          <a:ext cx="575278" cy="5263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7" name="Immagin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915306"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1466850</xdr:rowOff>
        </xdr:from>
        <xdr:to>
          <xdr:col>12</xdr:col>
          <xdr:colOff>1038225</xdr:colOff>
          <xdr:row>2</xdr:row>
          <xdr:rowOff>9525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PROG. SETTIMANALE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16" name="Rettangolo 15">
          <a:extLst>
            <a:ext uri="{FF2B5EF4-FFF2-40B4-BE49-F238E27FC236}">
              <a16:creationId xmlns:a16="http://schemas.microsoft.com/office/drawing/2014/main" id="{00000000-0008-0000-0200-000010000000}"/>
            </a:ext>
          </a:extLst>
        </xdr:cNvPr>
        <xdr:cNvSpPr/>
      </xdr:nvSpPr>
      <xdr:spPr>
        <a:xfrm>
          <a:off x="11330589" y="0"/>
          <a:ext cx="1062859"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xdr:twoCellAnchor>
    <xdr:from>
      <xdr:col>16</xdr:col>
      <xdr:colOff>1620345</xdr:colOff>
      <xdr:row>0</xdr:row>
      <xdr:rowOff>0</xdr:rowOff>
    </xdr:from>
    <xdr:to>
      <xdr:col>16</xdr:col>
      <xdr:colOff>2691853</xdr:colOff>
      <xdr:row>0</xdr:row>
      <xdr:rowOff>229914</xdr:rowOff>
    </xdr:to>
    <xdr:sp macro="" textlink="">
      <xdr:nvSpPr>
        <xdr:cNvPr id="17" name="Rettangolo 16">
          <a:extLst>
            <a:ext uri="{FF2B5EF4-FFF2-40B4-BE49-F238E27FC236}">
              <a16:creationId xmlns:a16="http://schemas.microsoft.com/office/drawing/2014/main" id="{00000000-0008-0000-0200-000011000000}"/>
            </a:ext>
          </a:extLst>
        </xdr:cNvPr>
        <xdr:cNvSpPr/>
      </xdr:nvSpPr>
      <xdr:spPr>
        <a:xfrm>
          <a:off x="15460170"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ATTIVITA'</a:t>
          </a:r>
        </a:p>
      </xdr:txBody>
    </xdr:sp>
    <xdr:clientData/>
  </xdr:twoCellAnchor>
  <mc:AlternateContent xmlns:mc="http://schemas.openxmlformats.org/markup-compatibility/2006">
    <mc:Choice xmlns:a14="http://schemas.microsoft.com/office/drawing/2010/main" Requires="a14">
      <xdr:twoCellAnchor>
        <xdr:from>
          <xdr:col>12</xdr:col>
          <xdr:colOff>19050</xdr:colOff>
          <xdr:row>0</xdr:row>
          <xdr:rowOff>276225</xdr:rowOff>
        </xdr:from>
        <xdr:to>
          <xdr:col>12</xdr:col>
          <xdr:colOff>1047750</xdr:colOff>
          <xdr:row>0</xdr:row>
          <xdr:rowOff>514350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838200</xdr:rowOff>
        </xdr:from>
        <xdr:to>
          <xdr:col>12</xdr:col>
          <xdr:colOff>1047750</xdr:colOff>
          <xdr:row>0</xdr:row>
          <xdr:rowOff>1085850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561975</xdr:rowOff>
        </xdr:from>
        <xdr:to>
          <xdr:col>12</xdr:col>
          <xdr:colOff>1047750</xdr:colOff>
          <xdr:row>0</xdr:row>
          <xdr:rowOff>800100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21" name="Rettangolo 20">
          <a:extLst>
            <a:ext uri="{FF2B5EF4-FFF2-40B4-BE49-F238E27FC236}">
              <a16:creationId xmlns:a16="http://schemas.microsoft.com/office/drawing/2014/main" id="{00000000-0008-0000-0200-000015000000}"/>
            </a:ext>
          </a:extLst>
        </xdr:cNvPr>
        <xdr:cNvSpPr/>
      </xdr:nvSpPr>
      <xdr:spPr>
        <a:xfrm>
          <a:off x="11330589" y="0"/>
          <a:ext cx="1062859"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mc:AlternateContent xmlns:mc="http://schemas.openxmlformats.org/markup-compatibility/2006">
    <mc:Choice xmlns:a14="http://schemas.microsoft.com/office/drawing/2010/main" Requires="a14">
      <xdr:twoCellAnchor>
        <xdr:from>
          <xdr:col>12</xdr:col>
          <xdr:colOff>28575</xdr:colOff>
          <xdr:row>0</xdr:row>
          <xdr:rowOff>1219200</xdr:rowOff>
        </xdr:from>
        <xdr:to>
          <xdr:col>13</xdr:col>
          <xdr:colOff>9525</xdr:colOff>
          <xdr:row>0</xdr:row>
          <xdr:rowOff>1457325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DESIDERATA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582930</xdr:colOff>
          <xdr:row>753</xdr:row>
          <xdr:rowOff>0</xdr:rowOff>
        </xdr:from>
        <xdr:to>
          <xdr:col>12</xdr:col>
          <xdr:colOff>3810</xdr:colOff>
          <xdr:row>753</xdr:row>
          <xdr:rowOff>0</xdr:rowOff>
        </xdr:to>
        <xdr:grpSp>
          <xdr:nvGrpSpPr>
            <xdr:cNvPr id="23" name="Group 2143">
              <a:extLst>
                <a:ext uri="{FF2B5EF4-FFF2-40B4-BE49-F238E27FC236}">
                  <a16:creationId xmlns:a16="http://schemas.microsoft.com/office/drawing/2014/main" id="{00000000-0008-0000-0200-000017000000}"/>
                </a:ext>
              </a:extLst>
            </xdr:cNvPr>
            <xdr:cNvGrpSpPr>
              <a:grpSpLocks/>
            </xdr:cNvGrpSpPr>
          </xdr:nvGrpSpPr>
          <xdr:grpSpPr bwMode="auto">
            <a:xfrm>
              <a:off x="3048224" y="5165912"/>
              <a:ext cx="5494468" cy="0"/>
              <a:chOff x="91131" y="5472"/>
              <a:chExt cx="26039" cy="3289"/>
            </a:xfrm>
          </xdr:grpSpPr>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12</xdr:col>
      <xdr:colOff>280692</xdr:colOff>
      <xdr:row>0</xdr:row>
      <xdr:rowOff>1433235</xdr:rowOff>
    </xdr:to>
    <xdr:pic>
      <xdr:nvPicPr>
        <xdr:cNvPr id="3" name="Immagin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86151" y="741376"/>
          <a:ext cx="976017"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12</xdr:col>
      <xdr:colOff>797953</xdr:colOff>
      <xdr:row>0</xdr:row>
      <xdr:rowOff>1411903</xdr:rowOff>
    </xdr:to>
    <xdr:pic>
      <xdr:nvPicPr>
        <xdr:cNvPr id="4" name="Immagin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57853" y="589863"/>
          <a:ext cx="798513" cy="822040"/>
        </a:xfrm>
        <a:prstGeom prst="rect">
          <a:avLst/>
        </a:prstGeom>
      </xdr:spPr>
    </xdr:pic>
    <xdr:clientData/>
  </xdr:twoCellAnchor>
  <xdr:twoCellAnchor editAs="oneCell">
    <xdr:from>
      <xdr:col>6</xdr:col>
      <xdr:colOff>3183649</xdr:colOff>
      <xdr:row>0</xdr:row>
      <xdr:rowOff>43792</xdr:rowOff>
    </xdr:from>
    <xdr:to>
      <xdr:col>6</xdr:col>
      <xdr:colOff>5250574</xdr:colOff>
      <xdr:row>1</xdr:row>
      <xdr:rowOff>243817</xdr:rowOff>
    </xdr:to>
    <xdr:pic>
      <xdr:nvPicPr>
        <xdr:cNvPr id="5" name="Immagine 4">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5745874" y="43792"/>
          <a:ext cx="2066925" cy="1819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editAs="oneCell">
    <xdr:from>
      <xdr:col>6</xdr:col>
      <xdr:colOff>1511563</xdr:colOff>
      <xdr:row>1</xdr:row>
      <xdr:rowOff>247651</xdr:rowOff>
    </xdr:from>
    <xdr:to>
      <xdr:col>6</xdr:col>
      <xdr:colOff>2249132</xdr:colOff>
      <xdr:row>2</xdr:row>
      <xdr:rowOff>459829</xdr:rowOff>
    </xdr:to>
    <xdr:pic>
      <xdr:nvPicPr>
        <xdr:cNvPr id="6" name="Immagine 2">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73788" y="1866901"/>
          <a:ext cx="737569" cy="4788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7" name="Immagin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0103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12</xdr:col>
      <xdr:colOff>280692</xdr:colOff>
      <xdr:row>0</xdr:row>
      <xdr:rowOff>1433235</xdr:rowOff>
    </xdr:to>
    <xdr:pic>
      <xdr:nvPicPr>
        <xdr:cNvPr id="3" name="Immagin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86151" y="741376"/>
          <a:ext cx="976017"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12</xdr:col>
      <xdr:colOff>797953</xdr:colOff>
      <xdr:row>0</xdr:row>
      <xdr:rowOff>1411903</xdr:rowOff>
    </xdr:to>
    <xdr:pic>
      <xdr:nvPicPr>
        <xdr:cNvPr id="4" name="Immagin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57853" y="589863"/>
          <a:ext cx="798513" cy="822040"/>
        </a:xfrm>
        <a:prstGeom prst="rect">
          <a:avLst/>
        </a:prstGeom>
      </xdr:spPr>
    </xdr:pic>
    <xdr:clientData/>
  </xdr:twoCellAnchor>
  <xdr:twoCellAnchor editAs="oneCell">
    <xdr:from>
      <xdr:col>6</xdr:col>
      <xdr:colOff>3183649</xdr:colOff>
      <xdr:row>0</xdr:row>
      <xdr:rowOff>43792</xdr:rowOff>
    </xdr:from>
    <xdr:to>
      <xdr:col>6</xdr:col>
      <xdr:colOff>5250574</xdr:colOff>
      <xdr:row>1</xdr:row>
      <xdr:rowOff>243817</xdr:rowOff>
    </xdr:to>
    <xdr:pic>
      <xdr:nvPicPr>
        <xdr:cNvPr id="5" name="Immagine 4">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5745874" y="43792"/>
          <a:ext cx="2066925" cy="1819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editAs="oneCell">
    <xdr:from>
      <xdr:col>6</xdr:col>
      <xdr:colOff>1511563</xdr:colOff>
      <xdr:row>1</xdr:row>
      <xdr:rowOff>247651</xdr:rowOff>
    </xdr:from>
    <xdr:to>
      <xdr:col>6</xdr:col>
      <xdr:colOff>2249132</xdr:colOff>
      <xdr:row>2</xdr:row>
      <xdr:rowOff>459829</xdr:rowOff>
    </xdr:to>
    <xdr:pic>
      <xdr:nvPicPr>
        <xdr:cNvPr id="6" name="Immagine 2">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73788" y="1866901"/>
          <a:ext cx="737569" cy="4788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7" name="Immagin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0103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1114425</xdr:rowOff>
        </xdr:from>
        <xdr:to>
          <xdr:col>4</xdr:col>
          <xdr:colOff>0</xdr:colOff>
          <xdr:row>0</xdr:row>
          <xdr:rowOff>1390650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12</xdr:col>
      <xdr:colOff>291666</xdr:colOff>
      <xdr:row>0</xdr:row>
      <xdr:rowOff>1433235</xdr:rowOff>
    </xdr:to>
    <xdr:pic>
      <xdr:nvPicPr>
        <xdr:cNvPr id="3" name="Immagine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181401" y="741376"/>
          <a:ext cx="986991"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12</xdr:col>
      <xdr:colOff>808921</xdr:colOff>
      <xdr:row>0</xdr:row>
      <xdr:rowOff>1411903</xdr:rowOff>
    </xdr:to>
    <xdr:pic>
      <xdr:nvPicPr>
        <xdr:cNvPr id="4" name="Immagin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653103" y="589863"/>
          <a:ext cx="809481" cy="822040"/>
        </a:xfrm>
        <a:prstGeom prst="rect">
          <a:avLst/>
        </a:prstGeom>
      </xdr:spPr>
    </xdr:pic>
    <xdr:clientData/>
  </xdr:twoCellAnchor>
  <xdr:twoCellAnchor editAs="oneCell">
    <xdr:from>
      <xdr:col>6</xdr:col>
      <xdr:colOff>3077240</xdr:colOff>
      <xdr:row>0</xdr:row>
      <xdr:rowOff>53826</xdr:rowOff>
    </xdr:from>
    <xdr:to>
      <xdr:col>6</xdr:col>
      <xdr:colOff>5144165</xdr:colOff>
      <xdr:row>1</xdr:row>
      <xdr:rowOff>187176</xdr:rowOff>
    </xdr:to>
    <xdr:pic>
      <xdr:nvPicPr>
        <xdr:cNvPr id="5" name="Immagine 4">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5734715" y="53826"/>
          <a:ext cx="206692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129</xdr:row>
      <xdr:rowOff>22152</xdr:rowOff>
    </xdr:to>
    <xdr:pic>
      <xdr:nvPicPr>
        <xdr:cNvPr id="11" name="Immagine 2">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69038" y="1866900"/>
          <a:ext cx="737569" cy="5269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2" name="Immagin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962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6</xdr:col>
      <xdr:colOff>3078874</xdr:colOff>
      <xdr:row>0</xdr:row>
      <xdr:rowOff>34267</xdr:rowOff>
    </xdr:from>
    <xdr:to>
      <xdr:col>6</xdr:col>
      <xdr:colOff>5326774</xdr:colOff>
      <xdr:row>1</xdr:row>
      <xdr:rowOff>262867</xdr:rowOff>
    </xdr:to>
    <xdr:pic>
      <xdr:nvPicPr>
        <xdr:cNvPr id="2" name="Immagin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5641099" y="34267"/>
          <a:ext cx="2247900" cy="18478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600-000007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600-00000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600-000009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600-00000A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600-00000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2</xdr:row>
      <xdr:rowOff>515470</xdr:rowOff>
    </xdr:to>
    <xdr:pic>
      <xdr:nvPicPr>
        <xdr:cNvPr id="5" name="Immagine 2">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07138" y="1866900"/>
          <a:ext cx="737569" cy="56309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448420</xdr:rowOff>
    </xdr:to>
    <xdr:pic>
      <xdr:nvPicPr>
        <xdr:cNvPr id="6" name="Immagin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34381" y="1885949"/>
          <a:ext cx="485543" cy="47699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304800</xdr:rowOff>
        </xdr:from>
        <xdr:to>
          <xdr:col>6</xdr:col>
          <xdr:colOff>9525</xdr:colOff>
          <xdr:row>0</xdr:row>
          <xdr:rowOff>523875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INVIA PROGRAMMAZIONE</a:t>
              </a:r>
            </a:p>
          </xdr:txBody>
        </xdr:sp>
        <xdr:clientData fPrintsWithSheet="0"/>
      </xdr:twoCellAnchor>
    </mc:Choice>
    <mc:Fallback/>
  </mc:AlternateContent>
  <xdr:twoCellAnchor editAs="oneCell">
    <xdr:from>
      <xdr:col>6</xdr:col>
      <xdr:colOff>3260430</xdr:colOff>
      <xdr:row>0</xdr:row>
      <xdr:rowOff>0</xdr:rowOff>
    </xdr:from>
    <xdr:to>
      <xdr:col>6</xdr:col>
      <xdr:colOff>5327355</xdr:colOff>
      <xdr:row>1</xdr:row>
      <xdr:rowOff>227714</xdr:rowOff>
    </xdr:to>
    <xdr:pic>
      <xdr:nvPicPr>
        <xdr:cNvPr id="9" name="Immagine 8">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5956005" y="0"/>
          <a:ext cx="2066925" cy="1846964"/>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3190875</xdr:colOff>
          <xdr:row>0</xdr:row>
          <xdr:rowOff>552450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ATT.A4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0</xdr:rowOff>
        </xdr:from>
        <xdr:to>
          <xdr:col>6</xdr:col>
          <xdr:colOff>9525</xdr:colOff>
          <xdr:row>0</xdr:row>
          <xdr:rowOff>219075</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700-000007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PULISCI REGOLE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700-00000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700-000009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700-00000A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700-00000B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7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700-00000D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0</xdr:row>
          <xdr:rowOff>228600</xdr:rowOff>
        </xdr:from>
        <xdr:to>
          <xdr:col>17</xdr:col>
          <xdr:colOff>1057275</xdr:colOff>
          <xdr:row>0</xdr:row>
          <xdr:rowOff>1152525</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700-00000E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RISOLVI GESTIONE NOMI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12</xdr:col>
          <xdr:colOff>9525</xdr:colOff>
          <xdr:row>0</xdr:row>
          <xdr:rowOff>276225</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700-00000F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SMISTA DATI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0</xdr:row>
          <xdr:rowOff>695325</xdr:rowOff>
        </xdr:from>
        <xdr:to>
          <xdr:col>15</xdr:col>
          <xdr:colOff>400050</xdr:colOff>
          <xdr:row>0</xdr:row>
          <xdr:rowOff>1076325</xdr:rowOff>
        </xdr:to>
        <xdr:sp macro="" textlink="">
          <xdr:nvSpPr>
            <xdr:cNvPr id="8208" name="Button 16" hidden="1">
              <a:extLst>
                <a:ext uri="{63B3BB69-23CF-44E3-9099-C40C66FF867C}">
                  <a14:compatExt spid="_x0000_s8208"/>
                </a:ext>
                <a:ext uri="{FF2B5EF4-FFF2-40B4-BE49-F238E27FC236}">
                  <a16:creationId xmlns:a16="http://schemas.microsoft.com/office/drawing/2014/main" id="{00000000-0008-0000-0700-000010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2000" b="1" i="0" u="none" strike="noStrike" baseline="0">
                  <a:solidFill>
                    <a:srgbClr val="000000"/>
                  </a:solidFill>
                  <a:latin typeface="Calibri"/>
                  <a:ea typeface="Calibri"/>
                  <a:cs typeface="Calibri"/>
                </a:rPr>
                <a:t>RICERCA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0</xdr:colOff>
          <xdr:row>8</xdr:row>
          <xdr:rowOff>238125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9525</xdr:rowOff>
        </xdr:from>
        <xdr:to>
          <xdr:col>2</xdr:col>
          <xdr:colOff>0</xdr:colOff>
          <xdr:row>16</xdr:row>
          <xdr:rowOff>209550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9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REGISTRA PDL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28575</xdr:rowOff>
        </xdr:from>
        <xdr:to>
          <xdr:col>2</xdr:col>
          <xdr:colOff>9525</xdr:colOff>
          <xdr:row>23</xdr:row>
          <xdr:rowOff>9525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CARICA AVVISI</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5848350</xdr:colOff>
          <xdr:row>0</xdr:row>
          <xdr:rowOff>0</xdr:rowOff>
        </xdr:from>
        <xdr:to>
          <xdr:col>1</xdr:col>
          <xdr:colOff>7705725</xdr:colOff>
          <xdr:row>1</xdr:row>
          <xdr:rowOff>142875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CARICA PDL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1695450</xdr:colOff>
          <xdr:row>0</xdr:row>
          <xdr:rowOff>171450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B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POPOLA DESIDERATA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xdr:colOff>
          <xdr:row>0</xdr:row>
          <xdr:rowOff>0</xdr:rowOff>
        </xdr:from>
        <xdr:to>
          <xdr:col>15</xdr:col>
          <xdr:colOff>371475</xdr:colOff>
          <xdr:row>1</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C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CANCELLA DESIDERATA</a:t>
              </a:r>
            </a:p>
          </xdr:txBody>
        </xdr:sp>
        <xdr:clientData fPrintsWithSheet="0"/>
      </xdr:twoCellAnchor>
    </mc:Choice>
    <mc:Fallback/>
  </mc:AlternateContent>
  <xdr:twoCellAnchor editAs="oneCell">
    <xdr:from>
      <xdr:col>13</xdr:col>
      <xdr:colOff>1476375</xdr:colOff>
      <xdr:row>0</xdr:row>
      <xdr:rowOff>76200</xdr:rowOff>
    </xdr:from>
    <xdr:to>
      <xdr:col>13</xdr:col>
      <xdr:colOff>2776480</xdr:colOff>
      <xdr:row>7</xdr:row>
      <xdr:rowOff>131254</xdr:rowOff>
    </xdr:to>
    <xdr:pic>
      <xdr:nvPicPr>
        <xdr:cNvPr id="3" name="Picture 105" descr="img_9c4cfe9c-157a-405b-839a-ac95ce7b5ad3">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602075" y="76200"/>
          <a:ext cx="1300105" cy="1264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backgroundRefresh="0" adjustColumnWidth="0" connectionId="1" xr16:uid="{8AF29929-C148-4C0C-894F-BB7D8978549A}" autoFormatId="16" applyNumberFormats="0" applyBorderFormats="0" applyFontFormats="0" applyPatternFormats="0" applyAlignmentFormats="0" applyWidthHeightFormats="0">
  <queryTableRefresh preserveSortFilterLayout="0" nextId="22">
    <queryTableFields count="21">
      <queryTableField id="1" name="FERM" tableColumnId="1"/>
      <queryTableField id="2" name="MANUT" tableColumnId="2"/>
      <queryTableField id="3" name="PS" tableColumnId="3"/>
      <queryTableField id="4" name="AREA " tableColumnId="4"/>
      <queryTableField id="5" name="PdL" tableColumnId="5"/>
      <queryTableField id="6" name="IMP." tableColumnId="6"/>
      <queryTableField id="7" name="DESCRIZIONE_x000a_ATTIVITA'" tableColumnId="7"/>
      <queryTableField id="8" name="LUN" tableColumnId="8"/>
      <queryTableField id="9" name="MAR" tableColumnId="9"/>
      <queryTableField id="10" name="MER" tableColumnId="10"/>
      <queryTableField id="11" name="GIO" tableColumnId="11"/>
      <queryTableField id="12" name="VEN" tableColumnId="12"/>
      <queryTableField id="13" name="STATO_x000a_PdL" tableColumnId="13"/>
      <queryTableField id="14" name="ESE" tableColumnId="14"/>
      <queryTableField id="15" name="SAIT" tableColumnId="15"/>
      <queryTableField id="16" name="PONTEROSSO" tableColumnId="16"/>
      <queryTableField id="17" name="STATO_x000a_ATTIVITA'" tableColumnId="17"/>
      <queryTableField id="18" name="DATA_x000a_CONTROLLO" tableColumnId="18"/>
      <queryTableField id="19" name="PERSONALE_x000a_IMPIEGATO" tableColumnId="19"/>
      <queryTableField id="20" name="PO" tableColumnId="20"/>
      <queryTableField id="21" name="AVVISO" tableColumnId="21"/>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719BE0-6C29-45A2-AAA9-6FD70EFF1FCD}" name="TabellaA1" displayName="TabellaA1" ref="A3:U436" dataDxfId="16915" totalsRowDxfId="16913" headerRowBorderDxfId="16916" tableBorderDxfId="16914">
  <autoFilter ref="A3:U436" xr:uid="{56719BE0-6C29-45A2-AAA9-6FD70EFF1FC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s>
        <filter val="X"/>
      </filters>
    </filterColumn>
    <filterColumn colId="20" hiddenButton="1"/>
  </autoFilter>
  <tableColumns count="21">
    <tableColumn id="17" xr3:uid="{E80C06D0-BEA2-4656-BEED-EB6EA273F7CF}" name="FERM" dataDxfId="16912" totalsRowDxfId="16911"/>
    <tableColumn id="16" xr3:uid="{03972006-07C4-40BF-8AA8-237C5C3178BA}" name="MANUT" dataDxfId="16910" totalsRowDxfId="16909"/>
    <tableColumn id="3" xr3:uid="{9559B71D-DF51-47FB-BDF3-15EB08502DC1}" name="PS" dataDxfId="16908" totalsRowDxfId="16907">
      <calculatedColumnFormula>IF(OR(TabellaA1[[#This Row],[LUN]]="X",TabellaA1[[#This Row],[MAR]]="X",TabellaA1[[#This Row],[MER]]="X",TabellaA1[[#This Row],[GIO]]="X",TabellaA1[[#This Row],[VEN]]="X",),"X","")</calculatedColumnFormula>
    </tableColumn>
    <tableColumn id="1" xr3:uid="{C852877A-5C06-41FF-B12C-E11B83C44091}" name="AREA " totalsRowLabel="Totale" dataDxfId="16906" totalsRowDxfId="16905"/>
    <tableColumn id="7" xr3:uid="{04053993-E89F-4821-9DE0-E747E862BEC0}" name="PdL" dataDxfId="16904" totalsRowDxfId="16903"/>
    <tableColumn id="12" xr3:uid="{5E0CD8E3-BC0F-48A5-86DB-848C1D463B11}" name="IMP." dataDxfId="16902" totalsRowDxfId="16901"/>
    <tableColumn id="2" xr3:uid="{9A4FE805-8597-42C2-870D-15071730F82A}" name="DESCRIZIONE_x000a_ATTIVITA'" dataDxfId="16900" totalsRowDxfId="16899"/>
    <tableColumn id="14" xr3:uid="{6A1986DA-E734-4C2B-A6E1-366310F1021C}" name="LUN" dataDxfId="16898" totalsRowDxfId="16897"/>
    <tableColumn id="15" xr3:uid="{2195EC41-CFF8-4D4B-8D1F-CE1AB3365C1E}" name="MAR" dataDxfId="16896" totalsRowDxfId="16895"/>
    <tableColumn id="5" xr3:uid="{4765A555-5EAE-4187-A055-3AB014AE8418}" name="MER" dataDxfId="16894" totalsRowDxfId="16893"/>
    <tableColumn id="13" xr3:uid="{D3E127AC-58E0-4BD7-9167-DE9789D0F0F2}" name="GIO" dataDxfId="16892" totalsRowDxfId="16891"/>
    <tableColumn id="4" xr3:uid="{B24640FC-73EB-42D4-802D-A8472C68DA74}" name="VEN" dataDxfId="16890" totalsRowDxfId="16889"/>
    <tableColumn id="9" xr3:uid="{E556C770-7E2B-4155-A384-48A0F2AEFDF6}" name="STATO_x000a_PdL" dataDxfId="16888" totalsRowDxfId="16887"/>
    <tableColumn id="20" xr3:uid="{39A156EA-C802-44D4-BB86-6526423CE3EC}" name="ESE" dataDxfId="16886" totalsRowDxfId="16885"/>
    <tableColumn id="19" xr3:uid="{20C954D6-7407-4236-8B1B-F343C7AF200D}" name="SAIT" dataDxfId="16884" totalsRowDxfId="16883"/>
    <tableColumn id="18" xr3:uid="{61307BC1-B2EB-4BD7-8281-6A866572C4E7}" name="PONTEROSSO" dataDxfId="16882" totalsRowDxfId="16881"/>
    <tableColumn id="10" xr3:uid="{2491CD39-07FE-4B9A-9D7E-74AE219F1BC9}" name="STATO_x000a_ATTIVITA'" dataDxfId="16880" totalsRowDxfId="16879"/>
    <tableColumn id="6" xr3:uid="{0658D1ED-B393-441A-8529-ECC7FBE08DE4}" name="DATA_x000a_CONTROLLO" dataDxfId="16878" totalsRowDxfId="16877"/>
    <tableColumn id="8" xr3:uid="{6379FDAD-182B-4B1C-9AEE-FFFE9D72762A}" name="PERSONALE_x000a_IMPIEGATO" totalsRowFunction="count" dataDxfId="16876" totalsRowDxfId="16875"/>
    <tableColumn id="11" xr3:uid="{B6EAAD58-5BBE-40A0-A17E-11D5C0188103}" name="PO" dataDxfId="16874" totalsRowDxfId="16873">
      <calculatedColumnFormula>IF(AND('Inserimento dati'!$B$3=$H$2, TabellaA1[[#This Row],[LUN]]="X"), "X",IF(AND('Inserimento dati'!$B$3=$I$2, TabellaA1[[#This Row],[MAR]]="X"), "X", IF(AND('Inserimento dati'!$B$3=$J$2, TabellaA1[[#This Row],[MER]]="X"), "X",IF(AND('Inserimento dati'!$B$3=$K$2, TabellaA1[[#This Row],[GIO]]="X"), "X", IF(AND('Inserimento dati'!$B$3=$L$2, TabellaA1[[#This Row],[VEN]]="X"), "X","")))))</calculatedColumnFormula>
    </tableColumn>
    <tableColumn id="21" xr3:uid="{E361182D-9F0C-42B9-902F-6BB71B3E0952}" name="AVVISO" dataDxfId="16872" totalsRowDxfId="16871"/>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1C7E1CD-2075-4097-A2B7-BD34DAF65DB4}" name="Tabella1" displayName="Tabella1" ref="A3:U318" totalsRowShown="0" dataDxfId="13815" headerRowBorderDxfId="13816" tableBorderDxfId="13814">
  <autoFilter ref="A3:U318" xr:uid="{01C7E1CD-2075-4097-A2B7-BD34DAF65DB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s>
        <filter val="X"/>
      </filters>
    </filterColumn>
    <filterColumn colId="20" hiddenButton="1"/>
  </autoFilter>
  <sortState ref="A4:U318">
    <sortCondition ref="M3:M318"/>
  </sortState>
  <tableColumns count="21">
    <tableColumn id="17" xr3:uid="{4A69F7A5-F520-4BFA-85C4-0C5C9884A963}" name="FERM" dataDxfId="13813"/>
    <tableColumn id="16" xr3:uid="{8BC08809-7FC4-43E6-8B43-423F337EA197}" name="MANUT" dataDxfId="13812"/>
    <tableColumn id="1" xr3:uid="{0518BF0E-8AED-4E5C-9983-0521BCA498ED}" name="PS" dataDxfId="13811">
      <calculatedColumnFormula>IF(OR(Tabella1[[#This Row],[LUN]]="X",Tabella1[[#This Row],[MAR]]="X",Tabella1[[#This Row],[MER]]="X",Tabella1[[#This Row],[GIO]]="X",Tabella1[[#This Row],[VEN]]="X",),"X","")</calculatedColumnFormula>
    </tableColumn>
    <tableColumn id="2" xr3:uid="{A2B665E8-A5E0-4146-A586-0478884485D9}" name="AREA " dataDxfId="13810"/>
    <tableColumn id="3" xr3:uid="{BB636525-0E9E-43F1-881C-D8837417AEBF}" name="PdL" dataDxfId="13809"/>
    <tableColumn id="4" xr3:uid="{FB0E6E9C-D5E0-4107-A62D-C259549D0FC3}" name="IMP." dataDxfId="13808"/>
    <tableColumn id="5" xr3:uid="{33161B54-72A1-406D-A751-CD64176CA631}" name="DESCRIZIONE_x000a_ATTIVITA'" dataDxfId="13807"/>
    <tableColumn id="6" xr3:uid="{25FEF9BF-A854-4867-8341-8063A031545A}" name="LUN" dataDxfId="13806"/>
    <tableColumn id="7" xr3:uid="{3DC7E28F-C98D-4D4A-96ED-1A60AFE70907}" name="MAR" dataDxfId="13805"/>
    <tableColumn id="8" xr3:uid="{07C84CAF-3436-49D7-AACF-D673DC7A54FE}" name="MER" dataDxfId="13804"/>
    <tableColumn id="9" xr3:uid="{8673A872-085A-4988-8202-5EAA3BE172EC}" name="GIO" dataDxfId="13803"/>
    <tableColumn id="10" xr3:uid="{F23AAF30-F5BD-4C28-A367-C77E237F7AD0}" name="VEN" dataDxfId="13802"/>
    <tableColumn id="11" xr3:uid="{49C749D8-08E6-42B4-85C4-19766E48DEA3}" name="STATO_x000a_PdL" dataDxfId="13801"/>
    <tableColumn id="20" xr3:uid="{6C154CD9-D473-4112-A074-C21DA39FA7AD}" name="ESE" dataDxfId="13800"/>
    <tableColumn id="19" xr3:uid="{D76B0134-A60A-40D6-B30A-E9F3FC8BC424}" name="SAIT" dataDxfId="13799"/>
    <tableColumn id="18" xr3:uid="{DDC5792B-D095-4D1C-8C38-24166BE2CD71}" name="PONTEROSSO" dataDxfId="13798"/>
    <tableColumn id="12" xr3:uid="{48CCD72C-2E99-4B18-B661-28D561F3B9F8}" name="STATO_x000a_ATTIVITA'" dataDxfId="13797"/>
    <tableColumn id="13" xr3:uid="{A5B8A9B8-3875-4486-9663-ABDC4D505DC4}" name="DATA_x000a_CONTROLLO" dataDxfId="13796"/>
    <tableColumn id="14" xr3:uid="{D1D44085-125F-4486-BC19-AF5503335046}" name="PERSONALE_x000a_IMPIEGATO" dataDxfId="13795"/>
    <tableColumn id="15" xr3:uid="{544E9343-D524-48E2-B352-F052B059210B}" name="PO" dataDxfId="13794">
      <calculatedColumnFormula>IF(AND('Inserimento dati'!$B$3=$H$2, Tabella1[[#This Row],[LUN]]="X"), "X",IF(AND('Inserimento dati'!$B$3=$I$2, Tabella1[[#This Row],[MAR]]="X"), "X", IF(AND('Inserimento dati'!$B$3=$J$2, Tabella1[[#This Row],[MER]]="X"), "X",IF(AND('Inserimento dati'!$B$3=$K$2, Tabella1[[#This Row],[GIO]]="X"), "X", IF(AND('Inserimento dati'!$B$3=$L$2, Tabella1[[#This Row],[VEN]]="X"), "X","")))))</calculatedColumnFormula>
    </tableColumn>
    <tableColumn id="21" xr3:uid="{CBB0F894-3E87-44B9-AA94-BAA732332F8A}" name="AVVISO" dataDxfId="13793"/>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3B734A6-B7E4-486E-B675-F29DDA0AA035}" name="Tabella3" displayName="Tabella3" ref="A3:U755" totalsRowShown="0" headerRowDxfId="7858" headerRowBorderDxfId="7857" tableBorderDxfId="7856">
  <autoFilter ref="A3:U755" xr:uid="{7313E1A7-0E31-47D1-8F96-75C4BD5B76A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s>
        <filter val="X"/>
      </filters>
    </filterColumn>
    <filterColumn colId="20" hiddenButton="1"/>
  </autoFilter>
  <sortState ref="A4:U755">
    <sortCondition ref="M3:M755"/>
  </sortState>
  <tableColumns count="21">
    <tableColumn id="17" xr3:uid="{9605DA5A-96C5-4860-BE0A-B0EB7F98F4AA}" name="FERM" dataDxfId="7855"/>
    <tableColumn id="16" xr3:uid="{ED2829C0-8DE9-4443-87B6-B1CE1B9773D4}" name="MANUT" dataDxfId="7854"/>
    <tableColumn id="1" xr3:uid="{15794670-4E92-495E-A330-88F3C2880966}" name="PS" dataDxfId="7853">
      <calculatedColumnFormula>IF(OR(Tabella3[[#This Row],[LUN]]="X",Tabella3[[#This Row],[MAR]]="X",Tabella3[[#This Row],[MER]]="X",Tabella3[[#This Row],[GIO]]="X",Tabella3[[#This Row],[VEN]]="X",),"X","")</calculatedColumnFormula>
    </tableColumn>
    <tableColumn id="2" xr3:uid="{D46AE7B1-1351-4622-9EC5-2A58FD0D0BAB}" name="AREA " dataDxfId="7852"/>
    <tableColumn id="3" xr3:uid="{CF180E47-1085-4F89-82FE-95B839B6D35B}" name="PdL" dataDxfId="7851"/>
    <tableColumn id="4" xr3:uid="{CA3E9956-826C-4DEC-8644-4AA74B2DC9B3}" name="IMP." dataDxfId="7850"/>
    <tableColumn id="5" xr3:uid="{4546B9C8-31A3-479A-BE59-B5C1E63F77D8}" name="DESCRIZIONE_x000a_ATTIVITA'" dataDxfId="7849"/>
    <tableColumn id="6" xr3:uid="{D027AB93-A8F8-4C93-B25A-065B4786588E}" name="LUN" dataDxfId="7848"/>
    <tableColumn id="7" xr3:uid="{01519154-B309-4AF4-8517-77FD736CAEDE}" name="MAR" dataDxfId="7847"/>
    <tableColumn id="8" xr3:uid="{A9526174-FFF5-4E86-9B52-7BB25C905235}" name="MER" dataDxfId="7846"/>
    <tableColumn id="9" xr3:uid="{BCA2137B-5943-4E11-AFE0-AC540850E422}" name="GIO" dataDxfId="7845"/>
    <tableColumn id="10" xr3:uid="{4F20B5C6-5099-4308-8B3C-EE4572E3F6E1}" name="VEN" dataDxfId="7844"/>
    <tableColumn id="11" xr3:uid="{F5E753F6-4295-4274-89C0-FF915AB1185A}" name="STATO_x000a_PdL" dataDxfId="7843"/>
    <tableColumn id="20" xr3:uid="{3FC642CD-F37D-43D0-B0D3-C18B0B30A695}" name="ESE" dataDxfId="7842"/>
    <tableColumn id="19" xr3:uid="{D9658BCF-6AF6-4CCD-92A2-805C80A8B921}" name="SAIT" dataDxfId="7841"/>
    <tableColumn id="18" xr3:uid="{0EA3CEBF-20A4-4677-BBCB-CF0744B63130}" name="PONTEROSSO" dataDxfId="7840"/>
    <tableColumn id="12" xr3:uid="{B228DB0F-A92F-4A7C-95BD-67875DCE1E70}" name="STATO_x000a_ATTIVITA'" dataDxfId="7839"/>
    <tableColumn id="13" xr3:uid="{FAABA492-A066-40BD-BA95-9D8487E4F918}" name="DATA_x000a_CONTROLLO" dataDxfId="7838"/>
    <tableColumn id="14" xr3:uid="{079AB15F-4935-416B-BD5A-369AEAF3AB77}" name="PERSONALE_x000a_IMPIEGATO" dataDxfId="7837"/>
    <tableColumn id="15" xr3:uid="{E8D43008-6E94-4C8A-A121-C3C2AB611046}" name="PO" dataDxfId="7836">
      <calculatedColumnFormula>IF(AND('Inserimento dati'!$B$3=$H$2, Tabella3[[#This Row],[LUN]]="X"), "X",IF(AND('Inserimento dati'!$B$3=$I$2, Tabella3[[#This Row],[MAR]]="X"), "X", IF(AND('Inserimento dati'!$B$3=$J$2, Tabella3[[#This Row],[MER]]="X"), "X",IF(AND('Inserimento dati'!$B$3=$K$2, Tabella3[[#This Row],[GIO]]="X"), "X", IF(AND('Inserimento dati'!$B$3=$L$2, Tabella3[[#This Row],[VEN]]="X"), "X","")))))</calculatedColumnFormula>
    </tableColumn>
    <tableColumn id="21" xr3:uid="{D0530980-E64F-408A-BEBE-09B2B8E4024E}" name="AVVISO" dataDxfId="783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62DE5F-E939-4CE9-B4A8-744BC604266B}" name="TabellaCTE" displayName="TabellaCTE" ref="A3:U30" totalsRowShown="0" headerRowBorderDxfId="7786" tableBorderDxfId="7785">
  <autoFilter ref="A3:U30" xr:uid="{1E5F1C45-CA8B-4566-9745-FE97BCE39B2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s>
        <filter val="X"/>
      </filters>
    </filterColumn>
    <filterColumn colId="20" hiddenButton="1"/>
  </autoFilter>
  <sortState ref="A4:U30">
    <sortCondition ref="M3:M30"/>
  </sortState>
  <tableColumns count="21">
    <tableColumn id="17" xr3:uid="{EEDCAA3F-5081-4B2C-ADE5-53F92CB08953}" name="FERM" dataDxfId="7784"/>
    <tableColumn id="16" xr3:uid="{B0DDE124-B9F7-4F75-8886-EE92DCA3FAF5}" name="MANUT" dataDxfId="7783">
      <calculatedColumnFormula>IF(OR(A4="x",A4="X"),"",IF(ISBLANK(A4),"X",""))</calculatedColumnFormula>
    </tableColumn>
    <tableColumn id="11" xr3:uid="{E7B894AB-2B72-487A-91D7-DC11467CA4DA}" name="PS" dataDxfId="7782">
      <calculatedColumnFormula>IF(OR(TabellaCTE[[#This Row],[LUN]]="X",TabellaCTE[[#This Row],[MAR]]="X",TabellaCTE[[#This Row],[MER]]="X",TabellaCTE[[#This Row],[GIO]]="X",TabellaCTE[[#This Row],[VEN]]="X",),"X","")</calculatedColumnFormula>
    </tableColumn>
    <tableColumn id="1" xr3:uid="{6D755C82-8579-4BC4-9CC5-02D578F17774}" name="AREA " dataDxfId="7781"/>
    <tableColumn id="7" xr3:uid="{646F4315-5DEC-477E-8BBD-7BD8B92B3C17}" name="PdL" dataDxfId="7780"/>
    <tableColumn id="12" xr3:uid="{2B9E2D2F-D0AB-40A8-A62D-BE5DC1CA557C}" name="IMP." dataDxfId="7779"/>
    <tableColumn id="2" xr3:uid="{A6A8BBC8-CEEB-49CF-AB12-35B5BC4FCF13}" name="DESCRIZIONE_x000a_ATTIVITA'" dataDxfId="7778"/>
    <tableColumn id="5" xr3:uid="{EED7FDC1-E94E-45C6-9CAC-BF96047AFC25}" name="LUN" dataDxfId="7777"/>
    <tableColumn id="13" xr3:uid="{B9D20037-A098-4C9D-93AE-FC0D04E2F693}" name="MAR" dataDxfId="7776"/>
    <tableColumn id="14" xr3:uid="{10D2A401-8D58-452B-B618-5157296CFC24}" name="MER" dataDxfId="7775"/>
    <tableColumn id="4" xr3:uid="{8F765B4E-2390-4F8E-8B56-8855A7337E0D}" name="GIO" dataDxfId="7774"/>
    <tableColumn id="3" xr3:uid="{37150714-282B-437B-9CB5-CC4C391F92E8}" name="VEN" dataDxfId="7773"/>
    <tableColumn id="9" xr3:uid="{C03D6D3F-CDFC-45B1-AC6E-8EB8AE9BCC8E}" name="STATO_x000a_PdL" dataDxfId="7772"/>
    <tableColumn id="20" xr3:uid="{E5DEC789-7A60-4AE5-96D9-976CB1F34E62}" name="ESE" dataDxfId="7771"/>
    <tableColumn id="19" xr3:uid="{05509BB1-5D6E-4628-BEA2-172622EFDF8F}" name="SAIT" dataDxfId="7770"/>
    <tableColumn id="18" xr3:uid="{6DC13528-2D9F-48D7-A482-7F16A9EF4779}" name="PONTEROSSO" dataDxfId="7769"/>
    <tableColumn id="10" xr3:uid="{2AA30D83-DFDE-43D8-8FB6-0BF29C486D08}" name="STATO_x000a_ATTIVITA'" dataDxfId="7768"/>
    <tableColumn id="6" xr3:uid="{AA1CBBDF-6149-4B12-9542-E0AD557A167B}" name="DATA_x000a_CONTROLLO" dataDxfId="7767"/>
    <tableColumn id="8" xr3:uid="{8D5613E9-0E21-4D23-A23C-11E97F27083C}" name="PERSONALE_x000a_IMPIEGATO" dataDxfId="7766"/>
    <tableColumn id="15" xr3:uid="{2EBC3942-2B78-4A10-BCDB-7A57CC828213}" name="PO" dataDxfId="7765">
      <calculatedColumnFormula>IF(AND('Inserimento dati'!$B$3=$H$2, TabellaCTE[[#This Row],[LUN]]="X"), "X",IF(AND('Inserimento dati'!$B$3=$I$2, TabellaCTE[[#This Row],[MAR]]="X"), "X", IF(AND('Inserimento dati'!$B$3=$J$2, TabellaCTE[[#This Row],[MER]]="X"), "X",IF(AND('Inserimento dati'!$B$3=$K$2, TabellaCTE[[#This Row],[GIO]]="X"), "X", IF(AND('Inserimento dati'!$B$3=$L$2, TabellaCTE[[#This Row],[VEN]]="X"), "X","")))))</calculatedColumnFormula>
    </tableColumn>
    <tableColumn id="21" xr3:uid="{2C987C48-481F-4D68-AE47-E7F53CF4B055}" name="AVVISO" dataDxfId="7764"/>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D0A54AC-5ED7-4F40-A0FC-BD650A63C971}" name="TabellaCTE9" displayName="TabellaCTE9" ref="A3:U4" totalsRowShown="0" headerRowBorderDxfId="7757" tableBorderDxfId="7756">
  <autoFilter ref="A3:U4"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s>
        <filter val="X"/>
      </filters>
    </filterColumn>
    <filterColumn colId="20" hiddenButton="1"/>
  </autoFilter>
  <sortState ref="A4:U4">
    <sortCondition ref="M3:M4"/>
  </sortState>
  <tableColumns count="21">
    <tableColumn id="17" xr3:uid="{D05A9B44-4558-471D-B1B9-491CB322CA5B}" name="FERM" dataDxfId="7755"/>
    <tableColumn id="16" xr3:uid="{743FAF16-75C1-4122-82B5-FABE925FECB8}" name="MANUT" dataDxfId="7754">
      <calculatedColumnFormula>IF(OR(A4="x",A4="X"),"",IF(ISBLANK(A4),"X",""))</calculatedColumnFormula>
    </tableColumn>
    <tableColumn id="11" xr3:uid="{4EEAE6FD-3D5A-41B5-B01C-F8F7193626FC}" name="PS" dataDxfId="7753">
      <calculatedColumnFormula>IF(OR(TabellaCTE9[[#This Row],[LUN]]="X",TabellaCTE9[[#This Row],[MAR]]="X",TabellaCTE9[[#This Row],[MER]]="X",TabellaCTE9[[#This Row],[GIO]]="X",TabellaCTE9[[#This Row],[VEN]]="X",),"X","")</calculatedColumnFormula>
    </tableColumn>
    <tableColumn id="1" xr3:uid="{2ADA65F8-BEFD-4482-9AB6-D08609293BE1}" name="AREA " dataDxfId="7752"/>
    <tableColumn id="7" xr3:uid="{15777F8B-9A2D-4C0D-9AA9-1D2494589BCB}" name="PdL" dataDxfId="7751"/>
    <tableColumn id="12" xr3:uid="{CC1FDB95-FE54-47E4-B8A8-230F2268054F}" name="IMP." dataDxfId="7750"/>
    <tableColumn id="2" xr3:uid="{76ECB623-4B36-47EF-8F7C-A1D97F7FFE89}" name="DESCRIZIONE_x000a_ATTIVITA'" dataDxfId="7749"/>
    <tableColumn id="5" xr3:uid="{7D1B691D-8D7E-4267-85EA-5C3FA8093FDF}" name="LUN" dataDxfId="7748"/>
    <tableColumn id="13" xr3:uid="{E973E97A-5688-48C2-9C97-0BA1DD0D63B8}" name="MAR" dataDxfId="7747"/>
    <tableColumn id="14" xr3:uid="{BF017381-122E-46C0-B70C-C08033A72C2F}" name="MER" dataDxfId="7746"/>
    <tableColumn id="4" xr3:uid="{EF59DB76-89FF-4DC4-A4C7-6BC4F9E6C4B2}" name="GIO" dataDxfId="7745"/>
    <tableColumn id="3" xr3:uid="{D6C66148-DA46-4DC1-A2E8-1B6D4A9A8990}" name="VEN" dataDxfId="7744"/>
    <tableColumn id="9" xr3:uid="{53235F7B-1CBE-4EF7-876E-EF2E3FE72B73}" name="STATO_x000a_PdL" dataDxfId="7743"/>
    <tableColumn id="20" xr3:uid="{EB59A392-8143-4981-BDE4-A34F3618A392}" name="ESE" dataDxfId="7742"/>
    <tableColumn id="19" xr3:uid="{E67180D6-4F34-4756-81E4-3C90924CBE61}" name="SAIT" dataDxfId="7741"/>
    <tableColumn id="18" xr3:uid="{F3260AF6-E152-4F44-A342-9C77FA34A3D8}" name="PONTEROSSO" dataDxfId="7740"/>
    <tableColumn id="10" xr3:uid="{F038F3A2-2542-4896-881E-2AF183D88CE8}" name="STATO_x000a_ATTIVITA'" dataDxfId="7739"/>
    <tableColumn id="6" xr3:uid="{E0A8D05E-0791-41CF-8090-A1D2D47DC964}" name="DATA_x000a_CONTROLLO" dataDxfId="7738"/>
    <tableColumn id="8" xr3:uid="{E7057F2F-EF84-45EC-8F94-D6B6AE0D399F}" name="PERSONALE_x000a_IMPIEGATO" dataDxfId="7737"/>
    <tableColumn id="15" xr3:uid="{8FC4C81D-9C4D-48E1-806C-369EAA6F3952}" name="PO" dataDxfId="7736">
      <calculatedColumnFormula>IF(AND('Inserimento dati'!$B$3=$H$2, TabellaCTE9[[#This Row],[LUN]]="X"), "X",IF(AND('Inserimento dati'!$B$3=$I$2, TabellaCTE9[[#This Row],[MAR]]="X"), "X", IF(AND('Inserimento dati'!$B$3=$J$2, TabellaCTE9[[#This Row],[MER]]="X"), "X",IF(AND('Inserimento dati'!$B$3=$K$2, TabellaCTE9[[#This Row],[GIO]]="X"), "X", IF(AND('Inserimento dati'!$B$3=$L$2, TabellaCTE9[[#This Row],[VEN]]="X"), "X","")))))</calculatedColumnFormula>
    </tableColumn>
    <tableColumn id="21" xr3:uid="{9E00B28B-722F-406E-A9F4-0452BF5889F7}" name="AVVISO" dataDxfId="773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C9987A8-5129-4E29-AAE2-9F71B5D0672D}" name="TabellaBLENDING" displayName="TabellaBLENDING" ref="A3:U299" totalsRowShown="0" headerRowBorderDxfId="1074" tableBorderDxfId="1073">
  <autoFilter ref="A3:U299" xr:uid="{00000000-000C-0000-FFFF-FFFF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s>
        <filter val="X"/>
      </filters>
    </filterColumn>
    <filterColumn colId="20" hiddenButton="1"/>
  </autoFilter>
  <sortState ref="A4:U299">
    <sortCondition ref="M3:M299"/>
  </sortState>
  <tableColumns count="21">
    <tableColumn id="17" xr3:uid="{80F485EB-61DF-45C4-97CE-3D9C9B816008}" name="FERM" dataDxfId="1072"/>
    <tableColumn id="16" xr3:uid="{A64C3B5C-E761-4066-A2FE-95DE4DC1E9F2}" name="MANUT" dataDxfId="1071"/>
    <tableColumn id="11" xr3:uid="{7B661533-3613-447C-B222-B34AC6774145}" name="PS" dataDxfId="1070">
      <calculatedColumnFormula>IF(OR(TabellaBLENDING[[#This Row],[LUN]]="X",TabellaBLENDING[[#This Row],[MAR]]="X",TabellaBLENDING[[#This Row],[MER]]="X",TabellaBLENDING[[#This Row],[GIO]]="X",TabellaBLENDING[[#This Row],[VEN]]="X",),"X","")</calculatedColumnFormula>
    </tableColumn>
    <tableColumn id="1" xr3:uid="{0B5B9E7C-7421-4902-8146-4312B37119BE}" name="AREA " dataDxfId="1069"/>
    <tableColumn id="7" xr3:uid="{9AEFC489-F729-472B-BDC3-94EB8409AE02}" name="PdL" dataDxfId="1068"/>
    <tableColumn id="12" xr3:uid="{EE903448-7100-463C-A393-A3BA1FCC0BB1}" name="IMP." dataDxfId="1067"/>
    <tableColumn id="2" xr3:uid="{61348EE6-0ADD-43DF-9A11-E6723C70F60B}" name="DESCRIZIONE_x000a_ATTIVITA'" dataDxfId="1066"/>
    <tableColumn id="5" xr3:uid="{FF235286-A835-401E-9EB9-60E7A1EB0A9A}" name="LUN" dataDxfId="1065"/>
    <tableColumn id="13" xr3:uid="{9D70E2E5-A82B-4853-8558-72EB4A5262BC}" name="MAR" dataDxfId="1064"/>
    <tableColumn id="14" xr3:uid="{45EE0DB1-1D0B-4058-BE41-0C0F337C0B81}" name="MER" dataDxfId="1063"/>
    <tableColumn id="4" xr3:uid="{253BFF24-6509-462D-8184-FEBD48E05743}" name="GIO" dataDxfId="1062"/>
    <tableColumn id="3" xr3:uid="{9E27B1E6-490B-4969-BDED-8285399A1170}" name="VEN" dataDxfId="1061"/>
    <tableColumn id="9" xr3:uid="{F801F171-956C-4BBA-A250-3CF1126C7623}" name="STATO_x000a_PdL" dataDxfId="1060"/>
    <tableColumn id="20" xr3:uid="{5CEC6231-747B-4EB9-9506-933400F5F539}" name="ESE" dataDxfId="1059"/>
    <tableColumn id="19" xr3:uid="{2732526A-2873-4486-AFF8-2110AFA3D04F}" name="SAIT" dataDxfId="1058"/>
    <tableColumn id="18" xr3:uid="{297BA270-8BDD-498A-A8FF-C1D665789ABE}" name="PONTEROSSO" dataDxfId="1057"/>
    <tableColumn id="10" xr3:uid="{D2979783-711F-48BD-82DA-F30AD4800CF2}" name="STATO_x000a_ATTIVITA'" dataDxfId="1056"/>
    <tableColumn id="6" xr3:uid="{EC985022-F9B5-468A-95D8-F55A9C869800}" name="DATA_x000a_CONTROLLO" dataDxfId="1055"/>
    <tableColumn id="8" xr3:uid="{B1ED76C5-EB08-453D-B427-E01EF91E75AC}" name="PERSONALE_x000a_IMPIEGATO" dataDxfId="1054"/>
    <tableColumn id="15" xr3:uid="{48313F6F-E70C-4CC1-875D-A72BB5755294}" name="PO" dataDxfId="1053">
      <calculatedColumnFormula>IF(AND('Inserimento dati'!$B$3=$H$2, TabellaBLENDING[[#This Row],[LUN]]="X"), "X",IF(AND('Inserimento dati'!$B$3=$I$2, TabellaBLENDING[[#This Row],[MAR]]="X"), "X", IF(AND('Inserimento dati'!$B$3=$J$2, TabellaBLENDING[[#This Row],[MER]]="X"), "X",IF(AND('Inserimento dati'!$B$3=$K$2, TabellaBLENDING[[#This Row],[GIO]]="X"), "X", IF(AND('Inserimento dati'!$B$3=$L$2, TabellaBLENDING[[#This Row],[VEN]]="X"), "X","")))))</calculatedColumnFormula>
    </tableColumn>
    <tableColumn id="21" xr3:uid="{F1C62061-F12B-46D8-89FF-AF5CE57F3A9C}" name="AVVISO" dataDxfId="1052"/>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B8AADD-DBEA-4290-AA01-9CB529C2F6CC}" name="TabellaCTE910" displayName="TabellaCTE910" ref="A3:U74" totalsRowShown="0" headerRowBorderDxfId="79" tableBorderDxfId="78">
  <autoFilter ref="A3:U74" xr:uid="{21651947-B0CD-4B77-94F4-907A598FF1B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s>
        <filter val="X"/>
      </filters>
    </filterColumn>
    <filterColumn colId="20" hiddenButton="1"/>
  </autoFilter>
  <sortState ref="A4:U74">
    <sortCondition ref="M3:M74"/>
  </sortState>
  <tableColumns count="21">
    <tableColumn id="17" xr3:uid="{58202083-358D-4287-A2B5-E62CFF6B99DA}" name="FERM" dataDxfId="77"/>
    <tableColumn id="16" xr3:uid="{BDB1DBFB-CD8F-4942-992A-B09FAF13D3A9}" name="MANUT" dataDxfId="76">
      <calculatedColumnFormula>IF(OR(A4="x",A4="X"),"",IF(ISBLANK(A4),"X",""))</calculatedColumnFormula>
    </tableColumn>
    <tableColumn id="11" xr3:uid="{9D37AF34-694D-4A59-9C99-0338655E9B85}" name="PS" dataDxfId="75">
      <calculatedColumnFormula>IF(OR(TabellaCTE910[[#This Row],[LUN]]="X",TabellaCTE910[[#This Row],[MAR]]="X",TabellaCTE910[[#This Row],[MER]]="X",TabellaCTE910[[#This Row],[GIO]]="X",TabellaCTE910[[#This Row],[VEN]]="X",),"X","")</calculatedColumnFormula>
    </tableColumn>
    <tableColumn id="1" xr3:uid="{1E22274C-35AA-4D22-AAEB-8C576769FA34}" name="AREA " dataDxfId="74"/>
    <tableColumn id="7" xr3:uid="{416B4313-D310-4DBC-8413-EF71D27F873B}" name="PdL" dataDxfId="73"/>
    <tableColumn id="12" xr3:uid="{6C497106-38C5-406F-B944-204A689975CF}" name="IMP." dataDxfId="72"/>
    <tableColumn id="2" xr3:uid="{7D83BA34-301F-4C4B-9269-3F92E3048AA5}" name="DESCRIZIONE_x000a_ATTIVITA'" dataDxfId="71"/>
    <tableColumn id="5" xr3:uid="{8B241B51-F03E-4154-BB41-C31B3D1454B5}" name="LUN" dataDxfId="70"/>
    <tableColumn id="13" xr3:uid="{C1D50A4D-201F-48BE-9316-213BD31100D4}" name="MAR" dataDxfId="69"/>
    <tableColumn id="14" xr3:uid="{E3D361F0-AFBA-4D12-A90E-9FFDFCCCF66D}" name="MER" dataDxfId="68"/>
    <tableColumn id="4" xr3:uid="{0B64C18E-5304-4A35-881C-B62C88250ED8}" name="GIO" dataDxfId="67"/>
    <tableColumn id="3" xr3:uid="{5D23D29A-2007-4A2B-8965-F0FE5F401BFC}" name="VEN" dataDxfId="66"/>
    <tableColumn id="9" xr3:uid="{CA7FD5F2-FF6D-4AC1-A1FA-51B2CD81F8A7}" name="STATO_x000a_PdL" dataDxfId="65"/>
    <tableColumn id="20" xr3:uid="{AA1660CC-CC24-461A-AE4C-AD6F773E6B26}" name="ESE" dataDxfId="64"/>
    <tableColumn id="19" xr3:uid="{18630DED-40B0-407A-9202-BD338A8247E9}" name="SAIT" dataDxfId="63"/>
    <tableColumn id="18" xr3:uid="{9E670ABD-AF7C-4C93-B4BB-3C9722606EB2}" name="PONTEROSSO" dataDxfId="62"/>
    <tableColumn id="10" xr3:uid="{B446B0AA-7B33-4EF9-8638-816D31B7FF6B}" name="STATO_x000a_ATTIVITA'" dataDxfId="61"/>
    <tableColumn id="6" xr3:uid="{130A1CDE-04DF-4872-8BA9-FE66892C1702}" name="DATA_x000a_CONTROLLO" dataDxfId="60"/>
    <tableColumn id="8" xr3:uid="{AA7344BB-14CD-4273-B1E0-B98C8026F687}" name="PERSONALE_x000a_IMPIEGATO" dataDxfId="59"/>
    <tableColumn id="15" xr3:uid="{940FF995-4586-4E7F-8061-53D7B2786847}" name="PO" dataDxfId="58">
      <calculatedColumnFormula>IF(AND('Inserimento dati'!$B$3=$H$2, TabellaCTE910[[#This Row],[LUN]]="X"), "X",IF(AND('Inserimento dati'!$B$3=$I$2, TabellaCTE910[[#This Row],[MAR]]="X"), "X", IF(AND('Inserimento dati'!$B$3=$J$2, TabellaCTE910[[#This Row],[MER]]="X"), "X",IF(AND('Inserimento dati'!$B$3=$K$2, TabellaCTE910[[#This Row],[GIO]]="X"), "X", IF(AND('Inserimento dati'!$B$3=$L$2, TabellaCTE910[[#This Row],[VEN]]="X"), "X","")))))</calculatedColumnFormula>
    </tableColumn>
    <tableColumn id="21" xr3:uid="{F315B7FE-1A96-41F1-A14B-FFC8EFBFAC38}" name="AVVISO" dataDxfId="5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3FB57A6-05CB-4733-A131-3A091D2898C2}" name="QueryGenerale" displayName="QueryGenerale" ref="A3:U1898" tableType="queryTable" totalsRowShown="0" headerRowDxfId="50" dataDxfId="48" headerRowBorderDxfId="49">
  <autoFilter ref="A3:U1898" xr:uid="{58068D24-9F38-43B2-9E22-9AA21999FED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s>
        <filter val="X"/>
      </filters>
    </filterColumn>
    <filterColumn colId="20" hiddenButton="1"/>
  </autoFilter>
  <sortState ref="A4:U1898">
    <sortCondition ref="M3:M1898"/>
  </sortState>
  <tableColumns count="21">
    <tableColumn id="1" xr3:uid="{41331D1E-8423-420D-B293-15D44274B766}" uniqueName="1" name="FERM" queryTableFieldId="1" dataDxfId="20"/>
    <tableColumn id="2" xr3:uid="{4365CEBD-547B-4840-8F78-E708F37B178C}" uniqueName="2" name="MANUT" queryTableFieldId="2" dataDxfId="19"/>
    <tableColumn id="3" xr3:uid="{B416C516-B243-4209-B0E7-A3F82FDBF35A}" uniqueName="3" name="PS" queryTableFieldId="3" dataDxfId="18"/>
    <tableColumn id="4" xr3:uid="{0BD42663-234F-4545-BB96-34E5138D30CE}" uniqueName="4" name="AREA " queryTableFieldId="4" dataDxfId="17"/>
    <tableColumn id="5" xr3:uid="{7AAF5D96-4B0F-41F6-B884-0D631CD05927}" uniqueName="5" name="PdL" queryTableFieldId="5" dataDxfId="16"/>
    <tableColumn id="6" xr3:uid="{6566E28A-E144-46A6-A300-22F128DCDD96}" uniqueName="6" name="IMP." queryTableFieldId="6" dataDxfId="15"/>
    <tableColumn id="7" xr3:uid="{FF9BC8DD-DD5E-4A39-A2C1-247D0DECB6DE}" uniqueName="7" name="DESCRIZIONE_x000a_ATTIVITA'" queryTableFieldId="7" dataDxfId="14"/>
    <tableColumn id="8" xr3:uid="{C96D7D47-8B2F-4152-B1E8-C61BA51AC225}" uniqueName="8" name="LUN" queryTableFieldId="8" dataDxfId="13"/>
    <tableColumn id="9" xr3:uid="{FB27C96E-EC9C-4308-9ED2-019C87381432}" uniqueName="9" name="MAR" queryTableFieldId="9" dataDxfId="12"/>
    <tableColumn id="10" xr3:uid="{E0502A7D-4F79-47E2-A9D9-2180E4368D59}" uniqueName="10" name="MER" queryTableFieldId="10" dataDxfId="11"/>
    <tableColumn id="11" xr3:uid="{C26875E8-970C-4A45-A6B4-97CFF8C54E8D}" uniqueName="11" name="GIO" queryTableFieldId="11" dataDxfId="10"/>
    <tableColumn id="12" xr3:uid="{8C033E16-3DF5-4784-B5D7-EEE642E40021}" uniqueName="12" name="VEN" queryTableFieldId="12" dataDxfId="9"/>
    <tableColumn id="13" xr3:uid="{E9281275-5E0D-4832-BE5A-AB80726CD775}" uniqueName="13" name="STATO_x000a_PdL" queryTableFieldId="13" dataDxfId="8"/>
    <tableColumn id="14" xr3:uid="{42C336B2-73F1-4FB2-8E7A-10EF52BEFE66}" uniqueName="14" name="ESE" queryTableFieldId="14" dataDxfId="7"/>
    <tableColumn id="15" xr3:uid="{647DFD60-5F9B-4B3B-BBB4-737D521F7DA2}" uniqueName="15" name="SAIT" queryTableFieldId="15" dataDxfId="6"/>
    <tableColumn id="16" xr3:uid="{6739C2B2-2CFB-48EC-8841-F1A36388A1F7}" uniqueName="16" name="PONTEROSSO" queryTableFieldId="16" dataDxfId="5"/>
    <tableColumn id="17" xr3:uid="{2C99FCBE-098C-4E44-B41F-DC4F6B81BC5C}" uniqueName="17" name="STATO_x000a_ATTIVITA'" queryTableFieldId="17" dataDxfId="4"/>
    <tableColumn id="18" xr3:uid="{2AC4BC50-0018-4816-A778-2847A42D8ABE}" uniqueName="18" name="DATA_x000a_CONTROLLO" queryTableFieldId="18" dataDxfId="3"/>
    <tableColumn id="19" xr3:uid="{C06FD128-F11C-478D-951B-81C08344879D}" uniqueName="19" name="PERSONALE_x000a_IMPIEGATO" queryTableFieldId="19" dataDxfId="2"/>
    <tableColumn id="20" xr3:uid="{7752665D-AAF4-485B-81E8-721FD8A93788}" uniqueName="20" name="PO" queryTableFieldId="20" dataDxfId="1"/>
    <tableColumn id="21" xr3:uid="{1C15D219-F5A8-413F-A78D-199077F5464A}" uniqueName="21" name="AVVISO" queryTableFieldId="21" dataDxfId="0"/>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82814F8-A510-4150-8200-895712627B78}" name="Tabella4" displayName="Tabella4" ref="A3:S18" totalsRowShown="0" headerRowDxfId="47" dataDxfId="46">
  <autoFilter ref="A3:S18" xr:uid="{62061F4F-60A1-4AFA-9DD4-3EAC6263C89E}"/>
  <tableColumns count="19">
    <tableColumn id="1" xr3:uid="{83C12D55-877D-4285-9AC2-97CAB8182D8F}" name="N. PdL" dataDxfId="45"/>
    <tableColumn id="2" xr3:uid="{66C2BDC7-7A8D-437D-81EA-BB30D44CC71A}" name="Descrizione PdL" dataDxfId="44"/>
    <tableColumn id="3" xr3:uid="{7CDB79E4-4952-49DC-9F40-39D268DDCFE7}" name="Stato PdL" dataDxfId="43"/>
    <tableColumn id="4" xr3:uid="{FCE5316B-8D5B-44D6-AA77-380B7E406090}" name="OdC" dataDxfId="42"/>
    <tableColumn id="5" xr3:uid="{BA924D01-6D09-4E98-B57F-B94E70991832}" name="Apparecchiatura" dataDxfId="41"/>
    <tableColumn id="6" xr3:uid="{CFA4C5EE-556F-40C3-934B-43721730C570}" name="Unità" dataDxfId="40"/>
    <tableColumn id="7" xr3:uid="{82E74C69-99F8-4A60-816D-CA9171611B5E}" name="Area" dataDxfId="39"/>
    <tableColumn id="8" xr3:uid="{D8DD8F6A-09D4-4D1B-895D-0E9FA13B7F55}" name="Richiedente" dataDxfId="38"/>
    <tableColumn id="9" xr3:uid="{1B76D0FB-8272-4F5F-83AB-15A7ED0B638F}" name="AVVISO" dataDxfId="37"/>
    <tableColumn id="10" xr3:uid="{E0DB0B08-CDA1-4D85-8EEC-B5F95161E3AF}" name=".." dataDxfId="36"/>
    <tableColumn id="11" xr3:uid="{8E9BB2FF-DEB2-4005-9BB5-EFEA5A4388D4}" name="STATO PdL2" dataDxfId="35"/>
    <tableColumn id="12" xr3:uid="{DCD04EA8-C86D-4126-A115-6F9A71D0C15A}" name="ESE" dataDxfId="34"/>
    <tableColumn id="13" xr3:uid="{371B0D22-8164-4281-BF05-F1FB11046B0E}" name="SAIT" dataDxfId="33"/>
    <tableColumn id="14" xr3:uid="{65778407-5C00-48CC-B35B-52ABA7ED7F41}" name="PR" dataDxfId="32"/>
    <tableColumn id="15" xr3:uid="{027164B8-966B-4E8E-A388-1BABA1034DCD}" name="AZIONE CORRETTIVA" dataDxfId="31"/>
    <tableColumn id="16" xr3:uid="{30675487-716F-4461-AA4E-D9A05FEDA571}" name="DATA CONTROLLO" dataDxfId="30"/>
    <tableColumn id="17" xr3:uid="{05A27AAB-282C-41D9-9172-6469489CE87A}" name="PERSONALE IMPIEGATO" dataDxfId="29"/>
    <tableColumn id="18" xr3:uid="{1B4CEBD2-1119-4ABA-BB66-AA8A4BC98D59}" name="." dataDxfId="28"/>
    <tableColumn id="19" xr3:uid="{9DEAFFD4-1F17-46B0-B3A0-5D7FD38C7B21}" name="CARICA?" dataDxfId="27"/>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table" Target="../tables/table3.xml"/><Relationship Id="rId2" Type="http://schemas.openxmlformats.org/officeDocument/2006/relationships/drawing" Target="../drawings/drawing3.xml"/><Relationship Id="rId16" Type="http://schemas.openxmlformats.org/officeDocument/2006/relationships/ctrlProp" Target="../ctrlProps/ctrlProp37.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drawing" Target="../drawings/drawing5.xml"/><Relationship Id="rId16"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trlProp" Target="../ctrlProps/ctrlProp61.xml"/><Relationship Id="rId10" Type="http://schemas.openxmlformats.org/officeDocument/2006/relationships/ctrlProp" Target="../ctrlProps/ctrlProp5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3" Type="http://schemas.openxmlformats.org/officeDocument/2006/relationships/vmlDrawing" Target="../drawings/vmlDrawing6.vml"/><Relationship Id="rId7" Type="http://schemas.openxmlformats.org/officeDocument/2006/relationships/ctrlProp" Target="../ctrlProps/ctrlProp65.xml"/><Relationship Id="rId12" Type="http://schemas.openxmlformats.org/officeDocument/2006/relationships/ctrlProp" Target="../ctrlProps/ctrlProp70.xml"/><Relationship Id="rId2" Type="http://schemas.openxmlformats.org/officeDocument/2006/relationships/drawing" Target="../drawings/drawing6.xml"/><Relationship Id="rId16" Type="http://schemas.openxmlformats.org/officeDocument/2006/relationships/table" Target="../tables/table6.xml"/><Relationship Id="rId1" Type="http://schemas.openxmlformats.org/officeDocument/2006/relationships/printerSettings" Target="../printerSettings/printerSettings6.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5" Type="http://schemas.openxmlformats.org/officeDocument/2006/relationships/ctrlProp" Target="../ctrlProps/ctrlProp73.xml"/><Relationship Id="rId10" Type="http://schemas.openxmlformats.org/officeDocument/2006/relationships/ctrlProp" Target="../ctrlProps/ctrlProp68.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7.vml"/><Relationship Id="rId7" Type="http://schemas.openxmlformats.org/officeDocument/2006/relationships/ctrlProp" Target="../ctrlProps/ctrlProp77.xml"/><Relationship Id="rId12" Type="http://schemas.openxmlformats.org/officeDocument/2006/relationships/ctrlProp" Target="../ctrlProps/ctrlProp8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table" Target="../tables/table7.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9.xml"/><Relationship Id="rId13" Type="http://schemas.openxmlformats.org/officeDocument/2006/relationships/ctrlProp" Target="../ctrlProps/ctrlProp94.xml"/><Relationship Id="rId18" Type="http://schemas.openxmlformats.org/officeDocument/2006/relationships/ctrlProp" Target="../ctrlProps/ctrlProp99.xml"/><Relationship Id="rId3" Type="http://schemas.openxmlformats.org/officeDocument/2006/relationships/vmlDrawing" Target="../drawings/vmlDrawing8.vml"/><Relationship Id="rId7" Type="http://schemas.openxmlformats.org/officeDocument/2006/relationships/ctrlProp" Target="../ctrlProps/ctrlProp88.xml"/><Relationship Id="rId12" Type="http://schemas.openxmlformats.org/officeDocument/2006/relationships/ctrlProp" Target="../ctrlProps/ctrlProp93.xml"/><Relationship Id="rId17" Type="http://schemas.openxmlformats.org/officeDocument/2006/relationships/ctrlProp" Target="../ctrlProps/ctrlProp98.xml"/><Relationship Id="rId2" Type="http://schemas.openxmlformats.org/officeDocument/2006/relationships/drawing" Target="../drawings/drawing8.xml"/><Relationship Id="rId16" Type="http://schemas.openxmlformats.org/officeDocument/2006/relationships/ctrlProp" Target="../ctrlProps/ctrlProp97.xml"/><Relationship Id="rId20" Type="http://schemas.openxmlformats.org/officeDocument/2006/relationships/table" Target="../tables/table8.xml"/><Relationship Id="rId1" Type="http://schemas.openxmlformats.org/officeDocument/2006/relationships/printerSettings" Target="../printerSettings/printerSettings8.bin"/><Relationship Id="rId6" Type="http://schemas.openxmlformats.org/officeDocument/2006/relationships/ctrlProp" Target="../ctrlProps/ctrlProp87.xml"/><Relationship Id="rId11" Type="http://schemas.openxmlformats.org/officeDocument/2006/relationships/ctrlProp" Target="../ctrlProps/ctrlProp92.xml"/><Relationship Id="rId5" Type="http://schemas.openxmlformats.org/officeDocument/2006/relationships/ctrlProp" Target="../ctrlProps/ctrlProp86.xml"/><Relationship Id="rId15" Type="http://schemas.openxmlformats.org/officeDocument/2006/relationships/ctrlProp" Target="../ctrlProps/ctrlProp96.xml"/><Relationship Id="rId10" Type="http://schemas.openxmlformats.org/officeDocument/2006/relationships/ctrlProp" Target="../ctrlProps/ctrlProp91.xml"/><Relationship Id="rId19" Type="http://schemas.openxmlformats.org/officeDocument/2006/relationships/ctrlProp" Target="../ctrlProps/ctrlProp100.xml"/><Relationship Id="rId4" Type="http://schemas.openxmlformats.org/officeDocument/2006/relationships/ctrlProp" Target="../ctrlProps/ctrlProp85.xml"/><Relationship Id="rId9" Type="http://schemas.openxmlformats.org/officeDocument/2006/relationships/ctrlProp" Target="../ctrlProps/ctrlProp90.xml"/><Relationship Id="rId14" Type="http://schemas.openxmlformats.org/officeDocument/2006/relationships/ctrlProp" Target="../ctrlProps/ctrlProp9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table" Target="../tables/table9.xml"/><Relationship Id="rId4" Type="http://schemas.openxmlformats.org/officeDocument/2006/relationships/ctrlProp" Target="../ctrlProps/ctrlProp10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10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0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5AB6E-87E3-4D30-96C5-8D92F57E131B}">
  <sheetPr codeName="Foglio14">
    <tabColor theme="3"/>
    <pageSetUpPr fitToPage="1"/>
  </sheetPr>
  <dimension ref="A1:V436"/>
  <sheetViews>
    <sheetView zoomScale="85" zoomScaleNormal="85" workbookViewId="0">
      <selection activeCell="Q3" sqref="Q3"/>
    </sheetView>
  </sheetViews>
  <sheetFormatPr defaultColWidth="10.75" defaultRowHeight="15" x14ac:dyDescent="0.25"/>
  <cols>
    <col min="1" max="1" width="3.125" style="56" customWidth="1"/>
    <col min="2" max="2" width="3.125" style="57" customWidth="1"/>
    <col min="3" max="3" width="3.125" style="3" customWidth="1"/>
    <col min="4" max="4" width="6.625" style="1" bestFit="1" customWidth="1"/>
    <col min="5" max="5" width="9" style="1" customWidth="1"/>
    <col min="6" max="6" width="7.5" style="1" customWidth="1"/>
    <col min="7" max="7" width="70.625" style="1" customWidth="1"/>
    <col min="8" max="8" width="9.125" style="1" hidden="1" customWidth="1"/>
    <col min="9" max="9" width="9.125" style="1" customWidth="1"/>
    <col min="10" max="11" width="9.125" style="3" hidden="1" customWidth="1"/>
    <col min="12" max="12" width="9.125" style="4" hidden="1" customWidth="1"/>
    <col min="13" max="13" width="13.75" style="4" customWidth="1"/>
    <col min="14" max="14" width="6.375" style="9" customWidth="1"/>
    <col min="15" max="16" width="6.375" style="58" customWidth="1"/>
    <col min="17" max="17" width="55.625" style="9" customWidth="1"/>
    <col min="18" max="18" width="11.375" style="8" bestFit="1" customWidth="1"/>
    <col min="19" max="19" width="13.125" style="9" customWidth="1"/>
    <col min="20" max="20" width="3.125" style="9" customWidth="1"/>
    <col min="21" max="21" width="10.75" style="9"/>
    <col min="22" max="22" width="19.625" style="9" bestFit="1" customWidth="1"/>
    <col min="23" max="16384" width="10.75" style="9"/>
  </cols>
  <sheetData>
    <row r="1" spans="1:22" ht="128.1" customHeight="1" x14ac:dyDescent="0.35">
      <c r="A1" s="220"/>
      <c r="B1" s="220"/>
      <c r="C1" s="220"/>
      <c r="D1" s="220"/>
      <c r="G1" s="2"/>
      <c r="M1" s="5" t="s">
        <v>0</v>
      </c>
      <c r="N1" s="6"/>
      <c r="O1" s="7"/>
      <c r="P1" s="7"/>
      <c r="Q1" s="5" t="s">
        <v>1</v>
      </c>
    </row>
    <row r="2" spans="1:22" s="6" customFormat="1" ht="21" x14ac:dyDescent="0.35">
      <c r="E2" s="10" t="s">
        <v>2</v>
      </c>
      <c r="F2" s="2">
        <f>'Inserimento dati'!B5</f>
        <v>2026</v>
      </c>
      <c r="G2" s="11" t="str">
        <f ca="1">"REDATTO IL " &amp; TEXT(INDIRECT("'Inserimento dati'!B3"), "gg/mm/aaaa")</f>
        <v>REDATTO IL 21/04/2026</v>
      </c>
      <c r="H2" s="12">
        <f ca="1">INDIRECT("'Inserimento dati'!B1")</f>
        <v>46132</v>
      </c>
      <c r="I2" s="12">
        <f ca="1">H2 + 1</f>
        <v>46133</v>
      </c>
      <c r="J2" s="12">
        <f ca="1">I2 + 1</f>
        <v>46134</v>
      </c>
      <c r="K2" s="12">
        <f ca="1">J2 + 1</f>
        <v>46135</v>
      </c>
      <c r="L2" s="12">
        <f ca="1">K2 + 1</f>
        <v>46136</v>
      </c>
      <c r="M2" s="4"/>
      <c r="N2" s="221" t="s">
        <v>3</v>
      </c>
      <c r="O2" s="221"/>
      <c r="P2" s="221"/>
      <c r="Q2" s="13"/>
      <c r="R2" s="14"/>
    </row>
    <row r="3" spans="1:22" s="23" customFormat="1" ht="38.25" x14ac:dyDescent="0.2">
      <c r="A3" s="15" t="s">
        <v>4</v>
      </c>
      <c r="B3" s="16" t="s">
        <v>5</v>
      </c>
      <c r="C3" s="17" t="s">
        <v>6</v>
      </c>
      <c r="D3" s="18" t="s">
        <v>7</v>
      </c>
      <c r="E3" s="18" t="s">
        <v>8</v>
      </c>
      <c r="F3" s="18" t="s">
        <v>9</v>
      </c>
      <c r="G3" s="18" t="s">
        <v>10</v>
      </c>
      <c r="H3" s="19" t="s">
        <v>11</v>
      </c>
      <c r="I3" s="19" t="s">
        <v>12</v>
      </c>
      <c r="J3" s="19" t="s">
        <v>13</v>
      </c>
      <c r="K3" s="19" t="s">
        <v>14</v>
      </c>
      <c r="L3" s="19" t="s">
        <v>15</v>
      </c>
      <c r="M3" s="19" t="s">
        <v>16</v>
      </c>
      <c r="N3" s="19" t="s">
        <v>17</v>
      </c>
      <c r="O3" s="19" t="s">
        <v>18</v>
      </c>
      <c r="P3" s="19" t="s">
        <v>19</v>
      </c>
      <c r="Q3" s="19" t="s">
        <v>20</v>
      </c>
      <c r="R3" s="20" t="s">
        <v>21</v>
      </c>
      <c r="S3" s="19" t="s">
        <v>22</v>
      </c>
      <c r="T3" s="21" t="s">
        <v>23</v>
      </c>
      <c r="U3" s="22" t="s">
        <v>24</v>
      </c>
      <c r="V3" s="23" t="s">
        <v>25</v>
      </c>
    </row>
    <row r="4" spans="1:22" s="23" customFormat="1" ht="23.25" hidden="1" x14ac:dyDescent="0.2">
      <c r="A4" s="24"/>
      <c r="B4" s="24"/>
      <c r="C4" s="24" t="str">
        <f>IF(OR(TabellaA1[[#This Row],[LUN]]="X",TabellaA1[[#This Row],[MAR]]="X",TabellaA1[[#This Row],[MER]]="X",TabellaA1[[#This Row],[GIO]]="X",TabellaA1[[#This Row],[VEN]]="X",),"X","")</f>
        <v/>
      </c>
      <c r="D4" s="25" t="s">
        <v>26</v>
      </c>
      <c r="E4" s="26" t="s">
        <v>4550</v>
      </c>
      <c r="F4" s="26">
        <v>300</v>
      </c>
      <c r="G4" s="26" t="s">
        <v>4551</v>
      </c>
      <c r="H4" s="27"/>
      <c r="I4" s="27"/>
      <c r="J4" s="27"/>
      <c r="K4" s="27"/>
      <c r="L4" s="27"/>
      <c r="M4" s="26" t="s">
        <v>29</v>
      </c>
      <c r="N4" s="28"/>
      <c r="O4" s="29"/>
      <c r="P4" s="29"/>
      <c r="Q4" s="28"/>
      <c r="R4" s="28"/>
      <c r="S4" s="28"/>
      <c r="T4" s="30" t="str">
        <f ca="1">IF(AND('Inserimento dati'!$B$3=$H$2, TabellaA1[[#This Row],[LUN]]="X"), "X",IF(AND('Inserimento dati'!$B$3=$I$2, TabellaA1[[#This Row],[MAR]]="X"), "X", IF(AND('Inserimento dati'!$B$3=$J$2, TabellaA1[[#This Row],[MER]]="X"), "X",IF(AND('Inserimento dati'!$B$3=$K$2, TabellaA1[[#This Row],[GIO]]="X"), "X", IF(AND('Inserimento dati'!$B$3=$L$2, TabellaA1[[#This Row],[VEN]]="X"), "X","")))))</f>
        <v/>
      </c>
      <c r="U4" s="31"/>
      <c r="V4" s="32">
        <v>46132.552106481482</v>
      </c>
    </row>
    <row r="5" spans="1:22" s="23" customFormat="1" ht="30" hidden="1" x14ac:dyDescent="0.2">
      <c r="A5" s="24"/>
      <c r="B5" s="24"/>
      <c r="C5" s="24" t="str">
        <f>IF(OR(TabellaA1[[#This Row],[LUN]]="X",TabellaA1[[#This Row],[MAR]]="X",TabellaA1[[#This Row],[MER]]="X",TabellaA1[[#This Row],[GIO]]="X",TabellaA1[[#This Row],[VEN]]="X",),"X","")</f>
        <v/>
      </c>
      <c r="D5" s="25" t="s">
        <v>26</v>
      </c>
      <c r="E5" s="26" t="s">
        <v>623</v>
      </c>
      <c r="F5" s="26">
        <v>200</v>
      </c>
      <c r="G5" s="26" t="s">
        <v>624</v>
      </c>
      <c r="H5" s="27"/>
      <c r="I5" s="27"/>
      <c r="J5" s="27"/>
      <c r="K5" s="27"/>
      <c r="L5" s="27"/>
      <c r="M5" s="26" t="s">
        <v>29</v>
      </c>
      <c r="N5" s="28"/>
      <c r="O5" s="29"/>
      <c r="P5" s="29"/>
      <c r="Q5" s="28" t="s">
        <v>625</v>
      </c>
      <c r="R5" s="28">
        <v>46057</v>
      </c>
      <c r="S5" s="28" t="s">
        <v>35</v>
      </c>
      <c r="T5" s="30" t="str">
        <f ca="1">IF(AND('Inserimento dati'!$B$3=$H$2, TabellaA1[[#This Row],[LUN]]="X"), "X",IF(AND('Inserimento dati'!$B$3=$I$2, TabellaA1[[#This Row],[MAR]]="X"), "X", IF(AND('Inserimento dati'!$B$3=$J$2, TabellaA1[[#This Row],[MER]]="X"), "X",IF(AND('Inserimento dati'!$B$3=$K$2, TabellaA1[[#This Row],[GIO]]="X"), "X", IF(AND('Inserimento dati'!$B$3=$L$2, TabellaA1[[#This Row],[VEN]]="X"), "X","")))))</f>
        <v/>
      </c>
      <c r="U5" s="31"/>
      <c r="V5" s="32">
        <v>46132.552060185182</v>
      </c>
    </row>
    <row r="6" spans="1:22" s="23" customFormat="1" ht="30" hidden="1" x14ac:dyDescent="0.2">
      <c r="A6" s="24"/>
      <c r="B6" s="24"/>
      <c r="C6" s="24" t="str">
        <f>IF(OR(TabellaA1[[#This Row],[LUN]]="X",TabellaA1[[#This Row],[MAR]]="X",TabellaA1[[#This Row],[MER]]="X",TabellaA1[[#This Row],[GIO]]="X",TabellaA1[[#This Row],[VEN]]="X",),"X","")</f>
        <v/>
      </c>
      <c r="D6" s="25" t="s">
        <v>26</v>
      </c>
      <c r="E6" s="26" t="s">
        <v>619</v>
      </c>
      <c r="F6" s="26">
        <v>900</v>
      </c>
      <c r="G6" s="26" t="s">
        <v>620</v>
      </c>
      <c r="H6" s="27"/>
      <c r="I6" s="27"/>
      <c r="J6" s="27"/>
      <c r="K6" s="27"/>
      <c r="L6" s="27"/>
      <c r="M6" s="26" t="s">
        <v>29</v>
      </c>
      <c r="N6" s="28"/>
      <c r="O6" s="29"/>
      <c r="P6" s="29"/>
      <c r="Q6" s="28"/>
      <c r="R6" s="28"/>
      <c r="S6" s="28"/>
      <c r="T6" s="30" t="str">
        <f ca="1">IF(AND('Inserimento dati'!$B$3=$H$2, TabellaA1[[#This Row],[LUN]]="X"), "X",IF(AND('Inserimento dati'!$B$3=$I$2, TabellaA1[[#This Row],[MAR]]="X"), "X", IF(AND('Inserimento dati'!$B$3=$J$2, TabellaA1[[#This Row],[MER]]="X"), "X",IF(AND('Inserimento dati'!$B$3=$K$2, TabellaA1[[#This Row],[GIO]]="X"), "X", IF(AND('Inserimento dati'!$B$3=$L$2, TabellaA1[[#This Row],[VEN]]="X"), "X","")))))</f>
        <v/>
      </c>
      <c r="U6" s="31"/>
      <c r="V6" s="32">
        <v>46130.532870370371</v>
      </c>
    </row>
    <row r="7" spans="1:22" s="23" customFormat="1" ht="23.25" hidden="1" x14ac:dyDescent="0.2">
      <c r="A7" s="24"/>
      <c r="B7" s="24"/>
      <c r="C7" s="24" t="str">
        <f>IF(OR(TabellaA1[[#This Row],[LUN]]="X",TabellaA1[[#This Row],[MAR]]="X",TabellaA1[[#This Row],[MER]]="X",TabellaA1[[#This Row],[GIO]]="X",TabellaA1[[#This Row],[VEN]]="X",),"X","")</f>
        <v/>
      </c>
      <c r="D7" s="25" t="s">
        <v>26</v>
      </c>
      <c r="E7" s="26" t="s">
        <v>617</v>
      </c>
      <c r="F7" s="26">
        <v>200</v>
      </c>
      <c r="G7" s="26" t="s">
        <v>618</v>
      </c>
      <c r="H7" s="27"/>
      <c r="I7" s="27"/>
      <c r="J7" s="27"/>
      <c r="K7" s="27"/>
      <c r="L7" s="27"/>
      <c r="M7" s="26" t="s">
        <v>29</v>
      </c>
      <c r="N7" s="28"/>
      <c r="O7" s="29"/>
      <c r="P7" s="29"/>
      <c r="Q7" s="28"/>
      <c r="R7" s="28"/>
      <c r="S7" s="28"/>
      <c r="T7" s="30" t="str">
        <f ca="1">IF(AND('Inserimento dati'!$B$3=$H$2, TabellaA1[[#This Row],[LUN]]="X"), "X",IF(AND('Inserimento dati'!$B$3=$I$2, TabellaA1[[#This Row],[MAR]]="X"), "X", IF(AND('Inserimento dati'!$B$3=$J$2, TabellaA1[[#This Row],[MER]]="X"), "X",IF(AND('Inserimento dati'!$B$3=$K$2, TabellaA1[[#This Row],[GIO]]="X"), "X", IF(AND('Inserimento dati'!$B$3=$L$2, TabellaA1[[#This Row],[VEN]]="X"), "X","")))))</f>
        <v/>
      </c>
      <c r="U7" s="31"/>
      <c r="V7" s="32">
        <v>46129.68304398148</v>
      </c>
    </row>
    <row r="8" spans="1:22" s="23" customFormat="1" ht="30" hidden="1" x14ac:dyDescent="0.2">
      <c r="A8" s="24"/>
      <c r="B8" s="24"/>
      <c r="C8" s="24" t="str">
        <f>IF(OR(TabellaA1[[#This Row],[LUN]]="X",TabellaA1[[#This Row],[MAR]]="X",TabellaA1[[#This Row],[MER]]="X",TabellaA1[[#This Row],[GIO]]="X",TabellaA1[[#This Row],[VEN]]="X",),"X","")</f>
        <v/>
      </c>
      <c r="D8" s="25" t="s">
        <v>26</v>
      </c>
      <c r="E8" s="26" t="s">
        <v>615</v>
      </c>
      <c r="F8" s="26">
        <v>100</v>
      </c>
      <c r="G8" s="26" t="s">
        <v>616</v>
      </c>
      <c r="H8" s="27"/>
      <c r="I8" s="27"/>
      <c r="J8" s="27"/>
      <c r="K8" s="27"/>
      <c r="L8" s="27"/>
      <c r="M8" s="26" t="s">
        <v>29</v>
      </c>
      <c r="N8" s="28"/>
      <c r="O8" s="29"/>
      <c r="P8" s="29"/>
      <c r="Q8" s="28" t="s">
        <v>261</v>
      </c>
      <c r="R8" s="28"/>
      <c r="S8" s="28"/>
      <c r="T8" s="30" t="str">
        <f ca="1">IF(AND('Inserimento dati'!$B$3=$H$2, TabellaA1[[#This Row],[LUN]]="X"), "X",IF(AND('Inserimento dati'!$B$3=$I$2, TabellaA1[[#This Row],[MAR]]="X"), "X", IF(AND('Inserimento dati'!$B$3=$J$2, TabellaA1[[#This Row],[MER]]="X"), "X",IF(AND('Inserimento dati'!$B$3=$K$2, TabellaA1[[#This Row],[GIO]]="X"), "X", IF(AND('Inserimento dati'!$B$3=$L$2, TabellaA1[[#This Row],[VEN]]="X"), "X","")))))</f>
        <v/>
      </c>
      <c r="U8" s="31"/>
      <c r="V8" s="32">
        <v>46129.312152777777</v>
      </c>
    </row>
    <row r="9" spans="1:22" s="23" customFormat="1" ht="30" hidden="1" x14ac:dyDescent="0.2">
      <c r="A9" s="24"/>
      <c r="B9" s="24"/>
      <c r="C9" s="24" t="str">
        <f>IF(OR(TabellaA1[[#This Row],[LUN]]="X",TabellaA1[[#This Row],[MAR]]="X",TabellaA1[[#This Row],[MER]]="X",TabellaA1[[#This Row],[GIO]]="X",TabellaA1[[#This Row],[VEN]]="X",),"X","")</f>
        <v/>
      </c>
      <c r="D9" s="25" t="s">
        <v>26</v>
      </c>
      <c r="E9" s="26" t="s">
        <v>612</v>
      </c>
      <c r="F9" s="26">
        <v>300</v>
      </c>
      <c r="G9" s="26" t="s">
        <v>613</v>
      </c>
      <c r="H9" s="27"/>
      <c r="I9" s="27"/>
      <c r="J9" s="27"/>
      <c r="K9" s="27"/>
      <c r="L9" s="27"/>
      <c r="M9" s="26" t="s">
        <v>29</v>
      </c>
      <c r="N9" s="28"/>
      <c r="O9" s="29"/>
      <c r="P9" s="29"/>
      <c r="Q9" s="28" t="s">
        <v>614</v>
      </c>
      <c r="R9" s="28"/>
      <c r="S9" s="28"/>
      <c r="T9" s="30" t="str">
        <f ca="1">IF(AND('Inserimento dati'!$B$3=$H$2, TabellaA1[[#This Row],[LUN]]="X"), "X",IF(AND('Inserimento dati'!$B$3=$I$2, TabellaA1[[#This Row],[MAR]]="X"), "X", IF(AND('Inserimento dati'!$B$3=$J$2, TabellaA1[[#This Row],[MER]]="X"), "X",IF(AND('Inserimento dati'!$B$3=$K$2, TabellaA1[[#This Row],[GIO]]="X"), "X", IF(AND('Inserimento dati'!$B$3=$L$2, TabellaA1[[#This Row],[VEN]]="X"), "X","")))))</f>
        <v/>
      </c>
      <c r="U9" s="31"/>
      <c r="V9" s="32">
        <v>46129.312106481484</v>
      </c>
    </row>
    <row r="10" spans="1:22" s="23" customFormat="1" ht="30" hidden="1" x14ac:dyDescent="0.2">
      <c r="A10" s="24"/>
      <c r="B10" s="24"/>
      <c r="C10" s="24" t="str">
        <f>IF(OR(TabellaA1[[#This Row],[LUN]]="X",TabellaA1[[#This Row],[MAR]]="X",TabellaA1[[#This Row],[MER]]="X",TabellaA1[[#This Row],[GIO]]="X",TabellaA1[[#This Row],[VEN]]="X",),"X","")</f>
        <v/>
      </c>
      <c r="D10" s="25" t="s">
        <v>26</v>
      </c>
      <c r="E10" s="26" t="s">
        <v>609</v>
      </c>
      <c r="F10" s="26">
        <v>900</v>
      </c>
      <c r="G10" s="26" t="s">
        <v>610</v>
      </c>
      <c r="H10" s="27"/>
      <c r="I10" s="27"/>
      <c r="J10" s="27"/>
      <c r="K10" s="27"/>
      <c r="L10" s="27"/>
      <c r="M10" s="26" t="s">
        <v>29</v>
      </c>
      <c r="N10" s="28"/>
      <c r="O10" s="29"/>
      <c r="P10" s="29"/>
      <c r="Q10" s="28" t="s">
        <v>611</v>
      </c>
      <c r="R10" s="28">
        <v>46030</v>
      </c>
      <c r="S10" s="28" t="s">
        <v>157</v>
      </c>
      <c r="T10" s="30" t="str">
        <f ca="1">IF(AND('Inserimento dati'!$B$3=$H$2, TabellaA1[[#This Row],[LUN]]="X"), "X",IF(AND('Inserimento dati'!$B$3=$I$2, TabellaA1[[#This Row],[MAR]]="X"), "X", IF(AND('Inserimento dati'!$B$3=$J$2, TabellaA1[[#This Row],[MER]]="X"), "X",IF(AND('Inserimento dati'!$B$3=$K$2, TabellaA1[[#This Row],[GIO]]="X"), "X", IF(AND('Inserimento dati'!$B$3=$L$2, TabellaA1[[#This Row],[VEN]]="X"), "X","")))))</f>
        <v/>
      </c>
      <c r="U10" s="31"/>
      <c r="V10" s="32">
        <v>46128.535902777781</v>
      </c>
    </row>
    <row r="11" spans="1:22" s="23" customFormat="1" ht="23.25" hidden="1" x14ac:dyDescent="0.2">
      <c r="A11" s="24"/>
      <c r="B11" s="24"/>
      <c r="C11" s="24" t="str">
        <f>IF(OR(TabellaA1[[#This Row],[LUN]]="X",TabellaA1[[#This Row],[MAR]]="X",TabellaA1[[#This Row],[MER]]="X",TabellaA1[[#This Row],[GIO]]="X",TabellaA1[[#This Row],[VEN]]="X",),"X","")</f>
        <v/>
      </c>
      <c r="D11" s="25" t="s">
        <v>26</v>
      </c>
      <c r="E11" s="26" t="s">
        <v>607</v>
      </c>
      <c r="F11" s="26">
        <v>100</v>
      </c>
      <c r="G11" s="26" t="s">
        <v>608</v>
      </c>
      <c r="H11" s="27"/>
      <c r="I11" s="27"/>
      <c r="J11" s="27"/>
      <c r="K11" s="27"/>
      <c r="L11" s="27"/>
      <c r="M11" s="26" t="s">
        <v>29</v>
      </c>
      <c r="N11" s="28"/>
      <c r="O11" s="29"/>
      <c r="P11" s="29"/>
      <c r="Q11" s="28"/>
      <c r="R11" s="28"/>
      <c r="S11" s="28"/>
      <c r="T11" s="30" t="str">
        <f ca="1">IF(AND('Inserimento dati'!$B$3=$H$2, TabellaA1[[#This Row],[LUN]]="X"), "X",IF(AND('Inserimento dati'!$B$3=$I$2, TabellaA1[[#This Row],[MAR]]="X"), "X", IF(AND('Inserimento dati'!$B$3=$J$2, TabellaA1[[#This Row],[MER]]="X"), "X",IF(AND('Inserimento dati'!$B$3=$K$2, TabellaA1[[#This Row],[GIO]]="X"), "X", IF(AND('Inserimento dati'!$B$3=$L$2, TabellaA1[[#This Row],[VEN]]="X"), "X","")))))</f>
        <v/>
      </c>
      <c r="U11" s="31"/>
      <c r="V11" s="32">
        <v>46128.535868055558</v>
      </c>
    </row>
    <row r="12" spans="1:22" s="23" customFormat="1" ht="23.25" hidden="1" x14ac:dyDescent="0.2">
      <c r="A12" s="24"/>
      <c r="B12" s="24"/>
      <c r="C12" s="24" t="str">
        <f>IF(OR(TabellaA1[[#This Row],[LUN]]="X",TabellaA1[[#This Row],[MAR]]="X",TabellaA1[[#This Row],[MER]]="X",TabellaA1[[#This Row],[GIO]]="X",TabellaA1[[#This Row],[VEN]]="X",),"X","")</f>
        <v/>
      </c>
      <c r="D12" s="25" t="s">
        <v>26</v>
      </c>
      <c r="E12" s="26" t="s">
        <v>605</v>
      </c>
      <c r="F12" s="26">
        <v>100</v>
      </c>
      <c r="G12" s="26" t="s">
        <v>606</v>
      </c>
      <c r="H12" s="27"/>
      <c r="I12" s="27"/>
      <c r="J12" s="27"/>
      <c r="K12" s="27"/>
      <c r="L12" s="27"/>
      <c r="M12" s="26" t="s">
        <v>29</v>
      </c>
      <c r="N12" s="28"/>
      <c r="O12" s="29"/>
      <c r="P12" s="29"/>
      <c r="Q12" s="28"/>
      <c r="R12" s="28"/>
      <c r="S12" s="28"/>
      <c r="T12" s="30" t="str">
        <f ca="1">IF(AND('Inserimento dati'!$B$3=$H$2, TabellaA1[[#This Row],[LUN]]="X"), "X",IF(AND('Inserimento dati'!$B$3=$I$2, TabellaA1[[#This Row],[MAR]]="X"), "X", IF(AND('Inserimento dati'!$B$3=$J$2, TabellaA1[[#This Row],[MER]]="X"), "X",IF(AND('Inserimento dati'!$B$3=$K$2, TabellaA1[[#This Row],[GIO]]="X"), "X", IF(AND('Inserimento dati'!$B$3=$L$2, TabellaA1[[#This Row],[VEN]]="X"), "X","")))))</f>
        <v/>
      </c>
      <c r="U12" s="31"/>
      <c r="V12" s="32">
        <v>46127.523055555554</v>
      </c>
    </row>
    <row r="13" spans="1:22" s="23" customFormat="1" ht="23.25" hidden="1" x14ac:dyDescent="0.2">
      <c r="A13" s="24"/>
      <c r="B13" s="24"/>
      <c r="C13" s="24" t="str">
        <f>IF(OR(TabellaA1[[#This Row],[LUN]]="X",TabellaA1[[#This Row],[MAR]]="X",TabellaA1[[#This Row],[MER]]="X",TabellaA1[[#This Row],[GIO]]="X",TabellaA1[[#This Row],[VEN]]="X",),"X","")</f>
        <v/>
      </c>
      <c r="D13" s="25" t="s">
        <v>26</v>
      </c>
      <c r="E13" s="26" t="s">
        <v>603</v>
      </c>
      <c r="F13" s="26">
        <v>100</v>
      </c>
      <c r="G13" s="26" t="s">
        <v>604</v>
      </c>
      <c r="H13" s="27"/>
      <c r="I13" s="27"/>
      <c r="J13" s="27"/>
      <c r="K13" s="27"/>
      <c r="L13" s="27"/>
      <c r="M13" s="26" t="s">
        <v>29</v>
      </c>
      <c r="N13" s="28"/>
      <c r="O13" s="29"/>
      <c r="P13" s="29"/>
      <c r="Q13" s="28"/>
      <c r="R13" s="28"/>
      <c r="S13" s="28"/>
      <c r="T13" s="30" t="str">
        <f ca="1">IF(AND('Inserimento dati'!$B$3=$H$2, TabellaA1[[#This Row],[LUN]]="X"), "X",IF(AND('Inserimento dati'!$B$3=$I$2, TabellaA1[[#This Row],[MAR]]="X"), "X", IF(AND('Inserimento dati'!$B$3=$J$2, TabellaA1[[#This Row],[MER]]="X"), "X",IF(AND('Inserimento dati'!$B$3=$K$2, TabellaA1[[#This Row],[GIO]]="X"), "X", IF(AND('Inserimento dati'!$B$3=$L$2, TabellaA1[[#This Row],[VEN]]="X"), "X","")))))</f>
        <v/>
      </c>
      <c r="U13" s="31"/>
      <c r="V13" s="32">
        <v>46127.396805555552</v>
      </c>
    </row>
    <row r="14" spans="1:22" s="23" customFormat="1" ht="23.25" hidden="1" x14ac:dyDescent="0.2">
      <c r="A14" s="24"/>
      <c r="B14" s="24"/>
      <c r="C14" s="24" t="str">
        <f>IF(OR(TabellaA1[[#This Row],[LUN]]="X",TabellaA1[[#This Row],[MAR]]="X",TabellaA1[[#This Row],[MER]]="X",TabellaA1[[#This Row],[GIO]]="X",TabellaA1[[#This Row],[VEN]]="X",),"X","")</f>
        <v/>
      </c>
      <c r="D14" s="25" t="s">
        <v>26</v>
      </c>
      <c r="E14" s="26" t="s">
        <v>27</v>
      </c>
      <c r="F14" s="26">
        <v>100</v>
      </c>
      <c r="G14" s="26" t="s">
        <v>28</v>
      </c>
      <c r="H14" s="27"/>
      <c r="I14" s="27"/>
      <c r="J14" s="27"/>
      <c r="K14" s="27"/>
      <c r="L14" s="27"/>
      <c r="M14" s="26" t="s">
        <v>29</v>
      </c>
      <c r="N14" s="28"/>
      <c r="O14" s="29"/>
      <c r="P14" s="29"/>
      <c r="Q14" s="28"/>
      <c r="R14" s="28"/>
      <c r="S14" s="28"/>
      <c r="T14" s="30" t="str">
        <f ca="1">IF(AND('Inserimento dati'!$B$3=$H$2, TabellaA1[[#This Row],[LUN]]="X"), "X",IF(AND('Inserimento dati'!$B$3=$I$2, TabellaA1[[#This Row],[MAR]]="X"), "X", IF(AND('Inserimento dati'!$B$3=$J$2, TabellaA1[[#This Row],[MER]]="X"), "X",IF(AND('Inserimento dati'!$B$3=$K$2, TabellaA1[[#This Row],[GIO]]="X"), "X", IF(AND('Inserimento dati'!$B$3=$L$2, TabellaA1[[#This Row],[VEN]]="X"), "X","")))))</f>
        <v/>
      </c>
      <c r="U14" s="31"/>
      <c r="V14" s="32">
        <v>46127.283159722225</v>
      </c>
    </row>
    <row r="15" spans="1:22" s="23" customFormat="1" ht="30" hidden="1" x14ac:dyDescent="0.2">
      <c r="A15" s="24"/>
      <c r="B15" s="24"/>
      <c r="C15" s="24" t="str">
        <f>IF(OR(TabellaA1[[#This Row],[LUN]]="X",TabellaA1[[#This Row],[MAR]]="X",TabellaA1[[#This Row],[MER]]="X",TabellaA1[[#This Row],[GIO]]="X",TabellaA1[[#This Row],[VEN]]="X",),"X","")</f>
        <v/>
      </c>
      <c r="D15" s="25" t="s">
        <v>26</v>
      </c>
      <c r="E15" s="26" t="s">
        <v>601</v>
      </c>
      <c r="F15" s="26">
        <v>100</v>
      </c>
      <c r="G15" s="26" t="s">
        <v>602</v>
      </c>
      <c r="H15" s="27"/>
      <c r="I15" s="27"/>
      <c r="J15" s="27"/>
      <c r="K15" s="27"/>
      <c r="L15" s="27"/>
      <c r="M15" s="26" t="s">
        <v>29</v>
      </c>
      <c r="N15" s="28"/>
      <c r="O15" s="29"/>
      <c r="P15" s="29"/>
      <c r="Q15" s="28"/>
      <c r="R15" s="28"/>
      <c r="S15" s="28"/>
      <c r="T15" s="30" t="str">
        <f ca="1">IF(AND('Inserimento dati'!$B$3=$H$2, TabellaA1[[#This Row],[LUN]]="X"), "X",IF(AND('Inserimento dati'!$B$3=$I$2, TabellaA1[[#This Row],[MAR]]="X"), "X", IF(AND('Inserimento dati'!$B$3=$J$2, TabellaA1[[#This Row],[MER]]="X"), "X",IF(AND('Inserimento dati'!$B$3=$K$2, TabellaA1[[#This Row],[GIO]]="X"), "X", IF(AND('Inserimento dati'!$B$3=$L$2, TabellaA1[[#This Row],[VEN]]="X"), "X","")))))</f>
        <v/>
      </c>
      <c r="U15" s="31"/>
      <c r="V15" s="32">
        <v>46127.283136574071</v>
      </c>
    </row>
    <row r="16" spans="1:22" s="23" customFormat="1" ht="30" hidden="1" x14ac:dyDescent="0.2">
      <c r="A16" s="24"/>
      <c r="B16" s="24"/>
      <c r="C16" s="24" t="str">
        <f>IF(OR(TabellaA1[[#This Row],[LUN]]="X",TabellaA1[[#This Row],[MAR]]="X",TabellaA1[[#This Row],[MER]]="X",TabellaA1[[#This Row],[GIO]]="X",TabellaA1[[#This Row],[VEN]]="X",),"X","")</f>
        <v/>
      </c>
      <c r="D16" s="25" t="s">
        <v>26</v>
      </c>
      <c r="E16" s="26" t="s">
        <v>599</v>
      </c>
      <c r="F16" s="26">
        <v>100</v>
      </c>
      <c r="G16" s="26" t="s">
        <v>600</v>
      </c>
      <c r="H16" s="27"/>
      <c r="I16" s="27"/>
      <c r="J16" s="27"/>
      <c r="K16" s="27"/>
      <c r="L16" s="27"/>
      <c r="M16" s="26" t="s">
        <v>29</v>
      </c>
      <c r="N16" s="28"/>
      <c r="O16" s="29"/>
      <c r="P16" s="29"/>
      <c r="Q16" s="28"/>
      <c r="R16" s="28"/>
      <c r="S16" s="28"/>
      <c r="T16" s="30" t="str">
        <f ca="1">IF(AND('Inserimento dati'!$B$3=$H$2, TabellaA1[[#This Row],[LUN]]="X"), "X",IF(AND('Inserimento dati'!$B$3=$I$2, TabellaA1[[#This Row],[MAR]]="X"), "X", IF(AND('Inserimento dati'!$B$3=$J$2, TabellaA1[[#This Row],[MER]]="X"), "X",IF(AND('Inserimento dati'!$B$3=$K$2, TabellaA1[[#This Row],[GIO]]="X"), "X", IF(AND('Inserimento dati'!$B$3=$L$2, TabellaA1[[#This Row],[VEN]]="X"), "X","")))))</f>
        <v/>
      </c>
      <c r="U16" s="31"/>
      <c r="V16" s="32">
        <v>46127.283113425925</v>
      </c>
    </row>
    <row r="17" spans="1:22" s="23" customFormat="1" ht="45" hidden="1" x14ac:dyDescent="0.2">
      <c r="A17" s="24"/>
      <c r="B17" s="24"/>
      <c r="C17" s="24" t="str">
        <f>IF(OR(TabellaA1[[#This Row],[LUN]]="X",TabellaA1[[#This Row],[MAR]]="X",TabellaA1[[#This Row],[MER]]="X",TabellaA1[[#This Row],[GIO]]="X",TabellaA1[[#This Row],[VEN]]="X",),"X","")</f>
        <v/>
      </c>
      <c r="D17" s="25" t="s">
        <v>26</v>
      </c>
      <c r="E17" s="26" t="s">
        <v>30</v>
      </c>
      <c r="F17" s="26">
        <v>100</v>
      </c>
      <c r="G17" s="26" t="s">
        <v>31</v>
      </c>
      <c r="H17" s="27"/>
      <c r="I17" s="27"/>
      <c r="J17" s="27"/>
      <c r="K17" s="27"/>
      <c r="L17" s="27"/>
      <c r="M17" s="26" t="s">
        <v>29</v>
      </c>
      <c r="N17" s="28"/>
      <c r="O17" s="29"/>
      <c r="P17" s="29"/>
      <c r="Q17" s="28"/>
      <c r="R17" s="28"/>
      <c r="S17" s="28"/>
      <c r="T17" s="30" t="str">
        <f ca="1">IF(AND('Inserimento dati'!$B$3=$H$2, TabellaA1[[#This Row],[LUN]]="X"), "X",IF(AND('Inserimento dati'!$B$3=$I$2, TabellaA1[[#This Row],[MAR]]="X"), "X", IF(AND('Inserimento dati'!$B$3=$J$2, TabellaA1[[#This Row],[MER]]="X"), "X",IF(AND('Inserimento dati'!$B$3=$K$2, TabellaA1[[#This Row],[GIO]]="X"), "X", IF(AND('Inserimento dati'!$B$3=$L$2, TabellaA1[[#This Row],[VEN]]="X"), "X","")))))</f>
        <v/>
      </c>
      <c r="U17" s="31"/>
      <c r="V17" s="32">
        <v>46125.551527777781</v>
      </c>
    </row>
    <row r="18" spans="1:22" s="23" customFormat="1" ht="30" hidden="1" x14ac:dyDescent="0.2">
      <c r="A18" s="24"/>
      <c r="B18" s="24"/>
      <c r="C18" s="24" t="str">
        <f>IF(OR(TabellaA1[[#This Row],[LUN]]="X",TabellaA1[[#This Row],[MAR]]="X",TabellaA1[[#This Row],[MER]]="X",TabellaA1[[#This Row],[GIO]]="X",TabellaA1[[#This Row],[VEN]]="X",),"X","")</f>
        <v/>
      </c>
      <c r="D18" s="25" t="s">
        <v>26</v>
      </c>
      <c r="E18" s="26" t="s">
        <v>597</v>
      </c>
      <c r="F18" s="26">
        <v>900</v>
      </c>
      <c r="G18" s="26" t="s">
        <v>598</v>
      </c>
      <c r="H18" s="27"/>
      <c r="I18" s="27"/>
      <c r="J18" s="27"/>
      <c r="K18" s="27"/>
      <c r="L18" s="27"/>
      <c r="M18" s="43" t="s">
        <v>29</v>
      </c>
      <c r="N18" s="28"/>
      <c r="O18" s="29"/>
      <c r="P18" s="29"/>
      <c r="Q18" s="28"/>
      <c r="R18" s="28"/>
      <c r="S18" s="28"/>
      <c r="T18" s="30" t="str">
        <f ca="1">IF(AND('Inserimento dati'!$B$3=$H$2, TabellaA1[[#This Row],[LUN]]="X"), "X",IF(AND('Inserimento dati'!$B$3=$I$2, TabellaA1[[#This Row],[MAR]]="X"), "X", IF(AND('Inserimento dati'!$B$3=$J$2, TabellaA1[[#This Row],[MER]]="X"), "X",IF(AND('Inserimento dati'!$B$3=$K$2, TabellaA1[[#This Row],[GIO]]="X"), "X", IF(AND('Inserimento dati'!$B$3=$L$2, TabellaA1[[#This Row],[VEN]]="X"), "X","")))))</f>
        <v/>
      </c>
      <c r="U18" s="31"/>
      <c r="V18" s="32">
        <v>46125.551574074074</v>
      </c>
    </row>
    <row r="19" spans="1:22" s="23" customFormat="1" ht="45" hidden="1" x14ac:dyDescent="0.2">
      <c r="A19" s="24"/>
      <c r="B19" s="24"/>
      <c r="C19" s="24" t="str">
        <f>IF(OR(TabellaA1[[#This Row],[LUN]]="X",TabellaA1[[#This Row],[MAR]]="X",TabellaA1[[#This Row],[MER]]="X",TabellaA1[[#This Row],[GIO]]="X",TabellaA1[[#This Row],[VEN]]="X",),"X","")</f>
        <v/>
      </c>
      <c r="D19" s="25" t="s">
        <v>26</v>
      </c>
      <c r="E19" s="26" t="s">
        <v>32</v>
      </c>
      <c r="F19" s="26">
        <v>900</v>
      </c>
      <c r="G19" s="26" t="s">
        <v>33</v>
      </c>
      <c r="H19" s="27"/>
      <c r="I19" s="27"/>
      <c r="J19" s="27"/>
      <c r="K19" s="27"/>
      <c r="L19" s="27"/>
      <c r="M19" s="26" t="s">
        <v>29</v>
      </c>
      <c r="N19" s="28"/>
      <c r="O19" s="29"/>
      <c r="P19" s="29"/>
      <c r="Q19" s="28" t="s">
        <v>34</v>
      </c>
      <c r="R19" s="28">
        <v>45951</v>
      </c>
      <c r="S19" s="28" t="s">
        <v>35</v>
      </c>
      <c r="T19" s="30" t="str">
        <f ca="1">IF(AND('Inserimento dati'!$B$3=$H$2, TabellaA1[[#This Row],[LUN]]="X"), "X",IF(AND('Inserimento dati'!$B$3=$I$2, TabellaA1[[#This Row],[MAR]]="X"), "X", IF(AND('Inserimento dati'!$B$3=$J$2, TabellaA1[[#This Row],[MER]]="X"), "X",IF(AND('Inserimento dati'!$B$3=$K$2, TabellaA1[[#This Row],[GIO]]="X"), "X", IF(AND('Inserimento dati'!$B$3=$L$2, TabellaA1[[#This Row],[VEN]]="X"), "X","")))))</f>
        <v/>
      </c>
      <c r="U19" s="33"/>
      <c r="V19" s="32">
        <v>46122.522187499999</v>
      </c>
    </row>
    <row r="20" spans="1:22" s="23" customFormat="1" ht="23.25" hidden="1" x14ac:dyDescent="0.2">
      <c r="A20" s="24"/>
      <c r="B20" s="24"/>
      <c r="C20" s="24" t="str">
        <f>IF(OR(TabellaA1[[#This Row],[LUN]]="X",TabellaA1[[#This Row],[MAR]]="X",TabellaA1[[#This Row],[MER]]="X",TabellaA1[[#This Row],[GIO]]="X",TabellaA1[[#This Row],[VEN]]="X",),"X","")</f>
        <v/>
      </c>
      <c r="D20" s="25" t="s">
        <v>26</v>
      </c>
      <c r="E20" s="26" t="s">
        <v>36</v>
      </c>
      <c r="F20" s="26">
        <v>900</v>
      </c>
      <c r="G20" s="26" t="s">
        <v>33</v>
      </c>
      <c r="H20" s="27"/>
      <c r="I20" s="27"/>
      <c r="J20" s="27"/>
      <c r="K20" s="27"/>
      <c r="L20" s="27"/>
      <c r="M20" s="26" t="s">
        <v>29</v>
      </c>
      <c r="N20" s="28"/>
      <c r="O20" s="29"/>
      <c r="P20" s="29"/>
      <c r="Q20" s="28" t="s">
        <v>37</v>
      </c>
      <c r="R20" s="28">
        <v>45951</v>
      </c>
      <c r="S20" s="28" t="s">
        <v>35</v>
      </c>
      <c r="T20" s="30" t="str">
        <f ca="1">IF(AND('Inserimento dati'!$B$3=$H$2, TabellaA1[[#This Row],[LUN]]="X"), "X",IF(AND('Inserimento dati'!$B$3=$I$2, TabellaA1[[#This Row],[MAR]]="X"), "X", IF(AND('Inserimento dati'!$B$3=$J$2, TabellaA1[[#This Row],[MER]]="X"), "X",IF(AND('Inserimento dati'!$B$3=$K$2, TabellaA1[[#This Row],[GIO]]="X"), "X", IF(AND('Inserimento dati'!$B$3=$L$2, TabellaA1[[#This Row],[VEN]]="X"), "X","")))))</f>
        <v/>
      </c>
      <c r="U20" s="33"/>
      <c r="V20" s="32">
        <v>46122.521157407406</v>
      </c>
    </row>
    <row r="21" spans="1:22" s="23" customFormat="1" ht="30" hidden="1" x14ac:dyDescent="0.2">
      <c r="A21" s="38"/>
      <c r="B21" s="38"/>
      <c r="C21" s="38" t="str">
        <f>IF(OR(TabellaA1[[#This Row],[LUN]]="X",TabellaA1[[#This Row],[MAR]]="X",TabellaA1[[#This Row],[MER]]="X",TabellaA1[[#This Row],[GIO]]="X",TabellaA1[[#This Row],[VEN]]="X",),"X","")</f>
        <v/>
      </c>
      <c r="D21" s="39" t="s">
        <v>26</v>
      </c>
      <c r="E21" s="40" t="s">
        <v>594</v>
      </c>
      <c r="F21" s="40" t="s">
        <v>3923</v>
      </c>
      <c r="G21" s="40" t="s">
        <v>595</v>
      </c>
      <c r="H21" s="41"/>
      <c r="I21" s="41"/>
      <c r="J21" s="41"/>
      <c r="K21" s="41"/>
      <c r="L21" s="42"/>
      <c r="M21" s="43" t="s">
        <v>29</v>
      </c>
      <c r="N21" s="43"/>
      <c r="O21" s="44"/>
      <c r="P21" s="44"/>
      <c r="Q21" s="43" t="s">
        <v>596</v>
      </c>
      <c r="R21" s="43">
        <v>45946</v>
      </c>
      <c r="S21" s="43" t="s">
        <v>35</v>
      </c>
      <c r="T21" s="207" t="str">
        <f ca="1">IF(AND('Inserimento dati'!$B$3=$H$2, TabellaA1[[#This Row],[LUN]]="X"), "X",IF(AND('Inserimento dati'!$B$3=$I$2, TabellaA1[[#This Row],[MAR]]="X"), "X", IF(AND('Inserimento dati'!$B$3=$J$2, TabellaA1[[#This Row],[MER]]="X"), "X",IF(AND('Inserimento dati'!$B$3=$K$2, TabellaA1[[#This Row],[GIO]]="X"), "X", IF(AND('Inserimento dati'!$B$3=$L$2, TabellaA1[[#This Row],[VEN]]="X"), "X","")))))</f>
        <v/>
      </c>
      <c r="U21" s="36"/>
      <c r="V21" s="32">
        <v>46119.537129629629</v>
      </c>
    </row>
    <row r="22" spans="1:22" s="23" customFormat="1" ht="23.25" hidden="1" x14ac:dyDescent="0.2">
      <c r="A22" s="24"/>
      <c r="B22" s="24"/>
      <c r="C22" s="24" t="str">
        <f>IF(OR(TabellaA1[[#This Row],[LUN]]="X",TabellaA1[[#This Row],[MAR]]="X",TabellaA1[[#This Row],[MER]]="X",TabellaA1[[#This Row],[GIO]]="X",TabellaA1[[#This Row],[VEN]]="X",),"X","")</f>
        <v/>
      </c>
      <c r="D22" s="25" t="s">
        <v>26</v>
      </c>
      <c r="E22" s="26" t="s">
        <v>38</v>
      </c>
      <c r="F22" s="26">
        <v>100</v>
      </c>
      <c r="G22" s="26" t="s">
        <v>39</v>
      </c>
      <c r="H22" s="27"/>
      <c r="I22" s="27"/>
      <c r="J22" s="27"/>
      <c r="K22" s="27"/>
      <c r="L22" s="27"/>
      <c r="M22" s="26" t="s">
        <v>29</v>
      </c>
      <c r="N22" s="28"/>
      <c r="O22" s="29"/>
      <c r="P22" s="29"/>
      <c r="Q22" s="28" t="s">
        <v>40</v>
      </c>
      <c r="R22" s="28"/>
      <c r="S22" s="28"/>
      <c r="T22" s="30" t="str">
        <f ca="1">IF(AND('Inserimento dati'!$B$3=$H$2, TabellaA1[[#This Row],[LUN]]="X"), "X",IF(AND('Inserimento dati'!$B$3=$I$2, TabellaA1[[#This Row],[MAR]]="X"), "X", IF(AND('Inserimento dati'!$B$3=$J$2, TabellaA1[[#This Row],[MER]]="X"), "X",IF(AND('Inserimento dati'!$B$3=$K$2, TabellaA1[[#This Row],[GIO]]="X"), "X", IF(AND('Inserimento dati'!$B$3=$L$2, TabellaA1[[#This Row],[VEN]]="X"), "X","")))))</f>
        <v/>
      </c>
      <c r="U22" s="33"/>
      <c r="V22" s="32">
        <v>46119.4453125</v>
      </c>
    </row>
    <row r="23" spans="1:22" s="23" customFormat="1" ht="30" hidden="1" x14ac:dyDescent="0.2">
      <c r="A23" s="38"/>
      <c r="B23" s="38"/>
      <c r="C23" s="38" t="str">
        <f>IF(OR(TabellaA1[[#This Row],[LUN]]="X",TabellaA1[[#This Row],[MAR]]="X",TabellaA1[[#This Row],[MER]]="X",TabellaA1[[#This Row],[GIO]]="X",TabellaA1[[#This Row],[VEN]]="X",),"X","")</f>
        <v/>
      </c>
      <c r="D23" s="39" t="s">
        <v>26</v>
      </c>
      <c r="E23" s="40" t="s">
        <v>588</v>
      </c>
      <c r="F23" s="40" t="s">
        <v>3924</v>
      </c>
      <c r="G23" s="40" t="s">
        <v>589</v>
      </c>
      <c r="H23" s="41"/>
      <c r="I23" s="41"/>
      <c r="J23" s="41"/>
      <c r="K23" s="41"/>
      <c r="L23" s="42"/>
      <c r="M23" s="43" t="s">
        <v>29</v>
      </c>
      <c r="N23" s="43"/>
      <c r="O23" s="44"/>
      <c r="P23" s="44"/>
      <c r="Q23" s="43" t="s">
        <v>590</v>
      </c>
      <c r="R23" s="43">
        <v>45937</v>
      </c>
      <c r="S23" s="43" t="s">
        <v>35</v>
      </c>
      <c r="T23" s="207" t="str">
        <f ca="1">IF(AND('Inserimento dati'!$B$3=$H$2, TabellaA1[[#This Row],[LUN]]="X"), "X",IF(AND('Inserimento dati'!$B$3=$I$2, TabellaA1[[#This Row],[MAR]]="X"), "X", IF(AND('Inserimento dati'!$B$3=$J$2, TabellaA1[[#This Row],[MER]]="X"), "X",IF(AND('Inserimento dati'!$B$3=$K$2, TabellaA1[[#This Row],[GIO]]="X"), "X", IF(AND('Inserimento dati'!$B$3=$L$2, TabellaA1[[#This Row],[VEN]]="X"), "X","")))))</f>
        <v/>
      </c>
      <c r="U23" s="36"/>
      <c r="V23" s="32">
        <v>46119.445254629631</v>
      </c>
    </row>
    <row r="24" spans="1:22" s="23" customFormat="1" ht="23.25" hidden="1" x14ac:dyDescent="0.2">
      <c r="A24" s="38"/>
      <c r="B24" s="38"/>
      <c r="C24" s="38" t="str">
        <f>IF(OR(TabellaA1[[#This Row],[LUN]]="X",TabellaA1[[#This Row],[MAR]]="X",TabellaA1[[#This Row],[MER]]="X",TabellaA1[[#This Row],[GIO]]="X",TabellaA1[[#This Row],[VEN]]="X",),"X","")</f>
        <v/>
      </c>
      <c r="D24" s="39" t="s">
        <v>26</v>
      </c>
      <c r="E24" s="40" t="s">
        <v>591</v>
      </c>
      <c r="F24" s="40" t="s">
        <v>3927</v>
      </c>
      <c r="G24" s="40" t="s">
        <v>592</v>
      </c>
      <c r="H24" s="41"/>
      <c r="I24" s="41"/>
      <c r="J24" s="41"/>
      <c r="K24" s="41"/>
      <c r="L24" s="42"/>
      <c r="M24" s="43" t="s">
        <v>29</v>
      </c>
      <c r="N24" s="43"/>
      <c r="O24" s="44"/>
      <c r="P24" s="44"/>
      <c r="Q24" s="43" t="s">
        <v>593</v>
      </c>
      <c r="R24" s="43"/>
      <c r="S24" s="43"/>
      <c r="T24" s="207" t="str">
        <f ca="1">IF(AND('Inserimento dati'!$B$3=$H$2, TabellaA1[[#This Row],[LUN]]="X"), "X",IF(AND('Inserimento dati'!$B$3=$I$2, TabellaA1[[#This Row],[MAR]]="X"), "X", IF(AND('Inserimento dati'!$B$3=$J$2, TabellaA1[[#This Row],[MER]]="X"), "X",IF(AND('Inserimento dati'!$B$3=$K$2, TabellaA1[[#This Row],[GIO]]="X"), "X", IF(AND('Inserimento dati'!$B$3=$L$2, TabellaA1[[#This Row],[VEN]]="X"), "X","")))))</f>
        <v/>
      </c>
      <c r="U24" s="36"/>
      <c r="V24" s="32">
        <v>46113.526446759257</v>
      </c>
    </row>
    <row r="25" spans="1:22" s="23" customFormat="1" ht="23.25" hidden="1" x14ac:dyDescent="0.2">
      <c r="A25" s="38"/>
      <c r="B25" s="38"/>
      <c r="C25" s="38" t="str">
        <f>IF(OR(TabellaA1[[#This Row],[LUN]]="X",TabellaA1[[#This Row],[MAR]]="X",TabellaA1[[#This Row],[MER]]="X",TabellaA1[[#This Row],[GIO]]="X",TabellaA1[[#This Row],[VEN]]="X",),"X","")</f>
        <v/>
      </c>
      <c r="D25" s="39" t="s">
        <v>26</v>
      </c>
      <c r="E25" s="40" t="s">
        <v>579</v>
      </c>
      <c r="F25" s="40" t="s">
        <v>3925</v>
      </c>
      <c r="G25" s="40" t="s">
        <v>580</v>
      </c>
      <c r="H25" s="41"/>
      <c r="I25" s="41"/>
      <c r="J25" s="41"/>
      <c r="K25" s="41"/>
      <c r="L25" s="42"/>
      <c r="M25" s="43" t="s">
        <v>29</v>
      </c>
      <c r="N25" s="43"/>
      <c r="O25" s="44"/>
      <c r="P25" s="44"/>
      <c r="Q25" s="43" t="s">
        <v>581</v>
      </c>
      <c r="R25" s="43">
        <v>45929</v>
      </c>
      <c r="S25" s="43" t="s">
        <v>35</v>
      </c>
      <c r="T25" s="207" t="str">
        <f ca="1">IF(AND('Inserimento dati'!$B$3=$H$2, TabellaA1[[#This Row],[LUN]]="X"), "X",IF(AND('Inserimento dati'!$B$3=$I$2, TabellaA1[[#This Row],[MAR]]="X"), "X", IF(AND('Inserimento dati'!$B$3=$J$2, TabellaA1[[#This Row],[MER]]="X"), "X",IF(AND('Inserimento dati'!$B$3=$K$2, TabellaA1[[#This Row],[GIO]]="X"), "X", IF(AND('Inserimento dati'!$B$3=$L$2, TabellaA1[[#This Row],[VEN]]="X"), "X","")))))</f>
        <v/>
      </c>
      <c r="U25" s="36"/>
      <c r="V25" s="32">
        <v>46113.526423611111</v>
      </c>
    </row>
    <row r="26" spans="1:22" s="23" customFormat="1" ht="30" hidden="1" x14ac:dyDescent="0.2">
      <c r="A26" s="38"/>
      <c r="B26" s="38"/>
      <c r="C26" s="38" t="str">
        <f>IF(OR(TabellaA1[[#This Row],[LUN]]="X",TabellaA1[[#This Row],[MAR]]="X",TabellaA1[[#This Row],[MER]]="X",TabellaA1[[#This Row],[GIO]]="X",TabellaA1[[#This Row],[VEN]]="X",),"X","")</f>
        <v/>
      </c>
      <c r="D26" s="39" t="s">
        <v>26</v>
      </c>
      <c r="E26" s="40" t="s">
        <v>582</v>
      </c>
      <c r="F26" s="40" t="s">
        <v>3925</v>
      </c>
      <c r="G26" s="40" t="s">
        <v>583</v>
      </c>
      <c r="H26" s="41"/>
      <c r="I26" s="41"/>
      <c r="J26" s="41"/>
      <c r="K26" s="41"/>
      <c r="L26" s="42"/>
      <c r="M26" s="43" t="s">
        <v>29</v>
      </c>
      <c r="N26" s="43"/>
      <c r="O26" s="44"/>
      <c r="P26" s="44"/>
      <c r="Q26" s="43" t="s">
        <v>584</v>
      </c>
      <c r="R26" s="43">
        <v>45929</v>
      </c>
      <c r="S26" s="43" t="s">
        <v>35</v>
      </c>
      <c r="T26" s="207" t="str">
        <f ca="1">IF(AND('Inserimento dati'!$B$3=$H$2, TabellaA1[[#This Row],[LUN]]="X"), "X",IF(AND('Inserimento dati'!$B$3=$I$2, TabellaA1[[#This Row],[MAR]]="X"), "X", IF(AND('Inserimento dati'!$B$3=$J$2, TabellaA1[[#This Row],[MER]]="X"), "X",IF(AND('Inserimento dati'!$B$3=$K$2, TabellaA1[[#This Row],[GIO]]="X"), "X", IF(AND('Inserimento dati'!$B$3=$L$2, TabellaA1[[#This Row],[VEN]]="X"), "X","")))))</f>
        <v/>
      </c>
      <c r="U26" s="36"/>
      <c r="V26" s="32">
        <v>46111.438356481478</v>
      </c>
    </row>
    <row r="27" spans="1:22" s="23" customFormat="1" ht="23.25" hidden="1" x14ac:dyDescent="0.2">
      <c r="A27" s="38"/>
      <c r="B27" s="38"/>
      <c r="C27" s="38" t="str">
        <f>IF(OR(TabellaA1[[#This Row],[LUN]]="X",TabellaA1[[#This Row],[MAR]]="X",TabellaA1[[#This Row],[MER]]="X",TabellaA1[[#This Row],[GIO]]="X",TabellaA1[[#This Row],[VEN]]="X",),"X","")</f>
        <v/>
      </c>
      <c r="D27" s="39" t="s">
        <v>26</v>
      </c>
      <c r="E27" s="40" t="s">
        <v>585</v>
      </c>
      <c r="F27" s="40" t="s">
        <v>3923</v>
      </c>
      <c r="G27" s="40" t="s">
        <v>586</v>
      </c>
      <c r="H27" s="41"/>
      <c r="I27" s="41"/>
      <c r="J27" s="41"/>
      <c r="K27" s="41"/>
      <c r="L27" s="42"/>
      <c r="M27" s="43" t="s">
        <v>29</v>
      </c>
      <c r="N27" s="43"/>
      <c r="O27" s="44"/>
      <c r="P27" s="44"/>
      <c r="Q27" s="43" t="s">
        <v>587</v>
      </c>
      <c r="R27" s="43"/>
      <c r="S27" s="43" t="s">
        <v>35</v>
      </c>
      <c r="T27" s="207" t="str">
        <f ca="1">IF(AND('Inserimento dati'!$B$3=$H$2, TabellaA1[[#This Row],[LUN]]="X"), "X",IF(AND('Inserimento dati'!$B$3=$I$2, TabellaA1[[#This Row],[MAR]]="X"), "X", IF(AND('Inserimento dati'!$B$3=$J$2, TabellaA1[[#This Row],[MER]]="X"), "X",IF(AND('Inserimento dati'!$B$3=$K$2, TabellaA1[[#This Row],[GIO]]="X"), "X", IF(AND('Inserimento dati'!$B$3=$L$2, TabellaA1[[#This Row],[VEN]]="X"), "X","")))))</f>
        <v/>
      </c>
      <c r="U27" s="36"/>
      <c r="V27" s="32">
        <v>46111.438298611109</v>
      </c>
    </row>
    <row r="28" spans="1:22" s="23" customFormat="1" ht="23.25" hidden="1" x14ac:dyDescent="0.2">
      <c r="A28" s="38"/>
      <c r="B28" s="38"/>
      <c r="C28" s="38" t="str">
        <f>IF(OR(TabellaA1[[#This Row],[LUN]]="X",TabellaA1[[#This Row],[MAR]]="X",TabellaA1[[#This Row],[MER]]="X",TabellaA1[[#This Row],[GIO]]="X",TabellaA1[[#This Row],[VEN]]="X",),"X","")</f>
        <v/>
      </c>
      <c r="D28" s="39" t="s">
        <v>26</v>
      </c>
      <c r="E28" s="40" t="s">
        <v>576</v>
      </c>
      <c r="F28" s="40" t="s">
        <v>3923</v>
      </c>
      <c r="G28" s="40" t="s">
        <v>577</v>
      </c>
      <c r="H28" s="41"/>
      <c r="I28" s="41"/>
      <c r="J28" s="41"/>
      <c r="K28" s="41"/>
      <c r="L28" s="42"/>
      <c r="M28" s="43" t="s">
        <v>29</v>
      </c>
      <c r="N28" s="43"/>
      <c r="O28" s="44"/>
      <c r="P28" s="44"/>
      <c r="Q28" s="43" t="s">
        <v>578</v>
      </c>
      <c r="R28" s="43">
        <v>45922</v>
      </c>
      <c r="S28" s="43" t="s">
        <v>35</v>
      </c>
      <c r="T28" s="207" t="str">
        <f ca="1">IF(AND('Inserimento dati'!$B$3=$H$2, TabellaA1[[#This Row],[LUN]]="X"), "X",IF(AND('Inserimento dati'!$B$3=$I$2, TabellaA1[[#This Row],[MAR]]="X"), "X", IF(AND('Inserimento dati'!$B$3=$J$2, TabellaA1[[#This Row],[MER]]="X"), "X",IF(AND('Inserimento dati'!$B$3=$K$2, TabellaA1[[#This Row],[GIO]]="X"), "X", IF(AND('Inserimento dati'!$B$3=$L$2, TabellaA1[[#This Row],[VEN]]="X"), "X","")))))</f>
        <v/>
      </c>
      <c r="U28" s="36"/>
      <c r="V28" s="32">
        <v>46111.288055555553</v>
      </c>
    </row>
    <row r="29" spans="1:22" s="23" customFormat="1" ht="30" hidden="1" x14ac:dyDescent="0.2">
      <c r="A29" s="38"/>
      <c r="B29" s="38"/>
      <c r="C29" s="38" t="str">
        <f>IF(OR(TabellaA1[[#This Row],[LUN]]="X",TabellaA1[[#This Row],[MAR]]="X",TabellaA1[[#This Row],[MER]]="X",TabellaA1[[#This Row],[GIO]]="X",TabellaA1[[#This Row],[VEN]]="X",),"X","")</f>
        <v/>
      </c>
      <c r="D29" s="39" t="s">
        <v>26</v>
      </c>
      <c r="E29" s="40" t="s">
        <v>566</v>
      </c>
      <c r="F29" s="40" t="s">
        <v>3923</v>
      </c>
      <c r="G29" s="40" t="s">
        <v>567</v>
      </c>
      <c r="H29" s="41"/>
      <c r="I29" s="41"/>
      <c r="J29" s="41"/>
      <c r="K29" s="41"/>
      <c r="L29" s="42"/>
      <c r="M29" s="43" t="s">
        <v>29</v>
      </c>
      <c r="N29" s="43"/>
      <c r="O29" s="44"/>
      <c r="P29" s="44"/>
      <c r="Q29" s="43" t="s">
        <v>568</v>
      </c>
      <c r="R29" s="43">
        <v>45911</v>
      </c>
      <c r="S29" s="43" t="s">
        <v>569</v>
      </c>
      <c r="T29" s="207" t="str">
        <f ca="1">IF(AND('Inserimento dati'!$B$3=$H$2, TabellaA1[[#This Row],[LUN]]="X"), "X",IF(AND('Inserimento dati'!$B$3=$I$2, TabellaA1[[#This Row],[MAR]]="X"), "X", IF(AND('Inserimento dati'!$B$3=$J$2, TabellaA1[[#This Row],[MER]]="X"), "X",IF(AND('Inserimento dati'!$B$3=$K$2, TabellaA1[[#This Row],[GIO]]="X"), "X", IF(AND('Inserimento dati'!$B$3=$L$2, TabellaA1[[#This Row],[VEN]]="X"), "X","")))))</f>
        <v/>
      </c>
      <c r="U29" s="36"/>
      <c r="V29" s="32">
        <v>46111.28800925926</v>
      </c>
    </row>
    <row r="30" spans="1:22" s="23" customFormat="1" ht="30" hidden="1" x14ac:dyDescent="0.2">
      <c r="A30" s="38"/>
      <c r="B30" s="38"/>
      <c r="C30" s="38" t="str">
        <f>IF(OR(TabellaA1[[#This Row],[LUN]]="X",TabellaA1[[#This Row],[MAR]]="X",TabellaA1[[#This Row],[MER]]="X",TabellaA1[[#This Row],[GIO]]="X",TabellaA1[[#This Row],[VEN]]="X",),"X","")</f>
        <v/>
      </c>
      <c r="D30" s="39" t="s">
        <v>26</v>
      </c>
      <c r="E30" s="40" t="s">
        <v>564</v>
      </c>
      <c r="F30" s="40" t="s">
        <v>3923</v>
      </c>
      <c r="G30" s="40" t="s">
        <v>565</v>
      </c>
      <c r="H30" s="41"/>
      <c r="I30" s="41"/>
      <c r="J30" s="41"/>
      <c r="K30" s="41"/>
      <c r="L30" s="42"/>
      <c r="M30" s="43" t="s">
        <v>29</v>
      </c>
      <c r="N30" s="43"/>
      <c r="O30" s="44"/>
      <c r="P30" s="44"/>
      <c r="Q30" s="43"/>
      <c r="R30" s="43"/>
      <c r="S30" s="43"/>
      <c r="T30" s="207" t="str">
        <f ca="1">IF(AND('Inserimento dati'!$B$3=$H$2, TabellaA1[[#This Row],[LUN]]="X"), "X",IF(AND('Inserimento dati'!$B$3=$I$2, TabellaA1[[#This Row],[MAR]]="X"), "X", IF(AND('Inserimento dati'!$B$3=$J$2, TabellaA1[[#This Row],[MER]]="X"), "X",IF(AND('Inserimento dati'!$B$3=$K$2, TabellaA1[[#This Row],[GIO]]="X"), "X", IF(AND('Inserimento dati'!$B$3=$L$2, TabellaA1[[#This Row],[VEN]]="X"), "X","")))))</f>
        <v/>
      </c>
      <c r="U30" s="36"/>
      <c r="V30" s="32">
        <v>46111.287916666668</v>
      </c>
    </row>
    <row r="31" spans="1:22" s="23" customFormat="1" ht="30" hidden="1" x14ac:dyDescent="0.2">
      <c r="A31" s="38"/>
      <c r="B31" s="38"/>
      <c r="C31" s="38" t="str">
        <f>IF(OR(TabellaA1[[#This Row],[LUN]]="X",TabellaA1[[#This Row],[MAR]]="X",TabellaA1[[#This Row],[MER]]="X",TabellaA1[[#This Row],[GIO]]="X",TabellaA1[[#This Row],[VEN]]="X",),"X","")</f>
        <v/>
      </c>
      <c r="D31" s="39" t="s">
        <v>26</v>
      </c>
      <c r="E31" s="40" t="s">
        <v>570</v>
      </c>
      <c r="F31" s="40" t="s">
        <v>3923</v>
      </c>
      <c r="G31" s="40" t="s">
        <v>571</v>
      </c>
      <c r="H31" s="41"/>
      <c r="I31" s="41"/>
      <c r="J31" s="41"/>
      <c r="K31" s="41"/>
      <c r="L31" s="42"/>
      <c r="M31" s="43" t="s">
        <v>29</v>
      </c>
      <c r="N31" s="43"/>
      <c r="O31" s="44"/>
      <c r="P31" s="44"/>
      <c r="Q31" s="43" t="s">
        <v>572</v>
      </c>
      <c r="R31" s="43">
        <v>45915</v>
      </c>
      <c r="S31" s="43" t="s">
        <v>35</v>
      </c>
      <c r="T31" s="207" t="str">
        <f ca="1">IF(AND('Inserimento dati'!$B$3=$H$2, TabellaA1[[#This Row],[LUN]]="X"), "X",IF(AND('Inserimento dati'!$B$3=$I$2, TabellaA1[[#This Row],[MAR]]="X"), "X", IF(AND('Inserimento dati'!$B$3=$J$2, TabellaA1[[#This Row],[MER]]="X"), "X",IF(AND('Inserimento dati'!$B$3=$K$2, TabellaA1[[#This Row],[GIO]]="X"), "X", IF(AND('Inserimento dati'!$B$3=$L$2, TabellaA1[[#This Row],[VEN]]="X"), "X","")))))</f>
        <v/>
      </c>
      <c r="U31" s="36"/>
      <c r="V31" s="32">
        <v>46108.568078703705</v>
      </c>
    </row>
    <row r="32" spans="1:22" s="23" customFormat="1" ht="45" hidden="1" x14ac:dyDescent="0.2">
      <c r="A32" s="38"/>
      <c r="B32" s="38"/>
      <c r="C32" s="38" t="str">
        <f>IF(OR(TabellaA1[[#This Row],[LUN]]="X",TabellaA1[[#This Row],[MAR]]="X",TabellaA1[[#This Row],[MER]]="X",TabellaA1[[#This Row],[GIO]]="X",TabellaA1[[#This Row],[VEN]]="X",),"X","")</f>
        <v/>
      </c>
      <c r="D32" s="39" t="s">
        <v>26</v>
      </c>
      <c r="E32" s="40" t="s">
        <v>573</v>
      </c>
      <c r="F32" s="40" t="s">
        <v>3923</v>
      </c>
      <c r="G32" s="40" t="s">
        <v>574</v>
      </c>
      <c r="H32" s="41"/>
      <c r="I32" s="41"/>
      <c r="J32" s="41"/>
      <c r="K32" s="41"/>
      <c r="L32" s="42"/>
      <c r="M32" s="43" t="s">
        <v>29</v>
      </c>
      <c r="N32" s="43"/>
      <c r="O32" s="44"/>
      <c r="P32" s="44"/>
      <c r="Q32" s="43" t="s">
        <v>575</v>
      </c>
      <c r="R32" s="43">
        <v>45916</v>
      </c>
      <c r="S32" s="43" t="s">
        <v>35</v>
      </c>
      <c r="T32" s="207" t="str">
        <f ca="1">IF(AND('Inserimento dati'!$B$3=$H$2, TabellaA1[[#This Row],[LUN]]="X"), "X",IF(AND('Inserimento dati'!$B$3=$I$2, TabellaA1[[#This Row],[MAR]]="X"), "X", IF(AND('Inserimento dati'!$B$3=$J$2, TabellaA1[[#This Row],[MER]]="X"), "X",IF(AND('Inserimento dati'!$B$3=$K$2, TabellaA1[[#This Row],[GIO]]="X"), "X", IF(AND('Inserimento dati'!$B$3=$L$2, TabellaA1[[#This Row],[VEN]]="X"), "X","")))))</f>
        <v/>
      </c>
      <c r="U32" s="36"/>
      <c r="V32" s="32">
        <v>46108.471828703703</v>
      </c>
    </row>
    <row r="33" spans="1:22" s="23" customFormat="1" ht="23.25" hidden="1" x14ac:dyDescent="0.2">
      <c r="A33" s="38"/>
      <c r="B33" s="38"/>
      <c r="C33" s="38" t="str">
        <f>IF(OR(TabellaA1[[#This Row],[LUN]]="X",TabellaA1[[#This Row],[MAR]]="X",TabellaA1[[#This Row],[MER]]="X",TabellaA1[[#This Row],[GIO]]="X",TabellaA1[[#This Row],[VEN]]="X",),"X","")</f>
        <v/>
      </c>
      <c r="D33" s="39" t="s">
        <v>26</v>
      </c>
      <c r="E33" s="40" t="s">
        <v>562</v>
      </c>
      <c r="F33" s="40" t="s">
        <v>3923</v>
      </c>
      <c r="G33" s="40" t="s">
        <v>563</v>
      </c>
      <c r="H33" s="41"/>
      <c r="I33" s="41"/>
      <c r="J33" s="41"/>
      <c r="K33" s="41"/>
      <c r="L33" s="42"/>
      <c r="M33" s="43" t="s">
        <v>29</v>
      </c>
      <c r="N33" s="43"/>
      <c r="O33" s="44"/>
      <c r="P33" s="44"/>
      <c r="Q33" s="43" t="s">
        <v>559</v>
      </c>
      <c r="R33" s="43">
        <v>45908</v>
      </c>
      <c r="S33" s="43" t="s">
        <v>518</v>
      </c>
      <c r="T33" s="207" t="str">
        <f ca="1">IF(AND('Inserimento dati'!$B$3=$H$2, TabellaA1[[#This Row],[LUN]]="X"), "X",IF(AND('Inserimento dati'!$B$3=$I$2, TabellaA1[[#This Row],[MAR]]="X"), "X", IF(AND('Inserimento dati'!$B$3=$J$2, TabellaA1[[#This Row],[MER]]="X"), "X",IF(AND('Inserimento dati'!$B$3=$K$2, TabellaA1[[#This Row],[GIO]]="X"), "X", IF(AND('Inserimento dati'!$B$3=$L$2, TabellaA1[[#This Row],[VEN]]="X"), "X","")))))</f>
        <v/>
      </c>
      <c r="U33" s="36"/>
      <c r="V33" s="32">
        <v>46107.529016203705</v>
      </c>
    </row>
    <row r="34" spans="1:22" s="23" customFormat="1" ht="23.25" hidden="1" x14ac:dyDescent="0.2">
      <c r="A34" s="38"/>
      <c r="B34" s="38"/>
      <c r="C34" s="38" t="str">
        <f>IF(OR(TabellaA1[[#This Row],[LUN]]="X",TabellaA1[[#This Row],[MAR]]="X",TabellaA1[[#This Row],[MER]]="X",TabellaA1[[#This Row],[GIO]]="X",TabellaA1[[#This Row],[VEN]]="X",),"X","")</f>
        <v/>
      </c>
      <c r="D34" s="39" t="s">
        <v>26</v>
      </c>
      <c r="E34" s="40" t="s">
        <v>560</v>
      </c>
      <c r="F34" s="40" t="s">
        <v>3923</v>
      </c>
      <c r="G34" s="40" t="s">
        <v>561</v>
      </c>
      <c r="H34" s="41"/>
      <c r="I34" s="41"/>
      <c r="J34" s="41"/>
      <c r="K34" s="41"/>
      <c r="L34" s="42"/>
      <c r="M34" s="43" t="s">
        <v>29</v>
      </c>
      <c r="N34" s="43"/>
      <c r="O34" s="44"/>
      <c r="P34" s="44"/>
      <c r="Q34" s="43"/>
      <c r="R34" s="43">
        <v>45905</v>
      </c>
      <c r="S34" s="43" t="s">
        <v>35</v>
      </c>
      <c r="T34" s="207" t="str">
        <f ca="1">IF(AND('Inserimento dati'!$B$3=$H$2, TabellaA1[[#This Row],[LUN]]="X"), "X",IF(AND('Inserimento dati'!$B$3=$I$2, TabellaA1[[#This Row],[MAR]]="X"), "X", IF(AND('Inserimento dati'!$B$3=$J$2, TabellaA1[[#This Row],[MER]]="X"), "X",IF(AND('Inserimento dati'!$B$3=$K$2, TabellaA1[[#This Row],[GIO]]="X"), "X", IF(AND('Inserimento dati'!$B$3=$L$2, TabellaA1[[#This Row],[VEN]]="X"), "X","")))))</f>
        <v/>
      </c>
      <c r="U34" s="36"/>
      <c r="V34" s="32">
        <v>46107.528993055559</v>
      </c>
    </row>
    <row r="35" spans="1:22" s="23" customFormat="1" ht="23.25" hidden="1" x14ac:dyDescent="0.2">
      <c r="A35" s="38"/>
      <c r="B35" s="38"/>
      <c r="C35" s="38" t="str">
        <f>IF(OR(TabellaA1[[#This Row],[LUN]]="X",TabellaA1[[#This Row],[MAR]]="X",TabellaA1[[#This Row],[MER]]="X",TabellaA1[[#This Row],[GIO]]="X",TabellaA1[[#This Row],[VEN]]="X",),"X","")</f>
        <v/>
      </c>
      <c r="D35" s="39" t="s">
        <v>26</v>
      </c>
      <c r="E35" s="40" t="s">
        <v>557</v>
      </c>
      <c r="F35" s="40" t="s">
        <v>3923</v>
      </c>
      <c r="G35" s="40" t="s">
        <v>558</v>
      </c>
      <c r="H35" s="41"/>
      <c r="I35" s="41"/>
      <c r="J35" s="41"/>
      <c r="K35" s="41"/>
      <c r="L35" s="42"/>
      <c r="M35" s="43" t="s">
        <v>29</v>
      </c>
      <c r="N35" s="43"/>
      <c r="O35" s="44"/>
      <c r="P35" s="44"/>
      <c r="Q35" s="43" t="s">
        <v>559</v>
      </c>
      <c r="R35" s="43">
        <v>45905</v>
      </c>
      <c r="S35" s="43" t="s">
        <v>35</v>
      </c>
      <c r="T35" s="207" t="str">
        <f ca="1">IF(AND('Inserimento dati'!$B$3=$H$2, TabellaA1[[#This Row],[LUN]]="X"), "X",IF(AND('Inserimento dati'!$B$3=$I$2, TabellaA1[[#This Row],[MAR]]="X"), "X", IF(AND('Inserimento dati'!$B$3=$J$2, TabellaA1[[#This Row],[MER]]="X"), "X",IF(AND('Inserimento dati'!$B$3=$K$2, TabellaA1[[#This Row],[GIO]]="X"), "X", IF(AND('Inserimento dati'!$B$3=$L$2, TabellaA1[[#This Row],[VEN]]="X"), "X","")))))</f>
        <v/>
      </c>
      <c r="U35" s="36"/>
      <c r="V35" s="32">
        <v>46107.528969907406</v>
      </c>
    </row>
    <row r="36" spans="1:22" s="23" customFormat="1" ht="23.25" hidden="1" x14ac:dyDescent="0.2">
      <c r="A36" s="38"/>
      <c r="B36" s="38"/>
      <c r="C36" s="38" t="str">
        <f>IF(OR(TabellaA1[[#This Row],[LUN]]="X",TabellaA1[[#This Row],[MAR]]="X",TabellaA1[[#This Row],[MER]]="X",TabellaA1[[#This Row],[GIO]]="X",TabellaA1[[#This Row],[VEN]]="X",),"X","")</f>
        <v/>
      </c>
      <c r="D36" s="39" t="s">
        <v>26</v>
      </c>
      <c r="E36" s="40" t="s">
        <v>553</v>
      </c>
      <c r="F36" s="40" t="s">
        <v>3923</v>
      </c>
      <c r="G36" s="40" t="s">
        <v>554</v>
      </c>
      <c r="H36" s="41"/>
      <c r="I36" s="41"/>
      <c r="J36" s="41"/>
      <c r="K36" s="41"/>
      <c r="L36" s="42"/>
      <c r="M36" s="43" t="s">
        <v>29</v>
      </c>
      <c r="N36" s="43"/>
      <c r="O36" s="44"/>
      <c r="P36" s="44"/>
      <c r="Q36" s="43"/>
      <c r="R36" s="43"/>
      <c r="S36" s="43"/>
      <c r="T36" s="207" t="str">
        <f ca="1">IF(AND('Inserimento dati'!$B$3=$H$2, TabellaA1[[#This Row],[LUN]]="X"), "X",IF(AND('Inserimento dati'!$B$3=$I$2, TabellaA1[[#This Row],[MAR]]="X"), "X", IF(AND('Inserimento dati'!$B$3=$J$2, TabellaA1[[#This Row],[MER]]="X"), "X",IF(AND('Inserimento dati'!$B$3=$K$2, TabellaA1[[#This Row],[GIO]]="X"), "X", IF(AND('Inserimento dati'!$B$3=$L$2, TabellaA1[[#This Row],[VEN]]="X"), "X","")))))</f>
        <v/>
      </c>
      <c r="U36" s="36"/>
      <c r="V36" s="32">
        <v>46107.530312499999</v>
      </c>
    </row>
    <row r="37" spans="1:22" s="23" customFormat="1" ht="30" hidden="1" x14ac:dyDescent="0.2">
      <c r="A37" s="38"/>
      <c r="B37" s="38"/>
      <c r="C37" s="38" t="str">
        <f>IF(OR(TabellaA1[[#This Row],[LUN]]="X",TabellaA1[[#This Row],[MAR]]="X",TabellaA1[[#This Row],[MER]]="X",TabellaA1[[#This Row],[GIO]]="X",TabellaA1[[#This Row],[VEN]]="X",),"X","")</f>
        <v/>
      </c>
      <c r="D37" s="39" t="s">
        <v>26</v>
      </c>
      <c r="E37" s="40" t="s">
        <v>555</v>
      </c>
      <c r="F37" s="40" t="s">
        <v>3923</v>
      </c>
      <c r="G37" s="40" t="s">
        <v>556</v>
      </c>
      <c r="H37" s="41"/>
      <c r="I37" s="41"/>
      <c r="J37" s="41"/>
      <c r="K37" s="41"/>
      <c r="L37" s="42"/>
      <c r="M37" s="43" t="s">
        <v>29</v>
      </c>
      <c r="N37" s="43"/>
      <c r="O37" s="44"/>
      <c r="P37" s="44"/>
      <c r="Q37" s="43"/>
      <c r="R37" s="43"/>
      <c r="S37" s="43"/>
      <c r="T37" s="207" t="str">
        <f ca="1">IF(AND('Inserimento dati'!$B$3=$H$2, TabellaA1[[#This Row],[LUN]]="X"), "X",IF(AND('Inserimento dati'!$B$3=$I$2, TabellaA1[[#This Row],[MAR]]="X"), "X", IF(AND('Inserimento dati'!$B$3=$J$2, TabellaA1[[#This Row],[MER]]="X"), "X",IF(AND('Inserimento dati'!$B$3=$K$2, TabellaA1[[#This Row],[GIO]]="X"), "X", IF(AND('Inserimento dati'!$B$3=$L$2, TabellaA1[[#This Row],[VEN]]="X"), "X","")))))</f>
        <v/>
      </c>
      <c r="U37" s="36"/>
      <c r="V37" s="32">
        <v>46106.299953703703</v>
      </c>
    </row>
    <row r="38" spans="1:22" s="23" customFormat="1" ht="23.25" hidden="1" x14ac:dyDescent="0.2">
      <c r="A38" s="38"/>
      <c r="B38" s="38"/>
      <c r="C38" s="38" t="str">
        <f>IF(OR(TabellaA1[[#This Row],[LUN]]="X",TabellaA1[[#This Row],[MAR]]="X",TabellaA1[[#This Row],[MER]]="X",TabellaA1[[#This Row],[GIO]]="X",TabellaA1[[#This Row],[VEN]]="X",),"X","")</f>
        <v/>
      </c>
      <c r="D38" s="39" t="s">
        <v>26</v>
      </c>
      <c r="E38" s="40" t="s">
        <v>548</v>
      </c>
      <c r="F38" s="40" t="s">
        <v>93</v>
      </c>
      <c r="G38" s="40" t="s">
        <v>549</v>
      </c>
      <c r="H38" s="41"/>
      <c r="I38" s="41"/>
      <c r="J38" s="41"/>
      <c r="K38" s="41"/>
      <c r="L38" s="42"/>
      <c r="M38" s="43" t="s">
        <v>29</v>
      </c>
      <c r="N38" s="43"/>
      <c r="O38" s="44"/>
      <c r="P38" s="44"/>
      <c r="Q38" s="43" t="s">
        <v>550</v>
      </c>
      <c r="R38" s="43">
        <v>45903</v>
      </c>
      <c r="S38" s="43" t="s">
        <v>35</v>
      </c>
      <c r="T38" s="207" t="str">
        <f ca="1">IF(AND('Inserimento dati'!$B$3=$H$2, TabellaA1[[#This Row],[LUN]]="X"), "X",IF(AND('Inserimento dati'!$B$3=$I$2, TabellaA1[[#This Row],[MAR]]="X"), "X", IF(AND('Inserimento dati'!$B$3=$J$2, TabellaA1[[#This Row],[MER]]="X"), "X",IF(AND('Inserimento dati'!$B$3=$K$2, TabellaA1[[#This Row],[GIO]]="X"), "X", IF(AND('Inserimento dati'!$B$3=$L$2, TabellaA1[[#This Row],[VEN]]="X"), "X","")))))</f>
        <v/>
      </c>
      <c r="U38" s="36"/>
      <c r="V38" s="32">
        <v>46101.375625000001</v>
      </c>
    </row>
    <row r="39" spans="1:22" s="23" customFormat="1" ht="23.25" hidden="1" x14ac:dyDescent="0.2">
      <c r="A39" s="38"/>
      <c r="B39" s="38"/>
      <c r="C39" s="38" t="str">
        <f>IF(OR(TabellaA1[[#This Row],[LUN]]="X",TabellaA1[[#This Row],[MAR]]="X",TabellaA1[[#This Row],[MER]]="X",TabellaA1[[#This Row],[GIO]]="X",TabellaA1[[#This Row],[VEN]]="X",),"X","")</f>
        <v/>
      </c>
      <c r="D39" s="39" t="s">
        <v>26</v>
      </c>
      <c r="E39" s="40" t="s">
        <v>551</v>
      </c>
      <c r="F39" s="40" t="s">
        <v>3927</v>
      </c>
      <c r="G39" s="40" t="s">
        <v>552</v>
      </c>
      <c r="H39" s="41"/>
      <c r="I39" s="41"/>
      <c r="J39" s="41"/>
      <c r="K39" s="41"/>
      <c r="L39" s="42"/>
      <c r="M39" s="43" t="s">
        <v>29</v>
      </c>
      <c r="N39" s="43"/>
      <c r="O39" s="44"/>
      <c r="P39" s="44"/>
      <c r="Q39" s="43"/>
      <c r="R39" s="43"/>
      <c r="S39" s="43"/>
      <c r="T39" s="207" t="str">
        <f ca="1">IF(AND('Inserimento dati'!$B$3=$H$2, TabellaA1[[#This Row],[LUN]]="X"), "X",IF(AND('Inserimento dati'!$B$3=$I$2, TabellaA1[[#This Row],[MAR]]="X"), "X", IF(AND('Inserimento dati'!$B$3=$J$2, TabellaA1[[#This Row],[MER]]="X"), "X",IF(AND('Inserimento dati'!$B$3=$K$2, TabellaA1[[#This Row],[GIO]]="X"), "X", IF(AND('Inserimento dati'!$B$3=$L$2, TabellaA1[[#This Row],[VEN]]="X"), "X","")))))</f>
        <v/>
      </c>
      <c r="U39" s="36"/>
      <c r="V39" s="32">
        <v>46101.375543981485</v>
      </c>
    </row>
    <row r="40" spans="1:22" s="23" customFormat="1" ht="23.25" hidden="1" x14ac:dyDescent="0.2">
      <c r="A40" s="38"/>
      <c r="B40" s="38"/>
      <c r="C40" s="38" t="str">
        <f>IF(OR(TabellaA1[[#This Row],[LUN]]="X",TabellaA1[[#This Row],[MAR]]="X",TabellaA1[[#This Row],[MER]]="X",TabellaA1[[#This Row],[GIO]]="X",TabellaA1[[#This Row],[VEN]]="X",),"X","")</f>
        <v/>
      </c>
      <c r="D40" s="39" t="s">
        <v>26</v>
      </c>
      <c r="E40" s="40" t="s">
        <v>545</v>
      </c>
      <c r="F40" s="40" t="s">
        <v>3924</v>
      </c>
      <c r="G40" s="40" t="s">
        <v>546</v>
      </c>
      <c r="H40" s="41"/>
      <c r="I40" s="41"/>
      <c r="J40" s="41"/>
      <c r="K40" s="41"/>
      <c r="L40" s="42"/>
      <c r="M40" s="43" t="s">
        <v>29</v>
      </c>
      <c r="N40" s="43"/>
      <c r="O40" s="44"/>
      <c r="P40" s="44"/>
      <c r="Q40" s="43" t="s">
        <v>547</v>
      </c>
      <c r="R40" s="43">
        <v>45901</v>
      </c>
      <c r="S40" s="43" t="s">
        <v>35</v>
      </c>
      <c r="T40" s="207" t="str">
        <f ca="1">IF(AND('Inserimento dati'!$B$3=$H$2, TabellaA1[[#This Row],[LUN]]="X"), "X",IF(AND('Inserimento dati'!$B$3=$I$2, TabellaA1[[#This Row],[MAR]]="X"), "X", IF(AND('Inserimento dati'!$B$3=$J$2, TabellaA1[[#This Row],[MER]]="X"), "X",IF(AND('Inserimento dati'!$B$3=$K$2, TabellaA1[[#This Row],[GIO]]="X"), "X", IF(AND('Inserimento dati'!$B$3=$L$2, TabellaA1[[#This Row],[VEN]]="X"), "X","")))))</f>
        <v/>
      </c>
      <c r="U40" s="36"/>
      <c r="V40" s="32">
        <v>46098.709444444445</v>
      </c>
    </row>
    <row r="41" spans="1:22" s="23" customFormat="1" ht="23.25" hidden="1" x14ac:dyDescent="0.2">
      <c r="A41" s="38"/>
      <c r="B41" s="38"/>
      <c r="C41" s="38" t="str">
        <f>IF(OR(TabellaA1[[#This Row],[LUN]]="X",TabellaA1[[#This Row],[MAR]]="X",TabellaA1[[#This Row],[MER]]="X",TabellaA1[[#This Row],[GIO]]="X",TabellaA1[[#This Row],[VEN]]="X",),"X","")</f>
        <v/>
      </c>
      <c r="D41" s="39" t="s">
        <v>26</v>
      </c>
      <c r="E41" s="40" t="s">
        <v>540</v>
      </c>
      <c r="F41" s="40" t="s">
        <v>3925</v>
      </c>
      <c r="G41" s="40" t="s">
        <v>541</v>
      </c>
      <c r="H41" s="41"/>
      <c r="I41" s="41"/>
      <c r="J41" s="41"/>
      <c r="K41" s="41"/>
      <c r="L41" s="42"/>
      <c r="M41" s="43" t="s">
        <v>29</v>
      </c>
      <c r="N41" s="43"/>
      <c r="O41" s="44"/>
      <c r="P41" s="44"/>
      <c r="Q41" s="43"/>
      <c r="R41" s="43">
        <v>45898</v>
      </c>
      <c r="S41" s="43" t="s">
        <v>35</v>
      </c>
      <c r="T41" s="207" t="str">
        <f ca="1">IF(AND('Inserimento dati'!$B$3=$H$2, TabellaA1[[#This Row],[LUN]]="X"), "X",IF(AND('Inserimento dati'!$B$3=$I$2, TabellaA1[[#This Row],[MAR]]="X"), "X", IF(AND('Inserimento dati'!$B$3=$J$2, TabellaA1[[#This Row],[MER]]="X"), "X",IF(AND('Inserimento dati'!$B$3=$K$2, TabellaA1[[#This Row],[GIO]]="X"), "X", IF(AND('Inserimento dati'!$B$3=$L$2, TabellaA1[[#This Row],[VEN]]="X"), "X","")))))</f>
        <v/>
      </c>
      <c r="U41" s="36"/>
      <c r="V41" s="32">
        <v>46097.686562499999</v>
      </c>
    </row>
    <row r="42" spans="1:22" s="23" customFormat="1" ht="30" hidden="1" x14ac:dyDescent="0.2">
      <c r="A42" s="38"/>
      <c r="B42" s="38"/>
      <c r="C42" s="38" t="str">
        <f>IF(OR(TabellaA1[[#This Row],[LUN]]="X",TabellaA1[[#This Row],[MAR]]="X",TabellaA1[[#This Row],[MER]]="X",TabellaA1[[#This Row],[GIO]]="X",TabellaA1[[#This Row],[VEN]]="X",),"X","")</f>
        <v/>
      </c>
      <c r="D42" s="39" t="s">
        <v>26</v>
      </c>
      <c r="E42" s="40" t="s">
        <v>542</v>
      </c>
      <c r="F42" s="40" t="s">
        <v>3924</v>
      </c>
      <c r="G42" s="40" t="s">
        <v>543</v>
      </c>
      <c r="H42" s="41"/>
      <c r="I42" s="41"/>
      <c r="J42" s="41"/>
      <c r="K42" s="41"/>
      <c r="L42" s="42"/>
      <c r="M42" s="43" t="s">
        <v>29</v>
      </c>
      <c r="N42" s="43"/>
      <c r="O42" s="44"/>
      <c r="P42" s="44"/>
      <c r="Q42" s="43" t="s">
        <v>544</v>
      </c>
      <c r="R42" s="43">
        <v>45898</v>
      </c>
      <c r="S42" s="43" t="s">
        <v>35</v>
      </c>
      <c r="T42" s="207" t="str">
        <f ca="1">IF(AND('Inserimento dati'!$B$3=$H$2, TabellaA1[[#This Row],[LUN]]="X"), "X",IF(AND('Inserimento dati'!$B$3=$I$2, TabellaA1[[#This Row],[MAR]]="X"), "X", IF(AND('Inserimento dati'!$B$3=$J$2, TabellaA1[[#This Row],[MER]]="X"), "X",IF(AND('Inserimento dati'!$B$3=$K$2, TabellaA1[[#This Row],[GIO]]="X"), "X", IF(AND('Inserimento dati'!$B$3=$L$2, TabellaA1[[#This Row],[VEN]]="X"), "X","")))))</f>
        <v/>
      </c>
      <c r="U42" s="36"/>
      <c r="V42" s="32">
        <v>46097.686516203707</v>
      </c>
    </row>
    <row r="43" spans="1:22" s="23" customFormat="1" ht="30" hidden="1" x14ac:dyDescent="0.2">
      <c r="A43" s="38"/>
      <c r="B43" s="38"/>
      <c r="C43" s="38" t="str">
        <f>IF(OR(TabellaA1[[#This Row],[LUN]]="X",TabellaA1[[#This Row],[MAR]]="X",TabellaA1[[#This Row],[MER]]="X",TabellaA1[[#This Row],[GIO]]="X",TabellaA1[[#This Row],[VEN]]="X",),"X","")</f>
        <v/>
      </c>
      <c r="D43" s="39" t="s">
        <v>26</v>
      </c>
      <c r="E43" s="40" t="s">
        <v>538</v>
      </c>
      <c r="F43" s="40" t="s">
        <v>3924</v>
      </c>
      <c r="G43" s="40" t="s">
        <v>539</v>
      </c>
      <c r="H43" s="41"/>
      <c r="I43" s="41"/>
      <c r="J43" s="41"/>
      <c r="K43" s="41"/>
      <c r="L43" s="42"/>
      <c r="M43" s="43" t="s">
        <v>29</v>
      </c>
      <c r="N43" s="43"/>
      <c r="O43" s="44"/>
      <c r="P43" s="44"/>
      <c r="Q43" s="43" t="s">
        <v>261</v>
      </c>
      <c r="R43" s="43">
        <v>45897</v>
      </c>
      <c r="S43" s="43" t="s">
        <v>68</v>
      </c>
      <c r="T43" s="207" t="str">
        <f ca="1">IF(AND('Inserimento dati'!$B$3=$H$2, TabellaA1[[#This Row],[LUN]]="X"), "X",IF(AND('Inserimento dati'!$B$3=$I$2, TabellaA1[[#This Row],[MAR]]="X"), "X", IF(AND('Inserimento dati'!$B$3=$J$2, TabellaA1[[#This Row],[MER]]="X"), "X",IF(AND('Inserimento dati'!$B$3=$K$2, TabellaA1[[#This Row],[GIO]]="X"), "X", IF(AND('Inserimento dati'!$B$3=$L$2, TabellaA1[[#This Row],[VEN]]="X"), "X","")))))</f>
        <v/>
      </c>
      <c r="U43" s="36"/>
      <c r="V43" s="32">
        <v>46097.686493055553</v>
      </c>
    </row>
    <row r="44" spans="1:22" s="23" customFormat="1" ht="23.25" hidden="1" x14ac:dyDescent="0.2">
      <c r="A44" s="38"/>
      <c r="B44" s="38"/>
      <c r="C44" s="38" t="str">
        <f>IF(OR(TabellaA1[[#This Row],[LUN]]="X",TabellaA1[[#This Row],[MAR]]="X",TabellaA1[[#This Row],[MER]]="X",TabellaA1[[#This Row],[GIO]]="X",TabellaA1[[#This Row],[VEN]]="X",),"X","")</f>
        <v/>
      </c>
      <c r="D44" s="39" t="s">
        <v>26</v>
      </c>
      <c r="E44" s="40" t="s">
        <v>536</v>
      </c>
      <c r="F44" s="40" t="s">
        <v>3923</v>
      </c>
      <c r="G44" s="40" t="s">
        <v>537</v>
      </c>
      <c r="H44" s="41"/>
      <c r="I44" s="41"/>
      <c r="J44" s="41"/>
      <c r="K44" s="41"/>
      <c r="L44" s="42"/>
      <c r="M44" s="43" t="s">
        <v>29</v>
      </c>
      <c r="N44" s="43"/>
      <c r="O44" s="44"/>
      <c r="P44" s="44"/>
      <c r="Q44" s="43"/>
      <c r="R44" s="43">
        <v>45897</v>
      </c>
      <c r="S44" s="43" t="s">
        <v>35</v>
      </c>
      <c r="T44" s="207" t="str">
        <f ca="1">IF(AND('Inserimento dati'!$B$3=$H$2, TabellaA1[[#This Row],[LUN]]="X"), "X",IF(AND('Inserimento dati'!$B$3=$I$2, TabellaA1[[#This Row],[MAR]]="X"), "X", IF(AND('Inserimento dati'!$B$3=$J$2, TabellaA1[[#This Row],[MER]]="X"), "X",IF(AND('Inserimento dati'!$B$3=$K$2, TabellaA1[[#This Row],[GIO]]="X"), "X", IF(AND('Inserimento dati'!$B$3=$L$2, TabellaA1[[#This Row],[VEN]]="X"), "X","")))))</f>
        <v/>
      </c>
      <c r="U44" s="36"/>
      <c r="V44" s="32">
        <v>46094.944618055553</v>
      </c>
    </row>
    <row r="45" spans="1:22" s="23" customFormat="1" ht="30" hidden="1" x14ac:dyDescent="0.2">
      <c r="A45" s="38"/>
      <c r="B45" s="38"/>
      <c r="C45" s="38" t="str">
        <f>IF(OR(TabellaA1[[#This Row],[LUN]]="X",TabellaA1[[#This Row],[MAR]]="X",TabellaA1[[#This Row],[MER]]="X",TabellaA1[[#This Row],[GIO]]="X",TabellaA1[[#This Row],[VEN]]="X",),"X","")</f>
        <v/>
      </c>
      <c r="D45" s="39" t="s">
        <v>26</v>
      </c>
      <c r="E45" s="40" t="s">
        <v>531</v>
      </c>
      <c r="F45" s="40" t="s">
        <v>3926</v>
      </c>
      <c r="G45" s="40" t="s">
        <v>532</v>
      </c>
      <c r="H45" s="41"/>
      <c r="I45" s="41"/>
      <c r="J45" s="41"/>
      <c r="K45" s="41"/>
      <c r="L45" s="42"/>
      <c r="M45" s="43" t="s">
        <v>29</v>
      </c>
      <c r="N45" s="43"/>
      <c r="O45" s="44"/>
      <c r="P45" s="44"/>
      <c r="Q45" s="43" t="s">
        <v>533</v>
      </c>
      <c r="R45" s="43">
        <v>45896</v>
      </c>
      <c r="S45" s="43" t="s">
        <v>35</v>
      </c>
      <c r="T45" s="207" t="str">
        <f ca="1">IF(AND('Inserimento dati'!$B$3=$H$2, TabellaA1[[#This Row],[LUN]]="X"), "X",IF(AND('Inserimento dati'!$B$3=$I$2, TabellaA1[[#This Row],[MAR]]="X"), "X", IF(AND('Inserimento dati'!$B$3=$J$2, TabellaA1[[#This Row],[MER]]="X"), "X",IF(AND('Inserimento dati'!$B$3=$K$2, TabellaA1[[#This Row],[GIO]]="X"), "X", IF(AND('Inserimento dati'!$B$3=$L$2, TabellaA1[[#This Row],[VEN]]="X"), "X","")))))</f>
        <v/>
      </c>
      <c r="U45" s="36"/>
      <c r="V45" s="32">
        <v>46092.462129629632</v>
      </c>
    </row>
    <row r="46" spans="1:22" s="23" customFormat="1" ht="23.25" hidden="1" x14ac:dyDescent="0.2">
      <c r="A46" s="38"/>
      <c r="B46" s="38"/>
      <c r="C46" s="38" t="str">
        <f>IF(OR(TabellaA1[[#This Row],[LUN]]="X",TabellaA1[[#This Row],[MAR]]="X",TabellaA1[[#This Row],[MER]]="X",TabellaA1[[#This Row],[GIO]]="X",TabellaA1[[#This Row],[VEN]]="X",),"X","")</f>
        <v/>
      </c>
      <c r="D46" s="39" t="s">
        <v>26</v>
      </c>
      <c r="E46" s="40" t="s">
        <v>526</v>
      </c>
      <c r="F46" s="40" t="s">
        <v>3923</v>
      </c>
      <c r="G46" s="40" t="s">
        <v>527</v>
      </c>
      <c r="H46" s="41"/>
      <c r="I46" s="41"/>
      <c r="J46" s="41"/>
      <c r="K46" s="41"/>
      <c r="L46" s="42"/>
      <c r="M46" s="43" t="s">
        <v>29</v>
      </c>
      <c r="N46" s="43"/>
      <c r="O46" s="44"/>
      <c r="P46" s="44"/>
      <c r="Q46" s="43"/>
      <c r="R46" s="43">
        <v>45895</v>
      </c>
      <c r="S46" s="43" t="s">
        <v>35</v>
      </c>
      <c r="T46" s="207" t="str">
        <f ca="1">IF(AND('Inserimento dati'!$B$3=$H$2, TabellaA1[[#This Row],[LUN]]="X"), "X",IF(AND('Inserimento dati'!$B$3=$I$2, TabellaA1[[#This Row],[MAR]]="X"), "X", IF(AND('Inserimento dati'!$B$3=$J$2, TabellaA1[[#This Row],[MER]]="X"), "X",IF(AND('Inserimento dati'!$B$3=$K$2, TabellaA1[[#This Row],[GIO]]="X"), "X", IF(AND('Inserimento dati'!$B$3=$L$2, TabellaA1[[#This Row],[VEN]]="X"), "X","")))))</f>
        <v/>
      </c>
      <c r="U46" s="36"/>
      <c r="V46" s="32">
        <v>46091.662766203706</v>
      </c>
    </row>
    <row r="47" spans="1:22" s="23" customFormat="1" ht="23.25" hidden="1" x14ac:dyDescent="0.2">
      <c r="A47" s="38"/>
      <c r="B47" s="38"/>
      <c r="C47" s="38" t="str">
        <f>IF(OR(TabellaA1[[#This Row],[LUN]]="X",TabellaA1[[#This Row],[MAR]]="X",TabellaA1[[#This Row],[MER]]="X",TabellaA1[[#This Row],[GIO]]="X",TabellaA1[[#This Row],[VEN]]="X",),"X","")</f>
        <v/>
      </c>
      <c r="D47" s="39" t="s">
        <v>26</v>
      </c>
      <c r="E47" s="40" t="s">
        <v>528</v>
      </c>
      <c r="F47" s="40" t="s">
        <v>3926</v>
      </c>
      <c r="G47" s="40" t="s">
        <v>529</v>
      </c>
      <c r="H47" s="41"/>
      <c r="I47" s="41"/>
      <c r="J47" s="41"/>
      <c r="K47" s="41"/>
      <c r="L47" s="42"/>
      <c r="M47" s="43" t="s">
        <v>29</v>
      </c>
      <c r="N47" s="43"/>
      <c r="O47" s="44"/>
      <c r="P47" s="44"/>
      <c r="Q47" s="43" t="s">
        <v>530</v>
      </c>
      <c r="R47" s="43">
        <v>45896</v>
      </c>
      <c r="S47" s="43" t="s">
        <v>35</v>
      </c>
      <c r="T47" s="207" t="str">
        <f ca="1">IF(AND('Inserimento dati'!$B$3=$H$2, TabellaA1[[#This Row],[LUN]]="X"), "X",IF(AND('Inserimento dati'!$B$3=$I$2, TabellaA1[[#This Row],[MAR]]="X"), "X", IF(AND('Inserimento dati'!$B$3=$J$2, TabellaA1[[#This Row],[MER]]="X"), "X",IF(AND('Inserimento dati'!$B$3=$K$2, TabellaA1[[#This Row],[GIO]]="X"), "X", IF(AND('Inserimento dati'!$B$3=$L$2, TabellaA1[[#This Row],[VEN]]="X"), "X","")))))</f>
        <v/>
      </c>
      <c r="U47" s="36"/>
      <c r="V47" s="32">
        <v>46091.449155092596</v>
      </c>
    </row>
    <row r="48" spans="1:22" s="23" customFormat="1" ht="30" hidden="1" x14ac:dyDescent="0.2">
      <c r="A48" s="38"/>
      <c r="B48" s="38"/>
      <c r="C48" s="38" t="str">
        <f>IF(OR(TabellaA1[[#This Row],[LUN]]="X",TabellaA1[[#This Row],[MAR]]="X",TabellaA1[[#This Row],[MER]]="X",TabellaA1[[#This Row],[GIO]]="X",TabellaA1[[#This Row],[VEN]]="X",),"X","")</f>
        <v/>
      </c>
      <c r="D48" s="39" t="s">
        <v>26</v>
      </c>
      <c r="E48" s="40" t="s">
        <v>522</v>
      </c>
      <c r="F48" s="40" t="s">
        <v>3927</v>
      </c>
      <c r="G48" s="40" t="s">
        <v>523</v>
      </c>
      <c r="H48" s="41"/>
      <c r="I48" s="41"/>
      <c r="J48" s="41"/>
      <c r="K48" s="41"/>
      <c r="L48" s="42"/>
      <c r="M48" s="43" t="s">
        <v>29</v>
      </c>
      <c r="N48" s="43"/>
      <c r="O48" s="44"/>
      <c r="P48" s="44"/>
      <c r="Q48" s="43"/>
      <c r="R48" s="43"/>
      <c r="S48" s="43"/>
      <c r="T48" s="207" t="str">
        <f ca="1">IF(AND('Inserimento dati'!$B$3=$H$2, TabellaA1[[#This Row],[LUN]]="X"), "X",IF(AND('Inserimento dati'!$B$3=$I$2, TabellaA1[[#This Row],[MAR]]="X"), "X", IF(AND('Inserimento dati'!$B$3=$J$2, TabellaA1[[#This Row],[MER]]="X"), "X",IF(AND('Inserimento dati'!$B$3=$K$2, TabellaA1[[#This Row],[GIO]]="X"), "X", IF(AND('Inserimento dati'!$B$3=$L$2, TabellaA1[[#This Row],[VEN]]="X"), "X","")))))</f>
        <v/>
      </c>
      <c r="U48" s="36"/>
      <c r="V48" s="32">
        <v>46090.574814814812</v>
      </c>
    </row>
    <row r="49" spans="1:22" s="23" customFormat="1" ht="30" hidden="1" x14ac:dyDescent="0.2">
      <c r="A49" s="38"/>
      <c r="B49" s="38"/>
      <c r="C49" s="38" t="str">
        <f>IF(OR(TabellaA1[[#This Row],[LUN]]="X",TabellaA1[[#This Row],[MAR]]="X",TabellaA1[[#This Row],[MER]]="X",TabellaA1[[#This Row],[GIO]]="X",TabellaA1[[#This Row],[VEN]]="X",),"X","")</f>
        <v/>
      </c>
      <c r="D49" s="39" t="s">
        <v>26</v>
      </c>
      <c r="E49" s="40" t="s">
        <v>524</v>
      </c>
      <c r="F49" s="40" t="s">
        <v>3927</v>
      </c>
      <c r="G49" s="40" t="s">
        <v>525</v>
      </c>
      <c r="H49" s="41"/>
      <c r="I49" s="41"/>
      <c r="J49" s="41"/>
      <c r="K49" s="41"/>
      <c r="L49" s="42"/>
      <c r="M49" s="43" t="s">
        <v>29</v>
      </c>
      <c r="N49" s="43"/>
      <c r="O49" s="44"/>
      <c r="P49" s="44"/>
      <c r="Q49" s="43"/>
      <c r="R49" s="43"/>
      <c r="S49" s="43"/>
      <c r="T49" s="207" t="str">
        <f ca="1">IF(AND('Inserimento dati'!$B$3=$H$2, TabellaA1[[#This Row],[LUN]]="X"), "X",IF(AND('Inserimento dati'!$B$3=$I$2, TabellaA1[[#This Row],[MAR]]="X"), "X", IF(AND('Inserimento dati'!$B$3=$J$2, TabellaA1[[#This Row],[MER]]="X"), "X",IF(AND('Inserimento dati'!$B$3=$K$2, TabellaA1[[#This Row],[GIO]]="X"), "X", IF(AND('Inserimento dati'!$B$3=$L$2, TabellaA1[[#This Row],[VEN]]="X"), "X","")))))</f>
        <v/>
      </c>
      <c r="U49" s="36"/>
      <c r="V49" s="32">
        <v>46090.574791666666</v>
      </c>
    </row>
    <row r="50" spans="1:22" s="23" customFormat="1" ht="23.25" hidden="1" x14ac:dyDescent="0.2">
      <c r="A50" s="38"/>
      <c r="B50" s="38"/>
      <c r="C50" s="38" t="str">
        <f>IF(OR(TabellaA1[[#This Row],[LUN]]="X",TabellaA1[[#This Row],[MAR]]="X",TabellaA1[[#This Row],[MER]]="X",TabellaA1[[#This Row],[GIO]]="X",TabellaA1[[#This Row],[VEN]]="X",),"X","")</f>
        <v/>
      </c>
      <c r="D50" s="39" t="s">
        <v>26</v>
      </c>
      <c r="E50" s="40" t="s">
        <v>534</v>
      </c>
      <c r="F50" s="40" t="s">
        <v>3923</v>
      </c>
      <c r="G50" s="40" t="s">
        <v>535</v>
      </c>
      <c r="H50" s="41"/>
      <c r="I50" s="41"/>
      <c r="J50" s="41"/>
      <c r="K50" s="41"/>
      <c r="L50" s="42"/>
      <c r="M50" s="43" t="s">
        <v>29</v>
      </c>
      <c r="N50" s="43"/>
      <c r="O50" s="44"/>
      <c r="P50" s="44"/>
      <c r="Q50" s="43"/>
      <c r="R50" s="43">
        <v>45889</v>
      </c>
      <c r="S50" s="43" t="s">
        <v>35</v>
      </c>
      <c r="T50" s="207" t="str">
        <f ca="1">IF(AND('Inserimento dati'!$B$3=$H$2, TabellaA1[[#This Row],[LUN]]="X"), "X",IF(AND('Inserimento dati'!$B$3=$I$2, TabellaA1[[#This Row],[MAR]]="X"), "X", IF(AND('Inserimento dati'!$B$3=$J$2, TabellaA1[[#This Row],[MER]]="X"), "X",IF(AND('Inserimento dati'!$B$3=$K$2, TabellaA1[[#This Row],[GIO]]="X"), "X", IF(AND('Inserimento dati'!$B$3=$L$2, TabellaA1[[#This Row],[VEN]]="X"), "X","")))))</f>
        <v/>
      </c>
      <c r="U50" s="36"/>
      <c r="V50" s="32">
        <v>46090.574780092589</v>
      </c>
    </row>
    <row r="51" spans="1:22" s="23" customFormat="1" ht="45" hidden="1" x14ac:dyDescent="0.2">
      <c r="A51" s="38"/>
      <c r="B51" s="38"/>
      <c r="C51" s="38" t="str">
        <f>IF(OR(TabellaA1[[#This Row],[LUN]]="X",TabellaA1[[#This Row],[MAR]]="X",TabellaA1[[#This Row],[MER]]="X",TabellaA1[[#This Row],[GIO]]="X",TabellaA1[[#This Row],[VEN]]="X",),"X","")</f>
        <v/>
      </c>
      <c r="D51" s="39" t="s">
        <v>26</v>
      </c>
      <c r="E51" s="40" t="s">
        <v>519</v>
      </c>
      <c r="F51" s="40" t="s">
        <v>3924</v>
      </c>
      <c r="G51" s="40" t="s">
        <v>520</v>
      </c>
      <c r="H51" s="41"/>
      <c r="I51" s="41"/>
      <c r="J51" s="41"/>
      <c r="K51" s="41"/>
      <c r="L51" s="42"/>
      <c r="M51" s="43" t="s">
        <v>29</v>
      </c>
      <c r="N51" s="43"/>
      <c r="O51" s="44"/>
      <c r="P51" s="44"/>
      <c r="Q51" s="43" t="s">
        <v>521</v>
      </c>
      <c r="R51" s="43">
        <v>45888</v>
      </c>
      <c r="S51" s="43" t="s">
        <v>518</v>
      </c>
      <c r="T51" s="207" t="str">
        <f ca="1">IF(AND('Inserimento dati'!$B$3=$H$2, TabellaA1[[#This Row],[LUN]]="X"), "X",IF(AND('Inserimento dati'!$B$3=$I$2, TabellaA1[[#This Row],[MAR]]="X"), "X", IF(AND('Inserimento dati'!$B$3=$J$2, TabellaA1[[#This Row],[MER]]="X"), "X",IF(AND('Inserimento dati'!$B$3=$K$2, TabellaA1[[#This Row],[GIO]]="X"), "X", IF(AND('Inserimento dati'!$B$3=$L$2, TabellaA1[[#This Row],[VEN]]="X"), "X","")))))</f>
        <v/>
      </c>
      <c r="U51" s="36"/>
      <c r="V51" s="32">
        <v>46090.574756944443</v>
      </c>
    </row>
    <row r="52" spans="1:22" s="23" customFormat="1" ht="23.25" hidden="1" x14ac:dyDescent="0.2">
      <c r="A52" s="38"/>
      <c r="B52" s="38"/>
      <c r="C52" s="38" t="str">
        <f>IF(OR(TabellaA1[[#This Row],[LUN]]="X",TabellaA1[[#This Row],[MAR]]="X",TabellaA1[[#This Row],[MER]]="X",TabellaA1[[#This Row],[GIO]]="X",TabellaA1[[#This Row],[VEN]]="X",),"X","")</f>
        <v/>
      </c>
      <c r="D52" s="39" t="s">
        <v>26</v>
      </c>
      <c r="E52" s="40" t="s">
        <v>515</v>
      </c>
      <c r="F52" s="40" t="s">
        <v>3925</v>
      </c>
      <c r="G52" s="40" t="s">
        <v>516</v>
      </c>
      <c r="H52" s="41"/>
      <c r="I52" s="41"/>
      <c r="J52" s="41"/>
      <c r="K52" s="41"/>
      <c r="L52" s="42"/>
      <c r="M52" s="43" t="s">
        <v>29</v>
      </c>
      <c r="N52" s="43"/>
      <c r="O52" s="44"/>
      <c r="P52" s="44"/>
      <c r="Q52" s="43" t="s">
        <v>517</v>
      </c>
      <c r="R52" s="43">
        <v>45888</v>
      </c>
      <c r="S52" s="43" t="s">
        <v>518</v>
      </c>
      <c r="T52" s="207" t="str">
        <f ca="1">IF(AND('Inserimento dati'!$B$3=$H$2, TabellaA1[[#This Row],[LUN]]="X"), "X",IF(AND('Inserimento dati'!$B$3=$I$2, TabellaA1[[#This Row],[MAR]]="X"), "X", IF(AND('Inserimento dati'!$B$3=$J$2, TabellaA1[[#This Row],[MER]]="X"), "X",IF(AND('Inserimento dati'!$B$3=$K$2, TabellaA1[[#This Row],[GIO]]="X"), "X", IF(AND('Inserimento dati'!$B$3=$L$2, TabellaA1[[#This Row],[VEN]]="X"), "X","")))))</f>
        <v/>
      </c>
      <c r="U52" s="36"/>
      <c r="V52" s="32">
        <v>46090.574745370373</v>
      </c>
    </row>
    <row r="53" spans="1:22" s="23" customFormat="1" ht="30" hidden="1" x14ac:dyDescent="0.2">
      <c r="A53" s="38"/>
      <c r="B53" s="38"/>
      <c r="C53" s="38" t="str">
        <f>IF(OR(TabellaA1[[#This Row],[LUN]]="X",TabellaA1[[#This Row],[MAR]]="X",TabellaA1[[#This Row],[MER]]="X",TabellaA1[[#This Row],[GIO]]="X",TabellaA1[[#This Row],[VEN]]="X",),"X","")</f>
        <v/>
      </c>
      <c r="D53" s="39" t="s">
        <v>26</v>
      </c>
      <c r="E53" s="40" t="s">
        <v>509</v>
      </c>
      <c r="F53" s="40" t="s">
        <v>3923</v>
      </c>
      <c r="G53" s="40" t="s">
        <v>510</v>
      </c>
      <c r="H53" s="41"/>
      <c r="I53" s="41"/>
      <c r="J53" s="41"/>
      <c r="K53" s="41"/>
      <c r="L53" s="42"/>
      <c r="M53" s="43" t="s">
        <v>29</v>
      </c>
      <c r="N53" s="43"/>
      <c r="O53" s="44"/>
      <c r="P53" s="44"/>
      <c r="Q53" s="43" t="s">
        <v>511</v>
      </c>
      <c r="R53" s="43">
        <v>45882</v>
      </c>
      <c r="S53" s="43" t="s">
        <v>35</v>
      </c>
      <c r="T53" s="207" t="str">
        <f ca="1">IF(AND('Inserimento dati'!$B$3=$H$2, TabellaA1[[#This Row],[LUN]]="X"), "X",IF(AND('Inserimento dati'!$B$3=$I$2, TabellaA1[[#This Row],[MAR]]="X"), "X", IF(AND('Inserimento dati'!$B$3=$J$2, TabellaA1[[#This Row],[MER]]="X"), "X",IF(AND('Inserimento dati'!$B$3=$K$2, TabellaA1[[#This Row],[GIO]]="X"), "X", IF(AND('Inserimento dati'!$B$3=$L$2, TabellaA1[[#This Row],[VEN]]="X"), "X","")))))</f>
        <v/>
      </c>
      <c r="U53" s="36"/>
      <c r="V53" s="32">
        <v>46090.57472222222</v>
      </c>
    </row>
    <row r="54" spans="1:22" s="23" customFormat="1" ht="23.25" hidden="1" x14ac:dyDescent="0.2">
      <c r="A54" s="38"/>
      <c r="B54" s="38"/>
      <c r="C54" s="38" t="str">
        <f>IF(OR(TabellaA1[[#This Row],[LUN]]="X",TabellaA1[[#This Row],[MAR]]="X",TabellaA1[[#This Row],[MER]]="X",TabellaA1[[#This Row],[GIO]]="X",TabellaA1[[#This Row],[VEN]]="X",),"X","")</f>
        <v/>
      </c>
      <c r="D54" s="39" t="s">
        <v>26</v>
      </c>
      <c r="E54" s="40" t="s">
        <v>512</v>
      </c>
      <c r="F54" s="40" t="s">
        <v>3926</v>
      </c>
      <c r="G54" s="40" t="s">
        <v>513</v>
      </c>
      <c r="H54" s="41"/>
      <c r="I54" s="41"/>
      <c r="J54" s="41"/>
      <c r="K54" s="41"/>
      <c r="L54" s="42"/>
      <c r="M54" s="43" t="s">
        <v>29</v>
      </c>
      <c r="N54" s="43"/>
      <c r="O54" s="44"/>
      <c r="P54" s="44"/>
      <c r="Q54" s="43" t="s">
        <v>514</v>
      </c>
      <c r="R54" s="43"/>
      <c r="S54" s="43"/>
      <c r="T54" s="207" t="str">
        <f ca="1">IF(AND('Inserimento dati'!$B$3=$H$2, TabellaA1[[#This Row],[LUN]]="X"), "X",IF(AND('Inserimento dati'!$B$3=$I$2, TabellaA1[[#This Row],[MAR]]="X"), "X", IF(AND('Inserimento dati'!$B$3=$J$2, TabellaA1[[#This Row],[MER]]="X"), "X",IF(AND('Inserimento dati'!$B$3=$K$2, TabellaA1[[#This Row],[GIO]]="X"), "X", IF(AND('Inserimento dati'!$B$3=$L$2, TabellaA1[[#This Row],[VEN]]="X"), "X","")))))</f>
        <v/>
      </c>
      <c r="U54" s="36"/>
      <c r="V54" s="32">
        <v>46087.545624999999</v>
      </c>
    </row>
    <row r="55" spans="1:22" s="23" customFormat="1" ht="30" hidden="1" x14ac:dyDescent="0.2">
      <c r="A55" s="24"/>
      <c r="B55" s="24"/>
      <c r="C55" s="24" t="str">
        <f>IF(OR(TabellaA1[[#This Row],[LUN]]="X",TabellaA1[[#This Row],[MAR]]="X",TabellaA1[[#This Row],[MER]]="X",TabellaA1[[#This Row],[GIO]]="X",TabellaA1[[#This Row],[VEN]]="X",),"X","")</f>
        <v/>
      </c>
      <c r="D55" s="25" t="s">
        <v>26</v>
      </c>
      <c r="E55" s="26" t="s">
        <v>45</v>
      </c>
      <c r="F55" s="26">
        <v>900</v>
      </c>
      <c r="G55" s="26" t="s">
        <v>46</v>
      </c>
      <c r="H55" s="27"/>
      <c r="I55" s="27"/>
      <c r="J55" s="27"/>
      <c r="K55" s="27"/>
      <c r="L55" s="27"/>
      <c r="M55" s="26" t="s">
        <v>29</v>
      </c>
      <c r="N55" s="28"/>
      <c r="O55" s="29"/>
      <c r="P55" s="29"/>
      <c r="Q55" s="28" t="s">
        <v>43</v>
      </c>
      <c r="R55" s="28"/>
      <c r="S55" s="28"/>
      <c r="T55" s="30" t="str">
        <f ca="1">IF(AND('Inserimento dati'!$B$3=$H$2, TabellaA1[[#This Row],[LUN]]="X"), "X",IF(AND('Inserimento dati'!$B$3=$I$2, TabellaA1[[#This Row],[MAR]]="X"), "X", IF(AND('Inserimento dati'!$B$3=$J$2, TabellaA1[[#This Row],[MER]]="X"), "X",IF(AND('Inserimento dati'!$B$3=$K$2, TabellaA1[[#This Row],[GIO]]="X"), "X", IF(AND('Inserimento dati'!$B$3=$L$2, TabellaA1[[#This Row],[VEN]]="X"), "X","")))))</f>
        <v/>
      </c>
      <c r="U55" s="33"/>
      <c r="V55" s="32">
        <v>46085.704282407409</v>
      </c>
    </row>
    <row r="56" spans="1:22" s="23" customFormat="1" ht="45" hidden="1" x14ac:dyDescent="0.2">
      <c r="A56" s="38"/>
      <c r="B56" s="38"/>
      <c r="C56" s="38" t="str">
        <f>IF(OR(TabellaA1[[#This Row],[LUN]]="X",TabellaA1[[#This Row],[MAR]]="X",TabellaA1[[#This Row],[MER]]="X",TabellaA1[[#This Row],[GIO]]="X",TabellaA1[[#This Row],[VEN]]="X",),"X","")</f>
        <v/>
      </c>
      <c r="D56" s="39" t="s">
        <v>26</v>
      </c>
      <c r="E56" s="40" t="s">
        <v>505</v>
      </c>
      <c r="F56" s="40" t="s">
        <v>3923</v>
      </c>
      <c r="G56" s="40" t="s">
        <v>506</v>
      </c>
      <c r="H56" s="41"/>
      <c r="I56" s="41"/>
      <c r="J56" s="41"/>
      <c r="K56" s="41"/>
      <c r="L56" s="42"/>
      <c r="M56" s="43" t="s">
        <v>29</v>
      </c>
      <c r="N56" s="43"/>
      <c r="O56" s="44"/>
      <c r="P56" s="44"/>
      <c r="Q56" s="43" t="s">
        <v>507</v>
      </c>
      <c r="R56" s="43">
        <v>45882</v>
      </c>
      <c r="S56" s="43" t="s">
        <v>508</v>
      </c>
      <c r="T56" s="207" t="str">
        <f ca="1">IF(AND('Inserimento dati'!$B$3=$H$2, TabellaA1[[#This Row],[LUN]]="X"), "X",IF(AND('Inserimento dati'!$B$3=$I$2, TabellaA1[[#This Row],[MAR]]="X"), "X", IF(AND('Inserimento dati'!$B$3=$J$2, TabellaA1[[#This Row],[MER]]="X"), "X",IF(AND('Inserimento dati'!$B$3=$K$2, TabellaA1[[#This Row],[GIO]]="X"), "X", IF(AND('Inserimento dati'!$B$3=$L$2, TabellaA1[[#This Row],[VEN]]="X"), "X","")))))</f>
        <v/>
      </c>
      <c r="U56" s="36"/>
      <c r="V56" s="32">
        <v>46085.282210648147</v>
      </c>
    </row>
    <row r="57" spans="1:22" s="23" customFormat="1" ht="23.25" hidden="1" x14ac:dyDescent="0.2">
      <c r="A57" s="38"/>
      <c r="B57" s="38"/>
      <c r="C57" s="38" t="str">
        <f>IF(OR(TabellaA1[[#This Row],[LUN]]="X",TabellaA1[[#This Row],[MAR]]="X",TabellaA1[[#This Row],[MER]]="X",TabellaA1[[#This Row],[GIO]]="X",TabellaA1[[#This Row],[VEN]]="X",),"X","")</f>
        <v/>
      </c>
      <c r="D57" s="39" t="s">
        <v>26</v>
      </c>
      <c r="E57" s="40" t="s">
        <v>493</v>
      </c>
      <c r="F57" s="40" t="s">
        <v>3926</v>
      </c>
      <c r="G57" s="40" t="s">
        <v>494</v>
      </c>
      <c r="H57" s="41"/>
      <c r="I57" s="41"/>
      <c r="J57" s="41"/>
      <c r="K57" s="41"/>
      <c r="L57" s="42"/>
      <c r="M57" s="43" t="s">
        <v>29</v>
      </c>
      <c r="N57" s="43"/>
      <c r="O57" s="44"/>
      <c r="P57" s="44"/>
      <c r="Q57" s="43" t="s">
        <v>495</v>
      </c>
      <c r="R57" s="43">
        <v>45860</v>
      </c>
      <c r="S57" s="43" t="s">
        <v>44</v>
      </c>
      <c r="T57" s="207" t="str">
        <f ca="1">IF(AND('Inserimento dati'!$B$3=$H$2, TabellaA1[[#This Row],[LUN]]="X"), "X",IF(AND('Inserimento dati'!$B$3=$I$2, TabellaA1[[#This Row],[MAR]]="X"), "X", IF(AND('Inserimento dati'!$B$3=$J$2, TabellaA1[[#This Row],[MER]]="X"), "X",IF(AND('Inserimento dati'!$B$3=$K$2, TabellaA1[[#This Row],[GIO]]="X"), "X", IF(AND('Inserimento dati'!$B$3=$L$2, TabellaA1[[#This Row],[VEN]]="X"), "X","")))))</f>
        <v/>
      </c>
      <c r="U57" s="36"/>
      <c r="V57" s="32">
        <v>46083.318090277775</v>
      </c>
    </row>
    <row r="58" spans="1:22" s="23" customFormat="1" ht="30" hidden="1" x14ac:dyDescent="0.2">
      <c r="A58" s="38"/>
      <c r="B58" s="38"/>
      <c r="C58" s="38" t="str">
        <f>IF(OR(TabellaA1[[#This Row],[LUN]]="X",TabellaA1[[#This Row],[MAR]]="X",TabellaA1[[#This Row],[MER]]="X",TabellaA1[[#This Row],[GIO]]="X",TabellaA1[[#This Row],[VEN]]="X",),"X","")</f>
        <v/>
      </c>
      <c r="D58" s="39" t="s">
        <v>26</v>
      </c>
      <c r="E58" s="40" t="s">
        <v>496</v>
      </c>
      <c r="F58" s="40" t="s">
        <v>93</v>
      </c>
      <c r="G58" s="40" t="s">
        <v>497</v>
      </c>
      <c r="H58" s="41"/>
      <c r="I58" s="41"/>
      <c r="J58" s="41"/>
      <c r="K58" s="41"/>
      <c r="L58" s="42"/>
      <c r="M58" s="43" t="s">
        <v>29</v>
      </c>
      <c r="N58" s="43"/>
      <c r="O58" s="44"/>
      <c r="P58" s="44"/>
      <c r="Q58" s="43" t="s">
        <v>498</v>
      </c>
      <c r="R58" s="43">
        <v>45856</v>
      </c>
      <c r="S58" s="43" t="s">
        <v>157</v>
      </c>
      <c r="T58" s="207" t="str">
        <f ca="1">IF(AND('Inserimento dati'!$B$3=$H$2, TabellaA1[[#This Row],[LUN]]="X"), "X",IF(AND('Inserimento dati'!$B$3=$I$2, TabellaA1[[#This Row],[MAR]]="X"), "X", IF(AND('Inserimento dati'!$B$3=$J$2, TabellaA1[[#This Row],[MER]]="X"), "X",IF(AND('Inserimento dati'!$B$3=$K$2, TabellaA1[[#This Row],[GIO]]="X"), "X", IF(AND('Inserimento dati'!$B$3=$L$2, TabellaA1[[#This Row],[VEN]]="X"), "X","")))))</f>
        <v/>
      </c>
      <c r="U58" s="36"/>
      <c r="V58" s="32">
        <v>46080.60297453704</v>
      </c>
    </row>
    <row r="59" spans="1:22" s="23" customFormat="1" ht="23.25" hidden="1" x14ac:dyDescent="0.2">
      <c r="A59" s="38"/>
      <c r="B59" s="38"/>
      <c r="C59" s="38" t="str">
        <f>IF(OR(TabellaA1[[#This Row],[LUN]]="X",TabellaA1[[#This Row],[MAR]]="X",TabellaA1[[#This Row],[MER]]="X",TabellaA1[[#This Row],[GIO]]="X",TabellaA1[[#This Row],[VEN]]="X",),"X","")</f>
        <v/>
      </c>
      <c r="D59" s="39" t="s">
        <v>26</v>
      </c>
      <c r="E59" s="40" t="s">
        <v>502</v>
      </c>
      <c r="F59" s="40" t="s">
        <v>3925</v>
      </c>
      <c r="G59" s="40" t="s">
        <v>503</v>
      </c>
      <c r="H59" s="41"/>
      <c r="I59" s="41"/>
      <c r="J59" s="41"/>
      <c r="K59" s="41"/>
      <c r="L59" s="42"/>
      <c r="M59" s="43" t="s">
        <v>29</v>
      </c>
      <c r="N59" s="43"/>
      <c r="O59" s="44"/>
      <c r="P59" s="44"/>
      <c r="Q59" s="43" t="s">
        <v>504</v>
      </c>
      <c r="R59" s="43">
        <v>45868</v>
      </c>
      <c r="S59" s="43" t="s">
        <v>68</v>
      </c>
      <c r="T59" s="207" t="str">
        <f ca="1">IF(AND('Inserimento dati'!$B$3=$H$2, TabellaA1[[#This Row],[LUN]]="X"), "X",IF(AND('Inserimento dati'!$B$3=$I$2, TabellaA1[[#This Row],[MAR]]="X"), "X", IF(AND('Inserimento dati'!$B$3=$J$2, TabellaA1[[#This Row],[MER]]="X"), "X",IF(AND('Inserimento dati'!$B$3=$K$2, TabellaA1[[#This Row],[GIO]]="X"), "X", IF(AND('Inserimento dati'!$B$3=$L$2, TabellaA1[[#This Row],[VEN]]="X"), "X","")))))</f>
        <v/>
      </c>
      <c r="U59" s="36"/>
      <c r="V59" s="32">
        <v>46080.602962962963</v>
      </c>
    </row>
    <row r="60" spans="1:22" s="23" customFormat="1" ht="30" hidden="1" x14ac:dyDescent="0.2">
      <c r="A60" s="38"/>
      <c r="B60" s="38"/>
      <c r="C60" s="38" t="str">
        <f>IF(OR(TabellaA1[[#This Row],[LUN]]="X",TabellaA1[[#This Row],[MAR]]="X",TabellaA1[[#This Row],[MER]]="X",TabellaA1[[#This Row],[GIO]]="X",TabellaA1[[#This Row],[VEN]]="X",),"X","")</f>
        <v/>
      </c>
      <c r="D60" s="39" t="s">
        <v>26</v>
      </c>
      <c r="E60" s="40" t="s">
        <v>490</v>
      </c>
      <c r="F60" s="40" t="s">
        <v>3923</v>
      </c>
      <c r="G60" s="40" t="s">
        <v>491</v>
      </c>
      <c r="H60" s="41"/>
      <c r="I60" s="41"/>
      <c r="J60" s="41"/>
      <c r="K60" s="41"/>
      <c r="L60" s="42"/>
      <c r="M60" s="43" t="s">
        <v>29</v>
      </c>
      <c r="N60" s="43"/>
      <c r="O60" s="44"/>
      <c r="P60" s="44"/>
      <c r="Q60" s="43" t="s">
        <v>492</v>
      </c>
      <c r="R60" s="43">
        <v>45853</v>
      </c>
      <c r="S60" s="43" t="s">
        <v>184</v>
      </c>
      <c r="T60" s="207" t="str">
        <f ca="1">IF(AND('Inserimento dati'!$B$3=$H$2, TabellaA1[[#This Row],[LUN]]="X"), "X",IF(AND('Inserimento dati'!$B$3=$I$2, TabellaA1[[#This Row],[MAR]]="X"), "X", IF(AND('Inserimento dati'!$B$3=$J$2, TabellaA1[[#This Row],[MER]]="X"), "X",IF(AND('Inserimento dati'!$B$3=$K$2, TabellaA1[[#This Row],[GIO]]="X"), "X", IF(AND('Inserimento dati'!$B$3=$L$2, TabellaA1[[#This Row],[VEN]]="X"), "X","")))))</f>
        <v/>
      </c>
      <c r="U60" s="36"/>
      <c r="V60" s="32">
        <v>46080.488518518519</v>
      </c>
    </row>
    <row r="61" spans="1:22" s="23" customFormat="1" ht="30" hidden="1" x14ac:dyDescent="0.2">
      <c r="A61" s="24"/>
      <c r="B61" s="24"/>
      <c r="C61" s="24" t="str">
        <f>IF(OR(TabellaA1[[#This Row],[LUN]]="X",TabellaA1[[#This Row],[MAR]]="X",TabellaA1[[#This Row],[MER]]="X",TabellaA1[[#This Row],[GIO]]="X",TabellaA1[[#This Row],[VEN]]="X",),"X","")</f>
        <v/>
      </c>
      <c r="D61" s="25" t="s">
        <v>26</v>
      </c>
      <c r="E61" s="26" t="s">
        <v>41</v>
      </c>
      <c r="F61" s="26">
        <v>400</v>
      </c>
      <c r="G61" s="26" t="s">
        <v>42</v>
      </c>
      <c r="H61" s="27"/>
      <c r="I61" s="27"/>
      <c r="J61" s="27"/>
      <c r="K61" s="27"/>
      <c r="L61" s="27"/>
      <c r="M61" s="26" t="s">
        <v>29</v>
      </c>
      <c r="N61" s="28"/>
      <c r="O61" s="29"/>
      <c r="P61" s="29"/>
      <c r="Q61" s="28" t="s">
        <v>43</v>
      </c>
      <c r="R61" s="28">
        <v>45880</v>
      </c>
      <c r="S61" s="28" t="s">
        <v>44</v>
      </c>
      <c r="T61" s="30" t="str">
        <f ca="1">IF(AND('Inserimento dati'!$B$3=$H$2, TabellaA1[[#This Row],[LUN]]="X"), "X",IF(AND('Inserimento dati'!$B$3=$I$2, TabellaA1[[#This Row],[MAR]]="X"), "X", IF(AND('Inserimento dati'!$B$3=$J$2, TabellaA1[[#This Row],[MER]]="X"), "X",IF(AND('Inserimento dati'!$B$3=$K$2, TabellaA1[[#This Row],[GIO]]="X"), "X", IF(AND('Inserimento dati'!$B$3=$L$2, TabellaA1[[#This Row],[VEN]]="X"), "X","")))))</f>
        <v/>
      </c>
      <c r="U61" s="33"/>
      <c r="V61" s="32">
        <v>46080.48847222222</v>
      </c>
    </row>
    <row r="62" spans="1:22" s="23" customFormat="1" ht="45" hidden="1" x14ac:dyDescent="0.2">
      <c r="A62" s="38"/>
      <c r="B62" s="38"/>
      <c r="C62" s="38" t="str">
        <f>IF(OR(TabellaA1[[#This Row],[LUN]]="X",TabellaA1[[#This Row],[MAR]]="X",TabellaA1[[#This Row],[MER]]="X",TabellaA1[[#This Row],[GIO]]="X",TabellaA1[[#This Row],[VEN]]="X",),"X","")</f>
        <v/>
      </c>
      <c r="D62" s="39" t="s">
        <v>26</v>
      </c>
      <c r="E62" s="40" t="s">
        <v>487</v>
      </c>
      <c r="F62" s="40" t="s">
        <v>3923</v>
      </c>
      <c r="G62" s="40" t="s">
        <v>488</v>
      </c>
      <c r="H62" s="41"/>
      <c r="I62" s="41"/>
      <c r="J62" s="41"/>
      <c r="K62" s="41"/>
      <c r="L62" s="42"/>
      <c r="M62" s="43" t="s">
        <v>29</v>
      </c>
      <c r="N62" s="43"/>
      <c r="O62" s="44"/>
      <c r="P62" s="44"/>
      <c r="Q62" s="43" t="s">
        <v>489</v>
      </c>
      <c r="R62" s="43">
        <v>45847</v>
      </c>
      <c r="S62" s="43" t="s">
        <v>457</v>
      </c>
      <c r="T62" s="207" t="str">
        <f ca="1">IF(AND('Inserimento dati'!$B$3=$H$2, TabellaA1[[#This Row],[LUN]]="X"), "X",IF(AND('Inserimento dati'!$B$3=$I$2, TabellaA1[[#This Row],[MAR]]="X"), "X", IF(AND('Inserimento dati'!$B$3=$J$2, TabellaA1[[#This Row],[MER]]="X"), "X",IF(AND('Inserimento dati'!$B$3=$K$2, TabellaA1[[#This Row],[GIO]]="X"), "X", IF(AND('Inserimento dati'!$B$3=$L$2, TabellaA1[[#This Row],[VEN]]="X"), "X","")))))</f>
        <v/>
      </c>
      <c r="U62" s="36"/>
      <c r="V62" s="32">
        <v>46080.488437499997</v>
      </c>
    </row>
    <row r="63" spans="1:22" s="23" customFormat="1" ht="23.25" hidden="1" x14ac:dyDescent="0.2">
      <c r="A63" s="38"/>
      <c r="B63" s="38"/>
      <c r="C63" s="38" t="str">
        <f>IF(OR(TabellaA1[[#This Row],[LUN]]="X",TabellaA1[[#This Row],[MAR]]="X",TabellaA1[[#This Row],[MER]]="X",TabellaA1[[#This Row],[GIO]]="X",TabellaA1[[#This Row],[VEN]]="X",),"X","")</f>
        <v/>
      </c>
      <c r="D63" s="39" t="s">
        <v>26</v>
      </c>
      <c r="E63" s="40" t="s">
        <v>480</v>
      </c>
      <c r="F63" s="40" t="s">
        <v>3925</v>
      </c>
      <c r="G63" s="40" t="s">
        <v>481</v>
      </c>
      <c r="H63" s="41"/>
      <c r="I63" s="41"/>
      <c r="J63" s="41"/>
      <c r="K63" s="41"/>
      <c r="L63" s="42"/>
      <c r="M63" s="43" t="s">
        <v>29</v>
      </c>
      <c r="N63" s="43"/>
      <c r="O63" s="44"/>
      <c r="P63" s="44"/>
      <c r="Q63" s="43" t="s">
        <v>482</v>
      </c>
      <c r="R63" s="43">
        <v>45841</v>
      </c>
      <c r="S63" s="43" t="s">
        <v>35</v>
      </c>
      <c r="T63" s="207" t="str">
        <f ca="1">IF(AND('Inserimento dati'!$B$3=$H$2, TabellaA1[[#This Row],[LUN]]="X"), "X",IF(AND('Inserimento dati'!$B$3=$I$2, TabellaA1[[#This Row],[MAR]]="X"), "X", IF(AND('Inserimento dati'!$B$3=$J$2, TabellaA1[[#This Row],[MER]]="X"), "X",IF(AND('Inserimento dati'!$B$3=$K$2, TabellaA1[[#This Row],[GIO]]="X"), "X", IF(AND('Inserimento dati'!$B$3=$L$2, TabellaA1[[#This Row],[VEN]]="X"), "X","")))))</f>
        <v/>
      </c>
      <c r="U63" s="36" t="str">
        <f t="shared" ref="U63:U76" ca="1" si="0">IFERROR(MID(G63,_xlfn.AGGREGATE(15,6,(ROW(INDIRECT("1:"&amp;LEN(G63)-7)))/(ISNUMBER(--MID(G63,ROW(INDIRECT("1:"&amp;LEN(G63)-7)),8))),1),8),"")</f>
        <v/>
      </c>
      <c r="V63" s="32">
        <v>46077.533171296294</v>
      </c>
    </row>
    <row r="64" spans="1:22" s="23" customFormat="1" ht="23.25" hidden="1" x14ac:dyDescent="0.2">
      <c r="A64" s="38"/>
      <c r="B64" s="38"/>
      <c r="C64" s="38" t="str">
        <f>IF(OR(TabellaA1[[#This Row],[LUN]]="X",TabellaA1[[#This Row],[MAR]]="X",TabellaA1[[#This Row],[MER]]="X",TabellaA1[[#This Row],[GIO]]="X",TabellaA1[[#This Row],[VEN]]="X",),"X","")</f>
        <v/>
      </c>
      <c r="D64" s="39" t="s">
        <v>26</v>
      </c>
      <c r="E64" s="40" t="s">
        <v>499</v>
      </c>
      <c r="F64" s="40" t="s">
        <v>3927</v>
      </c>
      <c r="G64" s="40" t="s">
        <v>500</v>
      </c>
      <c r="H64" s="41"/>
      <c r="I64" s="41"/>
      <c r="J64" s="41"/>
      <c r="K64" s="41"/>
      <c r="L64" s="42"/>
      <c r="M64" s="43" t="s">
        <v>29</v>
      </c>
      <c r="N64" s="43"/>
      <c r="O64" s="44"/>
      <c r="P64" s="44"/>
      <c r="Q64" s="43" t="s">
        <v>501</v>
      </c>
      <c r="R64" s="43">
        <v>45852</v>
      </c>
      <c r="S64" s="43" t="s">
        <v>35</v>
      </c>
      <c r="T64" s="207" t="str">
        <f ca="1">IF(AND('Inserimento dati'!$B$3=$H$2, TabellaA1[[#This Row],[LUN]]="X"), "X",IF(AND('Inserimento dati'!$B$3=$I$2, TabellaA1[[#This Row],[MAR]]="X"), "X", IF(AND('Inserimento dati'!$B$3=$J$2, TabellaA1[[#This Row],[MER]]="X"), "X",IF(AND('Inserimento dati'!$B$3=$K$2, TabellaA1[[#This Row],[GIO]]="X"), "X", IF(AND('Inserimento dati'!$B$3=$L$2, TabellaA1[[#This Row],[VEN]]="X"), "X","")))))</f>
        <v/>
      </c>
      <c r="U64" s="36" t="str">
        <f t="shared" ca="1" si="0"/>
        <v/>
      </c>
      <c r="V64" s="32">
        <v>46077.533159722225</v>
      </c>
    </row>
    <row r="65" spans="1:22" s="23" customFormat="1" ht="30" hidden="1" x14ac:dyDescent="0.2">
      <c r="A65" s="38"/>
      <c r="B65" s="38"/>
      <c r="C65" s="38" t="str">
        <f>IF(OR(TabellaA1[[#This Row],[LUN]]="X",TabellaA1[[#This Row],[MAR]]="X",TabellaA1[[#This Row],[MER]]="X",TabellaA1[[#This Row],[GIO]]="X",TabellaA1[[#This Row],[VEN]]="X",),"X","")</f>
        <v/>
      </c>
      <c r="D65" s="39" t="s">
        <v>26</v>
      </c>
      <c r="E65" s="40" t="s">
        <v>483</v>
      </c>
      <c r="F65" s="40" t="s">
        <v>93</v>
      </c>
      <c r="G65" s="40" t="s">
        <v>484</v>
      </c>
      <c r="H65" s="41"/>
      <c r="I65" s="41"/>
      <c r="J65" s="41"/>
      <c r="K65" s="41"/>
      <c r="L65" s="42"/>
      <c r="M65" s="43" t="s">
        <v>29</v>
      </c>
      <c r="N65" s="43"/>
      <c r="O65" s="44"/>
      <c r="P65" s="44"/>
      <c r="Q65" s="43" t="s">
        <v>485</v>
      </c>
      <c r="R65" s="43">
        <v>45841</v>
      </c>
      <c r="S65" s="43" t="s">
        <v>486</v>
      </c>
      <c r="T65" s="207" t="str">
        <f ca="1">IF(AND('Inserimento dati'!$B$3=$H$2, TabellaA1[[#This Row],[LUN]]="X"), "X",IF(AND('Inserimento dati'!$B$3=$I$2, TabellaA1[[#This Row],[MAR]]="X"), "X", IF(AND('Inserimento dati'!$B$3=$J$2, TabellaA1[[#This Row],[MER]]="X"), "X",IF(AND('Inserimento dati'!$B$3=$K$2, TabellaA1[[#This Row],[GIO]]="X"), "X", IF(AND('Inserimento dati'!$B$3=$L$2, TabellaA1[[#This Row],[VEN]]="X"), "X","")))))</f>
        <v/>
      </c>
      <c r="U65" s="36" t="str">
        <f t="shared" ca="1" si="0"/>
        <v/>
      </c>
      <c r="V65" s="32">
        <v>46077.533113425925</v>
      </c>
    </row>
    <row r="66" spans="1:22" s="23" customFormat="1" ht="23.25" hidden="1" x14ac:dyDescent="0.2">
      <c r="A66" s="38"/>
      <c r="B66" s="38"/>
      <c r="C66" s="38" t="str">
        <f>IF(OR(TabellaA1[[#This Row],[LUN]]="X",TabellaA1[[#This Row],[MAR]]="X",TabellaA1[[#This Row],[MER]]="X",TabellaA1[[#This Row],[GIO]]="X",TabellaA1[[#This Row],[VEN]]="X",),"X","")</f>
        <v/>
      </c>
      <c r="D66" s="39" t="s">
        <v>26</v>
      </c>
      <c r="E66" s="40" t="s">
        <v>477</v>
      </c>
      <c r="F66" s="40" t="s">
        <v>3923</v>
      </c>
      <c r="G66" s="40" t="s">
        <v>478</v>
      </c>
      <c r="H66" s="41"/>
      <c r="I66" s="41"/>
      <c r="J66" s="41"/>
      <c r="K66" s="41"/>
      <c r="L66" s="42"/>
      <c r="M66" s="43" t="s">
        <v>29</v>
      </c>
      <c r="N66" s="43"/>
      <c r="O66" s="44"/>
      <c r="P66" s="44"/>
      <c r="Q66" s="43" t="s">
        <v>479</v>
      </c>
      <c r="R66" s="43">
        <v>45832</v>
      </c>
      <c r="S66" s="43" t="s">
        <v>44</v>
      </c>
      <c r="T66" s="207" t="str">
        <f ca="1">IF(AND('Inserimento dati'!$B$3=$H$2, TabellaA1[[#This Row],[LUN]]="X"), "X",IF(AND('Inserimento dati'!$B$3=$I$2, TabellaA1[[#This Row],[MAR]]="X"), "X", IF(AND('Inserimento dati'!$B$3=$J$2, TabellaA1[[#This Row],[MER]]="X"), "X",IF(AND('Inserimento dati'!$B$3=$K$2, TabellaA1[[#This Row],[GIO]]="X"), "X", IF(AND('Inserimento dati'!$B$3=$L$2, TabellaA1[[#This Row],[VEN]]="X"), "X","")))))</f>
        <v/>
      </c>
      <c r="U66" s="36" t="str">
        <f t="shared" ca="1" si="0"/>
        <v/>
      </c>
      <c r="V66" s="32">
        <v>46077.706516203703</v>
      </c>
    </row>
    <row r="67" spans="1:22" s="23" customFormat="1" ht="30" hidden="1" x14ac:dyDescent="0.2">
      <c r="A67" s="38"/>
      <c r="B67" s="38"/>
      <c r="C67" s="38" t="str">
        <f>IF(OR(TabellaA1[[#This Row],[LUN]]="X",TabellaA1[[#This Row],[MAR]]="X",TabellaA1[[#This Row],[MER]]="X",TabellaA1[[#This Row],[GIO]]="X",TabellaA1[[#This Row],[VEN]]="X",),"X","")</f>
        <v/>
      </c>
      <c r="D67" s="39" t="s">
        <v>26</v>
      </c>
      <c r="E67" s="40" t="s">
        <v>474</v>
      </c>
      <c r="F67" s="40" t="s">
        <v>3923</v>
      </c>
      <c r="G67" s="40" t="s">
        <v>475</v>
      </c>
      <c r="H67" s="41"/>
      <c r="I67" s="41"/>
      <c r="J67" s="41"/>
      <c r="K67" s="41"/>
      <c r="L67" s="42"/>
      <c r="M67" s="43" t="s">
        <v>29</v>
      </c>
      <c r="N67" s="43"/>
      <c r="O67" s="44"/>
      <c r="P67" s="44"/>
      <c r="Q67" s="43" t="s">
        <v>476</v>
      </c>
      <c r="R67" s="43">
        <v>45831</v>
      </c>
      <c r="S67" s="43" t="s">
        <v>76</v>
      </c>
      <c r="T67" s="207" t="str">
        <f ca="1">IF(AND('Inserimento dati'!$B$3=$H$2, TabellaA1[[#This Row],[LUN]]="X"), "X",IF(AND('Inserimento dati'!$B$3=$I$2, TabellaA1[[#This Row],[MAR]]="X"), "X", IF(AND('Inserimento dati'!$B$3=$J$2, TabellaA1[[#This Row],[MER]]="X"), "X",IF(AND('Inserimento dati'!$B$3=$K$2, TabellaA1[[#This Row],[GIO]]="X"), "X", IF(AND('Inserimento dati'!$B$3=$L$2, TabellaA1[[#This Row],[VEN]]="X"), "X","")))))</f>
        <v/>
      </c>
      <c r="U67" s="36" t="str">
        <f t="shared" ca="1" si="0"/>
        <v/>
      </c>
      <c r="V67" s="32">
        <v>46077.360289351855</v>
      </c>
    </row>
    <row r="68" spans="1:22" s="23" customFormat="1" ht="30" hidden="1" x14ac:dyDescent="0.2">
      <c r="A68" s="38"/>
      <c r="B68" s="38"/>
      <c r="C68" s="38" t="str">
        <f>IF(OR(TabellaA1[[#This Row],[LUN]]="X",TabellaA1[[#This Row],[MAR]]="X",TabellaA1[[#This Row],[MER]]="X",TabellaA1[[#This Row],[GIO]]="X",TabellaA1[[#This Row],[VEN]]="X",),"X","")</f>
        <v/>
      </c>
      <c r="D68" s="39" t="s">
        <v>26</v>
      </c>
      <c r="E68" s="40" t="s">
        <v>470</v>
      </c>
      <c r="F68" s="40" t="s">
        <v>3923</v>
      </c>
      <c r="G68" s="40" t="s">
        <v>471</v>
      </c>
      <c r="H68" s="41"/>
      <c r="I68" s="41"/>
      <c r="J68" s="41"/>
      <c r="K68" s="41"/>
      <c r="L68" s="42"/>
      <c r="M68" s="43" t="s">
        <v>29</v>
      </c>
      <c r="N68" s="43"/>
      <c r="O68" s="44"/>
      <c r="P68" s="44"/>
      <c r="Q68" s="43" t="s">
        <v>472</v>
      </c>
      <c r="R68" s="43">
        <v>45831</v>
      </c>
      <c r="S68" s="43" t="s">
        <v>473</v>
      </c>
      <c r="T68" s="207" t="str">
        <f ca="1">IF(AND('Inserimento dati'!$B$3=$H$2, TabellaA1[[#This Row],[LUN]]="X"), "X",IF(AND('Inserimento dati'!$B$3=$I$2, TabellaA1[[#This Row],[MAR]]="X"), "X", IF(AND('Inserimento dati'!$B$3=$J$2, TabellaA1[[#This Row],[MER]]="X"), "X",IF(AND('Inserimento dati'!$B$3=$K$2, TabellaA1[[#This Row],[GIO]]="X"), "X", IF(AND('Inserimento dati'!$B$3=$L$2, TabellaA1[[#This Row],[VEN]]="X"), "X","")))))</f>
        <v/>
      </c>
      <c r="U68" s="36" t="str">
        <f t="shared" ca="1" si="0"/>
        <v/>
      </c>
      <c r="V68" s="32">
        <v>46077.360266203701</v>
      </c>
    </row>
    <row r="69" spans="1:22" s="23" customFormat="1" ht="30" hidden="1" x14ac:dyDescent="0.2">
      <c r="A69" s="24"/>
      <c r="B69" s="24" t="str">
        <f>IF(OR(A69="x",A69="X"),"",IF(ISBLANK(A69),"X",""))</f>
        <v>X</v>
      </c>
      <c r="C69" s="24" t="str">
        <f>IF(OR(TabellaA1[[#This Row],[LUN]]="X",TabellaA1[[#This Row],[MAR]]="X",TabellaA1[[#This Row],[MER]]="X",TabellaA1[[#This Row],[GIO]]="X",TabellaA1[[#This Row],[VEN]]="X",),"X","")</f>
        <v/>
      </c>
      <c r="D69" s="25" t="s">
        <v>26</v>
      </c>
      <c r="E69" s="26" t="s">
        <v>52</v>
      </c>
      <c r="F69" s="26">
        <v>400</v>
      </c>
      <c r="G69" s="26" t="s">
        <v>53</v>
      </c>
      <c r="H69" s="27"/>
      <c r="I69" s="27"/>
      <c r="J69" s="27"/>
      <c r="K69" s="27"/>
      <c r="L69" s="27"/>
      <c r="M69" s="26" t="s">
        <v>29</v>
      </c>
      <c r="N69" s="28"/>
      <c r="O69" s="29"/>
      <c r="P69" s="29"/>
      <c r="Q69" s="28"/>
      <c r="R69" s="28">
        <v>45814</v>
      </c>
      <c r="S69" s="28" t="s">
        <v>44</v>
      </c>
      <c r="T69" s="30" t="str">
        <f ca="1">IF(AND('Inserimento dati'!$B$3=$H$2, TabellaA1[[#This Row],[LUN]]="X"), "X",IF(AND('Inserimento dati'!$B$3=$I$2, TabellaA1[[#This Row],[MAR]]="X"), "X", IF(AND('Inserimento dati'!$B$3=$J$2, TabellaA1[[#This Row],[MER]]="X"), "X",IF(AND('Inserimento dati'!$B$3=$K$2, TabellaA1[[#This Row],[GIO]]="X"), "X", IF(AND('Inserimento dati'!$B$3=$L$2, TabellaA1[[#This Row],[VEN]]="X"), "X","")))))</f>
        <v/>
      </c>
      <c r="U69" s="34" t="str">
        <f t="shared" ca="1" si="0"/>
        <v/>
      </c>
      <c r="V69" s="32">
        <v>46072.329282407409</v>
      </c>
    </row>
    <row r="70" spans="1:22" s="23" customFormat="1" ht="23.25" hidden="1" x14ac:dyDescent="0.2">
      <c r="A70" s="24"/>
      <c r="B70" s="24"/>
      <c r="C70" s="24" t="str">
        <f>IF(OR(TabellaA1[[#This Row],[LUN]]="X",TabellaA1[[#This Row],[MAR]]="X",TabellaA1[[#This Row],[MER]]="X",TabellaA1[[#This Row],[GIO]]="X",TabellaA1[[#This Row],[VEN]]="X",),"X","")</f>
        <v/>
      </c>
      <c r="D70" s="25" t="s">
        <v>26</v>
      </c>
      <c r="E70" s="26" t="s">
        <v>49</v>
      </c>
      <c r="F70" s="26">
        <v>300</v>
      </c>
      <c r="G70" s="26" t="s">
        <v>50</v>
      </c>
      <c r="H70" s="27"/>
      <c r="I70" s="27"/>
      <c r="J70" s="27"/>
      <c r="K70" s="27"/>
      <c r="L70" s="27"/>
      <c r="M70" s="26" t="s">
        <v>29</v>
      </c>
      <c r="N70" s="28"/>
      <c r="O70" s="29"/>
      <c r="P70" s="29"/>
      <c r="Q70" s="28" t="s">
        <v>51</v>
      </c>
      <c r="R70" s="28">
        <v>45825</v>
      </c>
      <c r="S70" s="28" t="s">
        <v>35</v>
      </c>
      <c r="T70" s="30" t="str">
        <f ca="1">IF(AND('Inserimento dati'!$B$3=$H$2, TabellaA1[[#This Row],[LUN]]="X"), "X",IF(AND('Inserimento dati'!$B$3=$I$2, TabellaA1[[#This Row],[MAR]]="X"), "X", IF(AND('Inserimento dati'!$B$3=$J$2, TabellaA1[[#This Row],[MER]]="X"), "X",IF(AND('Inserimento dati'!$B$3=$K$2, TabellaA1[[#This Row],[GIO]]="X"), "X", IF(AND('Inserimento dati'!$B$3=$L$2, TabellaA1[[#This Row],[VEN]]="X"), "X","")))))</f>
        <v/>
      </c>
      <c r="U70" s="34" t="str">
        <f t="shared" ca="1" si="0"/>
        <v/>
      </c>
      <c r="V70" s="32">
        <v>46070.281006944446</v>
      </c>
    </row>
    <row r="71" spans="1:22" s="23" customFormat="1" ht="23.25" hidden="1" x14ac:dyDescent="0.2">
      <c r="A71" s="24"/>
      <c r="B71" s="24"/>
      <c r="C71" s="24" t="str">
        <f>IF(OR(TabellaA1[[#This Row],[LUN]]="X",TabellaA1[[#This Row],[MAR]]="X",TabellaA1[[#This Row],[MER]]="X",TabellaA1[[#This Row],[GIO]]="X",TabellaA1[[#This Row],[VEN]]="X",),"X","")</f>
        <v/>
      </c>
      <c r="D71" s="25" t="s">
        <v>26</v>
      </c>
      <c r="E71" s="26" t="s">
        <v>54</v>
      </c>
      <c r="F71" s="26">
        <v>200</v>
      </c>
      <c r="G71" s="26" t="s">
        <v>55</v>
      </c>
      <c r="H71" s="27"/>
      <c r="I71" s="27"/>
      <c r="J71" s="27"/>
      <c r="K71" s="27"/>
      <c r="L71" s="27"/>
      <c r="M71" s="26" t="s">
        <v>29</v>
      </c>
      <c r="N71" s="28"/>
      <c r="O71" s="29"/>
      <c r="P71" s="29"/>
      <c r="Q71" s="28"/>
      <c r="R71" s="28">
        <v>45813</v>
      </c>
      <c r="S71" s="28" t="s">
        <v>56</v>
      </c>
      <c r="T71" s="30" t="str">
        <f ca="1">IF(AND('Inserimento dati'!$B$3=$H$2, TabellaA1[[#This Row],[LUN]]="X"), "X",IF(AND('Inserimento dati'!$B$3=$I$2, TabellaA1[[#This Row],[MAR]]="X"), "X", IF(AND('Inserimento dati'!$B$3=$J$2, TabellaA1[[#This Row],[MER]]="X"), "X",IF(AND('Inserimento dati'!$B$3=$K$2, TabellaA1[[#This Row],[GIO]]="X"), "X", IF(AND('Inserimento dati'!$B$3=$L$2, TabellaA1[[#This Row],[VEN]]="X"), "X","")))))</f>
        <v/>
      </c>
      <c r="U71" s="34" t="str">
        <f t="shared" ca="1" si="0"/>
        <v/>
      </c>
      <c r="V71" s="32">
        <v>46065.538784722223</v>
      </c>
    </row>
    <row r="72" spans="1:22" s="23" customFormat="1" ht="45" hidden="1" x14ac:dyDescent="0.2">
      <c r="A72" s="38"/>
      <c r="B72" s="38"/>
      <c r="C72" s="38" t="str">
        <f>IF(OR(TabellaA1[[#This Row],[LUN]]="X",TabellaA1[[#This Row],[MAR]]="X",TabellaA1[[#This Row],[MER]]="X",TabellaA1[[#This Row],[GIO]]="X",TabellaA1[[#This Row],[VEN]]="X",),"X","")</f>
        <v/>
      </c>
      <c r="D72" s="39" t="s">
        <v>26</v>
      </c>
      <c r="E72" s="40" t="s">
        <v>467</v>
      </c>
      <c r="F72" s="40" t="s">
        <v>3923</v>
      </c>
      <c r="G72" s="40" t="s">
        <v>468</v>
      </c>
      <c r="H72" s="41"/>
      <c r="I72" s="41"/>
      <c r="J72" s="41"/>
      <c r="K72" s="41"/>
      <c r="L72" s="42"/>
      <c r="M72" s="43" t="s">
        <v>29</v>
      </c>
      <c r="N72" s="43"/>
      <c r="O72" s="44"/>
      <c r="P72" s="44"/>
      <c r="Q72" s="43" t="s">
        <v>469</v>
      </c>
      <c r="R72" s="43"/>
      <c r="S72" s="43"/>
      <c r="T72" s="207" t="str">
        <f ca="1">IF(AND('Inserimento dati'!$B$3=$H$2, TabellaA1[[#This Row],[LUN]]="X"), "X",IF(AND('Inserimento dati'!$B$3=$I$2, TabellaA1[[#This Row],[MAR]]="X"), "X", IF(AND('Inserimento dati'!$B$3=$J$2, TabellaA1[[#This Row],[MER]]="X"), "X",IF(AND('Inserimento dati'!$B$3=$K$2, TabellaA1[[#This Row],[GIO]]="X"), "X", IF(AND('Inserimento dati'!$B$3=$L$2, TabellaA1[[#This Row],[VEN]]="X"), "X","")))))</f>
        <v/>
      </c>
      <c r="U72" s="36" t="str">
        <f t="shared" ca="1" si="0"/>
        <v/>
      </c>
      <c r="V72" s="32">
        <v>46065.538726851853</v>
      </c>
    </row>
    <row r="73" spans="1:22" s="23" customFormat="1" ht="23.25" hidden="1" x14ac:dyDescent="0.2">
      <c r="A73" s="38"/>
      <c r="B73" s="38"/>
      <c r="C73" s="38" t="str">
        <f>IF(OR(TabellaA1[[#This Row],[LUN]]="X",TabellaA1[[#This Row],[MAR]]="X",TabellaA1[[#This Row],[MER]]="X",TabellaA1[[#This Row],[GIO]]="X",TabellaA1[[#This Row],[VEN]]="X",),"X","")</f>
        <v/>
      </c>
      <c r="D73" s="39" t="s">
        <v>26</v>
      </c>
      <c r="E73" s="40" t="s">
        <v>465</v>
      </c>
      <c r="F73" s="40" t="s">
        <v>3923</v>
      </c>
      <c r="G73" s="40" t="s">
        <v>466</v>
      </c>
      <c r="H73" s="41"/>
      <c r="I73" s="41"/>
      <c r="J73" s="41"/>
      <c r="K73" s="41"/>
      <c r="L73" s="42"/>
      <c r="M73" s="43" t="s">
        <v>29</v>
      </c>
      <c r="N73" s="43"/>
      <c r="O73" s="44"/>
      <c r="P73" s="44"/>
      <c r="Q73" s="43"/>
      <c r="R73" s="43"/>
      <c r="S73" s="43"/>
      <c r="T73" s="207" t="str">
        <f ca="1">IF(AND('Inserimento dati'!$B$3=$H$2, TabellaA1[[#This Row],[LUN]]="X"), "X",IF(AND('Inserimento dati'!$B$3=$I$2, TabellaA1[[#This Row],[MAR]]="X"), "X", IF(AND('Inserimento dati'!$B$3=$J$2, TabellaA1[[#This Row],[MER]]="X"), "X",IF(AND('Inserimento dati'!$B$3=$K$2, TabellaA1[[#This Row],[GIO]]="X"), "X", IF(AND('Inserimento dati'!$B$3=$L$2, TabellaA1[[#This Row],[VEN]]="X"), "X","")))))</f>
        <v/>
      </c>
      <c r="U73" s="36" t="str">
        <f t="shared" ca="1" si="0"/>
        <v/>
      </c>
      <c r="V73" s="32">
        <v>46065.538668981484</v>
      </c>
    </row>
    <row r="74" spans="1:22" s="23" customFormat="1" ht="30" hidden="1" x14ac:dyDescent="0.2">
      <c r="A74" s="38"/>
      <c r="B74" s="38"/>
      <c r="C74" s="38" t="str">
        <f>IF(OR(TabellaA1[[#This Row],[LUN]]="X",TabellaA1[[#This Row],[MAR]]="X",TabellaA1[[#This Row],[MER]]="X",TabellaA1[[#This Row],[GIO]]="X",TabellaA1[[#This Row],[VEN]]="X",),"X","")</f>
        <v/>
      </c>
      <c r="D74" s="39" t="s">
        <v>26</v>
      </c>
      <c r="E74" s="40" t="s">
        <v>458</v>
      </c>
      <c r="F74" s="40" t="s">
        <v>3925</v>
      </c>
      <c r="G74" s="40" t="s">
        <v>459</v>
      </c>
      <c r="H74" s="41"/>
      <c r="I74" s="41"/>
      <c r="J74" s="41"/>
      <c r="K74" s="41"/>
      <c r="L74" s="42"/>
      <c r="M74" s="43" t="s">
        <v>29</v>
      </c>
      <c r="N74" s="43"/>
      <c r="O74" s="44"/>
      <c r="P74" s="44"/>
      <c r="Q74" s="43" t="s">
        <v>460</v>
      </c>
      <c r="R74" s="43">
        <v>45804</v>
      </c>
      <c r="S74" s="43" t="s">
        <v>461</v>
      </c>
      <c r="T74" s="207" t="str">
        <f ca="1">IF(AND('Inserimento dati'!$B$3=$H$2, TabellaA1[[#This Row],[LUN]]="X"), "X",IF(AND('Inserimento dati'!$B$3=$I$2, TabellaA1[[#This Row],[MAR]]="X"), "X", IF(AND('Inserimento dati'!$B$3=$J$2, TabellaA1[[#This Row],[MER]]="X"), "X",IF(AND('Inserimento dati'!$B$3=$K$2, TabellaA1[[#This Row],[GIO]]="X"), "X", IF(AND('Inserimento dati'!$B$3=$L$2, TabellaA1[[#This Row],[VEN]]="X"), "X","")))))</f>
        <v/>
      </c>
      <c r="U74" s="36" t="str">
        <f t="shared" ca="1" si="0"/>
        <v/>
      </c>
      <c r="V74" s="32">
        <v>46065.536273148151</v>
      </c>
    </row>
    <row r="75" spans="1:22" s="23" customFormat="1" ht="30" hidden="1" x14ac:dyDescent="0.2">
      <c r="A75" s="38"/>
      <c r="B75" s="38"/>
      <c r="C75" s="38" t="str">
        <f>IF(OR(TabellaA1[[#This Row],[LUN]]="X",TabellaA1[[#This Row],[MAR]]="X",TabellaA1[[#This Row],[MER]]="X",TabellaA1[[#This Row],[GIO]]="X",TabellaA1[[#This Row],[VEN]]="X",),"X","")</f>
        <v/>
      </c>
      <c r="D75" s="39" t="s">
        <v>26</v>
      </c>
      <c r="E75" s="40" t="s">
        <v>462</v>
      </c>
      <c r="F75" s="40" t="s">
        <v>3925</v>
      </c>
      <c r="G75" s="40" t="s">
        <v>463</v>
      </c>
      <c r="H75" s="41"/>
      <c r="I75" s="41"/>
      <c r="J75" s="41"/>
      <c r="K75" s="41"/>
      <c r="L75" s="42"/>
      <c r="M75" s="43" t="s">
        <v>29</v>
      </c>
      <c r="N75" s="43"/>
      <c r="O75" s="44"/>
      <c r="P75" s="44"/>
      <c r="Q75" s="43" t="s">
        <v>464</v>
      </c>
      <c r="R75" s="43">
        <v>45804</v>
      </c>
      <c r="S75" s="43" t="s">
        <v>461</v>
      </c>
      <c r="T75" s="207" t="str">
        <f ca="1">IF(AND('Inserimento dati'!$B$3=$H$2, TabellaA1[[#This Row],[LUN]]="X"), "X",IF(AND('Inserimento dati'!$B$3=$I$2, TabellaA1[[#This Row],[MAR]]="X"), "X", IF(AND('Inserimento dati'!$B$3=$J$2, TabellaA1[[#This Row],[MER]]="X"), "X",IF(AND('Inserimento dati'!$B$3=$K$2, TabellaA1[[#This Row],[GIO]]="X"), "X", IF(AND('Inserimento dati'!$B$3=$L$2, TabellaA1[[#This Row],[VEN]]="X"), "X","")))))</f>
        <v/>
      </c>
      <c r="U75" s="36" t="str">
        <f t="shared" ca="1" si="0"/>
        <v/>
      </c>
      <c r="V75" s="32">
        <v>46063.527615740742</v>
      </c>
    </row>
    <row r="76" spans="1:22" s="23" customFormat="1" ht="30" hidden="1" x14ac:dyDescent="0.2">
      <c r="A76" s="38"/>
      <c r="B76" s="38"/>
      <c r="C76" s="38" t="str">
        <f>IF(OR(TabellaA1[[#This Row],[LUN]]="X",TabellaA1[[#This Row],[MAR]]="X",TabellaA1[[#This Row],[MER]]="X",TabellaA1[[#This Row],[GIO]]="X",TabellaA1[[#This Row],[VEN]]="X",),"X","")</f>
        <v/>
      </c>
      <c r="D76" s="39" t="s">
        <v>26</v>
      </c>
      <c r="E76" s="40" t="s">
        <v>454</v>
      </c>
      <c r="F76" s="40" t="s">
        <v>3926</v>
      </c>
      <c r="G76" s="40" t="s">
        <v>455</v>
      </c>
      <c r="H76" s="41"/>
      <c r="I76" s="41"/>
      <c r="J76" s="41"/>
      <c r="K76" s="41"/>
      <c r="L76" s="42"/>
      <c r="M76" s="43" t="s">
        <v>29</v>
      </c>
      <c r="N76" s="43"/>
      <c r="O76" s="44"/>
      <c r="P76" s="44"/>
      <c r="Q76" s="43" t="s">
        <v>456</v>
      </c>
      <c r="R76" s="43">
        <v>45803</v>
      </c>
      <c r="S76" s="43" t="s">
        <v>457</v>
      </c>
      <c r="T76" s="207" t="str">
        <f ca="1">IF(AND('Inserimento dati'!$B$3=$H$2, TabellaA1[[#This Row],[LUN]]="X"), "X",IF(AND('Inserimento dati'!$B$3=$I$2, TabellaA1[[#This Row],[MAR]]="X"), "X", IF(AND('Inserimento dati'!$B$3=$J$2, TabellaA1[[#This Row],[MER]]="X"), "X",IF(AND('Inserimento dati'!$B$3=$K$2, TabellaA1[[#This Row],[GIO]]="X"), "X", IF(AND('Inserimento dati'!$B$3=$L$2, TabellaA1[[#This Row],[VEN]]="X"), "X","")))))</f>
        <v/>
      </c>
      <c r="U76" s="36" t="str">
        <f t="shared" ca="1" si="0"/>
        <v/>
      </c>
      <c r="V76" s="32">
        <v>46058.376608796294</v>
      </c>
    </row>
    <row r="77" spans="1:22" s="23" customFormat="1" ht="30" hidden="1" x14ac:dyDescent="0.2">
      <c r="A77" s="24"/>
      <c r="B77" s="24"/>
      <c r="C77" s="24" t="str">
        <f>IF(OR(TabellaA1[[#This Row],[LUN]]="X",TabellaA1[[#This Row],[MAR]]="X",TabellaA1[[#This Row],[MER]]="X",TabellaA1[[#This Row],[GIO]]="X",TabellaA1[[#This Row],[VEN]]="X",),"X","")</f>
        <v/>
      </c>
      <c r="D77" s="25" t="s">
        <v>26</v>
      </c>
      <c r="E77" s="26" t="s">
        <v>4949</v>
      </c>
      <c r="F77" s="26">
        <v>400</v>
      </c>
      <c r="G77" s="26" t="s">
        <v>4950</v>
      </c>
      <c r="H77" s="27"/>
      <c r="I77" s="27"/>
      <c r="J77" s="27"/>
      <c r="K77" s="27"/>
      <c r="L77" s="27"/>
      <c r="M77" s="26" t="s">
        <v>29</v>
      </c>
      <c r="N77" s="28"/>
      <c r="O77" s="29"/>
      <c r="P77" s="29"/>
      <c r="Q77" s="28" t="s">
        <v>5029</v>
      </c>
      <c r="R77" s="28">
        <v>46121</v>
      </c>
      <c r="S77" s="28" t="s">
        <v>44</v>
      </c>
      <c r="T77" s="30" t="str">
        <f ca="1">IF(AND('Inserimento dati'!$B$3=$H$2, TabellaA1[[#This Row],[LUN]]="X"), "X",IF(AND('Inserimento dati'!$B$3=$I$2, TabellaA1[[#This Row],[MAR]]="X"), "X", IF(AND('Inserimento dati'!$B$3=$J$2, TabellaA1[[#This Row],[MER]]="X"), "X",IF(AND('Inserimento dati'!$B$3=$K$2, TabellaA1[[#This Row],[GIO]]="X"), "X", IF(AND('Inserimento dati'!$B$3=$L$2, TabellaA1[[#This Row],[VEN]]="X"), "X","")))))</f>
        <v/>
      </c>
      <c r="U77" s="31"/>
      <c r="V77" s="32">
        <v>46056.540925925925</v>
      </c>
    </row>
    <row r="78" spans="1:22" s="23" customFormat="1" ht="23.25" hidden="1" x14ac:dyDescent="0.2">
      <c r="A78" s="24"/>
      <c r="B78" s="24"/>
      <c r="C78" s="24" t="str">
        <f>IF(OR(TabellaA1[[#This Row],[LUN]]="X",TabellaA1[[#This Row],[MAR]]="X",TabellaA1[[#This Row],[MER]]="X",TabellaA1[[#This Row],[GIO]]="X",TabellaA1[[#This Row],[VEN]]="X",),"X","")</f>
        <v/>
      </c>
      <c r="D78" s="25" t="s">
        <v>26</v>
      </c>
      <c r="E78" s="26" t="s">
        <v>59</v>
      </c>
      <c r="F78" s="26">
        <v>300</v>
      </c>
      <c r="G78" s="26" t="s">
        <v>60</v>
      </c>
      <c r="H78" s="27"/>
      <c r="I78" s="27"/>
      <c r="J78" s="27"/>
      <c r="K78" s="27"/>
      <c r="L78" s="27"/>
      <c r="M78" s="26" t="s">
        <v>29</v>
      </c>
      <c r="N78" s="28"/>
      <c r="O78" s="29"/>
      <c r="P78" s="29"/>
      <c r="Q78" s="28"/>
      <c r="R78" s="28"/>
      <c r="S78" s="28"/>
      <c r="T78" s="30" t="str">
        <f ca="1">IF(AND('Inserimento dati'!$B$3=$H$2, TabellaA1[[#This Row],[LUN]]="X"), "X",IF(AND('Inserimento dati'!$B$3=$I$2, TabellaA1[[#This Row],[MAR]]="X"), "X", IF(AND('Inserimento dati'!$B$3=$J$2, TabellaA1[[#This Row],[MER]]="X"), "X",IF(AND('Inserimento dati'!$B$3=$K$2, TabellaA1[[#This Row],[GIO]]="X"), "X", IF(AND('Inserimento dati'!$B$3=$L$2, TabellaA1[[#This Row],[VEN]]="X"), "X","")))))</f>
        <v/>
      </c>
      <c r="U78" s="34" t="str">
        <f t="shared" ref="U78:U109" ca="1" si="1">IFERROR(MID(G78,_xlfn.AGGREGATE(15,6,(ROW(INDIRECT("1:"&amp;LEN(G78)-7)))/(ISNUMBER(--MID(G78,ROW(INDIRECT("1:"&amp;LEN(G78)-7)),8))),1),8),"")</f>
        <v/>
      </c>
      <c r="V78" s="32">
        <v>46055.697453703702</v>
      </c>
    </row>
    <row r="79" spans="1:22" s="23" customFormat="1" ht="90" hidden="1" x14ac:dyDescent="0.2">
      <c r="A79" s="38"/>
      <c r="B79" s="38" t="str">
        <f t="shared" ref="B79:B110" si="2">IF(OR(A79="x",A79="X"),"",IF(ISBLANK(A79),"X",""))</f>
        <v>X</v>
      </c>
      <c r="C79" s="38" t="str">
        <f>IF(OR(TabellaA1[[#This Row],[LUN]]="X",TabellaA1[[#This Row],[MAR]]="X",TabellaA1[[#This Row],[MER]]="X",TabellaA1[[#This Row],[GIO]]="X",TabellaA1[[#This Row],[VEN]]="X",),"X","")</f>
        <v/>
      </c>
      <c r="D79" s="39" t="s">
        <v>26</v>
      </c>
      <c r="E79" s="40" t="s">
        <v>278</v>
      </c>
      <c r="F79" s="40" t="s">
        <v>3926</v>
      </c>
      <c r="G79" s="40" t="s">
        <v>279</v>
      </c>
      <c r="H79" s="41"/>
      <c r="I79" s="41"/>
      <c r="J79" s="41"/>
      <c r="K79" s="41"/>
      <c r="L79" s="42"/>
      <c r="M79" s="43" t="s">
        <v>29</v>
      </c>
      <c r="N79" s="43"/>
      <c r="O79" s="44"/>
      <c r="P79" s="44"/>
      <c r="Q79" s="43" t="s">
        <v>280</v>
      </c>
      <c r="R79" s="43">
        <v>45811</v>
      </c>
      <c r="S79" s="43" t="s">
        <v>281</v>
      </c>
      <c r="T79" s="207" t="str">
        <f ca="1">IF(AND('Inserimento dati'!$B$3=$H$2, TabellaA1[[#This Row],[LUN]]="X"), "X",IF(AND('Inserimento dati'!$B$3=$I$2, TabellaA1[[#This Row],[MAR]]="X"), "X", IF(AND('Inserimento dati'!$B$3=$J$2, TabellaA1[[#This Row],[MER]]="X"), "X",IF(AND('Inserimento dati'!$B$3=$K$2, TabellaA1[[#This Row],[GIO]]="X"), "X", IF(AND('Inserimento dati'!$B$3=$L$2, TabellaA1[[#This Row],[VEN]]="X"), "X","")))))</f>
        <v/>
      </c>
      <c r="U79" s="36" t="str">
        <f t="shared" ca="1" si="1"/>
        <v/>
      </c>
      <c r="V79" s="32">
        <v>46055.69740740741</v>
      </c>
    </row>
    <row r="80" spans="1:22" s="23" customFormat="1" ht="30" hidden="1" x14ac:dyDescent="0.2">
      <c r="A80" s="38"/>
      <c r="B80" s="38" t="str">
        <f t="shared" si="2"/>
        <v>X</v>
      </c>
      <c r="C80" s="38" t="str">
        <f>IF(OR(TabellaA1[[#This Row],[LUN]]="X",TabellaA1[[#This Row],[MAR]]="X",TabellaA1[[#This Row],[MER]]="X",TabellaA1[[#This Row],[GIO]]="X",TabellaA1[[#This Row],[VEN]]="X",),"X","")</f>
        <v/>
      </c>
      <c r="D80" s="39" t="s">
        <v>26</v>
      </c>
      <c r="E80" s="40" t="s">
        <v>441</v>
      </c>
      <c r="F80" s="40" t="s">
        <v>3925</v>
      </c>
      <c r="G80" s="40" t="s">
        <v>442</v>
      </c>
      <c r="H80" s="41"/>
      <c r="I80" s="41"/>
      <c r="J80" s="41"/>
      <c r="K80" s="41"/>
      <c r="L80" s="42"/>
      <c r="M80" s="43" t="s">
        <v>29</v>
      </c>
      <c r="N80" s="43"/>
      <c r="O80" s="44"/>
      <c r="P80" s="44"/>
      <c r="Q80" s="43" t="s">
        <v>443</v>
      </c>
      <c r="R80" s="43">
        <v>45788</v>
      </c>
      <c r="S80" s="43" t="s">
        <v>444</v>
      </c>
      <c r="T80" s="207" t="str">
        <f ca="1">IF(AND('Inserimento dati'!$B$3=$H$2, TabellaA1[[#This Row],[LUN]]="X"), "X",IF(AND('Inserimento dati'!$B$3=$I$2, TabellaA1[[#This Row],[MAR]]="X"), "X", IF(AND('Inserimento dati'!$B$3=$J$2, TabellaA1[[#This Row],[MER]]="X"), "X",IF(AND('Inserimento dati'!$B$3=$K$2, TabellaA1[[#This Row],[GIO]]="X"), "X", IF(AND('Inserimento dati'!$B$3=$L$2, TabellaA1[[#This Row],[VEN]]="X"), "X","")))))</f>
        <v/>
      </c>
      <c r="U80" s="36" t="str">
        <f t="shared" ca="1" si="1"/>
        <v/>
      </c>
      <c r="V80" s="32">
        <v>46055.2971412037</v>
      </c>
    </row>
    <row r="81" spans="1:22" s="23" customFormat="1" ht="23.25" hidden="1" x14ac:dyDescent="0.2">
      <c r="A81" s="24"/>
      <c r="B81" s="24" t="str">
        <f t="shared" si="2"/>
        <v>X</v>
      </c>
      <c r="C81" s="24" t="str">
        <f>IF(OR(TabellaA1[[#This Row],[LUN]]="X",TabellaA1[[#This Row],[MAR]]="X",TabellaA1[[#This Row],[MER]]="X",TabellaA1[[#This Row],[GIO]]="X",TabellaA1[[#This Row],[VEN]]="X",),"X","")</f>
        <v/>
      </c>
      <c r="D81" s="25" t="s">
        <v>26</v>
      </c>
      <c r="E81" s="26" t="s">
        <v>65</v>
      </c>
      <c r="F81" s="26">
        <v>100</v>
      </c>
      <c r="G81" s="26" t="s">
        <v>66</v>
      </c>
      <c r="H81" s="27"/>
      <c r="I81" s="27"/>
      <c r="J81" s="27"/>
      <c r="K81" s="27"/>
      <c r="L81" s="27"/>
      <c r="M81" s="28" t="s">
        <v>29</v>
      </c>
      <c r="N81" s="28"/>
      <c r="O81" s="29"/>
      <c r="P81" s="29"/>
      <c r="Q81" s="28" t="s">
        <v>67</v>
      </c>
      <c r="R81" s="28">
        <v>45783</v>
      </c>
      <c r="S81" s="28" t="s">
        <v>68</v>
      </c>
      <c r="T81" s="24" t="str">
        <f ca="1">IF(AND('Inserimento dati'!$B$3=$H$2, TabellaA1[[#This Row],[LUN]]="X"), "X",IF(AND('Inserimento dati'!$B$3=$I$2, TabellaA1[[#This Row],[MAR]]="X"), "X", IF(AND('Inserimento dati'!$B$3=$J$2, TabellaA1[[#This Row],[MER]]="X"), "X",IF(AND('Inserimento dati'!$B$3=$K$2, TabellaA1[[#This Row],[GIO]]="X"), "X", IF(AND('Inserimento dati'!$B$3=$L$2, TabellaA1[[#This Row],[VEN]]="X"), "X","")))))</f>
        <v/>
      </c>
      <c r="U81" s="37" t="str">
        <f t="shared" ca="1" si="1"/>
        <v/>
      </c>
      <c r="V81" s="32">
        <v>46052.453935185185</v>
      </c>
    </row>
    <row r="82" spans="1:22" s="23" customFormat="1" ht="30" hidden="1" x14ac:dyDescent="0.2">
      <c r="A82" s="24"/>
      <c r="B82" s="24" t="str">
        <f t="shared" si="2"/>
        <v>X</v>
      </c>
      <c r="C82" s="24" t="str">
        <f>IF(OR(TabellaA1[[#This Row],[LUN]]="X",TabellaA1[[#This Row],[MAR]]="X",TabellaA1[[#This Row],[MER]]="X",TabellaA1[[#This Row],[GIO]]="X",TabellaA1[[#This Row],[VEN]]="X",),"X","")</f>
        <v/>
      </c>
      <c r="D82" s="25" t="s">
        <v>26</v>
      </c>
      <c r="E82" s="26" t="s">
        <v>61</v>
      </c>
      <c r="F82" s="26">
        <v>100</v>
      </c>
      <c r="G82" s="26" t="s">
        <v>62</v>
      </c>
      <c r="H82" s="27"/>
      <c r="I82" s="27"/>
      <c r="J82" s="27"/>
      <c r="K82" s="27"/>
      <c r="L82" s="27"/>
      <c r="M82" s="26" t="s">
        <v>29</v>
      </c>
      <c r="N82" s="28"/>
      <c r="O82" s="29"/>
      <c r="P82" s="29"/>
      <c r="Q82" s="28" t="s">
        <v>63</v>
      </c>
      <c r="R82" s="28">
        <v>45782</v>
      </c>
      <c r="S82" s="28" t="s">
        <v>64</v>
      </c>
      <c r="T82" s="24" t="str">
        <f ca="1">IF(AND('Inserimento dati'!$B$3=$H$2, TabellaA1[[#This Row],[LUN]]="X"), "X",IF(AND('Inserimento dati'!$B$3=$I$2, TabellaA1[[#This Row],[MAR]]="X"), "X", IF(AND('Inserimento dati'!$B$3=$J$2, TabellaA1[[#This Row],[MER]]="X"), "X",IF(AND('Inserimento dati'!$B$3=$K$2, TabellaA1[[#This Row],[GIO]]="X"), "X", IF(AND('Inserimento dati'!$B$3=$L$2, TabellaA1[[#This Row],[VEN]]="X"), "X","")))))</f>
        <v/>
      </c>
      <c r="U82" s="37" t="str">
        <f t="shared" ca="1" si="1"/>
        <v/>
      </c>
      <c r="V82" s="32">
        <v>46052.453888888886</v>
      </c>
    </row>
    <row r="83" spans="1:22" s="23" customFormat="1" ht="30" hidden="1" x14ac:dyDescent="0.2">
      <c r="A83" s="38"/>
      <c r="B83" s="38" t="str">
        <f t="shared" si="2"/>
        <v>X</v>
      </c>
      <c r="C83" s="38" t="str">
        <f>IF(OR(TabellaA1[[#This Row],[LUN]]="X",TabellaA1[[#This Row],[MAR]]="X",TabellaA1[[#This Row],[MER]]="X",TabellaA1[[#This Row],[GIO]]="X",TabellaA1[[#This Row],[VEN]]="X",),"X","")</f>
        <v/>
      </c>
      <c r="D83" s="39" t="s">
        <v>26</v>
      </c>
      <c r="E83" s="40" t="s">
        <v>451</v>
      </c>
      <c r="F83" s="40" t="s">
        <v>3923</v>
      </c>
      <c r="G83" s="40" t="s">
        <v>452</v>
      </c>
      <c r="H83" s="41"/>
      <c r="I83" s="41"/>
      <c r="J83" s="41"/>
      <c r="K83" s="41"/>
      <c r="L83" s="42"/>
      <c r="M83" s="43" t="s">
        <v>29</v>
      </c>
      <c r="N83" s="43"/>
      <c r="O83" s="44"/>
      <c r="P83" s="44"/>
      <c r="Q83" s="43"/>
      <c r="R83" s="43">
        <v>45800</v>
      </c>
      <c r="S83" s="43" t="s">
        <v>453</v>
      </c>
      <c r="T83" s="207" t="str">
        <f ca="1">IF(AND('Inserimento dati'!$B$3=$H$2, TabellaA1[[#This Row],[LUN]]="X"), "X",IF(AND('Inserimento dati'!$B$3=$I$2, TabellaA1[[#This Row],[MAR]]="X"), "X", IF(AND('Inserimento dati'!$B$3=$J$2, TabellaA1[[#This Row],[MER]]="X"), "X",IF(AND('Inserimento dati'!$B$3=$K$2, TabellaA1[[#This Row],[GIO]]="X"), "X", IF(AND('Inserimento dati'!$B$3=$L$2, TabellaA1[[#This Row],[VEN]]="X"), "X","")))))</f>
        <v/>
      </c>
      <c r="U83" s="36" t="str">
        <f t="shared" ca="1" si="1"/>
        <v/>
      </c>
      <c r="V83" s="32">
        <v>46052.453842592593</v>
      </c>
    </row>
    <row r="84" spans="1:22" s="23" customFormat="1" ht="30" hidden="1" x14ac:dyDescent="0.2">
      <c r="A84" s="24"/>
      <c r="B84" s="24" t="str">
        <f t="shared" si="2"/>
        <v>X</v>
      </c>
      <c r="C84" s="24" t="str">
        <f>IF(OR(TabellaA1[[#This Row],[LUN]]="X",TabellaA1[[#This Row],[MAR]]="X",TabellaA1[[#This Row],[MER]]="X",TabellaA1[[#This Row],[GIO]]="X",TabellaA1[[#This Row],[VEN]]="X",),"X","")</f>
        <v/>
      </c>
      <c r="D84" s="25" t="s">
        <v>26</v>
      </c>
      <c r="E84" s="26" t="s">
        <v>69</v>
      </c>
      <c r="F84" s="26">
        <v>300</v>
      </c>
      <c r="G84" s="26" t="s">
        <v>70</v>
      </c>
      <c r="H84" s="27"/>
      <c r="I84" s="27"/>
      <c r="J84" s="27"/>
      <c r="K84" s="27"/>
      <c r="L84" s="27"/>
      <c r="M84" s="28" t="s">
        <v>29</v>
      </c>
      <c r="N84" s="28"/>
      <c r="O84" s="29"/>
      <c r="P84" s="29"/>
      <c r="Q84" s="28" t="s">
        <v>71</v>
      </c>
      <c r="R84" s="28">
        <v>45777</v>
      </c>
      <c r="S84" s="28" t="s">
        <v>72</v>
      </c>
      <c r="T84" s="24" t="str">
        <f ca="1">IF(AND('Inserimento dati'!$B$3=$H$2, TabellaA1[[#This Row],[LUN]]="X"), "X",IF(AND('Inserimento dati'!$B$3=$I$2, TabellaA1[[#This Row],[MAR]]="X"), "X", IF(AND('Inserimento dati'!$B$3=$J$2, TabellaA1[[#This Row],[MER]]="X"), "X",IF(AND('Inserimento dati'!$B$3=$K$2, TabellaA1[[#This Row],[GIO]]="X"), "X", IF(AND('Inserimento dati'!$B$3=$L$2, TabellaA1[[#This Row],[VEN]]="X"), "X","")))))</f>
        <v/>
      </c>
      <c r="U84" s="37" t="str">
        <f t="shared" ca="1" si="1"/>
        <v/>
      </c>
      <c r="V84" s="32">
        <v>46052.299560185187</v>
      </c>
    </row>
    <row r="85" spans="1:22" s="23" customFormat="1" ht="30" hidden="1" x14ac:dyDescent="0.2">
      <c r="A85" s="24"/>
      <c r="B85" s="24" t="str">
        <f t="shared" si="2"/>
        <v>X</v>
      </c>
      <c r="C85" s="24" t="str">
        <f>IF(OR(TabellaA1[[#This Row],[LUN]]="X",TabellaA1[[#This Row],[MAR]]="X",TabellaA1[[#This Row],[MER]]="X",TabellaA1[[#This Row],[GIO]]="X",TabellaA1[[#This Row],[VEN]]="X",),"X","")</f>
        <v/>
      </c>
      <c r="D85" s="25" t="s">
        <v>26</v>
      </c>
      <c r="E85" s="26" t="s">
        <v>73</v>
      </c>
      <c r="F85" s="26">
        <v>900</v>
      </c>
      <c r="G85" s="26" t="s">
        <v>74</v>
      </c>
      <c r="H85" s="27"/>
      <c r="I85" s="27"/>
      <c r="J85" s="27"/>
      <c r="K85" s="27"/>
      <c r="L85" s="27"/>
      <c r="M85" s="28" t="s">
        <v>29</v>
      </c>
      <c r="N85" s="28"/>
      <c r="O85" s="29"/>
      <c r="P85" s="29"/>
      <c r="Q85" s="28" t="s">
        <v>75</v>
      </c>
      <c r="R85" s="28">
        <v>45777</v>
      </c>
      <c r="S85" s="28" t="s">
        <v>76</v>
      </c>
      <c r="T85" s="24" t="str">
        <f ca="1">IF(AND('Inserimento dati'!$B$3=$H$2, TabellaA1[[#This Row],[LUN]]="X"), "X",IF(AND('Inserimento dati'!$B$3=$I$2, TabellaA1[[#This Row],[MAR]]="X"), "X", IF(AND('Inserimento dati'!$B$3=$J$2, TabellaA1[[#This Row],[MER]]="X"), "X",IF(AND('Inserimento dati'!$B$3=$K$2, TabellaA1[[#This Row],[GIO]]="X"), "X", IF(AND('Inserimento dati'!$B$3=$L$2, TabellaA1[[#This Row],[VEN]]="X"), "X","")))))</f>
        <v/>
      </c>
      <c r="U85" s="37" t="str">
        <f t="shared" ca="1" si="1"/>
        <v/>
      </c>
      <c r="V85" s="32">
        <v>46052.299513888887</v>
      </c>
    </row>
    <row r="86" spans="1:22" s="23" customFormat="1" ht="30" hidden="1" x14ac:dyDescent="0.2">
      <c r="A86" s="38"/>
      <c r="B86" s="38" t="str">
        <f t="shared" si="2"/>
        <v>X</v>
      </c>
      <c r="C86" s="38" t="str">
        <f>IF(OR(TabellaA1[[#This Row],[LUN]]="X",TabellaA1[[#This Row],[MAR]]="X",TabellaA1[[#This Row],[MER]]="X",TabellaA1[[#This Row],[GIO]]="X",TabellaA1[[#This Row],[VEN]]="X",),"X","")</f>
        <v/>
      </c>
      <c r="D86" s="39" t="s">
        <v>26</v>
      </c>
      <c r="E86" s="40" t="s">
        <v>86</v>
      </c>
      <c r="F86" s="40" t="s">
        <v>3927</v>
      </c>
      <c r="G86" s="40" t="s">
        <v>87</v>
      </c>
      <c r="H86" s="41"/>
      <c r="I86" s="41"/>
      <c r="J86" s="41"/>
      <c r="K86" s="41"/>
      <c r="L86" s="42"/>
      <c r="M86" s="43" t="s">
        <v>29</v>
      </c>
      <c r="N86" s="43"/>
      <c r="O86" s="44"/>
      <c r="P86" s="44"/>
      <c r="Q86" s="43" t="s">
        <v>88</v>
      </c>
      <c r="R86" s="43">
        <v>45771</v>
      </c>
      <c r="S86" s="43" t="s">
        <v>35</v>
      </c>
      <c r="T86" s="207" t="str">
        <f ca="1">IF(AND('Inserimento dati'!$B$3=$H$2, TabellaA1[[#This Row],[LUN]]="X"), "X",IF(AND('Inserimento dati'!$B$3=$I$2, TabellaA1[[#This Row],[MAR]]="X"), "X", IF(AND('Inserimento dati'!$B$3=$J$2, TabellaA1[[#This Row],[MER]]="X"), "X",IF(AND('Inserimento dati'!$B$3=$K$2, TabellaA1[[#This Row],[GIO]]="X"), "X", IF(AND('Inserimento dati'!$B$3=$L$2, TabellaA1[[#This Row],[VEN]]="X"), "X","")))))</f>
        <v/>
      </c>
      <c r="U86" s="36" t="str">
        <f t="shared" ca="1" si="1"/>
        <v/>
      </c>
      <c r="V86" s="32">
        <v>46051.296782407408</v>
      </c>
    </row>
    <row r="87" spans="1:22" s="23" customFormat="1" ht="30" hidden="1" x14ac:dyDescent="0.2">
      <c r="A87" s="38"/>
      <c r="B87" s="38" t="str">
        <f t="shared" si="2"/>
        <v>X</v>
      </c>
      <c r="C87" s="38" t="str">
        <f>IF(OR(TabellaA1[[#This Row],[LUN]]="X",TabellaA1[[#This Row],[MAR]]="X",TabellaA1[[#This Row],[MER]]="X",TabellaA1[[#This Row],[GIO]]="X",TabellaA1[[#This Row],[VEN]]="X",),"X","")</f>
        <v/>
      </c>
      <c r="D87" s="39" t="s">
        <v>26</v>
      </c>
      <c r="E87" s="40" t="s">
        <v>89</v>
      </c>
      <c r="F87" s="40" t="s">
        <v>3927</v>
      </c>
      <c r="G87" s="40" t="s">
        <v>90</v>
      </c>
      <c r="H87" s="41"/>
      <c r="I87" s="41"/>
      <c r="J87" s="41"/>
      <c r="K87" s="41"/>
      <c r="L87" s="42"/>
      <c r="M87" s="43" t="s">
        <v>29</v>
      </c>
      <c r="N87" s="43"/>
      <c r="O87" s="44"/>
      <c r="P87" s="44"/>
      <c r="Q87" s="43" t="s">
        <v>91</v>
      </c>
      <c r="R87" s="43">
        <v>45771</v>
      </c>
      <c r="S87" s="43" t="s">
        <v>35</v>
      </c>
      <c r="T87" s="207" t="str">
        <f ca="1">IF(AND('Inserimento dati'!$B$3=$H$2, TabellaA1[[#This Row],[LUN]]="X"), "X",IF(AND('Inserimento dati'!$B$3=$I$2, TabellaA1[[#This Row],[MAR]]="X"), "X", IF(AND('Inserimento dati'!$B$3=$J$2, TabellaA1[[#This Row],[MER]]="X"), "X",IF(AND('Inserimento dati'!$B$3=$K$2, TabellaA1[[#This Row],[GIO]]="X"), "X", IF(AND('Inserimento dati'!$B$3=$L$2, TabellaA1[[#This Row],[VEN]]="X"), "X","")))))</f>
        <v/>
      </c>
      <c r="U87" s="36" t="str">
        <f t="shared" ca="1" si="1"/>
        <v/>
      </c>
      <c r="V87" s="32">
        <v>46050.629837962966</v>
      </c>
    </row>
    <row r="88" spans="1:22" s="23" customFormat="1" ht="23.25" hidden="1" x14ac:dyDescent="0.2">
      <c r="A88" s="38"/>
      <c r="B88" s="38" t="str">
        <f t="shared" si="2"/>
        <v>X</v>
      </c>
      <c r="C88" s="38" t="str">
        <f>IF(OR(TabellaA1[[#This Row],[LUN]]="X",TabellaA1[[#This Row],[MAR]]="X",TabellaA1[[#This Row],[MER]]="X",TabellaA1[[#This Row],[GIO]]="X",TabellaA1[[#This Row],[VEN]]="X",),"X","")</f>
        <v/>
      </c>
      <c r="D88" s="39" t="s">
        <v>26</v>
      </c>
      <c r="E88" s="40" t="s">
        <v>82</v>
      </c>
      <c r="F88" s="40" t="s">
        <v>3927</v>
      </c>
      <c r="G88" s="40" t="s">
        <v>83</v>
      </c>
      <c r="H88" s="41"/>
      <c r="I88" s="41"/>
      <c r="J88" s="41"/>
      <c r="K88" s="41"/>
      <c r="L88" s="42"/>
      <c r="M88" s="43" t="s">
        <v>29</v>
      </c>
      <c r="N88" s="43"/>
      <c r="O88" s="44"/>
      <c r="P88" s="44"/>
      <c r="Q88" s="43" t="s">
        <v>84</v>
      </c>
      <c r="R88" s="43">
        <v>45775</v>
      </c>
      <c r="S88" s="43" t="s">
        <v>85</v>
      </c>
      <c r="T88" s="207" t="str">
        <f ca="1">IF(AND('Inserimento dati'!$B$3=$H$2, TabellaA1[[#This Row],[LUN]]="X"), "X",IF(AND('Inserimento dati'!$B$3=$I$2, TabellaA1[[#This Row],[MAR]]="X"), "X", IF(AND('Inserimento dati'!$B$3=$J$2, TabellaA1[[#This Row],[MER]]="X"), "X",IF(AND('Inserimento dati'!$B$3=$K$2, TabellaA1[[#This Row],[GIO]]="X"), "X", IF(AND('Inserimento dati'!$B$3=$L$2, TabellaA1[[#This Row],[VEN]]="X"), "X","")))))</f>
        <v/>
      </c>
      <c r="U88" s="36" t="str">
        <f t="shared" ca="1" si="1"/>
        <v/>
      </c>
      <c r="V88" s="32">
        <v>46046.528090277781</v>
      </c>
    </row>
    <row r="89" spans="1:22" s="23" customFormat="1" ht="23.25" hidden="1" x14ac:dyDescent="0.2">
      <c r="A89" s="38"/>
      <c r="B89" s="38" t="str">
        <f t="shared" si="2"/>
        <v>X</v>
      </c>
      <c r="C89" s="38" t="str">
        <f>IF(OR(TabellaA1[[#This Row],[LUN]]="X",TabellaA1[[#This Row],[MAR]]="X",TabellaA1[[#This Row],[MER]]="X",TabellaA1[[#This Row],[GIO]]="X",TabellaA1[[#This Row],[VEN]]="X",),"X","")</f>
        <v/>
      </c>
      <c r="D89" s="39" t="s">
        <v>26</v>
      </c>
      <c r="E89" s="40" t="s">
        <v>92</v>
      </c>
      <c r="F89" s="40" t="s">
        <v>93</v>
      </c>
      <c r="G89" s="40" t="s">
        <v>94</v>
      </c>
      <c r="H89" s="41"/>
      <c r="I89" s="41"/>
      <c r="J89" s="41"/>
      <c r="K89" s="41"/>
      <c r="L89" s="42"/>
      <c r="M89" s="43" t="s">
        <v>29</v>
      </c>
      <c r="N89" s="43"/>
      <c r="O89" s="44"/>
      <c r="P89" s="44"/>
      <c r="Q89" s="43"/>
      <c r="R89" s="43"/>
      <c r="S89" s="43"/>
      <c r="T89" s="207" t="str">
        <f ca="1">IF(AND('Inserimento dati'!$B$3=$H$2, TabellaA1[[#This Row],[LUN]]="X"), "X",IF(AND('Inserimento dati'!$B$3=$I$2, TabellaA1[[#This Row],[MAR]]="X"), "X", IF(AND('Inserimento dati'!$B$3=$J$2, TabellaA1[[#This Row],[MER]]="X"), "X",IF(AND('Inserimento dati'!$B$3=$K$2, TabellaA1[[#This Row],[GIO]]="X"), "X", IF(AND('Inserimento dati'!$B$3=$L$2, TabellaA1[[#This Row],[VEN]]="X"), "X","")))))</f>
        <v/>
      </c>
      <c r="U89" s="36" t="str">
        <f t="shared" ca="1" si="1"/>
        <v/>
      </c>
      <c r="V89" s="32">
        <v>46045.517858796295</v>
      </c>
    </row>
    <row r="90" spans="1:22" s="23" customFormat="1" ht="30" hidden="1" x14ac:dyDescent="0.2">
      <c r="A90" s="38"/>
      <c r="B90" s="38" t="str">
        <f t="shared" si="2"/>
        <v>X</v>
      </c>
      <c r="C90" s="38" t="str">
        <f>IF(OR(TabellaA1[[#This Row],[LUN]]="X",TabellaA1[[#This Row],[MAR]]="X",TabellaA1[[#This Row],[MER]]="X",TabellaA1[[#This Row],[GIO]]="X",TabellaA1[[#This Row],[VEN]]="X",),"X","")</f>
        <v/>
      </c>
      <c r="D90" s="39" t="s">
        <v>26</v>
      </c>
      <c r="E90" s="40" t="s">
        <v>77</v>
      </c>
      <c r="F90" s="40" t="s">
        <v>3923</v>
      </c>
      <c r="G90" s="40" t="s">
        <v>78</v>
      </c>
      <c r="H90" s="41"/>
      <c r="I90" s="41"/>
      <c r="J90" s="41"/>
      <c r="K90" s="41"/>
      <c r="L90" s="42"/>
      <c r="M90" s="43" t="s">
        <v>29</v>
      </c>
      <c r="N90" s="43"/>
      <c r="O90" s="44"/>
      <c r="P90" s="44"/>
      <c r="Q90" s="43" t="s">
        <v>29</v>
      </c>
      <c r="R90" s="43">
        <v>45764</v>
      </c>
      <c r="S90" s="43" t="s">
        <v>35</v>
      </c>
      <c r="T90" s="207" t="str">
        <f ca="1">IF(AND('Inserimento dati'!$B$3=$H$2, TabellaA1[[#This Row],[LUN]]="X"), "X",IF(AND('Inserimento dati'!$B$3=$I$2, TabellaA1[[#This Row],[MAR]]="X"), "X", IF(AND('Inserimento dati'!$B$3=$J$2, TabellaA1[[#This Row],[MER]]="X"), "X",IF(AND('Inserimento dati'!$B$3=$K$2, TabellaA1[[#This Row],[GIO]]="X"), "X", IF(AND('Inserimento dati'!$B$3=$L$2, TabellaA1[[#This Row],[VEN]]="X"), "X","")))))</f>
        <v/>
      </c>
      <c r="U90" s="36" t="str">
        <f t="shared" ca="1" si="1"/>
        <v/>
      </c>
      <c r="V90" s="32">
        <v>46043.609178240738</v>
      </c>
    </row>
    <row r="91" spans="1:22" s="23" customFormat="1" ht="30" hidden="1" x14ac:dyDescent="0.2">
      <c r="A91" s="38"/>
      <c r="B91" s="38" t="str">
        <f t="shared" si="2"/>
        <v>X</v>
      </c>
      <c r="C91" s="38" t="str">
        <f>IF(OR(TabellaA1[[#This Row],[LUN]]="X",TabellaA1[[#This Row],[MAR]]="X",TabellaA1[[#This Row],[MER]]="X",TabellaA1[[#This Row],[GIO]]="X",TabellaA1[[#This Row],[VEN]]="X",),"X","")</f>
        <v/>
      </c>
      <c r="D91" s="39" t="s">
        <v>26</v>
      </c>
      <c r="E91" s="40" t="s">
        <v>95</v>
      </c>
      <c r="F91" s="40" t="s">
        <v>3923</v>
      </c>
      <c r="G91" s="40" t="s">
        <v>96</v>
      </c>
      <c r="H91" s="41"/>
      <c r="I91" s="41"/>
      <c r="J91" s="41"/>
      <c r="K91" s="41"/>
      <c r="L91" s="42"/>
      <c r="M91" s="43" t="s">
        <v>29</v>
      </c>
      <c r="N91" s="43"/>
      <c r="O91" s="44"/>
      <c r="P91" s="44"/>
      <c r="Q91" s="43" t="s">
        <v>97</v>
      </c>
      <c r="R91" s="43">
        <v>45771</v>
      </c>
      <c r="S91" s="43" t="s">
        <v>98</v>
      </c>
      <c r="T91" s="207" t="str">
        <f ca="1">IF(AND('Inserimento dati'!$B$3=$H$2, TabellaA1[[#This Row],[LUN]]="X"), "X",IF(AND('Inserimento dati'!$B$3=$I$2, TabellaA1[[#This Row],[MAR]]="X"), "X", IF(AND('Inserimento dati'!$B$3=$J$2, TabellaA1[[#This Row],[MER]]="X"), "X",IF(AND('Inserimento dati'!$B$3=$K$2, TabellaA1[[#This Row],[GIO]]="X"), "X", IF(AND('Inserimento dati'!$B$3=$L$2, TabellaA1[[#This Row],[VEN]]="X"), "X","")))))</f>
        <v/>
      </c>
      <c r="U91" s="36" t="str">
        <f t="shared" ca="1" si="1"/>
        <v/>
      </c>
      <c r="V91" s="32">
        <v>46043.307766203703</v>
      </c>
    </row>
    <row r="92" spans="1:22" s="23" customFormat="1" ht="30" hidden="1" x14ac:dyDescent="0.2">
      <c r="A92" s="38"/>
      <c r="B92" s="38" t="str">
        <f t="shared" si="2"/>
        <v>X</v>
      </c>
      <c r="C92" s="38" t="str">
        <f>IF(OR(TabellaA1[[#This Row],[LUN]]="X",TabellaA1[[#This Row],[MAR]]="X",TabellaA1[[#This Row],[MER]]="X",TabellaA1[[#This Row],[GIO]]="X",TabellaA1[[#This Row],[VEN]]="X",),"X","")</f>
        <v/>
      </c>
      <c r="D92" s="39" t="s">
        <v>26</v>
      </c>
      <c r="E92" s="40" t="s">
        <v>99</v>
      </c>
      <c r="F92" s="40" t="s">
        <v>3923</v>
      </c>
      <c r="G92" s="40" t="s">
        <v>100</v>
      </c>
      <c r="H92" s="41"/>
      <c r="I92" s="41"/>
      <c r="J92" s="41"/>
      <c r="K92" s="41"/>
      <c r="L92" s="42"/>
      <c r="M92" s="43" t="s">
        <v>29</v>
      </c>
      <c r="N92" s="43"/>
      <c r="O92" s="44"/>
      <c r="P92" s="44"/>
      <c r="Q92" s="43" t="s">
        <v>101</v>
      </c>
      <c r="R92" s="43"/>
      <c r="S92" s="43"/>
      <c r="T92" s="207" t="str">
        <f ca="1">IF(AND('Inserimento dati'!$B$3=$H$2, TabellaA1[[#This Row],[LUN]]="X"), "X",IF(AND('Inserimento dati'!$B$3=$I$2, TabellaA1[[#This Row],[MAR]]="X"), "X", IF(AND('Inserimento dati'!$B$3=$J$2, TabellaA1[[#This Row],[MER]]="X"), "X",IF(AND('Inserimento dati'!$B$3=$K$2, TabellaA1[[#This Row],[GIO]]="X"), "X", IF(AND('Inserimento dati'!$B$3=$L$2, TabellaA1[[#This Row],[VEN]]="X"), "X","")))))</f>
        <v/>
      </c>
      <c r="U92" s="36" t="str">
        <f t="shared" ca="1" si="1"/>
        <v/>
      </c>
      <c r="V92" s="32">
        <v>46038.285011574073</v>
      </c>
    </row>
    <row r="93" spans="1:22" s="23" customFormat="1" ht="30" hidden="1" x14ac:dyDescent="0.2">
      <c r="A93" s="38"/>
      <c r="B93" s="38" t="str">
        <f t="shared" si="2"/>
        <v>X</v>
      </c>
      <c r="C93" s="38" t="str">
        <f>IF(OR(TabellaA1[[#This Row],[LUN]]="X",TabellaA1[[#This Row],[MAR]]="X",TabellaA1[[#This Row],[MER]]="X",TabellaA1[[#This Row],[GIO]]="X",TabellaA1[[#This Row],[VEN]]="X",),"X","")</f>
        <v/>
      </c>
      <c r="D93" s="39" t="s">
        <v>26</v>
      </c>
      <c r="E93" s="40" t="s">
        <v>147</v>
      </c>
      <c r="F93" s="40" t="s">
        <v>3927</v>
      </c>
      <c r="G93" s="40" t="s">
        <v>148</v>
      </c>
      <c r="H93" s="41"/>
      <c r="I93" s="41"/>
      <c r="J93" s="41"/>
      <c r="K93" s="41"/>
      <c r="L93" s="42"/>
      <c r="M93" s="43" t="s">
        <v>29</v>
      </c>
      <c r="N93" s="43"/>
      <c r="O93" s="44"/>
      <c r="P93" s="44"/>
      <c r="Q93" s="43" t="s">
        <v>149</v>
      </c>
      <c r="R93" s="43">
        <v>45762</v>
      </c>
      <c r="S93" s="43" t="s">
        <v>150</v>
      </c>
      <c r="T93" s="207" t="str">
        <f ca="1">IF(AND('Inserimento dati'!$B$3=$H$2, TabellaA1[[#This Row],[LUN]]="X"), "X",IF(AND('Inserimento dati'!$B$3=$I$2, TabellaA1[[#This Row],[MAR]]="X"), "X", IF(AND('Inserimento dati'!$B$3=$J$2, TabellaA1[[#This Row],[MER]]="X"), "X",IF(AND('Inserimento dati'!$B$3=$K$2, TabellaA1[[#This Row],[GIO]]="X"), "X", IF(AND('Inserimento dati'!$B$3=$L$2, TabellaA1[[#This Row],[VEN]]="X"), "X","")))))</f>
        <v/>
      </c>
      <c r="U93" s="36" t="str">
        <f t="shared" ca="1" si="1"/>
        <v/>
      </c>
      <c r="V93" s="32">
        <v>46038.284930555557</v>
      </c>
    </row>
    <row r="94" spans="1:22" s="23" customFormat="1" ht="30" hidden="1" x14ac:dyDescent="0.2">
      <c r="A94" s="38"/>
      <c r="B94" s="38" t="str">
        <f t="shared" si="2"/>
        <v>X</v>
      </c>
      <c r="C94" s="38" t="str">
        <f>IF(OR(TabellaA1[[#This Row],[LUN]]="X",TabellaA1[[#This Row],[MAR]]="X",TabellaA1[[#This Row],[MER]]="X",TabellaA1[[#This Row],[GIO]]="X",TabellaA1[[#This Row],[VEN]]="X",),"X","")</f>
        <v/>
      </c>
      <c r="D94" s="39" t="s">
        <v>26</v>
      </c>
      <c r="E94" s="40" t="s">
        <v>151</v>
      </c>
      <c r="F94" s="40" t="s">
        <v>3924</v>
      </c>
      <c r="G94" s="40" t="s">
        <v>152</v>
      </c>
      <c r="H94" s="41"/>
      <c r="I94" s="41"/>
      <c r="J94" s="41"/>
      <c r="K94" s="41"/>
      <c r="L94" s="42"/>
      <c r="M94" s="43" t="s">
        <v>29</v>
      </c>
      <c r="N94" s="43"/>
      <c r="O94" s="44"/>
      <c r="P94" s="44"/>
      <c r="Q94" s="43" t="s">
        <v>153</v>
      </c>
      <c r="R94" s="43">
        <v>45762</v>
      </c>
      <c r="S94" s="43" t="s">
        <v>154</v>
      </c>
      <c r="T94" s="207" t="str">
        <f ca="1">IF(AND('Inserimento dati'!$B$3=$H$2, TabellaA1[[#This Row],[LUN]]="X"), "X",IF(AND('Inserimento dati'!$B$3=$I$2, TabellaA1[[#This Row],[MAR]]="X"), "X", IF(AND('Inserimento dati'!$B$3=$J$2, TabellaA1[[#This Row],[MER]]="X"), "X",IF(AND('Inserimento dati'!$B$3=$K$2, TabellaA1[[#This Row],[GIO]]="X"), "X", IF(AND('Inserimento dati'!$B$3=$L$2, TabellaA1[[#This Row],[VEN]]="X"), "X","")))))</f>
        <v/>
      </c>
      <c r="U94" s="36" t="str">
        <f t="shared" ca="1" si="1"/>
        <v/>
      </c>
      <c r="V94" s="32">
        <v>46038.284756944442</v>
      </c>
    </row>
    <row r="95" spans="1:22" s="23" customFormat="1" ht="30" hidden="1" x14ac:dyDescent="0.2">
      <c r="A95" s="38"/>
      <c r="B95" s="38" t="str">
        <f t="shared" si="2"/>
        <v>X</v>
      </c>
      <c r="C95" s="38" t="str">
        <f>IF(OR(TabellaA1[[#This Row],[LUN]]="X",TabellaA1[[#This Row],[MAR]]="X",TabellaA1[[#This Row],[MER]]="X",TabellaA1[[#This Row],[GIO]]="X",TabellaA1[[#This Row],[VEN]]="X",),"X","")</f>
        <v/>
      </c>
      <c r="D95" s="39" t="s">
        <v>26</v>
      </c>
      <c r="E95" s="40" t="s">
        <v>155</v>
      </c>
      <c r="F95" s="40" t="s">
        <v>3927</v>
      </c>
      <c r="G95" s="40" t="s">
        <v>156</v>
      </c>
      <c r="H95" s="41"/>
      <c r="I95" s="41"/>
      <c r="J95" s="41"/>
      <c r="K95" s="41"/>
      <c r="L95" s="42"/>
      <c r="M95" s="43" t="s">
        <v>29</v>
      </c>
      <c r="N95" s="43"/>
      <c r="O95" s="44"/>
      <c r="P95" s="44"/>
      <c r="Q95" s="43"/>
      <c r="R95" s="43">
        <v>45757</v>
      </c>
      <c r="S95" s="43" t="s">
        <v>157</v>
      </c>
      <c r="T95" s="207" t="str">
        <f ca="1">IF(AND('Inserimento dati'!$B$3=$H$2, TabellaA1[[#This Row],[LUN]]="X"), "X",IF(AND('Inserimento dati'!$B$3=$I$2, TabellaA1[[#This Row],[MAR]]="X"), "X", IF(AND('Inserimento dati'!$B$3=$J$2, TabellaA1[[#This Row],[MER]]="X"), "X",IF(AND('Inserimento dati'!$B$3=$K$2, TabellaA1[[#This Row],[GIO]]="X"), "X", IF(AND('Inserimento dati'!$B$3=$L$2, TabellaA1[[#This Row],[VEN]]="X"), "X","")))))</f>
        <v/>
      </c>
      <c r="U95" s="36" t="str">
        <f t="shared" ca="1" si="1"/>
        <v/>
      </c>
      <c r="V95" s="32">
        <v>46037.299814814818</v>
      </c>
    </row>
    <row r="96" spans="1:22" s="23" customFormat="1" ht="30" hidden="1" x14ac:dyDescent="0.2">
      <c r="A96" s="38"/>
      <c r="B96" s="38" t="str">
        <f t="shared" si="2"/>
        <v>X</v>
      </c>
      <c r="C96" s="38" t="str">
        <f>IF(OR(TabellaA1[[#This Row],[LUN]]="X",TabellaA1[[#This Row],[MAR]]="X",TabellaA1[[#This Row],[MER]]="X",TabellaA1[[#This Row],[GIO]]="X",TabellaA1[[#This Row],[VEN]]="X",),"X","")</f>
        <v/>
      </c>
      <c r="D96" s="39" t="s">
        <v>26</v>
      </c>
      <c r="E96" s="40" t="s">
        <v>102</v>
      </c>
      <c r="F96" s="40" t="s">
        <v>3923</v>
      </c>
      <c r="G96" s="40" t="s">
        <v>103</v>
      </c>
      <c r="H96" s="41"/>
      <c r="I96" s="41"/>
      <c r="J96" s="41"/>
      <c r="K96" s="41"/>
      <c r="L96" s="42"/>
      <c r="M96" s="43" t="s">
        <v>29</v>
      </c>
      <c r="N96" s="43"/>
      <c r="O96" s="44"/>
      <c r="P96" s="44"/>
      <c r="Q96" s="43"/>
      <c r="R96" s="43"/>
      <c r="S96" s="43"/>
      <c r="T96" s="207" t="str">
        <f ca="1">IF(AND('Inserimento dati'!$B$3=$H$2, TabellaA1[[#This Row],[LUN]]="X"), "X",IF(AND('Inserimento dati'!$B$3=$I$2, TabellaA1[[#This Row],[MAR]]="X"), "X", IF(AND('Inserimento dati'!$B$3=$J$2, TabellaA1[[#This Row],[MER]]="X"), "X",IF(AND('Inserimento dati'!$B$3=$K$2, TabellaA1[[#This Row],[GIO]]="X"), "X", IF(AND('Inserimento dati'!$B$3=$L$2, TabellaA1[[#This Row],[VEN]]="X"), "X","")))))</f>
        <v/>
      </c>
      <c r="U96" s="36" t="str">
        <f t="shared" ca="1" si="1"/>
        <v/>
      </c>
      <c r="V96" s="32">
        <v>46037.299745370372</v>
      </c>
    </row>
    <row r="97" spans="1:22" s="23" customFormat="1" ht="30" hidden="1" x14ac:dyDescent="0.2">
      <c r="A97" s="38"/>
      <c r="B97" s="38" t="str">
        <f t="shared" si="2"/>
        <v>X</v>
      </c>
      <c r="C97" s="38" t="str">
        <f>IF(OR(TabellaA1[[#This Row],[LUN]]="X",TabellaA1[[#This Row],[MAR]]="X",TabellaA1[[#This Row],[MER]]="X",TabellaA1[[#This Row],[GIO]]="X",TabellaA1[[#This Row],[VEN]]="X",),"X","")</f>
        <v/>
      </c>
      <c r="D97" s="39" t="s">
        <v>26</v>
      </c>
      <c r="E97" s="40" t="s">
        <v>79</v>
      </c>
      <c r="F97" s="40" t="s">
        <v>3923</v>
      </c>
      <c r="G97" s="40" t="s">
        <v>80</v>
      </c>
      <c r="H97" s="41"/>
      <c r="I97" s="41"/>
      <c r="J97" s="41"/>
      <c r="K97" s="41"/>
      <c r="L97" s="42"/>
      <c r="M97" s="43" t="s">
        <v>29</v>
      </c>
      <c r="N97" s="43"/>
      <c r="O97" s="44"/>
      <c r="P97" s="44"/>
      <c r="Q97" s="43" t="s">
        <v>81</v>
      </c>
      <c r="R97" s="43">
        <v>45764</v>
      </c>
      <c r="S97" s="43" t="s">
        <v>35</v>
      </c>
      <c r="T97" s="207" t="str">
        <f ca="1">IF(AND('Inserimento dati'!$B$3=$H$2, TabellaA1[[#This Row],[LUN]]="X"), "X",IF(AND('Inserimento dati'!$B$3=$I$2, TabellaA1[[#This Row],[MAR]]="X"), "X", IF(AND('Inserimento dati'!$B$3=$J$2, TabellaA1[[#This Row],[MER]]="X"), "X",IF(AND('Inserimento dati'!$B$3=$K$2, TabellaA1[[#This Row],[GIO]]="X"), "X", IF(AND('Inserimento dati'!$B$3=$L$2, TabellaA1[[#This Row],[VEN]]="X"), "X","")))))</f>
        <v/>
      </c>
      <c r="U97" s="36" t="str">
        <f t="shared" ca="1" si="1"/>
        <v/>
      </c>
      <c r="V97" s="32">
        <v>46035.595717592594</v>
      </c>
    </row>
    <row r="98" spans="1:22" s="23" customFormat="1" ht="23.25" hidden="1" x14ac:dyDescent="0.2">
      <c r="A98" s="38"/>
      <c r="B98" s="38" t="str">
        <f t="shared" si="2"/>
        <v>X</v>
      </c>
      <c r="C98" s="38" t="str">
        <f>IF(OR(TabellaA1[[#This Row],[LUN]]="X",TabellaA1[[#This Row],[MAR]]="X",TabellaA1[[#This Row],[MER]]="X",TabellaA1[[#This Row],[GIO]]="X",TabellaA1[[#This Row],[VEN]]="X",),"X","")</f>
        <v/>
      </c>
      <c r="D98" s="39" t="s">
        <v>26</v>
      </c>
      <c r="E98" s="40" t="s">
        <v>104</v>
      </c>
      <c r="F98" s="40" t="s">
        <v>3924</v>
      </c>
      <c r="G98" s="40" t="s">
        <v>105</v>
      </c>
      <c r="H98" s="41"/>
      <c r="I98" s="41"/>
      <c r="J98" s="41"/>
      <c r="K98" s="41"/>
      <c r="L98" s="42"/>
      <c r="M98" s="43" t="s">
        <v>29</v>
      </c>
      <c r="N98" s="43"/>
      <c r="O98" s="44"/>
      <c r="P98" s="44"/>
      <c r="Q98" s="43" t="s">
        <v>106</v>
      </c>
      <c r="R98" s="43">
        <v>45762</v>
      </c>
      <c r="S98" s="43" t="s">
        <v>85</v>
      </c>
      <c r="T98" s="207" t="str">
        <f ca="1">IF(AND('Inserimento dati'!$B$3=$H$2, TabellaA1[[#This Row],[LUN]]="X"), "X",IF(AND('Inserimento dati'!$B$3=$I$2, TabellaA1[[#This Row],[MAR]]="X"), "X", IF(AND('Inserimento dati'!$B$3=$J$2, TabellaA1[[#This Row],[MER]]="X"), "X",IF(AND('Inserimento dati'!$B$3=$K$2, TabellaA1[[#This Row],[GIO]]="X"), "X", IF(AND('Inserimento dati'!$B$3=$L$2, TabellaA1[[#This Row],[VEN]]="X"), "X","")))))</f>
        <v/>
      </c>
      <c r="U98" s="36" t="str">
        <f t="shared" ca="1" si="1"/>
        <v/>
      </c>
      <c r="V98" s="32">
        <v>46035.324432870373</v>
      </c>
    </row>
    <row r="99" spans="1:22" s="23" customFormat="1" ht="45" hidden="1" x14ac:dyDescent="0.2">
      <c r="A99" s="38"/>
      <c r="B99" s="38" t="str">
        <f t="shared" si="2"/>
        <v>X</v>
      </c>
      <c r="C99" s="38" t="str">
        <f>IF(OR(TabellaA1[[#This Row],[LUN]]="X",TabellaA1[[#This Row],[MAR]]="X",TabellaA1[[#This Row],[MER]]="X",TabellaA1[[#This Row],[GIO]]="X",TabellaA1[[#This Row],[VEN]]="X",),"X","")</f>
        <v/>
      </c>
      <c r="D99" s="39" t="s">
        <v>26</v>
      </c>
      <c r="E99" s="40" t="s">
        <v>114</v>
      </c>
      <c r="F99" s="40" t="s">
        <v>3924</v>
      </c>
      <c r="G99" s="40" t="s">
        <v>115</v>
      </c>
      <c r="H99" s="41"/>
      <c r="I99" s="41"/>
      <c r="J99" s="41"/>
      <c r="K99" s="41"/>
      <c r="L99" s="42"/>
      <c r="M99" s="43" t="s">
        <v>29</v>
      </c>
      <c r="N99" s="43"/>
      <c r="O99" s="44"/>
      <c r="P99" s="44"/>
      <c r="Q99" s="43"/>
      <c r="R99" s="43"/>
      <c r="S99" s="43"/>
      <c r="T99" s="207" t="str">
        <f ca="1">IF(AND('Inserimento dati'!$B$3=$H$2, TabellaA1[[#This Row],[LUN]]="X"), "X",IF(AND('Inserimento dati'!$B$3=$I$2, TabellaA1[[#This Row],[MAR]]="X"), "X", IF(AND('Inserimento dati'!$B$3=$J$2, TabellaA1[[#This Row],[MER]]="X"), "X",IF(AND('Inserimento dati'!$B$3=$K$2, TabellaA1[[#This Row],[GIO]]="X"), "X", IF(AND('Inserimento dati'!$B$3=$L$2, TabellaA1[[#This Row],[VEN]]="X"), "X","")))))</f>
        <v/>
      </c>
      <c r="U99" s="36" t="str">
        <f t="shared" ca="1" si="1"/>
        <v/>
      </c>
      <c r="V99" s="32">
        <v>46034.328611111108</v>
      </c>
    </row>
    <row r="100" spans="1:22" s="23" customFormat="1" ht="30" hidden="1" x14ac:dyDescent="0.2">
      <c r="A100" s="38"/>
      <c r="B100" s="38" t="str">
        <f t="shared" si="2"/>
        <v>X</v>
      </c>
      <c r="C100" s="38" t="str">
        <f>IF(OR(TabellaA1[[#This Row],[LUN]]="X",TabellaA1[[#This Row],[MAR]]="X",TabellaA1[[#This Row],[MER]]="X",TabellaA1[[#This Row],[GIO]]="X",TabellaA1[[#This Row],[VEN]]="X",),"X","")</f>
        <v/>
      </c>
      <c r="D100" s="39" t="s">
        <v>26</v>
      </c>
      <c r="E100" s="40" t="s">
        <v>116</v>
      </c>
      <c r="F100" s="40" t="s">
        <v>3924</v>
      </c>
      <c r="G100" s="40" t="s">
        <v>117</v>
      </c>
      <c r="H100" s="41"/>
      <c r="I100" s="41"/>
      <c r="J100" s="41"/>
      <c r="K100" s="41"/>
      <c r="L100" s="42"/>
      <c r="M100" s="43" t="s">
        <v>29</v>
      </c>
      <c r="N100" s="43"/>
      <c r="O100" s="44"/>
      <c r="P100" s="44"/>
      <c r="Q100" s="43"/>
      <c r="R100" s="43"/>
      <c r="S100" s="43"/>
      <c r="T100" s="207" t="str">
        <f ca="1">IF(AND('Inserimento dati'!$B$3=$H$2, TabellaA1[[#This Row],[LUN]]="X"), "X",IF(AND('Inserimento dati'!$B$3=$I$2, TabellaA1[[#This Row],[MAR]]="X"), "X", IF(AND('Inserimento dati'!$B$3=$J$2, TabellaA1[[#This Row],[MER]]="X"), "X",IF(AND('Inserimento dati'!$B$3=$K$2, TabellaA1[[#This Row],[GIO]]="X"), "X", IF(AND('Inserimento dati'!$B$3=$L$2, TabellaA1[[#This Row],[VEN]]="X"), "X","")))))</f>
        <v/>
      </c>
      <c r="U100" s="36" t="str">
        <f t="shared" ca="1" si="1"/>
        <v/>
      </c>
      <c r="V100" s="32">
        <v>46031.333553240744</v>
      </c>
    </row>
    <row r="101" spans="1:22" s="23" customFormat="1" ht="23.25" hidden="1" x14ac:dyDescent="0.2">
      <c r="A101" s="38"/>
      <c r="B101" s="38" t="str">
        <f t="shared" si="2"/>
        <v>X</v>
      </c>
      <c r="C101" s="38" t="str">
        <f>IF(OR(TabellaA1[[#This Row],[LUN]]="X",TabellaA1[[#This Row],[MAR]]="X",TabellaA1[[#This Row],[MER]]="X",TabellaA1[[#This Row],[GIO]]="X",TabellaA1[[#This Row],[VEN]]="X",),"X","")</f>
        <v/>
      </c>
      <c r="D101" s="39" t="s">
        <v>26</v>
      </c>
      <c r="E101" s="40" t="s">
        <v>118</v>
      </c>
      <c r="F101" s="40" t="s">
        <v>3923</v>
      </c>
      <c r="G101" s="40" t="s">
        <v>119</v>
      </c>
      <c r="H101" s="41"/>
      <c r="I101" s="41"/>
      <c r="J101" s="41"/>
      <c r="K101" s="41"/>
      <c r="L101" s="42"/>
      <c r="M101" s="43" t="s">
        <v>29</v>
      </c>
      <c r="N101" s="43"/>
      <c r="O101" s="44"/>
      <c r="P101" s="44"/>
      <c r="Q101" s="43"/>
      <c r="R101" s="43"/>
      <c r="S101" s="43"/>
      <c r="T101" s="207" t="str">
        <f ca="1">IF(AND('Inserimento dati'!$B$3=$H$2, TabellaA1[[#This Row],[LUN]]="X"), "X",IF(AND('Inserimento dati'!$B$3=$I$2, TabellaA1[[#This Row],[MAR]]="X"), "X", IF(AND('Inserimento dati'!$B$3=$J$2, TabellaA1[[#This Row],[MER]]="X"), "X",IF(AND('Inserimento dati'!$B$3=$K$2, TabellaA1[[#This Row],[GIO]]="X"), "X", IF(AND('Inserimento dati'!$B$3=$L$2, TabellaA1[[#This Row],[VEN]]="X"), "X","")))))</f>
        <v/>
      </c>
      <c r="U101" s="36" t="str">
        <f t="shared" ca="1" si="1"/>
        <v/>
      </c>
      <c r="V101" s="32">
        <v>46030.543124999997</v>
      </c>
    </row>
    <row r="102" spans="1:22" s="23" customFormat="1" ht="23.25" hidden="1" x14ac:dyDescent="0.2">
      <c r="A102" s="38"/>
      <c r="B102" s="38" t="str">
        <f t="shared" si="2"/>
        <v>X</v>
      </c>
      <c r="C102" s="38" t="str">
        <f>IF(OR(TabellaA1[[#This Row],[LUN]]="X",TabellaA1[[#This Row],[MAR]]="X",TabellaA1[[#This Row],[MER]]="X",TabellaA1[[#This Row],[GIO]]="X",TabellaA1[[#This Row],[VEN]]="X",),"X","")</f>
        <v/>
      </c>
      <c r="D102" s="39" t="s">
        <v>26</v>
      </c>
      <c r="E102" s="40" t="s">
        <v>158</v>
      </c>
      <c r="F102" s="40" t="s">
        <v>3923</v>
      </c>
      <c r="G102" s="40" t="s">
        <v>159</v>
      </c>
      <c r="H102" s="41"/>
      <c r="I102" s="41"/>
      <c r="J102" s="41"/>
      <c r="K102" s="41"/>
      <c r="L102" s="42"/>
      <c r="M102" s="43" t="s">
        <v>29</v>
      </c>
      <c r="N102" s="43"/>
      <c r="O102" s="44"/>
      <c r="P102" s="44"/>
      <c r="Q102" s="43"/>
      <c r="R102" s="43">
        <v>45755</v>
      </c>
      <c r="S102" s="43" t="s">
        <v>35</v>
      </c>
      <c r="T102" s="207" t="str">
        <f ca="1">IF(AND('Inserimento dati'!$B$3=$H$2, TabellaA1[[#This Row],[LUN]]="X"), "X",IF(AND('Inserimento dati'!$B$3=$I$2, TabellaA1[[#This Row],[MAR]]="X"), "X", IF(AND('Inserimento dati'!$B$3=$J$2, TabellaA1[[#This Row],[MER]]="X"), "X",IF(AND('Inserimento dati'!$B$3=$K$2, TabellaA1[[#This Row],[GIO]]="X"), "X", IF(AND('Inserimento dati'!$B$3=$L$2, TabellaA1[[#This Row],[VEN]]="X"), "X","")))))</f>
        <v/>
      </c>
      <c r="U102" s="36" t="str">
        <f t="shared" ca="1" si="1"/>
        <v/>
      </c>
      <c r="V102" s="32">
        <v>46030.543078703704</v>
      </c>
    </row>
    <row r="103" spans="1:22" s="23" customFormat="1" ht="23.25" hidden="1" x14ac:dyDescent="0.2">
      <c r="A103" s="38"/>
      <c r="B103" s="38" t="str">
        <f t="shared" si="2"/>
        <v>X</v>
      </c>
      <c r="C103" s="38" t="str">
        <f>IF(OR(TabellaA1[[#This Row],[LUN]]="X",TabellaA1[[#This Row],[MAR]]="X",TabellaA1[[#This Row],[MER]]="X",TabellaA1[[#This Row],[GIO]]="X",TabellaA1[[#This Row],[VEN]]="X",),"X","")</f>
        <v/>
      </c>
      <c r="D103" s="39" t="s">
        <v>26</v>
      </c>
      <c r="E103" s="40" t="s">
        <v>120</v>
      </c>
      <c r="F103" s="40" t="s">
        <v>3923</v>
      </c>
      <c r="G103" s="40" t="s">
        <v>121</v>
      </c>
      <c r="H103" s="41"/>
      <c r="I103" s="41"/>
      <c r="J103" s="41"/>
      <c r="K103" s="41"/>
      <c r="L103" s="42"/>
      <c r="M103" s="43" t="s">
        <v>29</v>
      </c>
      <c r="N103" s="43"/>
      <c r="O103" s="44"/>
      <c r="P103" s="44"/>
      <c r="Q103" s="43"/>
      <c r="R103" s="43"/>
      <c r="S103" s="43"/>
      <c r="T103" s="207" t="str">
        <f ca="1">IF(AND('Inserimento dati'!$B$3=$H$2, TabellaA1[[#This Row],[LUN]]="X"), "X",IF(AND('Inserimento dati'!$B$3=$I$2, TabellaA1[[#This Row],[MAR]]="X"), "X", IF(AND('Inserimento dati'!$B$3=$J$2, TabellaA1[[#This Row],[MER]]="X"), "X",IF(AND('Inserimento dati'!$B$3=$K$2, TabellaA1[[#This Row],[GIO]]="X"), "X", IF(AND('Inserimento dati'!$B$3=$L$2, TabellaA1[[#This Row],[VEN]]="X"), "X","")))))</f>
        <v/>
      </c>
      <c r="U103" s="36" t="str">
        <f t="shared" ca="1" si="1"/>
        <v/>
      </c>
      <c r="V103" s="32">
        <v>46029.636145833334</v>
      </c>
    </row>
    <row r="104" spans="1:22" s="23" customFormat="1" ht="30" hidden="1" x14ac:dyDescent="0.2">
      <c r="A104" s="38"/>
      <c r="B104" s="38" t="str">
        <f t="shared" si="2"/>
        <v>X</v>
      </c>
      <c r="C104" s="38" t="str">
        <f>IF(OR(TabellaA1[[#This Row],[LUN]]="X",TabellaA1[[#This Row],[MAR]]="X",TabellaA1[[#This Row],[MER]]="X",TabellaA1[[#This Row],[GIO]]="X",TabellaA1[[#This Row],[VEN]]="X",),"X","")</f>
        <v/>
      </c>
      <c r="D104" s="39" t="s">
        <v>26</v>
      </c>
      <c r="E104" s="40" t="s">
        <v>130</v>
      </c>
      <c r="F104" s="40" t="s">
        <v>3923</v>
      </c>
      <c r="G104" s="40" t="s">
        <v>131</v>
      </c>
      <c r="H104" s="41"/>
      <c r="I104" s="41"/>
      <c r="J104" s="41"/>
      <c r="K104" s="41"/>
      <c r="L104" s="42"/>
      <c r="M104" s="43" t="s">
        <v>29</v>
      </c>
      <c r="N104" s="43"/>
      <c r="O104" s="44"/>
      <c r="P104" s="44"/>
      <c r="Q104" s="43"/>
      <c r="R104" s="43"/>
      <c r="S104" s="43"/>
      <c r="T104" s="207" t="str">
        <f ca="1">IF(AND('Inserimento dati'!$B$3=$H$2, TabellaA1[[#This Row],[LUN]]="X"), "X",IF(AND('Inserimento dati'!$B$3=$I$2, TabellaA1[[#This Row],[MAR]]="X"), "X", IF(AND('Inserimento dati'!$B$3=$J$2, TabellaA1[[#This Row],[MER]]="X"), "X",IF(AND('Inserimento dati'!$B$3=$K$2, TabellaA1[[#This Row],[GIO]]="X"), "X", IF(AND('Inserimento dati'!$B$3=$L$2, TabellaA1[[#This Row],[VEN]]="X"), "X","")))))</f>
        <v/>
      </c>
      <c r="U104" s="36" t="str">
        <f t="shared" ca="1" si="1"/>
        <v/>
      </c>
      <c r="V104" s="32">
        <v>46029.422812500001</v>
      </c>
    </row>
    <row r="105" spans="1:22" s="23" customFormat="1" ht="23.25" hidden="1" x14ac:dyDescent="0.2">
      <c r="A105" s="38"/>
      <c r="B105" s="38" t="str">
        <f t="shared" si="2"/>
        <v>X</v>
      </c>
      <c r="C105" s="38" t="str">
        <f>IF(OR(TabellaA1[[#This Row],[LUN]]="X",TabellaA1[[#This Row],[MAR]]="X",TabellaA1[[#This Row],[MER]]="X",TabellaA1[[#This Row],[GIO]]="X",TabellaA1[[#This Row],[VEN]]="X",),"X","")</f>
        <v/>
      </c>
      <c r="D105" s="39" t="s">
        <v>26</v>
      </c>
      <c r="E105" s="40" t="s">
        <v>124</v>
      </c>
      <c r="F105" s="40" t="s">
        <v>3923</v>
      </c>
      <c r="G105" s="40" t="s">
        <v>125</v>
      </c>
      <c r="H105" s="41"/>
      <c r="I105" s="41"/>
      <c r="J105" s="41"/>
      <c r="K105" s="41"/>
      <c r="L105" s="42"/>
      <c r="M105" s="43" t="s">
        <v>29</v>
      </c>
      <c r="N105" s="43"/>
      <c r="O105" s="44"/>
      <c r="P105" s="44"/>
      <c r="Q105" s="43"/>
      <c r="R105" s="43"/>
      <c r="S105" s="43"/>
      <c r="T105" s="207" t="str">
        <f ca="1">IF(AND('Inserimento dati'!$B$3=$H$2, TabellaA1[[#This Row],[LUN]]="X"), "X",IF(AND('Inserimento dati'!$B$3=$I$2, TabellaA1[[#This Row],[MAR]]="X"), "X", IF(AND('Inserimento dati'!$B$3=$J$2, TabellaA1[[#This Row],[MER]]="X"), "X",IF(AND('Inserimento dati'!$B$3=$K$2, TabellaA1[[#This Row],[GIO]]="X"), "X", IF(AND('Inserimento dati'!$B$3=$L$2, TabellaA1[[#This Row],[VEN]]="X"), "X","")))))</f>
        <v/>
      </c>
      <c r="U105" s="36" t="str">
        <f t="shared" ca="1" si="1"/>
        <v/>
      </c>
      <c r="V105" s="32">
        <v>46025.487233796295</v>
      </c>
    </row>
    <row r="106" spans="1:22" s="23" customFormat="1" ht="23.25" hidden="1" x14ac:dyDescent="0.2">
      <c r="A106" s="38"/>
      <c r="B106" s="38" t="str">
        <f t="shared" si="2"/>
        <v>X</v>
      </c>
      <c r="C106" s="38" t="str">
        <f>IF(OR(TabellaA1[[#This Row],[LUN]]="X",TabellaA1[[#This Row],[MAR]]="X",TabellaA1[[#This Row],[MER]]="X",TabellaA1[[#This Row],[GIO]]="X",TabellaA1[[#This Row],[VEN]]="X",),"X","")</f>
        <v/>
      </c>
      <c r="D106" s="39" t="s">
        <v>26</v>
      </c>
      <c r="E106" s="40" t="s">
        <v>134</v>
      </c>
      <c r="F106" s="40" t="s">
        <v>3927</v>
      </c>
      <c r="G106" s="40" t="s">
        <v>135</v>
      </c>
      <c r="H106" s="41"/>
      <c r="I106" s="41"/>
      <c r="J106" s="41"/>
      <c r="K106" s="41"/>
      <c r="L106" s="42"/>
      <c r="M106" s="43" t="s">
        <v>29</v>
      </c>
      <c r="N106" s="43"/>
      <c r="O106" s="44"/>
      <c r="P106" s="44"/>
      <c r="Q106" s="43"/>
      <c r="R106" s="43"/>
      <c r="S106" s="43"/>
      <c r="T106" s="207" t="str">
        <f ca="1">IF(AND('Inserimento dati'!$B$3=$H$2, TabellaA1[[#This Row],[LUN]]="X"), "X",IF(AND('Inserimento dati'!$B$3=$I$2, TabellaA1[[#This Row],[MAR]]="X"), "X", IF(AND('Inserimento dati'!$B$3=$J$2, TabellaA1[[#This Row],[MER]]="X"), "X",IF(AND('Inserimento dati'!$B$3=$K$2, TabellaA1[[#This Row],[GIO]]="X"), "X", IF(AND('Inserimento dati'!$B$3=$L$2, TabellaA1[[#This Row],[VEN]]="X"), "X","")))))</f>
        <v/>
      </c>
      <c r="U106" s="36" t="str">
        <f t="shared" ca="1" si="1"/>
        <v/>
      </c>
      <c r="V106" s="32">
        <v>46020.670277777775</v>
      </c>
    </row>
    <row r="107" spans="1:22" s="23" customFormat="1" ht="23.25" hidden="1" x14ac:dyDescent="0.2">
      <c r="A107" s="38"/>
      <c r="B107" s="38" t="str">
        <f t="shared" si="2"/>
        <v>X</v>
      </c>
      <c r="C107" s="38" t="str">
        <f>IF(OR(TabellaA1[[#This Row],[LUN]]="X",TabellaA1[[#This Row],[MAR]]="X",TabellaA1[[#This Row],[MER]]="X",TabellaA1[[#This Row],[GIO]]="X",TabellaA1[[#This Row],[VEN]]="X",),"X","")</f>
        <v/>
      </c>
      <c r="D107" s="39" t="s">
        <v>26</v>
      </c>
      <c r="E107" s="40" t="s">
        <v>176</v>
      </c>
      <c r="F107" s="40" t="s">
        <v>3924</v>
      </c>
      <c r="G107" s="40" t="s">
        <v>177</v>
      </c>
      <c r="H107" s="41"/>
      <c r="I107" s="41"/>
      <c r="J107" s="41"/>
      <c r="K107" s="41"/>
      <c r="L107" s="42"/>
      <c r="M107" s="43" t="s">
        <v>29</v>
      </c>
      <c r="N107" s="43"/>
      <c r="O107" s="44"/>
      <c r="P107" s="44"/>
      <c r="Q107" s="43" t="s">
        <v>178</v>
      </c>
      <c r="R107" s="43">
        <v>45736</v>
      </c>
      <c r="S107" s="43" t="s">
        <v>68</v>
      </c>
      <c r="T107" s="207" t="str">
        <f ca="1">IF(AND('Inserimento dati'!$B$3=$H$2, TabellaA1[[#This Row],[LUN]]="X"), "X",IF(AND('Inserimento dati'!$B$3=$I$2, TabellaA1[[#This Row],[MAR]]="X"), "X", IF(AND('Inserimento dati'!$B$3=$J$2, TabellaA1[[#This Row],[MER]]="X"), "X",IF(AND('Inserimento dati'!$B$3=$K$2, TabellaA1[[#This Row],[GIO]]="X"), "X", IF(AND('Inserimento dati'!$B$3=$L$2, TabellaA1[[#This Row],[VEN]]="X"), "X","")))))</f>
        <v/>
      </c>
      <c r="U107" s="36" t="str">
        <f t="shared" ca="1" si="1"/>
        <v/>
      </c>
      <c r="V107" s="32">
        <v>46013.462037037039</v>
      </c>
    </row>
    <row r="108" spans="1:22" s="23" customFormat="1" ht="23.25" hidden="1" x14ac:dyDescent="0.2">
      <c r="A108" s="38"/>
      <c r="B108" s="38" t="str">
        <f t="shared" si="2"/>
        <v>X</v>
      </c>
      <c r="C108" s="38" t="str">
        <f>IF(OR(TabellaA1[[#This Row],[LUN]]="X",TabellaA1[[#This Row],[MAR]]="X",TabellaA1[[#This Row],[MER]]="X",TabellaA1[[#This Row],[GIO]]="X",TabellaA1[[#This Row],[VEN]]="X",),"X","")</f>
        <v/>
      </c>
      <c r="D108" s="39" t="s">
        <v>26</v>
      </c>
      <c r="E108" s="40" t="s">
        <v>126</v>
      </c>
      <c r="F108" s="40" t="s">
        <v>3924</v>
      </c>
      <c r="G108" s="40" t="s">
        <v>127</v>
      </c>
      <c r="H108" s="41"/>
      <c r="I108" s="41"/>
      <c r="J108" s="41"/>
      <c r="K108" s="41"/>
      <c r="L108" s="42"/>
      <c r="M108" s="43" t="s">
        <v>29</v>
      </c>
      <c r="N108" s="43"/>
      <c r="O108" s="44"/>
      <c r="P108" s="44"/>
      <c r="Q108" s="43"/>
      <c r="R108" s="43"/>
      <c r="S108" s="43"/>
      <c r="T108" s="207" t="str">
        <f ca="1">IF(AND('Inserimento dati'!$B$3=$H$2, TabellaA1[[#This Row],[LUN]]="X"), "X",IF(AND('Inserimento dati'!$B$3=$I$2, TabellaA1[[#This Row],[MAR]]="X"), "X", IF(AND('Inserimento dati'!$B$3=$J$2, TabellaA1[[#This Row],[MER]]="X"), "X",IF(AND('Inserimento dati'!$B$3=$K$2, TabellaA1[[#This Row],[GIO]]="X"), "X", IF(AND('Inserimento dati'!$B$3=$L$2, TabellaA1[[#This Row],[VEN]]="X"), "X","")))))</f>
        <v/>
      </c>
      <c r="U108" s="36" t="str">
        <f t="shared" ca="1" si="1"/>
        <v/>
      </c>
      <c r="V108" s="32">
        <v>46013.46199074074</v>
      </c>
    </row>
    <row r="109" spans="1:22" s="23" customFormat="1" ht="30" hidden="1" x14ac:dyDescent="0.2">
      <c r="A109" s="38"/>
      <c r="B109" s="38" t="str">
        <f t="shared" si="2"/>
        <v>X</v>
      </c>
      <c r="C109" s="38" t="str">
        <f>IF(OR(TabellaA1[[#This Row],[LUN]]="X",TabellaA1[[#This Row],[MAR]]="X",TabellaA1[[#This Row],[MER]]="X",TabellaA1[[#This Row],[GIO]]="X",TabellaA1[[#This Row],[VEN]]="X",),"X","")</f>
        <v/>
      </c>
      <c r="D109" s="39" t="s">
        <v>26</v>
      </c>
      <c r="E109" s="40" t="s">
        <v>182</v>
      </c>
      <c r="F109" s="40" t="s">
        <v>3923</v>
      </c>
      <c r="G109" s="40" t="s">
        <v>183</v>
      </c>
      <c r="H109" s="41"/>
      <c r="I109" s="41"/>
      <c r="J109" s="41"/>
      <c r="K109" s="41"/>
      <c r="L109" s="42"/>
      <c r="M109" s="43" t="s">
        <v>29</v>
      </c>
      <c r="N109" s="43"/>
      <c r="O109" s="44"/>
      <c r="P109" s="44"/>
      <c r="Q109" s="43"/>
      <c r="R109" s="43">
        <v>45734</v>
      </c>
      <c r="S109" s="43" t="s">
        <v>184</v>
      </c>
      <c r="T109" s="207" t="str">
        <f ca="1">IF(AND('Inserimento dati'!$B$3=$H$2, TabellaA1[[#This Row],[LUN]]="X"), "X",IF(AND('Inserimento dati'!$B$3=$I$2, TabellaA1[[#This Row],[MAR]]="X"), "X", IF(AND('Inserimento dati'!$B$3=$J$2, TabellaA1[[#This Row],[MER]]="X"), "X",IF(AND('Inserimento dati'!$B$3=$K$2, TabellaA1[[#This Row],[GIO]]="X"), "X", IF(AND('Inserimento dati'!$B$3=$L$2, TabellaA1[[#This Row],[VEN]]="X"), "X","")))))</f>
        <v/>
      </c>
      <c r="U109" s="36" t="str">
        <f t="shared" ca="1" si="1"/>
        <v/>
      </c>
      <c r="V109" s="32">
        <v>46008.828032407408</v>
      </c>
    </row>
    <row r="110" spans="1:22" s="23" customFormat="1" ht="30" hidden="1" x14ac:dyDescent="0.2">
      <c r="A110" s="38"/>
      <c r="B110" s="38" t="str">
        <f t="shared" si="2"/>
        <v>X</v>
      </c>
      <c r="C110" s="38" t="str">
        <f>IF(OR(TabellaA1[[#This Row],[LUN]]="X",TabellaA1[[#This Row],[MAR]]="X",TabellaA1[[#This Row],[MER]]="X",TabellaA1[[#This Row],[GIO]]="X",TabellaA1[[#This Row],[VEN]]="X",),"X","")</f>
        <v/>
      </c>
      <c r="D110" s="39" t="s">
        <v>26</v>
      </c>
      <c r="E110" s="40" t="s">
        <v>136</v>
      </c>
      <c r="F110" s="40" t="s">
        <v>3923</v>
      </c>
      <c r="G110" s="40" t="s">
        <v>137</v>
      </c>
      <c r="H110" s="41"/>
      <c r="I110" s="41"/>
      <c r="J110" s="41"/>
      <c r="K110" s="41"/>
      <c r="L110" s="42"/>
      <c r="M110" s="43" t="s">
        <v>29</v>
      </c>
      <c r="N110" s="43"/>
      <c r="O110" s="44"/>
      <c r="P110" s="44"/>
      <c r="Q110" s="43"/>
      <c r="R110" s="43"/>
      <c r="S110" s="43"/>
      <c r="T110" s="207" t="str">
        <f ca="1">IF(AND('Inserimento dati'!$B$3=$H$2, TabellaA1[[#This Row],[LUN]]="X"), "X",IF(AND('Inserimento dati'!$B$3=$I$2, TabellaA1[[#This Row],[MAR]]="X"), "X", IF(AND('Inserimento dati'!$B$3=$J$2, TabellaA1[[#This Row],[MER]]="X"), "X",IF(AND('Inserimento dati'!$B$3=$K$2, TabellaA1[[#This Row],[GIO]]="X"), "X", IF(AND('Inserimento dati'!$B$3=$L$2, TabellaA1[[#This Row],[VEN]]="X"), "X","")))))</f>
        <v/>
      </c>
      <c r="U110" s="36" t="str">
        <f t="shared" ref="U110:U141" ca="1" si="3">IFERROR(MID(G110,_xlfn.AGGREGATE(15,6,(ROW(INDIRECT("1:"&amp;LEN(G110)-7)))/(ISNUMBER(--MID(G110,ROW(INDIRECT("1:"&amp;LEN(G110)-7)),8))),1),8),"")</f>
        <v/>
      </c>
      <c r="V110" s="32">
        <v>46008.577916666669</v>
      </c>
    </row>
    <row r="111" spans="1:22" s="23" customFormat="1" ht="23.25" hidden="1" x14ac:dyDescent="0.2">
      <c r="A111" s="38"/>
      <c r="B111" s="38" t="str">
        <f t="shared" ref="B111:B142" si="4">IF(OR(A111="x",A111="X"),"",IF(ISBLANK(A111),"X",""))</f>
        <v>X</v>
      </c>
      <c r="C111" s="38" t="str">
        <f>IF(OR(TabellaA1[[#This Row],[LUN]]="X",TabellaA1[[#This Row],[MAR]]="X",TabellaA1[[#This Row],[MER]]="X",TabellaA1[[#This Row],[GIO]]="X",TabellaA1[[#This Row],[VEN]]="X",),"X","")</f>
        <v/>
      </c>
      <c r="D111" s="39" t="s">
        <v>26</v>
      </c>
      <c r="E111" s="40" t="s">
        <v>132</v>
      </c>
      <c r="F111" s="40" t="s">
        <v>93</v>
      </c>
      <c r="G111" s="40" t="s">
        <v>133</v>
      </c>
      <c r="H111" s="41"/>
      <c r="I111" s="41"/>
      <c r="J111" s="41"/>
      <c r="K111" s="41"/>
      <c r="L111" s="42"/>
      <c r="M111" s="43" t="s">
        <v>29</v>
      </c>
      <c r="N111" s="43"/>
      <c r="O111" s="44"/>
      <c r="P111" s="44"/>
      <c r="Q111" s="43"/>
      <c r="R111" s="43"/>
      <c r="S111" s="43"/>
      <c r="T111" s="207" t="str">
        <f ca="1">IF(AND('Inserimento dati'!$B$3=$H$2, TabellaA1[[#This Row],[LUN]]="X"), "X",IF(AND('Inserimento dati'!$B$3=$I$2, TabellaA1[[#This Row],[MAR]]="X"), "X", IF(AND('Inserimento dati'!$B$3=$J$2, TabellaA1[[#This Row],[MER]]="X"), "X",IF(AND('Inserimento dati'!$B$3=$K$2, TabellaA1[[#This Row],[GIO]]="X"), "X", IF(AND('Inserimento dati'!$B$3=$L$2, TabellaA1[[#This Row],[VEN]]="X"), "X","")))))</f>
        <v/>
      </c>
      <c r="U111" s="36" t="str">
        <f t="shared" ca="1" si="3"/>
        <v/>
      </c>
      <c r="V111" s="32">
        <v>46008.564363425925</v>
      </c>
    </row>
    <row r="112" spans="1:22" s="23" customFormat="1" ht="23.25" hidden="1" x14ac:dyDescent="0.2">
      <c r="A112" s="38"/>
      <c r="B112" s="38" t="str">
        <f t="shared" si="4"/>
        <v>X</v>
      </c>
      <c r="C112" s="38" t="str">
        <f>IF(OR(TabellaA1[[#This Row],[LUN]]="X",TabellaA1[[#This Row],[MAR]]="X",TabellaA1[[#This Row],[MER]]="X",TabellaA1[[#This Row],[GIO]]="X",TabellaA1[[#This Row],[VEN]]="X",),"X","")</f>
        <v/>
      </c>
      <c r="D112" s="39" t="s">
        <v>26</v>
      </c>
      <c r="E112" s="40" t="s">
        <v>198</v>
      </c>
      <c r="F112" s="40" t="s">
        <v>3923</v>
      </c>
      <c r="G112" s="40" t="s">
        <v>199</v>
      </c>
      <c r="H112" s="41"/>
      <c r="I112" s="41"/>
      <c r="J112" s="41"/>
      <c r="K112" s="41"/>
      <c r="L112" s="42"/>
      <c r="M112" s="43" t="s">
        <v>29</v>
      </c>
      <c r="N112" s="43"/>
      <c r="O112" s="44"/>
      <c r="P112" s="44"/>
      <c r="Q112" s="43" t="s">
        <v>200</v>
      </c>
      <c r="R112" s="43">
        <v>45728</v>
      </c>
      <c r="S112" s="43" t="s">
        <v>35</v>
      </c>
      <c r="T112" s="207" t="str">
        <f ca="1">IF(AND('Inserimento dati'!$B$3=$H$2, TabellaA1[[#This Row],[LUN]]="X"), "X",IF(AND('Inserimento dati'!$B$3=$I$2, TabellaA1[[#This Row],[MAR]]="X"), "X", IF(AND('Inserimento dati'!$B$3=$J$2, TabellaA1[[#This Row],[MER]]="X"), "X",IF(AND('Inserimento dati'!$B$3=$K$2, TabellaA1[[#This Row],[GIO]]="X"), "X", IF(AND('Inserimento dati'!$B$3=$L$2, TabellaA1[[#This Row],[VEN]]="X"), "X","")))))</f>
        <v/>
      </c>
      <c r="U112" s="36" t="str">
        <f t="shared" ca="1" si="3"/>
        <v/>
      </c>
      <c r="V112" s="32">
        <v>46007.765567129631</v>
      </c>
    </row>
    <row r="113" spans="1:22" s="23" customFormat="1" ht="23.25" hidden="1" x14ac:dyDescent="0.2">
      <c r="A113" s="38"/>
      <c r="B113" s="38" t="str">
        <f t="shared" si="4"/>
        <v>X</v>
      </c>
      <c r="C113" s="38" t="str">
        <f>IF(OR(TabellaA1[[#This Row],[LUN]]="X",TabellaA1[[#This Row],[MAR]]="X",TabellaA1[[#This Row],[MER]]="X",TabellaA1[[#This Row],[GIO]]="X",TabellaA1[[#This Row],[VEN]]="X",),"X","")</f>
        <v/>
      </c>
      <c r="D113" s="39" t="s">
        <v>26</v>
      </c>
      <c r="E113" s="40" t="s">
        <v>194</v>
      </c>
      <c r="F113" s="40" t="s">
        <v>3926</v>
      </c>
      <c r="G113" s="40" t="s">
        <v>195</v>
      </c>
      <c r="H113" s="41"/>
      <c r="I113" s="41"/>
      <c r="J113" s="41"/>
      <c r="K113" s="41"/>
      <c r="L113" s="42"/>
      <c r="M113" s="43" t="s">
        <v>29</v>
      </c>
      <c r="N113" s="43"/>
      <c r="O113" s="44"/>
      <c r="P113" s="44"/>
      <c r="Q113" s="43"/>
      <c r="R113" s="43"/>
      <c r="S113" s="43"/>
      <c r="T113" s="207" t="str">
        <f ca="1">IF(AND('Inserimento dati'!$B$3=$H$2, TabellaA1[[#This Row],[LUN]]="X"), "X",IF(AND('Inserimento dati'!$B$3=$I$2, TabellaA1[[#This Row],[MAR]]="X"), "X", IF(AND('Inserimento dati'!$B$3=$J$2, TabellaA1[[#This Row],[MER]]="X"), "X",IF(AND('Inserimento dati'!$B$3=$K$2, TabellaA1[[#This Row],[GIO]]="X"), "X", IF(AND('Inserimento dati'!$B$3=$L$2, TabellaA1[[#This Row],[VEN]]="X"), "X","")))))</f>
        <v/>
      </c>
      <c r="U113" s="36" t="str">
        <f t="shared" ca="1" si="3"/>
        <v/>
      </c>
      <c r="V113" s="32">
        <v>46007.283148148148</v>
      </c>
    </row>
    <row r="114" spans="1:22" s="23" customFormat="1" ht="45" hidden="1" x14ac:dyDescent="0.2">
      <c r="A114" s="38"/>
      <c r="B114" s="38" t="str">
        <f t="shared" si="4"/>
        <v>X</v>
      </c>
      <c r="C114" s="38" t="str">
        <f>IF(OR(TabellaA1[[#This Row],[LUN]]="X",TabellaA1[[#This Row],[MAR]]="X",TabellaA1[[#This Row],[MER]]="X",TabellaA1[[#This Row],[GIO]]="X",TabellaA1[[#This Row],[VEN]]="X",),"X","")</f>
        <v/>
      </c>
      <c r="D114" s="39" t="s">
        <v>26</v>
      </c>
      <c r="E114" s="40" t="s">
        <v>185</v>
      </c>
      <c r="F114" s="40" t="s">
        <v>3924</v>
      </c>
      <c r="G114" s="40" t="s">
        <v>186</v>
      </c>
      <c r="H114" s="41"/>
      <c r="I114" s="41"/>
      <c r="J114" s="41"/>
      <c r="K114" s="41"/>
      <c r="L114" s="42"/>
      <c r="M114" s="43" t="s">
        <v>29</v>
      </c>
      <c r="N114" s="43"/>
      <c r="O114" s="44"/>
      <c r="P114" s="44"/>
      <c r="Q114" s="43" t="s">
        <v>187</v>
      </c>
      <c r="R114" s="43">
        <v>45733</v>
      </c>
      <c r="S114" s="43" t="s">
        <v>184</v>
      </c>
      <c r="T114" s="207" t="str">
        <f ca="1">IF(AND('Inserimento dati'!$B$3=$H$2, TabellaA1[[#This Row],[LUN]]="X"), "X",IF(AND('Inserimento dati'!$B$3=$I$2, TabellaA1[[#This Row],[MAR]]="X"), "X", IF(AND('Inserimento dati'!$B$3=$J$2, TabellaA1[[#This Row],[MER]]="X"), "X",IF(AND('Inserimento dati'!$B$3=$K$2, TabellaA1[[#This Row],[GIO]]="X"), "X", IF(AND('Inserimento dati'!$B$3=$L$2, TabellaA1[[#This Row],[VEN]]="X"), "X","")))))</f>
        <v/>
      </c>
      <c r="U114" s="36" t="str">
        <f t="shared" ca="1" si="3"/>
        <v/>
      </c>
      <c r="V114" s="32">
        <v>46006.289270833331</v>
      </c>
    </row>
    <row r="115" spans="1:22" s="23" customFormat="1" ht="23.25" hidden="1" x14ac:dyDescent="0.2">
      <c r="A115" s="38"/>
      <c r="B115" s="38" t="str">
        <f t="shared" si="4"/>
        <v>X</v>
      </c>
      <c r="C115" s="38" t="str">
        <f>IF(OR(TabellaA1[[#This Row],[LUN]]="X",TabellaA1[[#This Row],[MAR]]="X",TabellaA1[[#This Row],[MER]]="X",TabellaA1[[#This Row],[GIO]]="X",TabellaA1[[#This Row],[VEN]]="X",),"X","")</f>
        <v/>
      </c>
      <c r="D115" s="39" t="s">
        <v>26</v>
      </c>
      <c r="E115" s="40" t="s">
        <v>188</v>
      </c>
      <c r="F115" s="40" t="s">
        <v>3927</v>
      </c>
      <c r="G115" s="40" t="s">
        <v>189</v>
      </c>
      <c r="H115" s="41"/>
      <c r="I115" s="41"/>
      <c r="J115" s="41"/>
      <c r="K115" s="41"/>
      <c r="L115" s="42"/>
      <c r="M115" s="43" t="s">
        <v>29</v>
      </c>
      <c r="N115" s="43"/>
      <c r="O115" s="44"/>
      <c r="P115" s="44"/>
      <c r="Q115" s="43"/>
      <c r="R115" s="43">
        <v>45733</v>
      </c>
      <c r="S115" s="43" t="s">
        <v>85</v>
      </c>
      <c r="T115" s="207" t="str">
        <f ca="1">IF(AND('Inserimento dati'!$B$3=$H$2, TabellaA1[[#This Row],[LUN]]="X"), "X",IF(AND('Inserimento dati'!$B$3=$I$2, TabellaA1[[#This Row],[MAR]]="X"), "X", IF(AND('Inserimento dati'!$B$3=$J$2, TabellaA1[[#This Row],[MER]]="X"), "X",IF(AND('Inserimento dati'!$B$3=$K$2, TabellaA1[[#This Row],[GIO]]="X"), "X", IF(AND('Inserimento dati'!$B$3=$L$2, TabellaA1[[#This Row],[VEN]]="X"), "X","")))))</f>
        <v/>
      </c>
      <c r="U115" s="36" t="str">
        <f t="shared" ca="1" si="3"/>
        <v/>
      </c>
      <c r="V115" s="32">
        <v>46002.295682870368</v>
      </c>
    </row>
    <row r="116" spans="1:22" s="23" customFormat="1" ht="23.25" hidden="1" x14ac:dyDescent="0.2">
      <c r="A116" s="38"/>
      <c r="B116" s="38" t="str">
        <f t="shared" si="4"/>
        <v>X</v>
      </c>
      <c r="C116" s="38" t="str">
        <f>IF(OR(TabellaA1[[#This Row],[LUN]]="X",TabellaA1[[#This Row],[MAR]]="X",TabellaA1[[#This Row],[MER]]="X",TabellaA1[[#This Row],[GIO]]="X",TabellaA1[[#This Row],[VEN]]="X",),"X","")</f>
        <v/>
      </c>
      <c r="D116" s="39" t="s">
        <v>26</v>
      </c>
      <c r="E116" s="40" t="s">
        <v>190</v>
      </c>
      <c r="F116" s="40" t="s">
        <v>3927</v>
      </c>
      <c r="G116" s="40" t="s">
        <v>191</v>
      </c>
      <c r="H116" s="41"/>
      <c r="I116" s="41"/>
      <c r="J116" s="41"/>
      <c r="K116" s="41"/>
      <c r="L116" s="42"/>
      <c r="M116" s="43" t="s">
        <v>29</v>
      </c>
      <c r="N116" s="43"/>
      <c r="O116" s="44"/>
      <c r="P116" s="44"/>
      <c r="Q116" s="43"/>
      <c r="R116" s="43"/>
      <c r="S116" s="43"/>
      <c r="T116" s="207" t="str">
        <f ca="1">IF(AND('Inserimento dati'!$B$3=$H$2, TabellaA1[[#This Row],[LUN]]="X"), "X",IF(AND('Inserimento dati'!$B$3=$I$2, TabellaA1[[#This Row],[MAR]]="X"), "X", IF(AND('Inserimento dati'!$B$3=$J$2, TabellaA1[[#This Row],[MER]]="X"), "X",IF(AND('Inserimento dati'!$B$3=$K$2, TabellaA1[[#This Row],[GIO]]="X"), "X", IF(AND('Inserimento dati'!$B$3=$L$2, TabellaA1[[#This Row],[VEN]]="X"), "X","")))))</f>
        <v/>
      </c>
      <c r="U116" s="36" t="str">
        <f t="shared" ca="1" si="3"/>
        <v/>
      </c>
      <c r="V116" s="32">
        <v>46002.295659722222</v>
      </c>
    </row>
    <row r="117" spans="1:22" s="23" customFormat="1" ht="45" hidden="1" x14ac:dyDescent="0.2">
      <c r="A117" s="38"/>
      <c r="B117" s="38" t="str">
        <f t="shared" si="4"/>
        <v>X</v>
      </c>
      <c r="C117" s="38" t="str">
        <f>IF(OR(TabellaA1[[#This Row],[LUN]]="X",TabellaA1[[#This Row],[MAR]]="X",TabellaA1[[#This Row],[MER]]="X",TabellaA1[[#This Row],[GIO]]="X",TabellaA1[[#This Row],[VEN]]="X",),"X","")</f>
        <v/>
      </c>
      <c r="D117" s="39" t="s">
        <v>26</v>
      </c>
      <c r="E117" s="40" t="s">
        <v>204</v>
      </c>
      <c r="F117" s="40" t="s">
        <v>3926</v>
      </c>
      <c r="G117" s="40" t="s">
        <v>205</v>
      </c>
      <c r="H117" s="41"/>
      <c r="I117" s="41"/>
      <c r="J117" s="41"/>
      <c r="K117" s="41"/>
      <c r="L117" s="42"/>
      <c r="M117" s="43" t="s">
        <v>29</v>
      </c>
      <c r="N117" s="43"/>
      <c r="O117" s="44"/>
      <c r="P117" s="44"/>
      <c r="Q117" s="43" t="s">
        <v>206</v>
      </c>
      <c r="R117" s="43">
        <v>45726</v>
      </c>
      <c r="S117" s="43" t="s">
        <v>85</v>
      </c>
      <c r="T117" s="207" t="str">
        <f ca="1">IF(AND('Inserimento dati'!$B$3=$H$2, TabellaA1[[#This Row],[LUN]]="X"), "X",IF(AND('Inserimento dati'!$B$3=$I$2, TabellaA1[[#This Row],[MAR]]="X"), "X", IF(AND('Inserimento dati'!$B$3=$J$2, TabellaA1[[#This Row],[MER]]="X"), "X",IF(AND('Inserimento dati'!$B$3=$K$2, TabellaA1[[#This Row],[GIO]]="X"), "X", IF(AND('Inserimento dati'!$B$3=$L$2, TabellaA1[[#This Row],[VEN]]="X"), "X","")))))</f>
        <v/>
      </c>
      <c r="U117" s="36" t="str">
        <f t="shared" ca="1" si="3"/>
        <v/>
      </c>
      <c r="V117" s="32">
        <v>46001.643136574072</v>
      </c>
    </row>
    <row r="118" spans="1:22" s="23" customFormat="1" ht="30" hidden="1" x14ac:dyDescent="0.2">
      <c r="A118" s="38"/>
      <c r="B118" s="38" t="str">
        <f t="shared" si="4"/>
        <v>X</v>
      </c>
      <c r="C118" s="38" t="str">
        <f>IF(OR(TabellaA1[[#This Row],[LUN]]="X",TabellaA1[[#This Row],[MAR]]="X",TabellaA1[[#This Row],[MER]]="X",TabellaA1[[#This Row],[GIO]]="X",TabellaA1[[#This Row],[VEN]]="X",),"X","")</f>
        <v/>
      </c>
      <c r="D118" s="39" t="s">
        <v>26</v>
      </c>
      <c r="E118" s="40" t="s">
        <v>169</v>
      </c>
      <c r="F118" s="40" t="s">
        <v>3927</v>
      </c>
      <c r="G118" s="40" t="s">
        <v>170</v>
      </c>
      <c r="H118" s="41"/>
      <c r="I118" s="41"/>
      <c r="J118" s="41"/>
      <c r="K118" s="41"/>
      <c r="L118" s="42"/>
      <c r="M118" s="43" t="s">
        <v>29</v>
      </c>
      <c r="N118" s="43"/>
      <c r="O118" s="44"/>
      <c r="P118" s="44"/>
      <c r="Q118" s="43"/>
      <c r="R118" s="43">
        <v>45727</v>
      </c>
      <c r="S118" s="43" t="s">
        <v>35</v>
      </c>
      <c r="T118" s="207" t="str">
        <f ca="1">IF(AND('Inserimento dati'!$B$3=$H$2, TabellaA1[[#This Row],[LUN]]="X"), "X",IF(AND('Inserimento dati'!$B$3=$I$2, TabellaA1[[#This Row],[MAR]]="X"), "X", IF(AND('Inserimento dati'!$B$3=$J$2, TabellaA1[[#This Row],[MER]]="X"), "X",IF(AND('Inserimento dati'!$B$3=$K$2, TabellaA1[[#This Row],[GIO]]="X"), "X", IF(AND('Inserimento dati'!$B$3=$L$2, TabellaA1[[#This Row],[VEN]]="X"), "X","")))))</f>
        <v/>
      </c>
      <c r="U118" s="36" t="str">
        <f t="shared" ca="1" si="3"/>
        <v/>
      </c>
      <c r="V118" s="32">
        <v>46001.328587962962</v>
      </c>
    </row>
    <row r="119" spans="1:22" s="23" customFormat="1" ht="30" hidden="1" x14ac:dyDescent="0.2">
      <c r="A119" s="38"/>
      <c r="B119" s="38" t="str">
        <f t="shared" si="4"/>
        <v>X</v>
      </c>
      <c r="C119" s="38" t="str">
        <f>IF(OR(TabellaA1[[#This Row],[LUN]]="X",TabellaA1[[#This Row],[MAR]]="X",TabellaA1[[#This Row],[MER]]="X",TabellaA1[[#This Row],[GIO]]="X",TabellaA1[[#This Row],[VEN]]="X",),"X","")</f>
        <v/>
      </c>
      <c r="D119" s="39" t="s">
        <v>26</v>
      </c>
      <c r="E119" s="40" t="s">
        <v>171</v>
      </c>
      <c r="F119" s="40" t="s">
        <v>3927</v>
      </c>
      <c r="G119" s="40" t="s">
        <v>172</v>
      </c>
      <c r="H119" s="41"/>
      <c r="I119" s="41"/>
      <c r="J119" s="41"/>
      <c r="K119" s="41"/>
      <c r="L119" s="42"/>
      <c r="M119" s="43" t="s">
        <v>29</v>
      </c>
      <c r="N119" s="43"/>
      <c r="O119" s="44"/>
      <c r="P119" s="44"/>
      <c r="Q119" s="43" t="s">
        <v>173</v>
      </c>
      <c r="R119" s="43">
        <v>45727</v>
      </c>
      <c r="S119" s="43" t="s">
        <v>35</v>
      </c>
      <c r="T119" s="207" t="str">
        <f ca="1">IF(AND('Inserimento dati'!$B$3=$H$2, TabellaA1[[#This Row],[LUN]]="X"), "X",IF(AND('Inserimento dati'!$B$3=$I$2, TabellaA1[[#This Row],[MAR]]="X"), "X", IF(AND('Inserimento dati'!$B$3=$J$2, TabellaA1[[#This Row],[MER]]="X"), "X",IF(AND('Inserimento dati'!$B$3=$K$2, TabellaA1[[#This Row],[GIO]]="X"), "X", IF(AND('Inserimento dati'!$B$3=$L$2, TabellaA1[[#This Row],[VEN]]="X"), "X","")))))</f>
        <v/>
      </c>
      <c r="U119" s="36" t="str">
        <f t="shared" ca="1" si="3"/>
        <v/>
      </c>
      <c r="V119" s="32">
        <v>45996.344953703701</v>
      </c>
    </row>
    <row r="120" spans="1:22" s="23" customFormat="1" ht="30" hidden="1" x14ac:dyDescent="0.2">
      <c r="A120" s="38"/>
      <c r="B120" s="38" t="str">
        <f t="shared" si="4"/>
        <v>X</v>
      </c>
      <c r="C120" s="38" t="str">
        <f>IF(OR(TabellaA1[[#This Row],[LUN]]="X",TabellaA1[[#This Row],[MAR]]="X",TabellaA1[[#This Row],[MER]]="X",TabellaA1[[#This Row],[GIO]]="X",TabellaA1[[#This Row],[VEN]]="X",),"X","")</f>
        <v/>
      </c>
      <c r="D120" s="39" t="s">
        <v>26</v>
      </c>
      <c r="E120" s="40" t="s">
        <v>174</v>
      </c>
      <c r="F120" s="40" t="s">
        <v>3927</v>
      </c>
      <c r="G120" s="40" t="s">
        <v>175</v>
      </c>
      <c r="H120" s="41"/>
      <c r="I120" s="41"/>
      <c r="J120" s="41"/>
      <c r="K120" s="41"/>
      <c r="L120" s="42"/>
      <c r="M120" s="43" t="s">
        <v>29</v>
      </c>
      <c r="N120" s="43"/>
      <c r="O120" s="44"/>
      <c r="P120" s="44"/>
      <c r="Q120" s="43"/>
      <c r="R120" s="43">
        <v>45727</v>
      </c>
      <c r="S120" s="43" t="s">
        <v>35</v>
      </c>
      <c r="T120" s="207" t="str">
        <f ca="1">IF(AND('Inserimento dati'!$B$3=$H$2, TabellaA1[[#This Row],[LUN]]="X"), "X",IF(AND('Inserimento dati'!$B$3=$I$2, TabellaA1[[#This Row],[MAR]]="X"), "X", IF(AND('Inserimento dati'!$B$3=$J$2, TabellaA1[[#This Row],[MER]]="X"), "X",IF(AND('Inserimento dati'!$B$3=$K$2, TabellaA1[[#This Row],[GIO]]="X"), "X", IF(AND('Inserimento dati'!$B$3=$L$2, TabellaA1[[#This Row],[VEN]]="X"), "X","")))))</f>
        <v/>
      </c>
      <c r="U120" s="36" t="str">
        <f t="shared" ca="1" si="3"/>
        <v/>
      </c>
      <c r="V120" s="32">
        <v>45993.938831018517</v>
      </c>
    </row>
    <row r="121" spans="1:22" s="23" customFormat="1" ht="30" hidden="1" x14ac:dyDescent="0.2">
      <c r="A121" s="38"/>
      <c r="B121" s="38" t="str">
        <f t="shared" si="4"/>
        <v>X</v>
      </c>
      <c r="C121" s="38" t="str">
        <f>IF(OR(TabellaA1[[#This Row],[LUN]]="X",TabellaA1[[#This Row],[MAR]]="X",TabellaA1[[#This Row],[MER]]="X",TabellaA1[[#This Row],[GIO]]="X",TabellaA1[[#This Row],[VEN]]="X",),"X","")</f>
        <v/>
      </c>
      <c r="D121" s="39" t="s">
        <v>26</v>
      </c>
      <c r="E121" s="40" t="s">
        <v>167</v>
      </c>
      <c r="F121" s="40" t="s">
        <v>3927</v>
      </c>
      <c r="G121" s="40" t="s">
        <v>168</v>
      </c>
      <c r="H121" s="41"/>
      <c r="I121" s="41"/>
      <c r="J121" s="41"/>
      <c r="K121" s="41"/>
      <c r="L121" s="42"/>
      <c r="M121" s="43" t="s">
        <v>29</v>
      </c>
      <c r="N121" s="43"/>
      <c r="O121" s="44"/>
      <c r="P121" s="44"/>
      <c r="Q121" s="43"/>
      <c r="R121" s="43"/>
      <c r="S121" s="43"/>
      <c r="T121" s="207" t="str">
        <f ca="1">IF(AND('Inserimento dati'!$B$3=$H$2, TabellaA1[[#This Row],[LUN]]="X"), "X",IF(AND('Inserimento dati'!$B$3=$I$2, TabellaA1[[#This Row],[MAR]]="X"), "X", IF(AND('Inserimento dati'!$B$3=$J$2, TabellaA1[[#This Row],[MER]]="X"), "X",IF(AND('Inserimento dati'!$B$3=$K$2, TabellaA1[[#This Row],[GIO]]="X"), "X", IF(AND('Inserimento dati'!$B$3=$L$2, TabellaA1[[#This Row],[VEN]]="X"), "X","")))))</f>
        <v/>
      </c>
      <c r="U121" s="36" t="str">
        <f t="shared" ca="1" si="3"/>
        <v/>
      </c>
      <c r="V121" s="32">
        <v>45992.943645833337</v>
      </c>
    </row>
    <row r="122" spans="1:22" s="23" customFormat="1" ht="30" hidden="1" x14ac:dyDescent="0.2">
      <c r="A122" s="38"/>
      <c r="B122" s="38" t="str">
        <f t="shared" si="4"/>
        <v>X</v>
      </c>
      <c r="C122" s="38" t="str">
        <f>IF(OR(TabellaA1[[#This Row],[LUN]]="X",TabellaA1[[#This Row],[MAR]]="X",TabellaA1[[#This Row],[MER]]="X",TabellaA1[[#This Row],[GIO]]="X",TabellaA1[[#This Row],[VEN]]="X",),"X","")</f>
        <v/>
      </c>
      <c r="D122" s="39" t="s">
        <v>26</v>
      </c>
      <c r="E122" s="40" t="s">
        <v>192</v>
      </c>
      <c r="F122" s="40" t="s">
        <v>3926</v>
      </c>
      <c r="G122" s="40" t="s">
        <v>193</v>
      </c>
      <c r="H122" s="41"/>
      <c r="I122" s="41"/>
      <c r="J122" s="41"/>
      <c r="K122" s="41"/>
      <c r="L122" s="42"/>
      <c r="M122" s="43" t="s">
        <v>29</v>
      </c>
      <c r="N122" s="43"/>
      <c r="O122" s="44"/>
      <c r="P122" s="44"/>
      <c r="Q122" s="43"/>
      <c r="R122" s="43"/>
      <c r="S122" s="43"/>
      <c r="T122" s="207" t="str">
        <f ca="1">IF(AND('Inserimento dati'!$B$3=$H$2, TabellaA1[[#This Row],[LUN]]="X"), "X",IF(AND('Inserimento dati'!$B$3=$I$2, TabellaA1[[#This Row],[MAR]]="X"), "X", IF(AND('Inserimento dati'!$B$3=$J$2, TabellaA1[[#This Row],[MER]]="X"), "X",IF(AND('Inserimento dati'!$B$3=$K$2, TabellaA1[[#This Row],[GIO]]="X"), "X", IF(AND('Inserimento dati'!$B$3=$L$2, TabellaA1[[#This Row],[VEN]]="X"), "X","")))))</f>
        <v/>
      </c>
      <c r="U122" s="36" t="str">
        <f t="shared" ca="1" si="3"/>
        <v/>
      </c>
      <c r="V122" s="32">
        <v>45987.710162037038</v>
      </c>
    </row>
    <row r="123" spans="1:22" s="23" customFormat="1" ht="30" hidden="1" x14ac:dyDescent="0.2">
      <c r="A123" s="38"/>
      <c r="B123" s="38" t="str">
        <f t="shared" si="4"/>
        <v>X</v>
      </c>
      <c r="C123" s="38" t="str">
        <f>IF(OR(TabellaA1[[#This Row],[LUN]]="X",TabellaA1[[#This Row],[MAR]]="X",TabellaA1[[#This Row],[MER]]="X",TabellaA1[[#This Row],[GIO]]="X",TabellaA1[[#This Row],[VEN]]="X",),"X","")</f>
        <v/>
      </c>
      <c r="D123" s="39" t="s">
        <v>26</v>
      </c>
      <c r="E123" s="40" t="s">
        <v>138</v>
      </c>
      <c r="F123" s="40" t="s">
        <v>3926</v>
      </c>
      <c r="G123" s="40" t="s">
        <v>139</v>
      </c>
      <c r="H123" s="41"/>
      <c r="I123" s="41"/>
      <c r="J123" s="41"/>
      <c r="K123" s="41"/>
      <c r="L123" s="42"/>
      <c r="M123" s="43" t="s">
        <v>29</v>
      </c>
      <c r="N123" s="43"/>
      <c r="O123" s="44"/>
      <c r="P123" s="44"/>
      <c r="Q123" s="43"/>
      <c r="R123" s="43"/>
      <c r="S123" s="43"/>
      <c r="T123" s="207" t="str">
        <f ca="1">IF(AND('Inserimento dati'!$B$3=$H$2, TabellaA1[[#This Row],[LUN]]="X"), "X",IF(AND('Inserimento dati'!$B$3=$I$2, TabellaA1[[#This Row],[MAR]]="X"), "X", IF(AND('Inserimento dati'!$B$3=$J$2, TabellaA1[[#This Row],[MER]]="X"), "X",IF(AND('Inserimento dati'!$B$3=$K$2, TabellaA1[[#This Row],[GIO]]="X"), "X", IF(AND('Inserimento dati'!$B$3=$L$2, TabellaA1[[#This Row],[VEN]]="X"), "X","")))))</f>
        <v/>
      </c>
      <c r="U123" s="36" t="str">
        <f t="shared" ca="1" si="3"/>
        <v/>
      </c>
      <c r="V123" s="32">
        <v>45987.571342592593</v>
      </c>
    </row>
    <row r="124" spans="1:22" s="23" customFormat="1" ht="30" hidden="1" x14ac:dyDescent="0.2">
      <c r="A124" s="38"/>
      <c r="B124" s="38" t="str">
        <f t="shared" si="4"/>
        <v>X</v>
      </c>
      <c r="C124" s="38" t="str">
        <f>IF(OR(TabellaA1[[#This Row],[LUN]]="X",TabellaA1[[#This Row],[MAR]]="X",TabellaA1[[#This Row],[MER]]="X",TabellaA1[[#This Row],[GIO]]="X",TabellaA1[[#This Row],[VEN]]="X",),"X","")</f>
        <v/>
      </c>
      <c r="D124" s="39" t="s">
        <v>26</v>
      </c>
      <c r="E124" s="40" t="s">
        <v>201</v>
      </c>
      <c r="F124" s="40" t="s">
        <v>3927</v>
      </c>
      <c r="G124" s="40" t="s">
        <v>202</v>
      </c>
      <c r="H124" s="41"/>
      <c r="I124" s="41"/>
      <c r="J124" s="41"/>
      <c r="K124" s="41"/>
      <c r="L124" s="42"/>
      <c r="M124" s="43" t="s">
        <v>29</v>
      </c>
      <c r="N124" s="43"/>
      <c r="O124" s="44"/>
      <c r="P124" s="44"/>
      <c r="Q124" s="43" t="s">
        <v>203</v>
      </c>
      <c r="R124" s="43">
        <v>45726</v>
      </c>
      <c r="S124" s="43" t="s">
        <v>64</v>
      </c>
      <c r="T124" s="207" t="str">
        <f ca="1">IF(AND('Inserimento dati'!$B$3=$H$2, TabellaA1[[#This Row],[LUN]]="X"), "X",IF(AND('Inserimento dati'!$B$3=$I$2, TabellaA1[[#This Row],[MAR]]="X"), "X", IF(AND('Inserimento dati'!$B$3=$J$2, TabellaA1[[#This Row],[MER]]="X"), "X",IF(AND('Inserimento dati'!$B$3=$K$2, TabellaA1[[#This Row],[GIO]]="X"), "X", IF(AND('Inserimento dati'!$B$3=$L$2, TabellaA1[[#This Row],[VEN]]="X"), "X","")))))</f>
        <v/>
      </c>
      <c r="U124" s="36" t="str">
        <f t="shared" ca="1" si="3"/>
        <v/>
      </c>
      <c r="V124" s="32">
        <v>45987.287534722222</v>
      </c>
    </row>
    <row r="125" spans="1:22" s="23" customFormat="1" ht="45" hidden="1" x14ac:dyDescent="0.2">
      <c r="A125" s="38"/>
      <c r="B125" s="38" t="str">
        <f t="shared" si="4"/>
        <v>X</v>
      </c>
      <c r="C125" s="38" t="str">
        <f>IF(OR(TabellaA1[[#This Row],[LUN]]="X",TabellaA1[[#This Row],[MAR]]="X",TabellaA1[[#This Row],[MER]]="X",TabellaA1[[#This Row],[GIO]]="X",TabellaA1[[#This Row],[VEN]]="X",),"X","")</f>
        <v/>
      </c>
      <c r="D125" s="39" t="s">
        <v>26</v>
      </c>
      <c r="E125" s="40" t="s">
        <v>207</v>
      </c>
      <c r="F125" s="40" t="s">
        <v>3925</v>
      </c>
      <c r="G125" s="40" t="s">
        <v>208</v>
      </c>
      <c r="H125" s="41"/>
      <c r="I125" s="41"/>
      <c r="J125" s="41"/>
      <c r="K125" s="41"/>
      <c r="L125" s="42"/>
      <c r="M125" s="43" t="s">
        <v>29</v>
      </c>
      <c r="N125" s="43"/>
      <c r="O125" s="44"/>
      <c r="P125" s="44"/>
      <c r="Q125" s="43" t="s">
        <v>209</v>
      </c>
      <c r="R125" s="43">
        <v>45722</v>
      </c>
      <c r="S125" s="43" t="s">
        <v>85</v>
      </c>
      <c r="T125" s="207" t="str">
        <f ca="1">IF(AND('Inserimento dati'!$B$3=$H$2, TabellaA1[[#This Row],[LUN]]="X"), "X",IF(AND('Inserimento dati'!$B$3=$I$2, TabellaA1[[#This Row],[MAR]]="X"), "X", IF(AND('Inserimento dati'!$B$3=$J$2, TabellaA1[[#This Row],[MER]]="X"), "X",IF(AND('Inserimento dati'!$B$3=$K$2, TabellaA1[[#This Row],[GIO]]="X"), "X", IF(AND('Inserimento dati'!$B$3=$L$2, TabellaA1[[#This Row],[VEN]]="X"), "X","")))))</f>
        <v/>
      </c>
      <c r="U125" s="36" t="str">
        <f t="shared" ca="1" si="3"/>
        <v/>
      </c>
      <c r="V125" s="32">
        <v>45987.287476851852</v>
      </c>
    </row>
    <row r="126" spans="1:22" s="23" customFormat="1" ht="30" hidden="1" x14ac:dyDescent="0.2">
      <c r="A126" s="38"/>
      <c r="B126" s="38" t="str">
        <f t="shared" si="4"/>
        <v>X</v>
      </c>
      <c r="C126" s="38" t="str">
        <f>IF(OR(TabellaA1[[#This Row],[LUN]]="X",TabellaA1[[#This Row],[MAR]]="X",TabellaA1[[#This Row],[MER]]="X",TabellaA1[[#This Row],[GIO]]="X",TabellaA1[[#This Row],[VEN]]="X",),"X","")</f>
        <v/>
      </c>
      <c r="D126" s="39" t="s">
        <v>26</v>
      </c>
      <c r="E126" s="40" t="s">
        <v>179</v>
      </c>
      <c r="F126" s="40" t="s">
        <v>3925</v>
      </c>
      <c r="G126" s="40" t="s">
        <v>180</v>
      </c>
      <c r="H126" s="41"/>
      <c r="I126" s="41"/>
      <c r="J126" s="41"/>
      <c r="K126" s="41"/>
      <c r="L126" s="42"/>
      <c r="M126" s="43" t="s">
        <v>29</v>
      </c>
      <c r="N126" s="43"/>
      <c r="O126" s="44"/>
      <c r="P126" s="44"/>
      <c r="Q126" s="43" t="s">
        <v>181</v>
      </c>
      <c r="R126" s="43">
        <v>45722</v>
      </c>
      <c r="S126" s="43" t="s">
        <v>85</v>
      </c>
      <c r="T126" s="207" t="str">
        <f ca="1">IF(AND('Inserimento dati'!$B$3=$H$2, TabellaA1[[#This Row],[LUN]]="X"), "X",IF(AND('Inserimento dati'!$B$3=$I$2, TabellaA1[[#This Row],[MAR]]="X"), "X", IF(AND('Inserimento dati'!$B$3=$J$2, TabellaA1[[#This Row],[MER]]="X"), "X",IF(AND('Inserimento dati'!$B$3=$K$2, TabellaA1[[#This Row],[GIO]]="X"), "X", IF(AND('Inserimento dati'!$B$3=$L$2, TabellaA1[[#This Row],[VEN]]="X"), "X","")))))</f>
        <v/>
      </c>
      <c r="U126" s="36" t="str">
        <f t="shared" ca="1" si="3"/>
        <v/>
      </c>
      <c r="V126" s="32">
        <v>45986.453599537039</v>
      </c>
    </row>
    <row r="127" spans="1:22" s="23" customFormat="1" ht="30" hidden="1" x14ac:dyDescent="0.2">
      <c r="A127" s="38"/>
      <c r="B127" s="38" t="str">
        <f t="shared" si="4"/>
        <v>X</v>
      </c>
      <c r="C127" s="38" t="str">
        <f>IF(OR(TabellaA1[[#This Row],[LUN]]="X",TabellaA1[[#This Row],[MAR]]="X",TabellaA1[[#This Row],[MER]]="X",TabellaA1[[#This Row],[GIO]]="X",TabellaA1[[#This Row],[VEN]]="X",),"X","")</f>
        <v/>
      </c>
      <c r="D127" s="39" t="s">
        <v>26</v>
      </c>
      <c r="E127" s="40" t="s">
        <v>140</v>
      </c>
      <c r="F127" s="40" t="s">
        <v>3924</v>
      </c>
      <c r="G127" s="40" t="s">
        <v>141</v>
      </c>
      <c r="H127" s="41"/>
      <c r="I127" s="41"/>
      <c r="J127" s="41"/>
      <c r="K127" s="41"/>
      <c r="L127" s="42"/>
      <c r="M127" s="43" t="s">
        <v>29</v>
      </c>
      <c r="N127" s="43"/>
      <c r="O127" s="44"/>
      <c r="P127" s="44"/>
      <c r="Q127" s="43" t="s">
        <v>142</v>
      </c>
      <c r="R127" s="43">
        <v>45720</v>
      </c>
      <c r="S127" s="43" t="s">
        <v>85</v>
      </c>
      <c r="T127" s="207" t="str">
        <f ca="1">IF(AND('Inserimento dati'!$B$3=$H$2, TabellaA1[[#This Row],[LUN]]="X"), "X",IF(AND('Inserimento dati'!$B$3=$I$2, TabellaA1[[#This Row],[MAR]]="X"), "X", IF(AND('Inserimento dati'!$B$3=$J$2, TabellaA1[[#This Row],[MER]]="X"), "X",IF(AND('Inserimento dati'!$B$3=$K$2, TabellaA1[[#This Row],[GIO]]="X"), "X", IF(AND('Inserimento dati'!$B$3=$L$2, TabellaA1[[#This Row],[VEN]]="X"), "X","")))))</f>
        <v/>
      </c>
      <c r="U127" s="36" t="str">
        <f t="shared" ca="1" si="3"/>
        <v/>
      </c>
      <c r="V127" s="32">
        <v>45985.59034722222</v>
      </c>
    </row>
    <row r="128" spans="1:22" s="23" customFormat="1" ht="30" hidden="1" x14ac:dyDescent="0.2">
      <c r="A128" s="38"/>
      <c r="B128" s="38" t="str">
        <f t="shared" si="4"/>
        <v>X</v>
      </c>
      <c r="C128" s="38" t="str">
        <f>IF(OR(TabellaA1[[#This Row],[LUN]]="X",TabellaA1[[#This Row],[MAR]]="X",TabellaA1[[#This Row],[MER]]="X",TabellaA1[[#This Row],[GIO]]="X",TabellaA1[[#This Row],[VEN]]="X",),"X","")</f>
        <v/>
      </c>
      <c r="D128" s="39" t="s">
        <v>26</v>
      </c>
      <c r="E128" s="40" t="s">
        <v>143</v>
      </c>
      <c r="F128" s="40" t="s">
        <v>3924</v>
      </c>
      <c r="G128" s="40" t="s">
        <v>144</v>
      </c>
      <c r="H128" s="41"/>
      <c r="I128" s="41"/>
      <c r="J128" s="41"/>
      <c r="K128" s="41"/>
      <c r="L128" s="42"/>
      <c r="M128" s="43" t="s">
        <v>29</v>
      </c>
      <c r="N128" s="43"/>
      <c r="O128" s="44"/>
      <c r="P128" s="44"/>
      <c r="Q128" s="43" t="s">
        <v>142</v>
      </c>
      <c r="R128" s="43">
        <v>45720</v>
      </c>
      <c r="S128" s="43" t="s">
        <v>85</v>
      </c>
      <c r="T128" s="207" t="str">
        <f ca="1">IF(AND('Inserimento dati'!$B$3=$H$2, TabellaA1[[#This Row],[LUN]]="X"), "X",IF(AND('Inserimento dati'!$B$3=$I$2, TabellaA1[[#This Row],[MAR]]="X"), "X", IF(AND('Inserimento dati'!$B$3=$J$2, TabellaA1[[#This Row],[MER]]="X"), "X",IF(AND('Inserimento dati'!$B$3=$K$2, TabellaA1[[#This Row],[GIO]]="X"), "X", IF(AND('Inserimento dati'!$B$3=$L$2, TabellaA1[[#This Row],[VEN]]="X"), "X","")))))</f>
        <v/>
      </c>
      <c r="U128" s="36" t="str">
        <f t="shared" ca="1" si="3"/>
        <v/>
      </c>
      <c r="V128" s="32">
        <v>45985.590300925927</v>
      </c>
    </row>
    <row r="129" spans="1:22" s="23" customFormat="1" ht="30" hidden="1" x14ac:dyDescent="0.2">
      <c r="A129" s="38"/>
      <c r="B129" s="38" t="str">
        <f t="shared" si="4"/>
        <v>X</v>
      </c>
      <c r="C129" s="38" t="str">
        <f>IF(OR(TabellaA1[[#This Row],[LUN]]="X",TabellaA1[[#This Row],[MAR]]="X",TabellaA1[[#This Row],[MER]]="X",TabellaA1[[#This Row],[GIO]]="X",TabellaA1[[#This Row],[VEN]]="X",),"X","")</f>
        <v/>
      </c>
      <c r="D129" s="39" t="s">
        <v>26</v>
      </c>
      <c r="E129" s="40" t="s">
        <v>145</v>
      </c>
      <c r="F129" s="40" t="s">
        <v>3924</v>
      </c>
      <c r="G129" s="40" t="s">
        <v>146</v>
      </c>
      <c r="H129" s="41"/>
      <c r="I129" s="41"/>
      <c r="J129" s="41"/>
      <c r="K129" s="41"/>
      <c r="L129" s="42"/>
      <c r="M129" s="43" t="s">
        <v>29</v>
      </c>
      <c r="N129" s="43"/>
      <c r="O129" s="44"/>
      <c r="P129" s="44"/>
      <c r="Q129" s="43" t="s">
        <v>142</v>
      </c>
      <c r="R129" s="43">
        <v>45720</v>
      </c>
      <c r="S129" s="43" t="s">
        <v>85</v>
      </c>
      <c r="T129" s="207" t="str">
        <f ca="1">IF(AND('Inserimento dati'!$B$3=$H$2, TabellaA1[[#This Row],[LUN]]="X"), "X",IF(AND('Inserimento dati'!$B$3=$I$2, TabellaA1[[#This Row],[MAR]]="X"), "X", IF(AND('Inserimento dati'!$B$3=$J$2, TabellaA1[[#This Row],[MER]]="X"), "X",IF(AND('Inserimento dati'!$B$3=$K$2, TabellaA1[[#This Row],[GIO]]="X"), "X", IF(AND('Inserimento dati'!$B$3=$L$2, TabellaA1[[#This Row],[VEN]]="X"), "X","")))))</f>
        <v/>
      </c>
      <c r="U129" s="36" t="str">
        <f t="shared" ca="1" si="3"/>
        <v/>
      </c>
      <c r="V129" s="32">
        <v>45981.569421296299</v>
      </c>
    </row>
    <row r="130" spans="1:22" s="23" customFormat="1" ht="30" hidden="1" x14ac:dyDescent="0.2">
      <c r="A130" s="38"/>
      <c r="B130" s="38" t="str">
        <f t="shared" si="4"/>
        <v>X</v>
      </c>
      <c r="C130" s="38" t="str">
        <f>IF(OR(TabellaA1[[#This Row],[LUN]]="X",TabellaA1[[#This Row],[MAR]]="X",TabellaA1[[#This Row],[MER]]="X",TabellaA1[[#This Row],[GIO]]="X",TabellaA1[[#This Row],[VEN]]="X",),"X","")</f>
        <v/>
      </c>
      <c r="D130" s="39" t="s">
        <v>26</v>
      </c>
      <c r="E130" s="40" t="s">
        <v>160</v>
      </c>
      <c r="F130" s="40" t="s">
        <v>3924</v>
      </c>
      <c r="G130" s="40" t="s">
        <v>161</v>
      </c>
      <c r="H130" s="41"/>
      <c r="I130" s="41"/>
      <c r="J130" s="41"/>
      <c r="K130" s="41"/>
      <c r="L130" s="42"/>
      <c r="M130" s="43" t="s">
        <v>29</v>
      </c>
      <c r="N130" s="43"/>
      <c r="O130" s="44"/>
      <c r="P130" s="44"/>
      <c r="Q130" s="43" t="s">
        <v>162</v>
      </c>
      <c r="R130" s="43">
        <v>45747</v>
      </c>
      <c r="S130" s="43" t="s">
        <v>85</v>
      </c>
      <c r="T130" s="207" t="str">
        <f ca="1">IF(AND('Inserimento dati'!$B$3=$H$2, TabellaA1[[#This Row],[LUN]]="X"), "X",IF(AND('Inserimento dati'!$B$3=$I$2, TabellaA1[[#This Row],[MAR]]="X"), "X", IF(AND('Inserimento dati'!$B$3=$J$2, TabellaA1[[#This Row],[MER]]="X"), "X",IF(AND('Inserimento dati'!$B$3=$K$2, TabellaA1[[#This Row],[GIO]]="X"), "X", IF(AND('Inserimento dati'!$B$3=$L$2, TabellaA1[[#This Row],[VEN]]="X"), "X","")))))</f>
        <v/>
      </c>
      <c r="U130" s="36" t="str">
        <f t="shared" ca="1" si="3"/>
        <v/>
      </c>
      <c r="V130" s="32">
        <v>45980.569849537038</v>
      </c>
    </row>
    <row r="131" spans="1:22" s="23" customFormat="1" ht="30" hidden="1" x14ac:dyDescent="0.2">
      <c r="A131" s="38"/>
      <c r="B131" s="38" t="str">
        <f t="shared" si="4"/>
        <v>X</v>
      </c>
      <c r="C131" s="38" t="str">
        <f>IF(OR(TabellaA1[[#This Row],[LUN]]="X",TabellaA1[[#This Row],[MAR]]="X",TabellaA1[[#This Row],[MER]]="X",TabellaA1[[#This Row],[GIO]]="X",TabellaA1[[#This Row],[VEN]]="X",),"X","")</f>
        <v/>
      </c>
      <c r="D131" s="39" t="s">
        <v>26</v>
      </c>
      <c r="E131" s="40" t="s">
        <v>163</v>
      </c>
      <c r="F131" s="40" t="s">
        <v>3924</v>
      </c>
      <c r="G131" s="40" t="s">
        <v>164</v>
      </c>
      <c r="H131" s="41"/>
      <c r="I131" s="41"/>
      <c r="J131" s="41"/>
      <c r="K131" s="41"/>
      <c r="L131" s="42"/>
      <c r="M131" s="43" t="s">
        <v>29</v>
      </c>
      <c r="N131" s="43"/>
      <c r="O131" s="44"/>
      <c r="P131" s="44"/>
      <c r="Q131" s="43" t="s">
        <v>162</v>
      </c>
      <c r="R131" s="43">
        <v>45747</v>
      </c>
      <c r="S131" s="43" t="s">
        <v>85</v>
      </c>
      <c r="T131" s="207" t="str">
        <f ca="1">IF(AND('Inserimento dati'!$B$3=$H$2, TabellaA1[[#This Row],[LUN]]="X"), "X",IF(AND('Inserimento dati'!$B$3=$I$2, TabellaA1[[#This Row],[MAR]]="X"), "X", IF(AND('Inserimento dati'!$B$3=$J$2, TabellaA1[[#This Row],[MER]]="X"), "X",IF(AND('Inserimento dati'!$B$3=$K$2, TabellaA1[[#This Row],[GIO]]="X"), "X", IF(AND('Inserimento dati'!$B$3=$L$2, TabellaA1[[#This Row],[VEN]]="X"), "X","")))))</f>
        <v/>
      </c>
      <c r="U131" s="36" t="str">
        <f t="shared" ca="1" si="3"/>
        <v/>
      </c>
      <c r="V131" s="32">
        <v>45979.469155092593</v>
      </c>
    </row>
    <row r="132" spans="1:22" s="23" customFormat="1" ht="30" hidden="1" x14ac:dyDescent="0.2">
      <c r="A132" s="38"/>
      <c r="B132" s="38" t="str">
        <f t="shared" si="4"/>
        <v>X</v>
      </c>
      <c r="C132" s="38" t="str">
        <f>IF(OR(TabellaA1[[#This Row],[LUN]]="X",TabellaA1[[#This Row],[MAR]]="X",TabellaA1[[#This Row],[MER]]="X",TabellaA1[[#This Row],[GIO]]="X",TabellaA1[[#This Row],[VEN]]="X",),"X","")</f>
        <v/>
      </c>
      <c r="D132" s="39" t="s">
        <v>26</v>
      </c>
      <c r="E132" s="40" t="s">
        <v>165</v>
      </c>
      <c r="F132" s="40" t="s">
        <v>3924</v>
      </c>
      <c r="G132" s="40" t="s">
        <v>166</v>
      </c>
      <c r="H132" s="41"/>
      <c r="I132" s="41"/>
      <c r="J132" s="41"/>
      <c r="K132" s="41"/>
      <c r="L132" s="42"/>
      <c r="M132" s="43" t="s">
        <v>29</v>
      </c>
      <c r="N132" s="43"/>
      <c r="O132" s="44"/>
      <c r="P132" s="44"/>
      <c r="Q132" s="43" t="s">
        <v>162</v>
      </c>
      <c r="R132" s="43">
        <v>45747</v>
      </c>
      <c r="S132" s="43" t="s">
        <v>85</v>
      </c>
      <c r="T132" s="207" t="str">
        <f ca="1">IF(AND('Inserimento dati'!$B$3=$H$2, TabellaA1[[#This Row],[LUN]]="X"), "X",IF(AND('Inserimento dati'!$B$3=$I$2, TabellaA1[[#This Row],[MAR]]="X"), "X", IF(AND('Inserimento dati'!$B$3=$J$2, TabellaA1[[#This Row],[MER]]="X"), "X",IF(AND('Inserimento dati'!$B$3=$K$2, TabellaA1[[#This Row],[GIO]]="X"), "X", IF(AND('Inserimento dati'!$B$3=$L$2, TabellaA1[[#This Row],[VEN]]="X"), "X","")))))</f>
        <v/>
      </c>
      <c r="U132" s="36" t="str">
        <f t="shared" ca="1" si="3"/>
        <v/>
      </c>
      <c r="V132" s="32">
        <v>45974.707048611112</v>
      </c>
    </row>
    <row r="133" spans="1:22" s="23" customFormat="1" ht="30" hidden="1" x14ac:dyDescent="0.2">
      <c r="A133" s="38"/>
      <c r="B133" s="38" t="str">
        <f t="shared" si="4"/>
        <v>X</v>
      </c>
      <c r="C133" s="38" t="str">
        <f>IF(OR(TabellaA1[[#This Row],[LUN]]="X",TabellaA1[[#This Row],[MAR]]="X",TabellaA1[[#This Row],[MER]]="X",TabellaA1[[#This Row],[GIO]]="X",TabellaA1[[#This Row],[VEN]]="X",),"X","")</f>
        <v/>
      </c>
      <c r="D133" s="39" t="s">
        <v>26</v>
      </c>
      <c r="E133" s="40" t="s">
        <v>122</v>
      </c>
      <c r="F133" s="40" t="s">
        <v>3924</v>
      </c>
      <c r="G133" s="40" t="s">
        <v>123</v>
      </c>
      <c r="H133" s="41"/>
      <c r="I133" s="41"/>
      <c r="J133" s="41"/>
      <c r="K133" s="41"/>
      <c r="L133" s="42"/>
      <c r="M133" s="43" t="s">
        <v>29</v>
      </c>
      <c r="N133" s="43"/>
      <c r="O133" s="44"/>
      <c r="P133" s="44"/>
      <c r="Q133" s="43"/>
      <c r="R133" s="43"/>
      <c r="S133" s="43"/>
      <c r="T133" s="207" t="str">
        <f ca="1">IF(AND('Inserimento dati'!$B$3=$H$2, TabellaA1[[#This Row],[LUN]]="X"), "X",IF(AND('Inserimento dati'!$B$3=$I$2, TabellaA1[[#This Row],[MAR]]="X"), "X", IF(AND('Inserimento dati'!$B$3=$J$2, TabellaA1[[#This Row],[MER]]="X"), "X",IF(AND('Inserimento dati'!$B$3=$K$2, TabellaA1[[#This Row],[GIO]]="X"), "X", IF(AND('Inserimento dati'!$B$3=$L$2, TabellaA1[[#This Row],[VEN]]="X"), "X","")))))</f>
        <v/>
      </c>
      <c r="U133" s="36" t="str">
        <f t="shared" ca="1" si="3"/>
        <v/>
      </c>
      <c r="V133" s="32">
        <v>45974.707025462965</v>
      </c>
    </row>
    <row r="134" spans="1:22" s="23" customFormat="1" ht="30" hidden="1" x14ac:dyDescent="0.2">
      <c r="A134" s="38"/>
      <c r="B134" s="38" t="str">
        <f t="shared" si="4"/>
        <v>X</v>
      </c>
      <c r="C134" s="38" t="str">
        <f>IF(OR(TabellaA1[[#This Row],[LUN]]="X",TabellaA1[[#This Row],[MAR]]="X",TabellaA1[[#This Row],[MER]]="X",TabellaA1[[#This Row],[GIO]]="X",TabellaA1[[#This Row],[VEN]]="X",),"X","")</f>
        <v/>
      </c>
      <c r="D134" s="39" t="s">
        <v>26</v>
      </c>
      <c r="E134" s="40" t="s">
        <v>210</v>
      </c>
      <c r="F134" s="40" t="s">
        <v>3926</v>
      </c>
      <c r="G134" s="40" t="s">
        <v>211</v>
      </c>
      <c r="H134" s="41"/>
      <c r="I134" s="41"/>
      <c r="J134" s="41"/>
      <c r="K134" s="41"/>
      <c r="L134" s="42"/>
      <c r="M134" s="43" t="s">
        <v>29</v>
      </c>
      <c r="N134" s="43"/>
      <c r="O134" s="44"/>
      <c r="P134" s="44"/>
      <c r="Q134" s="43" t="s">
        <v>212</v>
      </c>
      <c r="R134" s="43">
        <v>45716</v>
      </c>
      <c r="S134" s="43" t="s">
        <v>85</v>
      </c>
      <c r="T134" s="207" t="str">
        <f ca="1">IF(AND('Inserimento dati'!$B$3=$H$2, TabellaA1[[#This Row],[LUN]]="X"), "X",IF(AND('Inserimento dati'!$B$3=$I$2, TabellaA1[[#This Row],[MAR]]="X"), "X", IF(AND('Inserimento dati'!$B$3=$J$2, TabellaA1[[#This Row],[MER]]="X"), "X",IF(AND('Inserimento dati'!$B$3=$K$2, TabellaA1[[#This Row],[GIO]]="X"), "X", IF(AND('Inserimento dati'!$B$3=$L$2, TabellaA1[[#This Row],[VEN]]="X"), "X","")))))</f>
        <v/>
      </c>
      <c r="U134" s="36" t="str">
        <f t="shared" ca="1" si="3"/>
        <v/>
      </c>
      <c r="V134" s="32">
        <v>45972.415069444447</v>
      </c>
    </row>
    <row r="135" spans="1:22" s="23" customFormat="1" ht="30" hidden="1" x14ac:dyDescent="0.2">
      <c r="A135" s="38"/>
      <c r="B135" s="38" t="str">
        <f t="shared" si="4"/>
        <v>X</v>
      </c>
      <c r="C135" s="38" t="str">
        <f>IF(OR(TabellaA1[[#This Row],[LUN]]="X",TabellaA1[[#This Row],[MAR]]="X",TabellaA1[[#This Row],[MER]]="X",TabellaA1[[#This Row],[GIO]]="X",TabellaA1[[#This Row],[VEN]]="X",),"X","")</f>
        <v/>
      </c>
      <c r="D135" s="39" t="s">
        <v>26</v>
      </c>
      <c r="E135" s="40" t="s">
        <v>216</v>
      </c>
      <c r="F135" s="40" t="s">
        <v>3925</v>
      </c>
      <c r="G135" s="40" t="s">
        <v>217</v>
      </c>
      <c r="H135" s="41"/>
      <c r="I135" s="41"/>
      <c r="J135" s="41"/>
      <c r="K135" s="41"/>
      <c r="L135" s="42"/>
      <c r="M135" s="43" t="s">
        <v>29</v>
      </c>
      <c r="N135" s="43"/>
      <c r="O135" s="44"/>
      <c r="P135" s="44"/>
      <c r="Q135" s="43" t="s">
        <v>218</v>
      </c>
      <c r="R135" s="43">
        <v>45716</v>
      </c>
      <c r="S135" s="43" t="s">
        <v>85</v>
      </c>
      <c r="T135" s="207" t="str">
        <f ca="1">IF(AND('Inserimento dati'!$B$3=$H$2, TabellaA1[[#This Row],[LUN]]="X"), "X",IF(AND('Inserimento dati'!$B$3=$I$2, TabellaA1[[#This Row],[MAR]]="X"), "X", IF(AND('Inserimento dati'!$B$3=$J$2, TabellaA1[[#This Row],[MER]]="X"), "X",IF(AND('Inserimento dati'!$B$3=$K$2, TabellaA1[[#This Row],[GIO]]="X"), "X", IF(AND('Inserimento dati'!$B$3=$L$2, TabellaA1[[#This Row],[VEN]]="X"), "X","")))))</f>
        <v/>
      </c>
      <c r="U135" s="36" t="str">
        <f t="shared" ca="1" si="3"/>
        <v/>
      </c>
      <c r="V135" s="32">
        <v>45968.476851851854</v>
      </c>
    </row>
    <row r="136" spans="1:22" s="23" customFormat="1" ht="30" hidden="1" x14ac:dyDescent="0.2">
      <c r="A136" s="38"/>
      <c r="B136" s="38" t="str">
        <f t="shared" si="4"/>
        <v>X</v>
      </c>
      <c r="C136" s="38" t="str">
        <f>IF(OR(TabellaA1[[#This Row],[LUN]]="X",TabellaA1[[#This Row],[MAR]]="X",TabellaA1[[#This Row],[MER]]="X",TabellaA1[[#This Row],[GIO]]="X",TabellaA1[[#This Row],[VEN]]="X",),"X","")</f>
        <v/>
      </c>
      <c r="D136" s="39" t="s">
        <v>26</v>
      </c>
      <c r="E136" s="40" t="s">
        <v>213</v>
      </c>
      <c r="F136" s="40" t="s">
        <v>3925</v>
      </c>
      <c r="G136" s="40" t="s">
        <v>214</v>
      </c>
      <c r="H136" s="41"/>
      <c r="I136" s="41"/>
      <c r="J136" s="41"/>
      <c r="K136" s="41"/>
      <c r="L136" s="42"/>
      <c r="M136" s="43" t="s">
        <v>29</v>
      </c>
      <c r="N136" s="43"/>
      <c r="O136" s="44"/>
      <c r="P136" s="44"/>
      <c r="Q136" s="43" t="s">
        <v>215</v>
      </c>
      <c r="R136" s="43">
        <v>45716</v>
      </c>
      <c r="S136" s="43" t="s">
        <v>85</v>
      </c>
      <c r="T136" s="207" t="str">
        <f ca="1">IF(AND('Inserimento dati'!$B$3=$H$2, TabellaA1[[#This Row],[LUN]]="X"), "X",IF(AND('Inserimento dati'!$B$3=$I$2, TabellaA1[[#This Row],[MAR]]="X"), "X", IF(AND('Inserimento dati'!$B$3=$J$2, TabellaA1[[#This Row],[MER]]="X"), "X",IF(AND('Inserimento dati'!$B$3=$K$2, TabellaA1[[#This Row],[GIO]]="X"), "X", IF(AND('Inserimento dati'!$B$3=$L$2, TabellaA1[[#This Row],[VEN]]="X"), "X","")))))</f>
        <v/>
      </c>
      <c r="U136" s="36" t="str">
        <f t="shared" ca="1" si="3"/>
        <v/>
      </c>
      <c r="V136" s="32">
        <v>45965.642164351855</v>
      </c>
    </row>
    <row r="137" spans="1:22" s="23" customFormat="1" ht="30" hidden="1" x14ac:dyDescent="0.2">
      <c r="A137" s="38"/>
      <c r="B137" s="38" t="str">
        <f t="shared" si="4"/>
        <v>X</v>
      </c>
      <c r="C137" s="38" t="str">
        <f>IF(OR(TabellaA1[[#This Row],[LUN]]="X",TabellaA1[[#This Row],[MAR]]="X",TabellaA1[[#This Row],[MER]]="X",TabellaA1[[#This Row],[GIO]]="X",TabellaA1[[#This Row],[VEN]]="X",),"X","")</f>
        <v/>
      </c>
      <c r="D137" s="39" t="s">
        <v>26</v>
      </c>
      <c r="E137" s="40" t="s">
        <v>221</v>
      </c>
      <c r="F137" s="40" t="s">
        <v>3927</v>
      </c>
      <c r="G137" s="40" t="s">
        <v>222</v>
      </c>
      <c r="H137" s="41"/>
      <c r="I137" s="41"/>
      <c r="J137" s="41"/>
      <c r="K137" s="41"/>
      <c r="L137" s="42"/>
      <c r="M137" s="43" t="s">
        <v>29</v>
      </c>
      <c r="N137" s="43"/>
      <c r="O137" s="44"/>
      <c r="P137" s="44"/>
      <c r="Q137" s="43" t="s">
        <v>223</v>
      </c>
      <c r="R137" s="43">
        <v>45715</v>
      </c>
      <c r="S137" s="43" t="s">
        <v>85</v>
      </c>
      <c r="T137" s="207" t="str">
        <f ca="1">IF(AND('Inserimento dati'!$B$3=$H$2, TabellaA1[[#This Row],[LUN]]="X"), "X",IF(AND('Inserimento dati'!$B$3=$I$2, TabellaA1[[#This Row],[MAR]]="X"), "X", IF(AND('Inserimento dati'!$B$3=$J$2, TabellaA1[[#This Row],[MER]]="X"), "X",IF(AND('Inserimento dati'!$B$3=$K$2, TabellaA1[[#This Row],[GIO]]="X"), "X", IF(AND('Inserimento dati'!$B$3=$L$2, TabellaA1[[#This Row],[VEN]]="X"), "X","")))))</f>
        <v/>
      </c>
      <c r="U137" s="36" t="str">
        <f t="shared" ca="1" si="3"/>
        <v/>
      </c>
      <c r="V137" s="32">
        <v>45965.642002314817</v>
      </c>
    </row>
    <row r="138" spans="1:22" s="23" customFormat="1" ht="23.25" hidden="1" x14ac:dyDescent="0.2">
      <c r="A138" s="38"/>
      <c r="B138" s="38" t="str">
        <f t="shared" si="4"/>
        <v>X</v>
      </c>
      <c r="C138" s="38" t="str">
        <f>IF(OR(TabellaA1[[#This Row],[LUN]]="X",TabellaA1[[#This Row],[MAR]]="X",TabellaA1[[#This Row],[MER]]="X",TabellaA1[[#This Row],[GIO]]="X",TabellaA1[[#This Row],[VEN]]="X",),"X","")</f>
        <v/>
      </c>
      <c r="D138" s="39" t="s">
        <v>26</v>
      </c>
      <c r="E138" s="40" t="s">
        <v>111</v>
      </c>
      <c r="F138" s="40" t="s">
        <v>3927</v>
      </c>
      <c r="G138" s="40" t="s">
        <v>112</v>
      </c>
      <c r="H138" s="41"/>
      <c r="I138" s="41"/>
      <c r="J138" s="41"/>
      <c r="K138" s="41"/>
      <c r="L138" s="42"/>
      <c r="M138" s="43" t="s">
        <v>29</v>
      </c>
      <c r="N138" s="43"/>
      <c r="O138" s="44"/>
      <c r="P138" s="44"/>
      <c r="Q138" s="43" t="s">
        <v>113</v>
      </c>
      <c r="R138" s="43">
        <v>45715</v>
      </c>
      <c r="S138" s="43" t="s">
        <v>85</v>
      </c>
      <c r="T138" s="207" t="str">
        <f ca="1">IF(AND('Inserimento dati'!$B$3=$H$2, TabellaA1[[#This Row],[LUN]]="X"), "X",IF(AND('Inserimento dati'!$B$3=$I$2, TabellaA1[[#This Row],[MAR]]="X"), "X", IF(AND('Inserimento dati'!$B$3=$J$2, TabellaA1[[#This Row],[MER]]="X"), "X",IF(AND('Inserimento dati'!$B$3=$K$2, TabellaA1[[#This Row],[GIO]]="X"), "X", IF(AND('Inserimento dati'!$B$3=$L$2, TabellaA1[[#This Row],[VEN]]="X"), "X","")))))</f>
        <v/>
      </c>
      <c r="U138" s="36" t="str">
        <f t="shared" ca="1" si="3"/>
        <v/>
      </c>
      <c r="V138" s="32">
        <v>45962.462534722225</v>
      </c>
    </row>
    <row r="139" spans="1:22" s="23" customFormat="1" ht="23.25" hidden="1" x14ac:dyDescent="0.2">
      <c r="A139" s="38"/>
      <c r="B139" s="38" t="str">
        <f t="shared" si="4"/>
        <v>X</v>
      </c>
      <c r="C139" s="38" t="str">
        <f>IF(OR(TabellaA1[[#This Row],[LUN]]="X",TabellaA1[[#This Row],[MAR]]="X",TabellaA1[[#This Row],[MER]]="X",TabellaA1[[#This Row],[GIO]]="X",TabellaA1[[#This Row],[VEN]]="X",),"X","")</f>
        <v/>
      </c>
      <c r="D139" s="39" t="s">
        <v>26</v>
      </c>
      <c r="E139" s="40" t="s">
        <v>128</v>
      </c>
      <c r="F139" s="40" t="s">
        <v>3923</v>
      </c>
      <c r="G139" s="40" t="s">
        <v>129</v>
      </c>
      <c r="H139" s="41"/>
      <c r="I139" s="41"/>
      <c r="J139" s="41"/>
      <c r="K139" s="41"/>
      <c r="L139" s="42"/>
      <c r="M139" s="43" t="s">
        <v>29</v>
      </c>
      <c r="N139" s="43"/>
      <c r="O139" s="44"/>
      <c r="P139" s="44"/>
      <c r="Q139" s="43"/>
      <c r="R139" s="43"/>
      <c r="S139" s="43"/>
      <c r="T139" s="207" t="str">
        <f ca="1">IF(AND('Inserimento dati'!$B$3=$H$2, TabellaA1[[#This Row],[LUN]]="X"), "X",IF(AND('Inserimento dati'!$B$3=$I$2, TabellaA1[[#This Row],[MAR]]="X"), "X", IF(AND('Inserimento dati'!$B$3=$J$2, TabellaA1[[#This Row],[MER]]="X"), "X",IF(AND('Inserimento dati'!$B$3=$K$2, TabellaA1[[#This Row],[GIO]]="X"), "X", IF(AND('Inserimento dati'!$B$3=$L$2, TabellaA1[[#This Row],[VEN]]="X"), "X","")))))</f>
        <v/>
      </c>
      <c r="U139" s="36" t="str">
        <f t="shared" ca="1" si="3"/>
        <v/>
      </c>
      <c r="V139" s="32">
        <v>45962.462511574071</v>
      </c>
    </row>
    <row r="140" spans="1:22" s="23" customFormat="1" ht="30" hidden="1" x14ac:dyDescent="0.2">
      <c r="A140" s="38"/>
      <c r="B140" s="38" t="str">
        <f t="shared" si="4"/>
        <v>X</v>
      </c>
      <c r="C140" s="38" t="str">
        <f>IF(OR(TabellaA1[[#This Row],[LUN]]="X",TabellaA1[[#This Row],[MAR]]="X",TabellaA1[[#This Row],[MER]]="X",TabellaA1[[#This Row],[GIO]]="X",TabellaA1[[#This Row],[VEN]]="X",),"X","")</f>
        <v/>
      </c>
      <c r="D140" s="39" t="s">
        <v>26</v>
      </c>
      <c r="E140" s="40" t="s">
        <v>227</v>
      </c>
      <c r="F140" s="40" t="s">
        <v>3923</v>
      </c>
      <c r="G140" s="40" t="s">
        <v>228</v>
      </c>
      <c r="H140" s="41"/>
      <c r="I140" s="41"/>
      <c r="J140" s="41"/>
      <c r="K140" s="41"/>
      <c r="L140" s="42"/>
      <c r="M140" s="43" t="s">
        <v>29</v>
      </c>
      <c r="N140" s="43"/>
      <c r="O140" s="44"/>
      <c r="P140" s="44"/>
      <c r="Q140" s="43" t="s">
        <v>229</v>
      </c>
      <c r="R140" s="43">
        <v>45714</v>
      </c>
      <c r="S140" s="43" t="s">
        <v>64</v>
      </c>
      <c r="T140" s="207" t="str">
        <f ca="1">IF(AND('Inserimento dati'!$B$3=$H$2, TabellaA1[[#This Row],[LUN]]="X"), "X",IF(AND('Inserimento dati'!$B$3=$I$2, TabellaA1[[#This Row],[MAR]]="X"), "X", IF(AND('Inserimento dati'!$B$3=$J$2, TabellaA1[[#This Row],[MER]]="X"), "X",IF(AND('Inserimento dati'!$B$3=$K$2, TabellaA1[[#This Row],[GIO]]="X"), "X", IF(AND('Inserimento dati'!$B$3=$L$2, TabellaA1[[#This Row],[VEN]]="X"), "X","")))))</f>
        <v/>
      </c>
      <c r="U140" s="36" t="str">
        <f t="shared" ca="1" si="3"/>
        <v/>
      </c>
      <c r="V140" s="32">
        <v>45962.462500000001</v>
      </c>
    </row>
    <row r="141" spans="1:22" s="23" customFormat="1" ht="30" hidden="1" x14ac:dyDescent="0.2">
      <c r="A141" s="38"/>
      <c r="B141" s="38" t="str">
        <f t="shared" si="4"/>
        <v>X</v>
      </c>
      <c r="C141" s="38" t="str">
        <f>IF(OR(TabellaA1[[#This Row],[LUN]]="X",TabellaA1[[#This Row],[MAR]]="X",TabellaA1[[#This Row],[MER]]="X",TabellaA1[[#This Row],[GIO]]="X",TabellaA1[[#This Row],[VEN]]="X",),"X","")</f>
        <v/>
      </c>
      <c r="D141" s="39" t="s">
        <v>26</v>
      </c>
      <c r="E141" s="40" t="s">
        <v>230</v>
      </c>
      <c r="F141" s="40" t="s">
        <v>3923</v>
      </c>
      <c r="G141" s="40" t="s">
        <v>231</v>
      </c>
      <c r="H141" s="41"/>
      <c r="I141" s="41"/>
      <c r="J141" s="41"/>
      <c r="K141" s="41"/>
      <c r="L141" s="42"/>
      <c r="M141" s="43" t="s">
        <v>29</v>
      </c>
      <c r="N141" s="43"/>
      <c r="O141" s="44"/>
      <c r="P141" s="44"/>
      <c r="Q141" s="43" t="s">
        <v>232</v>
      </c>
      <c r="R141" s="43">
        <v>45714</v>
      </c>
      <c r="S141" s="43" t="s">
        <v>64</v>
      </c>
      <c r="T141" s="207" t="str">
        <f ca="1">IF(AND('Inserimento dati'!$B$3=$H$2, TabellaA1[[#This Row],[LUN]]="X"), "X",IF(AND('Inserimento dati'!$B$3=$I$2, TabellaA1[[#This Row],[MAR]]="X"), "X", IF(AND('Inserimento dati'!$B$3=$J$2, TabellaA1[[#This Row],[MER]]="X"), "X",IF(AND('Inserimento dati'!$B$3=$K$2, TabellaA1[[#This Row],[GIO]]="X"), "X", IF(AND('Inserimento dati'!$B$3=$L$2, TabellaA1[[#This Row],[VEN]]="X"), "X","")))))</f>
        <v/>
      </c>
      <c r="U141" s="36" t="str">
        <f t="shared" ca="1" si="3"/>
        <v/>
      </c>
      <c r="V141" s="32">
        <v>45960.620717592596</v>
      </c>
    </row>
    <row r="142" spans="1:22" s="23" customFormat="1" ht="30" hidden="1" x14ac:dyDescent="0.2">
      <c r="A142" s="38"/>
      <c r="B142" s="38" t="str">
        <f t="shared" si="4"/>
        <v>X</v>
      </c>
      <c r="C142" s="38" t="str">
        <f>IF(OR(TabellaA1[[#This Row],[LUN]]="X",TabellaA1[[#This Row],[MAR]]="X",TabellaA1[[#This Row],[MER]]="X",TabellaA1[[#This Row],[GIO]]="X",TabellaA1[[#This Row],[VEN]]="X",),"X","")</f>
        <v/>
      </c>
      <c r="D142" s="39" t="s">
        <v>26</v>
      </c>
      <c r="E142" s="40" t="s">
        <v>233</v>
      </c>
      <c r="F142" s="40" t="s">
        <v>3923</v>
      </c>
      <c r="G142" s="40" t="s">
        <v>234</v>
      </c>
      <c r="H142" s="41"/>
      <c r="I142" s="41"/>
      <c r="J142" s="41"/>
      <c r="K142" s="41"/>
      <c r="L142" s="42"/>
      <c r="M142" s="43" t="s">
        <v>29</v>
      </c>
      <c r="N142" s="43"/>
      <c r="O142" s="44"/>
      <c r="P142" s="44"/>
      <c r="Q142" s="43" t="s">
        <v>235</v>
      </c>
      <c r="R142" s="43">
        <v>45712</v>
      </c>
      <c r="S142" s="43" t="s">
        <v>184</v>
      </c>
      <c r="T142" s="207" t="str">
        <f ca="1">IF(AND('Inserimento dati'!$B$3=$H$2, TabellaA1[[#This Row],[LUN]]="X"), "X",IF(AND('Inserimento dati'!$B$3=$I$2, TabellaA1[[#This Row],[MAR]]="X"), "X", IF(AND('Inserimento dati'!$B$3=$J$2, TabellaA1[[#This Row],[MER]]="X"), "X",IF(AND('Inserimento dati'!$B$3=$K$2, TabellaA1[[#This Row],[GIO]]="X"), "X", IF(AND('Inserimento dati'!$B$3=$L$2, TabellaA1[[#This Row],[VEN]]="X"), "X","")))))</f>
        <v/>
      </c>
      <c r="U142" s="36" t="str">
        <f t="shared" ref="U142:U173" ca="1" si="5">IFERROR(MID(G142,_xlfn.AGGREGATE(15,6,(ROW(INDIRECT("1:"&amp;LEN(G142)-7)))/(ISNUMBER(--MID(G142,ROW(INDIRECT("1:"&amp;LEN(G142)-7)),8))),1),8),"")</f>
        <v/>
      </c>
      <c r="V142" s="32">
        <v>45958.62835648148</v>
      </c>
    </row>
    <row r="143" spans="1:22" s="23" customFormat="1" ht="30" hidden="1" x14ac:dyDescent="0.2">
      <c r="A143" s="38"/>
      <c r="B143" s="38" t="str">
        <f t="shared" ref="B143:B174" si="6">IF(OR(A143="x",A143="X"),"",IF(ISBLANK(A143),"X",""))</f>
        <v>X</v>
      </c>
      <c r="C143" s="38" t="str">
        <f>IF(OR(TabellaA1[[#This Row],[LUN]]="X",TabellaA1[[#This Row],[MAR]]="X",TabellaA1[[#This Row],[MER]]="X",TabellaA1[[#This Row],[GIO]]="X",TabellaA1[[#This Row],[VEN]]="X",),"X","")</f>
        <v/>
      </c>
      <c r="D143" s="39" t="s">
        <v>26</v>
      </c>
      <c r="E143" s="40" t="s">
        <v>224</v>
      </c>
      <c r="F143" s="40" t="s">
        <v>3923</v>
      </c>
      <c r="G143" s="40" t="s">
        <v>225</v>
      </c>
      <c r="H143" s="41"/>
      <c r="I143" s="41"/>
      <c r="J143" s="41"/>
      <c r="K143" s="41"/>
      <c r="L143" s="42"/>
      <c r="M143" s="43" t="s">
        <v>29</v>
      </c>
      <c r="N143" s="43"/>
      <c r="O143" s="44"/>
      <c r="P143" s="44"/>
      <c r="Q143" s="43" t="s">
        <v>226</v>
      </c>
      <c r="R143" s="43">
        <v>45713</v>
      </c>
      <c r="S143" s="43" t="s">
        <v>85</v>
      </c>
      <c r="T143" s="207" t="str">
        <f ca="1">IF(AND('Inserimento dati'!$B$3=$H$2, TabellaA1[[#This Row],[LUN]]="X"), "X",IF(AND('Inserimento dati'!$B$3=$I$2, TabellaA1[[#This Row],[MAR]]="X"), "X", IF(AND('Inserimento dati'!$B$3=$J$2, TabellaA1[[#This Row],[MER]]="X"), "X",IF(AND('Inserimento dati'!$B$3=$K$2, TabellaA1[[#This Row],[GIO]]="X"), "X", IF(AND('Inserimento dati'!$B$3=$L$2, TabellaA1[[#This Row],[VEN]]="X"), "X","")))))</f>
        <v/>
      </c>
      <c r="U143" s="36" t="str">
        <f t="shared" ca="1" si="5"/>
        <v/>
      </c>
      <c r="V143" s="32">
        <v>45958.628298611111</v>
      </c>
    </row>
    <row r="144" spans="1:22" s="23" customFormat="1" ht="30" hidden="1" x14ac:dyDescent="0.2">
      <c r="A144" s="38"/>
      <c r="B144" s="38" t="str">
        <f t="shared" si="6"/>
        <v>X</v>
      </c>
      <c r="C144" s="38" t="str">
        <f>IF(OR(TabellaA1[[#This Row],[LUN]]="X",TabellaA1[[#This Row],[MAR]]="X",TabellaA1[[#This Row],[MER]]="X",TabellaA1[[#This Row],[GIO]]="X",TabellaA1[[#This Row],[VEN]]="X",),"X","")</f>
        <v/>
      </c>
      <c r="D144" s="39" t="s">
        <v>26</v>
      </c>
      <c r="E144" s="40" t="s">
        <v>239</v>
      </c>
      <c r="F144" s="40" t="s">
        <v>3927</v>
      </c>
      <c r="G144" s="40" t="s">
        <v>240</v>
      </c>
      <c r="H144" s="41"/>
      <c r="I144" s="41"/>
      <c r="J144" s="41"/>
      <c r="K144" s="41"/>
      <c r="L144" s="42"/>
      <c r="M144" s="43" t="s">
        <v>29</v>
      </c>
      <c r="N144" s="43"/>
      <c r="O144" s="44"/>
      <c r="P144" s="44"/>
      <c r="Q144" s="43" t="s">
        <v>241</v>
      </c>
      <c r="R144" s="43">
        <v>45708</v>
      </c>
      <c r="S144" s="43" t="s">
        <v>242</v>
      </c>
      <c r="T144" s="207" t="str">
        <f ca="1">IF(AND('Inserimento dati'!$B$3=$H$2, TabellaA1[[#This Row],[LUN]]="X"), "X",IF(AND('Inserimento dati'!$B$3=$I$2, TabellaA1[[#This Row],[MAR]]="X"), "X", IF(AND('Inserimento dati'!$B$3=$J$2, TabellaA1[[#This Row],[MER]]="X"), "X",IF(AND('Inserimento dati'!$B$3=$K$2, TabellaA1[[#This Row],[GIO]]="X"), "X", IF(AND('Inserimento dati'!$B$3=$L$2, TabellaA1[[#This Row],[VEN]]="X"), "X","")))))</f>
        <v/>
      </c>
      <c r="U144" s="36" t="str">
        <f t="shared" ca="1" si="5"/>
        <v/>
      </c>
      <c r="V144" s="45">
        <v>45955.43377314815</v>
      </c>
    </row>
    <row r="145" spans="1:22" s="23" customFormat="1" ht="30" hidden="1" x14ac:dyDescent="0.2">
      <c r="A145" s="38"/>
      <c r="B145" s="38" t="str">
        <f t="shared" si="6"/>
        <v>X</v>
      </c>
      <c r="C145" s="38" t="str">
        <f>IF(OR(TabellaA1[[#This Row],[LUN]]="X",TabellaA1[[#This Row],[MAR]]="X",TabellaA1[[#This Row],[MER]]="X",TabellaA1[[#This Row],[GIO]]="X",TabellaA1[[#This Row],[VEN]]="X",),"X","")</f>
        <v/>
      </c>
      <c r="D145" s="39" t="s">
        <v>26</v>
      </c>
      <c r="E145" s="40" t="s">
        <v>243</v>
      </c>
      <c r="F145" s="40" t="s">
        <v>3925</v>
      </c>
      <c r="G145" s="40" t="s">
        <v>244</v>
      </c>
      <c r="H145" s="41"/>
      <c r="I145" s="41"/>
      <c r="J145" s="41"/>
      <c r="K145" s="41"/>
      <c r="L145" s="42"/>
      <c r="M145" s="43" t="s">
        <v>29</v>
      </c>
      <c r="N145" s="43"/>
      <c r="O145" s="44"/>
      <c r="P145" s="44"/>
      <c r="Q145" s="43" t="s">
        <v>245</v>
      </c>
      <c r="R145" s="43">
        <v>45708</v>
      </c>
      <c r="S145" s="43" t="s">
        <v>76</v>
      </c>
      <c r="T145" s="207" t="str">
        <f ca="1">IF(AND('Inserimento dati'!$B$3=$H$2, TabellaA1[[#This Row],[LUN]]="X"), "X",IF(AND('Inserimento dati'!$B$3=$I$2, TabellaA1[[#This Row],[MAR]]="X"), "X", IF(AND('Inserimento dati'!$B$3=$J$2, TabellaA1[[#This Row],[MER]]="X"), "X",IF(AND('Inserimento dati'!$B$3=$K$2, TabellaA1[[#This Row],[GIO]]="X"), "X", IF(AND('Inserimento dati'!$B$3=$L$2, TabellaA1[[#This Row],[VEN]]="X"), "X","")))))</f>
        <v/>
      </c>
      <c r="U145" s="36" t="str">
        <f t="shared" ca="1" si="5"/>
        <v/>
      </c>
      <c r="V145" s="45">
        <v>45955.409942129627</v>
      </c>
    </row>
    <row r="146" spans="1:22" s="23" customFormat="1" ht="30" hidden="1" x14ac:dyDescent="0.2">
      <c r="A146" s="38"/>
      <c r="B146" s="38" t="str">
        <f t="shared" si="6"/>
        <v>X</v>
      </c>
      <c r="C146" s="38" t="str">
        <f>IF(OR(TabellaA1[[#This Row],[LUN]]="X",TabellaA1[[#This Row],[MAR]]="X",TabellaA1[[#This Row],[MER]]="X",TabellaA1[[#This Row],[GIO]]="X",TabellaA1[[#This Row],[VEN]]="X",),"X","")</f>
        <v/>
      </c>
      <c r="D146" s="39" t="s">
        <v>26</v>
      </c>
      <c r="E146" s="40" t="s">
        <v>246</v>
      </c>
      <c r="F146" s="40" t="s">
        <v>3925</v>
      </c>
      <c r="G146" s="40" t="s">
        <v>247</v>
      </c>
      <c r="H146" s="41"/>
      <c r="I146" s="41"/>
      <c r="J146" s="41"/>
      <c r="K146" s="41"/>
      <c r="L146" s="42"/>
      <c r="M146" s="43" t="s">
        <v>29</v>
      </c>
      <c r="N146" s="43"/>
      <c r="O146" s="44"/>
      <c r="P146" s="44"/>
      <c r="Q146" s="43" t="s">
        <v>248</v>
      </c>
      <c r="R146" s="43">
        <v>45708</v>
      </c>
      <c r="S146" s="43" t="s">
        <v>85</v>
      </c>
      <c r="T146" s="207" t="str">
        <f ca="1">IF(AND('Inserimento dati'!$B$3=$H$2, TabellaA1[[#This Row],[LUN]]="X"), "X",IF(AND('Inserimento dati'!$B$3=$I$2, TabellaA1[[#This Row],[MAR]]="X"), "X", IF(AND('Inserimento dati'!$B$3=$J$2, TabellaA1[[#This Row],[MER]]="X"), "X",IF(AND('Inserimento dati'!$B$3=$K$2, TabellaA1[[#This Row],[GIO]]="X"), "X", IF(AND('Inserimento dati'!$B$3=$L$2, TabellaA1[[#This Row],[VEN]]="X"), "X","")))))</f>
        <v/>
      </c>
      <c r="U146" s="36" t="str">
        <f t="shared" ca="1" si="5"/>
        <v/>
      </c>
      <c r="V146" s="45">
        <v>45951.914421296293</v>
      </c>
    </row>
    <row r="147" spans="1:22" s="23" customFormat="1" ht="30" hidden="1" x14ac:dyDescent="0.2">
      <c r="A147" s="38"/>
      <c r="B147" s="38" t="str">
        <f t="shared" si="6"/>
        <v>X</v>
      </c>
      <c r="C147" s="38" t="str">
        <f>IF(OR(TabellaA1[[#This Row],[LUN]]="X",TabellaA1[[#This Row],[MAR]]="X",TabellaA1[[#This Row],[MER]]="X",TabellaA1[[#This Row],[GIO]]="X",TabellaA1[[#This Row],[VEN]]="X",),"X","")</f>
        <v/>
      </c>
      <c r="D147" s="39" t="s">
        <v>26</v>
      </c>
      <c r="E147" s="40" t="s">
        <v>236</v>
      </c>
      <c r="F147" s="40" t="s">
        <v>3926</v>
      </c>
      <c r="G147" s="40" t="s">
        <v>237</v>
      </c>
      <c r="H147" s="41"/>
      <c r="I147" s="41"/>
      <c r="J147" s="41"/>
      <c r="K147" s="41"/>
      <c r="L147" s="42"/>
      <c r="M147" s="43" t="s">
        <v>29</v>
      </c>
      <c r="N147" s="43"/>
      <c r="O147" s="44" t="s">
        <v>109</v>
      </c>
      <c r="P147" s="44"/>
      <c r="Q147" s="43" t="s">
        <v>238</v>
      </c>
      <c r="R147" s="43">
        <v>45712</v>
      </c>
      <c r="S147" s="43" t="s">
        <v>85</v>
      </c>
      <c r="T147" s="207" t="str">
        <f ca="1">IF(AND('Inserimento dati'!$B$3=$H$2, TabellaA1[[#This Row],[LUN]]="X"), "X",IF(AND('Inserimento dati'!$B$3=$I$2, TabellaA1[[#This Row],[MAR]]="X"), "X", IF(AND('Inserimento dati'!$B$3=$J$2, TabellaA1[[#This Row],[MER]]="X"), "X",IF(AND('Inserimento dati'!$B$3=$K$2, TabellaA1[[#This Row],[GIO]]="X"), "X", IF(AND('Inserimento dati'!$B$3=$L$2, TabellaA1[[#This Row],[VEN]]="X"), "X","")))))</f>
        <v/>
      </c>
      <c r="U147" s="36" t="str">
        <f t="shared" ca="1" si="5"/>
        <v/>
      </c>
      <c r="V147" s="45">
        <v>45951.914375</v>
      </c>
    </row>
    <row r="148" spans="1:22" s="23" customFormat="1" ht="30" hidden="1" x14ac:dyDescent="0.2">
      <c r="A148" s="38"/>
      <c r="B148" s="38" t="str">
        <f t="shared" si="6"/>
        <v>X</v>
      </c>
      <c r="C148" s="38" t="str">
        <f>IF(OR(TabellaA1[[#This Row],[LUN]]="X",TabellaA1[[#This Row],[MAR]]="X",TabellaA1[[#This Row],[MER]]="X",TabellaA1[[#This Row],[GIO]]="X",TabellaA1[[#This Row],[VEN]]="X",),"X","")</f>
        <v/>
      </c>
      <c r="D148" s="39" t="s">
        <v>26</v>
      </c>
      <c r="E148" s="40" t="s">
        <v>249</v>
      </c>
      <c r="F148" s="40" t="s">
        <v>3926</v>
      </c>
      <c r="G148" s="40" t="s">
        <v>250</v>
      </c>
      <c r="H148" s="41"/>
      <c r="I148" s="41"/>
      <c r="J148" s="41"/>
      <c r="K148" s="41"/>
      <c r="L148" s="42"/>
      <c r="M148" s="43" t="s">
        <v>29</v>
      </c>
      <c r="N148" s="43"/>
      <c r="O148" s="44"/>
      <c r="P148" s="44"/>
      <c r="Q148" s="43" t="s">
        <v>251</v>
      </c>
      <c r="R148" s="43">
        <v>45706</v>
      </c>
      <c r="S148" s="43" t="s">
        <v>76</v>
      </c>
      <c r="T148" s="207" t="str">
        <f ca="1">IF(AND('Inserimento dati'!$B$3=$H$2, TabellaA1[[#This Row],[LUN]]="X"), "X",IF(AND('Inserimento dati'!$B$3=$I$2, TabellaA1[[#This Row],[MAR]]="X"), "X", IF(AND('Inserimento dati'!$B$3=$J$2, TabellaA1[[#This Row],[MER]]="X"), "X",IF(AND('Inserimento dati'!$B$3=$K$2, TabellaA1[[#This Row],[GIO]]="X"), "X", IF(AND('Inserimento dati'!$B$3=$L$2, TabellaA1[[#This Row],[VEN]]="X"), "X","")))))</f>
        <v/>
      </c>
      <c r="U148" s="36" t="str">
        <f t="shared" ca="1" si="5"/>
        <v/>
      </c>
      <c r="V148" s="45">
        <v>45951.914340277777</v>
      </c>
    </row>
    <row r="149" spans="1:22" s="23" customFormat="1" ht="30" hidden="1" x14ac:dyDescent="0.2">
      <c r="A149" s="38"/>
      <c r="B149" s="38" t="str">
        <f t="shared" si="6"/>
        <v>X</v>
      </c>
      <c r="C149" s="38" t="str">
        <f>IF(OR(TabellaA1[[#This Row],[LUN]]="X",TabellaA1[[#This Row],[MAR]]="X",TabellaA1[[#This Row],[MER]]="X",TabellaA1[[#This Row],[GIO]]="X",TabellaA1[[#This Row],[VEN]]="X",),"X","")</f>
        <v/>
      </c>
      <c r="D149" s="39" t="s">
        <v>26</v>
      </c>
      <c r="E149" s="40" t="s">
        <v>252</v>
      </c>
      <c r="F149" s="40" t="s">
        <v>3926</v>
      </c>
      <c r="G149" s="40" t="s">
        <v>253</v>
      </c>
      <c r="H149" s="41"/>
      <c r="I149" s="41"/>
      <c r="J149" s="41"/>
      <c r="K149" s="41"/>
      <c r="L149" s="42"/>
      <c r="M149" s="43" t="s">
        <v>29</v>
      </c>
      <c r="N149" s="43"/>
      <c r="O149" s="44"/>
      <c r="P149" s="44"/>
      <c r="Q149" s="43" t="s">
        <v>254</v>
      </c>
      <c r="R149" s="43">
        <v>45706</v>
      </c>
      <c r="S149" s="43" t="s">
        <v>76</v>
      </c>
      <c r="T149" s="207" t="str">
        <f ca="1">IF(AND('Inserimento dati'!$B$3=$H$2, TabellaA1[[#This Row],[LUN]]="X"), "X",IF(AND('Inserimento dati'!$B$3=$I$2, TabellaA1[[#This Row],[MAR]]="X"), "X", IF(AND('Inserimento dati'!$B$3=$J$2, TabellaA1[[#This Row],[MER]]="X"), "X",IF(AND('Inserimento dati'!$B$3=$K$2, TabellaA1[[#This Row],[GIO]]="X"), "X", IF(AND('Inserimento dati'!$B$3=$L$2, TabellaA1[[#This Row],[VEN]]="X"), "X","")))))</f>
        <v/>
      </c>
      <c r="U149" s="36" t="str">
        <f t="shared" ca="1" si="5"/>
        <v/>
      </c>
      <c r="V149" s="45">
        <v>45950.309259259258</v>
      </c>
    </row>
    <row r="150" spans="1:22" s="23" customFormat="1" ht="30" hidden="1" x14ac:dyDescent="0.2">
      <c r="A150" s="38"/>
      <c r="B150" s="38" t="str">
        <f t="shared" si="6"/>
        <v>X</v>
      </c>
      <c r="C150" s="38" t="str">
        <f>IF(OR(TabellaA1[[#This Row],[LUN]]="X",TabellaA1[[#This Row],[MAR]]="X",TabellaA1[[#This Row],[MER]]="X",TabellaA1[[#This Row],[GIO]]="X",TabellaA1[[#This Row],[VEN]]="X",),"X","")</f>
        <v/>
      </c>
      <c r="D150" s="39" t="s">
        <v>26</v>
      </c>
      <c r="E150" s="40" t="s">
        <v>259</v>
      </c>
      <c r="F150" s="40" t="s">
        <v>3923</v>
      </c>
      <c r="G150" s="40" t="s">
        <v>260</v>
      </c>
      <c r="H150" s="41"/>
      <c r="I150" s="41"/>
      <c r="J150" s="41"/>
      <c r="K150" s="41"/>
      <c r="L150" s="42"/>
      <c r="M150" s="43" t="s">
        <v>29</v>
      </c>
      <c r="N150" s="43"/>
      <c r="O150" s="44"/>
      <c r="P150" s="44"/>
      <c r="Q150" s="43" t="s">
        <v>261</v>
      </c>
      <c r="R150" s="43">
        <v>45705</v>
      </c>
      <c r="S150" s="43" t="s">
        <v>262</v>
      </c>
      <c r="T150" s="207" t="str">
        <f ca="1">IF(AND('Inserimento dati'!$B$3=$H$2, TabellaA1[[#This Row],[LUN]]="X"), "X",IF(AND('Inserimento dati'!$B$3=$I$2, TabellaA1[[#This Row],[MAR]]="X"), "X", IF(AND('Inserimento dati'!$B$3=$J$2, TabellaA1[[#This Row],[MER]]="X"), "X",IF(AND('Inserimento dati'!$B$3=$K$2, TabellaA1[[#This Row],[GIO]]="X"), "X", IF(AND('Inserimento dati'!$B$3=$L$2, TabellaA1[[#This Row],[VEN]]="X"), "X","")))))</f>
        <v/>
      </c>
      <c r="U150" s="36" t="str">
        <f t="shared" ca="1" si="5"/>
        <v/>
      </c>
      <c r="V150" s="45">
        <v>45946.542442129627</v>
      </c>
    </row>
    <row r="151" spans="1:22" s="23" customFormat="1" ht="30" hidden="1" x14ac:dyDescent="0.2">
      <c r="A151" s="38"/>
      <c r="B151" s="38" t="str">
        <f t="shared" si="6"/>
        <v>X</v>
      </c>
      <c r="C151" s="38" t="str">
        <f>IF(OR(TabellaA1[[#This Row],[LUN]]="X",TabellaA1[[#This Row],[MAR]]="X",TabellaA1[[#This Row],[MER]]="X",TabellaA1[[#This Row],[GIO]]="X",TabellaA1[[#This Row],[VEN]]="X",),"X","")</f>
        <v/>
      </c>
      <c r="D151" s="39" t="s">
        <v>26</v>
      </c>
      <c r="E151" s="40" t="s">
        <v>273</v>
      </c>
      <c r="F151" s="40" t="s">
        <v>3923</v>
      </c>
      <c r="G151" s="40" t="s">
        <v>274</v>
      </c>
      <c r="H151" s="41"/>
      <c r="I151" s="41"/>
      <c r="J151" s="41"/>
      <c r="K151" s="41"/>
      <c r="L151" s="42"/>
      <c r="M151" s="43" t="s">
        <v>29</v>
      </c>
      <c r="N151" s="43"/>
      <c r="O151" s="44"/>
      <c r="P151" s="44"/>
      <c r="Q151" s="43"/>
      <c r="R151" s="43"/>
      <c r="S151" s="43"/>
      <c r="T151" s="207" t="str">
        <f ca="1">IF(AND('Inserimento dati'!$B$3=$H$2, TabellaA1[[#This Row],[LUN]]="X"), "X",IF(AND('Inserimento dati'!$B$3=$I$2, TabellaA1[[#This Row],[MAR]]="X"), "X", IF(AND('Inserimento dati'!$B$3=$J$2, TabellaA1[[#This Row],[MER]]="X"), "X",IF(AND('Inserimento dati'!$B$3=$K$2, TabellaA1[[#This Row],[GIO]]="X"), "X", IF(AND('Inserimento dati'!$B$3=$L$2, TabellaA1[[#This Row],[VEN]]="X"), "X","")))))</f>
        <v/>
      </c>
      <c r="U151" s="36" t="str">
        <f t="shared" ca="1" si="5"/>
        <v/>
      </c>
      <c r="V151" s="45">
        <v>45946.54241898148</v>
      </c>
    </row>
    <row r="152" spans="1:22" s="23" customFormat="1" ht="30" hidden="1" x14ac:dyDescent="0.2">
      <c r="A152" s="38"/>
      <c r="B152" s="38" t="str">
        <f t="shared" si="6"/>
        <v>X</v>
      </c>
      <c r="C152" s="38" t="str">
        <f>IF(OR(TabellaA1[[#This Row],[LUN]]="X",TabellaA1[[#This Row],[MAR]]="X",TabellaA1[[#This Row],[MER]]="X",TabellaA1[[#This Row],[GIO]]="X",TabellaA1[[#This Row],[VEN]]="X",),"X","")</f>
        <v/>
      </c>
      <c r="D152" s="39" t="s">
        <v>26</v>
      </c>
      <c r="E152" s="40" t="s">
        <v>269</v>
      </c>
      <c r="F152" s="40" t="s">
        <v>93</v>
      </c>
      <c r="G152" s="40" t="s">
        <v>270</v>
      </c>
      <c r="H152" s="41"/>
      <c r="I152" s="41"/>
      <c r="J152" s="41"/>
      <c r="K152" s="41"/>
      <c r="L152" s="42"/>
      <c r="M152" s="43" t="s">
        <v>29</v>
      </c>
      <c r="N152" s="43"/>
      <c r="O152" s="44"/>
      <c r="P152" s="44"/>
      <c r="Q152" s="43" t="s">
        <v>268</v>
      </c>
      <c r="R152" s="43"/>
      <c r="S152" s="43"/>
      <c r="T152" s="207" t="str">
        <f ca="1">IF(AND('Inserimento dati'!$B$3=$H$2, TabellaA1[[#This Row],[LUN]]="X"), "X",IF(AND('Inserimento dati'!$B$3=$I$2, TabellaA1[[#This Row],[MAR]]="X"), "X", IF(AND('Inserimento dati'!$B$3=$J$2, TabellaA1[[#This Row],[MER]]="X"), "X",IF(AND('Inserimento dati'!$B$3=$K$2, TabellaA1[[#This Row],[GIO]]="X"), "X", IF(AND('Inserimento dati'!$B$3=$L$2, TabellaA1[[#This Row],[VEN]]="X"), "X","")))))</f>
        <v/>
      </c>
      <c r="U152" s="36" t="str">
        <f t="shared" ca="1" si="5"/>
        <v/>
      </c>
      <c r="V152" s="45">
        <v>45938.304062499999</v>
      </c>
    </row>
    <row r="153" spans="1:22" s="23" customFormat="1" ht="30" hidden="1" x14ac:dyDescent="0.2">
      <c r="A153" s="38"/>
      <c r="B153" s="38" t="str">
        <f t="shared" si="6"/>
        <v>X</v>
      </c>
      <c r="C153" s="38" t="str">
        <f>IF(OR(TabellaA1[[#This Row],[LUN]]="X",TabellaA1[[#This Row],[MAR]]="X",TabellaA1[[#This Row],[MER]]="X",TabellaA1[[#This Row],[GIO]]="X",TabellaA1[[#This Row],[VEN]]="X",),"X","")</f>
        <v/>
      </c>
      <c r="D153" s="39" t="s">
        <v>26</v>
      </c>
      <c r="E153" s="40" t="s">
        <v>219</v>
      </c>
      <c r="F153" s="40" t="s">
        <v>3923</v>
      </c>
      <c r="G153" s="40" t="s">
        <v>220</v>
      </c>
      <c r="H153" s="41"/>
      <c r="I153" s="41"/>
      <c r="J153" s="41"/>
      <c r="K153" s="41"/>
      <c r="L153" s="42"/>
      <c r="M153" s="43" t="s">
        <v>29</v>
      </c>
      <c r="N153" s="43" t="s">
        <v>109</v>
      </c>
      <c r="O153" s="44"/>
      <c r="P153" s="44"/>
      <c r="Q153" s="43" t="s">
        <v>162</v>
      </c>
      <c r="R153" s="43">
        <v>45715</v>
      </c>
      <c r="S153" s="43" t="s">
        <v>68</v>
      </c>
      <c r="T153" s="207" t="str">
        <f ca="1">IF(AND('Inserimento dati'!$B$3=$H$2, TabellaA1[[#This Row],[LUN]]="X"), "X",IF(AND('Inserimento dati'!$B$3=$I$2, TabellaA1[[#This Row],[MAR]]="X"), "X", IF(AND('Inserimento dati'!$B$3=$J$2, TabellaA1[[#This Row],[MER]]="X"), "X",IF(AND('Inserimento dati'!$B$3=$K$2, TabellaA1[[#This Row],[GIO]]="X"), "X", IF(AND('Inserimento dati'!$B$3=$L$2, TabellaA1[[#This Row],[VEN]]="X"), "X","")))))</f>
        <v/>
      </c>
      <c r="U153" s="36" t="str">
        <f t="shared" ca="1" si="5"/>
        <v/>
      </c>
      <c r="V153" s="45">
        <v>45938.304039351853</v>
      </c>
    </row>
    <row r="154" spans="1:22" s="23" customFormat="1" ht="30" hidden="1" x14ac:dyDescent="0.2">
      <c r="A154" s="38"/>
      <c r="B154" s="38" t="str">
        <f t="shared" si="6"/>
        <v>X</v>
      </c>
      <c r="C154" s="38" t="str">
        <f>IF(OR(TabellaA1[[#This Row],[LUN]]="X",TabellaA1[[#This Row],[MAR]]="X",TabellaA1[[#This Row],[MER]]="X",TabellaA1[[#This Row],[GIO]]="X",TabellaA1[[#This Row],[VEN]]="X",),"X","")</f>
        <v/>
      </c>
      <c r="D154" s="39" t="s">
        <v>26</v>
      </c>
      <c r="E154" s="40" t="s">
        <v>255</v>
      </c>
      <c r="F154" s="40" t="s">
        <v>3923</v>
      </c>
      <c r="G154" s="40" t="s">
        <v>256</v>
      </c>
      <c r="H154" s="41"/>
      <c r="I154" s="41"/>
      <c r="J154" s="41"/>
      <c r="K154" s="41"/>
      <c r="L154" s="42"/>
      <c r="M154" s="43" t="s">
        <v>29</v>
      </c>
      <c r="N154" s="43" t="s">
        <v>109</v>
      </c>
      <c r="O154" s="44"/>
      <c r="P154" s="44"/>
      <c r="Q154" s="43" t="s">
        <v>162</v>
      </c>
      <c r="R154" s="43"/>
      <c r="S154" s="43" t="s">
        <v>68</v>
      </c>
      <c r="T154" s="207" t="str">
        <f ca="1">IF(AND('Inserimento dati'!$B$3=$H$2, TabellaA1[[#This Row],[LUN]]="X"), "X",IF(AND('Inserimento dati'!$B$3=$I$2, TabellaA1[[#This Row],[MAR]]="X"), "X", IF(AND('Inserimento dati'!$B$3=$J$2, TabellaA1[[#This Row],[MER]]="X"), "X",IF(AND('Inserimento dati'!$B$3=$K$2, TabellaA1[[#This Row],[GIO]]="X"), "X", IF(AND('Inserimento dati'!$B$3=$L$2, TabellaA1[[#This Row],[VEN]]="X"), "X","")))))</f>
        <v/>
      </c>
      <c r="U154" s="36" t="str">
        <f t="shared" ca="1" si="5"/>
        <v/>
      </c>
      <c r="V154" s="45">
        <v>45938.299201388887</v>
      </c>
    </row>
    <row r="155" spans="1:22" s="23" customFormat="1" ht="30" hidden="1" x14ac:dyDescent="0.2">
      <c r="A155" s="38"/>
      <c r="B155" s="38" t="str">
        <f t="shared" si="6"/>
        <v>X</v>
      </c>
      <c r="C155" s="38" t="str">
        <f>IF(OR(TabellaA1[[#This Row],[LUN]]="X",TabellaA1[[#This Row],[MAR]]="X",TabellaA1[[#This Row],[MER]]="X",TabellaA1[[#This Row],[GIO]]="X",TabellaA1[[#This Row],[VEN]]="X",),"X","")</f>
        <v/>
      </c>
      <c r="D155" s="39" t="s">
        <v>26</v>
      </c>
      <c r="E155" s="40" t="s">
        <v>271</v>
      </c>
      <c r="F155" s="40" t="s">
        <v>3923</v>
      </c>
      <c r="G155" s="40" t="s">
        <v>272</v>
      </c>
      <c r="H155" s="41"/>
      <c r="I155" s="41"/>
      <c r="J155" s="41"/>
      <c r="K155" s="41"/>
      <c r="L155" s="42"/>
      <c r="M155" s="43" t="s">
        <v>29</v>
      </c>
      <c r="N155" s="43"/>
      <c r="O155" s="44"/>
      <c r="P155" s="44"/>
      <c r="Q155" s="43" t="s">
        <v>268</v>
      </c>
      <c r="R155" s="43"/>
      <c r="S155" s="43"/>
      <c r="T155" s="207" t="str">
        <f ca="1">IF(AND('Inserimento dati'!$B$3=$H$2, TabellaA1[[#This Row],[LUN]]="X"), "X",IF(AND('Inserimento dati'!$B$3=$I$2, TabellaA1[[#This Row],[MAR]]="X"), "X", IF(AND('Inserimento dati'!$B$3=$J$2, TabellaA1[[#This Row],[MER]]="X"), "X",IF(AND('Inserimento dati'!$B$3=$K$2, TabellaA1[[#This Row],[GIO]]="X"), "X", IF(AND('Inserimento dati'!$B$3=$L$2, TabellaA1[[#This Row],[VEN]]="X"), "X","")))))</f>
        <v/>
      </c>
      <c r="U155" s="36" t="str">
        <f t="shared" ca="1" si="5"/>
        <v/>
      </c>
      <c r="V155" s="45">
        <v>45936.960405092592</v>
      </c>
    </row>
    <row r="156" spans="1:22" s="23" customFormat="1" ht="60" hidden="1" x14ac:dyDescent="0.2">
      <c r="A156" s="38"/>
      <c r="B156" s="38" t="str">
        <f t="shared" si="6"/>
        <v>X</v>
      </c>
      <c r="C156" s="38" t="str">
        <f>IF(OR(TabellaA1[[#This Row],[LUN]]="X",TabellaA1[[#This Row],[MAR]]="X",TabellaA1[[#This Row],[MER]]="X",TabellaA1[[#This Row],[GIO]]="X",TabellaA1[[#This Row],[VEN]]="X",),"X","")</f>
        <v/>
      </c>
      <c r="D156" s="39" t="s">
        <v>26</v>
      </c>
      <c r="E156" s="40" t="s">
        <v>275</v>
      </c>
      <c r="F156" s="40" t="s">
        <v>3927</v>
      </c>
      <c r="G156" s="40" t="s">
        <v>276</v>
      </c>
      <c r="H156" s="41"/>
      <c r="I156" s="41"/>
      <c r="J156" s="41"/>
      <c r="K156" s="41"/>
      <c r="L156" s="42"/>
      <c r="M156" s="43" t="s">
        <v>29</v>
      </c>
      <c r="N156" s="43"/>
      <c r="O156" s="44"/>
      <c r="P156" s="44"/>
      <c r="Q156" s="43" t="s">
        <v>277</v>
      </c>
      <c r="R156" s="43">
        <v>45701</v>
      </c>
      <c r="S156" s="43" t="s">
        <v>56</v>
      </c>
      <c r="T156" s="207" t="str">
        <f ca="1">IF(AND('Inserimento dati'!$B$3=$H$2, TabellaA1[[#This Row],[LUN]]="X"), "X",IF(AND('Inserimento dati'!$B$3=$I$2, TabellaA1[[#This Row],[MAR]]="X"), "X", IF(AND('Inserimento dati'!$B$3=$J$2, TabellaA1[[#This Row],[MER]]="X"), "X",IF(AND('Inserimento dati'!$B$3=$K$2, TabellaA1[[#This Row],[GIO]]="X"), "X", IF(AND('Inserimento dati'!$B$3=$L$2, TabellaA1[[#This Row],[VEN]]="X"), "X","")))))</f>
        <v/>
      </c>
      <c r="U156" s="36" t="str">
        <f t="shared" ca="1" si="5"/>
        <v/>
      </c>
      <c r="V156" s="45">
        <v>45936.960393518515</v>
      </c>
    </row>
    <row r="157" spans="1:22" s="23" customFormat="1" ht="23.25" hidden="1" x14ac:dyDescent="0.2">
      <c r="A157" s="38"/>
      <c r="B157" s="38" t="str">
        <f t="shared" si="6"/>
        <v>X</v>
      </c>
      <c r="C157" s="38" t="str">
        <f>IF(OR(TabellaA1[[#This Row],[LUN]]="X",TabellaA1[[#This Row],[MAR]]="X",TabellaA1[[#This Row],[MER]]="X",TabellaA1[[#This Row],[GIO]]="X",TabellaA1[[#This Row],[VEN]]="X",),"X","")</f>
        <v/>
      </c>
      <c r="D157" s="39" t="s">
        <v>26</v>
      </c>
      <c r="E157" s="40" t="s">
        <v>257</v>
      </c>
      <c r="F157" s="40" t="s">
        <v>3923</v>
      </c>
      <c r="G157" s="40" t="s">
        <v>258</v>
      </c>
      <c r="H157" s="41"/>
      <c r="I157" s="41"/>
      <c r="J157" s="41"/>
      <c r="K157" s="41"/>
      <c r="L157" s="42"/>
      <c r="M157" s="43" t="s">
        <v>29</v>
      </c>
      <c r="N157" s="43"/>
      <c r="O157" s="44"/>
      <c r="P157" s="44"/>
      <c r="Q157" s="43"/>
      <c r="R157" s="43"/>
      <c r="S157" s="43" t="s">
        <v>68</v>
      </c>
      <c r="T157" s="207" t="str">
        <f ca="1">IF(AND('Inserimento dati'!$B$3=$H$2, TabellaA1[[#This Row],[LUN]]="X"), "X",IF(AND('Inserimento dati'!$B$3=$I$2, TabellaA1[[#This Row],[MAR]]="X"), "X", IF(AND('Inserimento dati'!$B$3=$J$2, TabellaA1[[#This Row],[MER]]="X"), "X",IF(AND('Inserimento dati'!$B$3=$K$2, TabellaA1[[#This Row],[GIO]]="X"), "X", IF(AND('Inserimento dati'!$B$3=$L$2, TabellaA1[[#This Row],[VEN]]="X"), "X","")))))</f>
        <v/>
      </c>
      <c r="U157" s="36" t="str">
        <f t="shared" ca="1" si="5"/>
        <v/>
      </c>
      <c r="V157" s="45">
        <v>45936.960370370369</v>
      </c>
    </row>
    <row r="158" spans="1:22" s="23" customFormat="1" ht="30" hidden="1" x14ac:dyDescent="0.2">
      <c r="A158" s="38"/>
      <c r="B158" s="38" t="str">
        <f t="shared" si="6"/>
        <v>X</v>
      </c>
      <c r="C158" s="38" t="str">
        <f>IF(OR(TabellaA1[[#This Row],[LUN]]="X",TabellaA1[[#This Row],[MAR]]="X",TabellaA1[[#This Row],[MER]]="X",TabellaA1[[#This Row],[GIO]]="X",TabellaA1[[#This Row],[VEN]]="X",),"X","")</f>
        <v/>
      </c>
      <c r="D158" s="39" t="s">
        <v>26</v>
      </c>
      <c r="E158" s="40" t="s">
        <v>282</v>
      </c>
      <c r="F158" s="40" t="s">
        <v>93</v>
      </c>
      <c r="G158" s="40" t="s">
        <v>283</v>
      </c>
      <c r="H158" s="41"/>
      <c r="I158" s="41"/>
      <c r="J158" s="41"/>
      <c r="K158" s="41"/>
      <c r="L158" s="42"/>
      <c r="M158" s="43" t="s">
        <v>29</v>
      </c>
      <c r="N158" s="43"/>
      <c r="O158" s="44"/>
      <c r="P158" s="44"/>
      <c r="Q158" s="43"/>
      <c r="R158" s="43"/>
      <c r="S158" s="43"/>
      <c r="T158" s="207" t="str">
        <f ca="1">IF(AND('Inserimento dati'!$B$3=$H$2, TabellaA1[[#This Row],[LUN]]="X"), "X",IF(AND('Inserimento dati'!$B$3=$I$2, TabellaA1[[#This Row],[MAR]]="X"), "X", IF(AND('Inserimento dati'!$B$3=$J$2, TabellaA1[[#This Row],[MER]]="X"), "X",IF(AND('Inserimento dati'!$B$3=$K$2, TabellaA1[[#This Row],[GIO]]="X"), "X", IF(AND('Inserimento dati'!$B$3=$L$2, TabellaA1[[#This Row],[VEN]]="X"), "X","")))))</f>
        <v/>
      </c>
      <c r="U158" s="36" t="str">
        <f t="shared" ca="1" si="5"/>
        <v/>
      </c>
      <c r="V158" s="45">
        <v>45936.960347222222</v>
      </c>
    </row>
    <row r="159" spans="1:22" s="23" customFormat="1" ht="30" hidden="1" x14ac:dyDescent="0.2">
      <c r="A159" s="38"/>
      <c r="B159" s="38" t="str">
        <f t="shared" si="6"/>
        <v>X</v>
      </c>
      <c r="C159" s="38" t="str">
        <f>IF(OR(TabellaA1[[#This Row],[LUN]]="X",TabellaA1[[#This Row],[MAR]]="X",TabellaA1[[#This Row],[MER]]="X",TabellaA1[[#This Row],[GIO]]="X",TabellaA1[[#This Row],[VEN]]="X",),"X","")</f>
        <v/>
      </c>
      <c r="D159" s="39" t="s">
        <v>26</v>
      </c>
      <c r="E159" s="40" t="s">
        <v>284</v>
      </c>
      <c r="F159" s="40" t="s">
        <v>93</v>
      </c>
      <c r="G159" s="40" t="s">
        <v>285</v>
      </c>
      <c r="H159" s="41"/>
      <c r="I159" s="41"/>
      <c r="J159" s="41"/>
      <c r="K159" s="41"/>
      <c r="L159" s="42"/>
      <c r="M159" s="43" t="s">
        <v>29</v>
      </c>
      <c r="N159" s="43"/>
      <c r="O159" s="44"/>
      <c r="P159" s="44"/>
      <c r="Q159" s="43"/>
      <c r="R159" s="43"/>
      <c r="S159" s="43"/>
      <c r="T159" s="207" t="str">
        <f ca="1">IF(AND('Inserimento dati'!$B$3=$H$2, TabellaA1[[#This Row],[LUN]]="X"), "X",IF(AND('Inserimento dati'!$B$3=$I$2, TabellaA1[[#This Row],[MAR]]="X"), "X", IF(AND('Inserimento dati'!$B$3=$J$2, TabellaA1[[#This Row],[MER]]="X"), "X",IF(AND('Inserimento dati'!$B$3=$K$2, TabellaA1[[#This Row],[GIO]]="X"), "X", IF(AND('Inserimento dati'!$B$3=$L$2, TabellaA1[[#This Row],[VEN]]="X"), "X","")))))</f>
        <v/>
      </c>
      <c r="U159" s="36" t="str">
        <f t="shared" ca="1" si="5"/>
        <v/>
      </c>
      <c r="V159" s="45">
        <v>45934.68550925926</v>
      </c>
    </row>
    <row r="160" spans="1:22" s="23" customFormat="1" ht="30" hidden="1" x14ac:dyDescent="0.2">
      <c r="A160" s="46"/>
      <c r="B160" s="46" t="str">
        <f t="shared" si="6"/>
        <v>X</v>
      </c>
      <c r="C160" s="46" t="str">
        <f>IF(OR(TabellaA1[[#This Row],[LUN]]="X",TabellaA1[[#This Row],[MAR]]="X",TabellaA1[[#This Row],[MER]]="X",TabellaA1[[#This Row],[GIO]]="X",TabellaA1[[#This Row],[VEN]]="X",),"X","")</f>
        <v/>
      </c>
      <c r="D160" s="47" t="s">
        <v>26</v>
      </c>
      <c r="E160" s="48" t="s">
        <v>266</v>
      </c>
      <c r="F160" s="48" t="s">
        <v>3923</v>
      </c>
      <c r="G160" s="48" t="s">
        <v>267</v>
      </c>
      <c r="H160" s="49"/>
      <c r="I160" s="49"/>
      <c r="J160" s="49"/>
      <c r="K160" s="49"/>
      <c r="L160" s="50"/>
      <c r="M160" s="51" t="s">
        <v>29</v>
      </c>
      <c r="N160" s="51"/>
      <c r="O160" s="52"/>
      <c r="P160" s="52"/>
      <c r="Q160" s="51" t="s">
        <v>268</v>
      </c>
      <c r="R160" s="51"/>
      <c r="S160" s="51"/>
      <c r="T160" s="208" t="str">
        <f ca="1">IF(AND('Inserimento dati'!$B$3=$H$2, TabellaA1[[#This Row],[LUN]]="X"), "X",IF(AND('Inserimento dati'!$B$3=$I$2, TabellaA1[[#This Row],[MAR]]="X"), "X", IF(AND('Inserimento dati'!$B$3=$J$2, TabellaA1[[#This Row],[MER]]="X"), "X",IF(AND('Inserimento dati'!$B$3=$K$2, TabellaA1[[#This Row],[GIO]]="X"), "X", IF(AND('Inserimento dati'!$B$3=$L$2, TabellaA1[[#This Row],[VEN]]="X"), "X","")))))</f>
        <v/>
      </c>
      <c r="U160" s="36" t="str">
        <f t="shared" ca="1" si="5"/>
        <v/>
      </c>
      <c r="V160" s="45">
        <v>45934.685474537036</v>
      </c>
    </row>
    <row r="161" spans="1:21" ht="30" hidden="1" x14ac:dyDescent="0.25">
      <c r="A161" s="38"/>
      <c r="B161" s="38" t="str">
        <f t="shared" si="6"/>
        <v>X</v>
      </c>
      <c r="C161" s="38" t="str">
        <f>IF(OR(TabellaA1[[#This Row],[LUN]]="X",TabellaA1[[#This Row],[MAR]]="X",TabellaA1[[#This Row],[MER]]="X",TabellaA1[[#This Row],[GIO]]="X",TabellaA1[[#This Row],[VEN]]="X",),"X","")</f>
        <v/>
      </c>
      <c r="D161" s="39" t="s">
        <v>26</v>
      </c>
      <c r="E161" s="40" t="s">
        <v>286</v>
      </c>
      <c r="F161" s="40" t="s">
        <v>3925</v>
      </c>
      <c r="G161" s="40" t="s">
        <v>287</v>
      </c>
      <c r="H161" s="41"/>
      <c r="I161" s="41"/>
      <c r="J161" s="41"/>
      <c r="K161" s="41"/>
      <c r="L161" s="42"/>
      <c r="M161" s="43" t="s">
        <v>29</v>
      </c>
      <c r="N161" s="43"/>
      <c r="O161" s="44"/>
      <c r="P161" s="44"/>
      <c r="Q161" s="43" t="s">
        <v>288</v>
      </c>
      <c r="R161" s="43">
        <v>45694</v>
      </c>
      <c r="S161" s="43" t="s">
        <v>76</v>
      </c>
      <c r="T161" s="207" t="str">
        <f ca="1">IF(AND('Inserimento dati'!$B$3=$H$2, TabellaA1[[#This Row],[LUN]]="X"), "X",IF(AND('Inserimento dati'!$B$3=$I$2, TabellaA1[[#This Row],[MAR]]="X"), "X", IF(AND('Inserimento dati'!$B$3=$J$2, TabellaA1[[#This Row],[MER]]="X"), "X",IF(AND('Inserimento dati'!$B$3=$K$2, TabellaA1[[#This Row],[GIO]]="X"), "X", IF(AND('Inserimento dati'!$B$3=$L$2, TabellaA1[[#This Row],[VEN]]="X"), "X","")))))</f>
        <v/>
      </c>
      <c r="U161" s="53" t="str">
        <f t="shared" ca="1" si="5"/>
        <v/>
      </c>
    </row>
    <row r="162" spans="1:21" ht="30" hidden="1" x14ac:dyDescent="0.25">
      <c r="A162" s="38"/>
      <c r="B162" s="38" t="str">
        <f t="shared" si="6"/>
        <v>X</v>
      </c>
      <c r="C162" s="38" t="str">
        <f>IF(OR(TabellaA1[[#This Row],[LUN]]="X",TabellaA1[[#This Row],[MAR]]="X",TabellaA1[[#This Row],[MER]]="X",TabellaA1[[#This Row],[GIO]]="X",TabellaA1[[#This Row],[VEN]]="X",),"X","")</f>
        <v/>
      </c>
      <c r="D162" s="39" t="s">
        <v>26</v>
      </c>
      <c r="E162" s="40" t="s">
        <v>299</v>
      </c>
      <c r="F162" s="40" t="s">
        <v>3924</v>
      </c>
      <c r="G162" s="40" t="s">
        <v>300</v>
      </c>
      <c r="H162" s="41"/>
      <c r="I162" s="41"/>
      <c r="J162" s="41"/>
      <c r="K162" s="41"/>
      <c r="L162" s="42"/>
      <c r="M162" s="43" t="s">
        <v>29</v>
      </c>
      <c r="N162" s="43"/>
      <c r="O162" s="44"/>
      <c r="P162" s="44"/>
      <c r="Q162" s="43" t="s">
        <v>301</v>
      </c>
      <c r="R162" s="43">
        <v>45692</v>
      </c>
      <c r="S162" s="43" t="s">
        <v>295</v>
      </c>
      <c r="T162" s="207" t="str">
        <f ca="1">IF(AND('Inserimento dati'!$B$3=$H$2, TabellaA1[[#This Row],[LUN]]="X"), "X",IF(AND('Inserimento dati'!$B$3=$I$2, TabellaA1[[#This Row],[MAR]]="X"), "X", IF(AND('Inserimento dati'!$B$3=$J$2, TabellaA1[[#This Row],[MER]]="X"), "X",IF(AND('Inserimento dati'!$B$3=$K$2, TabellaA1[[#This Row],[GIO]]="X"), "X", IF(AND('Inserimento dati'!$B$3=$L$2, TabellaA1[[#This Row],[VEN]]="X"), "X","")))))</f>
        <v/>
      </c>
      <c r="U162" s="53" t="str">
        <f t="shared" ca="1" si="5"/>
        <v/>
      </c>
    </row>
    <row r="163" spans="1:21" ht="30" hidden="1" x14ac:dyDescent="0.25">
      <c r="A163" s="38"/>
      <c r="B163" s="38" t="str">
        <f t="shared" si="6"/>
        <v>X</v>
      </c>
      <c r="C163" s="38" t="str">
        <f>IF(OR(TabellaA1[[#This Row],[LUN]]="X",TabellaA1[[#This Row],[MAR]]="X",TabellaA1[[#This Row],[MER]]="X",TabellaA1[[#This Row],[GIO]]="X",TabellaA1[[#This Row],[VEN]]="X",),"X","")</f>
        <v/>
      </c>
      <c r="D163" s="39" t="s">
        <v>26</v>
      </c>
      <c r="E163" s="40" t="s">
        <v>289</v>
      </c>
      <c r="F163" s="40" t="s">
        <v>3927</v>
      </c>
      <c r="G163" s="40" t="s">
        <v>290</v>
      </c>
      <c r="H163" s="41"/>
      <c r="I163" s="41"/>
      <c r="J163" s="41"/>
      <c r="K163" s="41"/>
      <c r="L163" s="42"/>
      <c r="M163" s="43" t="s">
        <v>29</v>
      </c>
      <c r="N163" s="43"/>
      <c r="O163" s="44"/>
      <c r="P163" s="44"/>
      <c r="Q163" s="43" t="s">
        <v>291</v>
      </c>
      <c r="R163" s="43">
        <v>45691</v>
      </c>
      <c r="S163" s="43" t="s">
        <v>64</v>
      </c>
      <c r="T163" s="207" t="str">
        <f ca="1">IF(AND('Inserimento dati'!$B$3=$H$2, TabellaA1[[#This Row],[LUN]]="X"), "X",IF(AND('Inserimento dati'!$B$3=$I$2, TabellaA1[[#This Row],[MAR]]="X"), "X", IF(AND('Inserimento dati'!$B$3=$J$2, TabellaA1[[#This Row],[MER]]="X"), "X",IF(AND('Inserimento dati'!$B$3=$K$2, TabellaA1[[#This Row],[GIO]]="X"), "X", IF(AND('Inserimento dati'!$B$3=$L$2, TabellaA1[[#This Row],[VEN]]="X"), "X","")))))</f>
        <v/>
      </c>
      <c r="U163" s="53" t="str">
        <f t="shared" ca="1" si="5"/>
        <v/>
      </c>
    </row>
    <row r="164" spans="1:21" ht="30" hidden="1" x14ac:dyDescent="0.25">
      <c r="A164" s="38"/>
      <c r="B164" s="38" t="str">
        <f t="shared" si="6"/>
        <v>X</v>
      </c>
      <c r="C164" s="38" t="str">
        <f>IF(OR(TabellaA1[[#This Row],[LUN]]="X",TabellaA1[[#This Row],[MAR]]="X",TabellaA1[[#This Row],[MER]]="X",TabellaA1[[#This Row],[GIO]]="X",TabellaA1[[#This Row],[VEN]]="X",),"X","")</f>
        <v/>
      </c>
      <c r="D164" s="39" t="s">
        <v>26</v>
      </c>
      <c r="E164" s="40" t="s">
        <v>302</v>
      </c>
      <c r="F164" s="40" t="s">
        <v>3927</v>
      </c>
      <c r="G164" s="40" t="s">
        <v>303</v>
      </c>
      <c r="H164" s="41"/>
      <c r="I164" s="41"/>
      <c r="J164" s="41"/>
      <c r="K164" s="41"/>
      <c r="L164" s="42"/>
      <c r="M164" s="43" t="s">
        <v>29</v>
      </c>
      <c r="N164" s="43"/>
      <c r="O164" s="44"/>
      <c r="P164" s="44"/>
      <c r="Q164" s="43" t="s">
        <v>304</v>
      </c>
      <c r="R164" s="43">
        <v>45686</v>
      </c>
      <c r="S164" s="43" t="s">
        <v>64</v>
      </c>
      <c r="T164" s="207" t="str">
        <f ca="1">IF(AND('Inserimento dati'!$B$3=$H$2, TabellaA1[[#This Row],[LUN]]="X"), "X",IF(AND('Inserimento dati'!$B$3=$I$2, TabellaA1[[#This Row],[MAR]]="X"), "X", IF(AND('Inserimento dati'!$B$3=$J$2, TabellaA1[[#This Row],[MER]]="X"), "X",IF(AND('Inserimento dati'!$B$3=$K$2, TabellaA1[[#This Row],[GIO]]="X"), "X", IF(AND('Inserimento dati'!$B$3=$L$2, TabellaA1[[#This Row],[VEN]]="X"), "X","")))))</f>
        <v/>
      </c>
      <c r="U164" s="53" t="str">
        <f t="shared" ca="1" si="5"/>
        <v/>
      </c>
    </row>
    <row r="165" spans="1:21" ht="45" hidden="1" x14ac:dyDescent="0.25">
      <c r="A165" s="38"/>
      <c r="B165" s="38" t="str">
        <f t="shared" si="6"/>
        <v>X</v>
      </c>
      <c r="C165" s="38" t="str">
        <f>IF(OR(TabellaA1[[#This Row],[LUN]]="X",TabellaA1[[#This Row],[MAR]]="X",TabellaA1[[#This Row],[MER]]="X",TabellaA1[[#This Row],[GIO]]="X",TabellaA1[[#This Row],[VEN]]="X",),"X","")</f>
        <v/>
      </c>
      <c r="D165" s="39" t="s">
        <v>26</v>
      </c>
      <c r="E165" s="40" t="s">
        <v>292</v>
      </c>
      <c r="F165" s="40" t="s">
        <v>3925</v>
      </c>
      <c r="G165" s="40" t="s">
        <v>293</v>
      </c>
      <c r="H165" s="41"/>
      <c r="I165" s="41"/>
      <c r="J165" s="41"/>
      <c r="K165" s="41"/>
      <c r="L165" s="42"/>
      <c r="M165" s="43" t="s">
        <v>29</v>
      </c>
      <c r="N165" s="43"/>
      <c r="O165" s="44"/>
      <c r="P165" s="44"/>
      <c r="Q165" s="43" t="s">
        <v>294</v>
      </c>
      <c r="R165" s="43">
        <v>45692</v>
      </c>
      <c r="S165" s="43" t="s">
        <v>295</v>
      </c>
      <c r="T165" s="207" t="str">
        <f ca="1">IF(AND('Inserimento dati'!$B$3=$H$2, TabellaA1[[#This Row],[LUN]]="X"), "X",IF(AND('Inserimento dati'!$B$3=$I$2, TabellaA1[[#This Row],[MAR]]="X"), "X", IF(AND('Inserimento dati'!$B$3=$J$2, TabellaA1[[#This Row],[MER]]="X"), "X",IF(AND('Inserimento dati'!$B$3=$K$2, TabellaA1[[#This Row],[GIO]]="X"), "X", IF(AND('Inserimento dati'!$B$3=$L$2, TabellaA1[[#This Row],[VEN]]="X"), "X","")))))</f>
        <v/>
      </c>
      <c r="U165" s="53" t="str">
        <f t="shared" ca="1" si="5"/>
        <v/>
      </c>
    </row>
    <row r="166" spans="1:21" ht="45" hidden="1" x14ac:dyDescent="0.25">
      <c r="A166" s="38"/>
      <c r="B166" s="38" t="str">
        <f t="shared" si="6"/>
        <v>X</v>
      </c>
      <c r="C166" s="38" t="str">
        <f>IF(OR(TabellaA1[[#This Row],[LUN]]="X",TabellaA1[[#This Row],[MAR]]="X",TabellaA1[[#This Row],[MER]]="X",TabellaA1[[#This Row],[GIO]]="X",TabellaA1[[#This Row],[VEN]]="X",),"X","")</f>
        <v/>
      </c>
      <c r="D166" s="39" t="s">
        <v>26</v>
      </c>
      <c r="E166" s="40" t="s">
        <v>296</v>
      </c>
      <c r="F166" s="40" t="s">
        <v>3925</v>
      </c>
      <c r="G166" s="40" t="s">
        <v>297</v>
      </c>
      <c r="H166" s="41"/>
      <c r="I166" s="41"/>
      <c r="J166" s="41"/>
      <c r="K166" s="41"/>
      <c r="L166" s="42"/>
      <c r="M166" s="43" t="s">
        <v>29</v>
      </c>
      <c r="N166" s="43"/>
      <c r="O166" s="44"/>
      <c r="P166" s="44"/>
      <c r="Q166" s="43" t="s">
        <v>298</v>
      </c>
      <c r="R166" s="43">
        <v>45692</v>
      </c>
      <c r="S166" s="43" t="s">
        <v>295</v>
      </c>
      <c r="T166" s="207" t="str">
        <f ca="1">IF(AND('Inserimento dati'!$B$3=$H$2, TabellaA1[[#This Row],[LUN]]="X"), "X",IF(AND('Inserimento dati'!$B$3=$I$2, TabellaA1[[#This Row],[MAR]]="X"), "X", IF(AND('Inserimento dati'!$B$3=$J$2, TabellaA1[[#This Row],[MER]]="X"), "X",IF(AND('Inserimento dati'!$B$3=$K$2, TabellaA1[[#This Row],[GIO]]="X"), "X", IF(AND('Inserimento dati'!$B$3=$L$2, TabellaA1[[#This Row],[VEN]]="X"), "X","")))))</f>
        <v/>
      </c>
      <c r="U166" s="53" t="str">
        <f t="shared" ca="1" si="5"/>
        <v/>
      </c>
    </row>
    <row r="167" spans="1:21" ht="75" hidden="1" x14ac:dyDescent="0.25">
      <c r="A167" s="38"/>
      <c r="B167" s="38" t="str">
        <f t="shared" si="6"/>
        <v>X</v>
      </c>
      <c r="C167" s="38" t="str">
        <f>IF(OR(TabellaA1[[#This Row],[LUN]]="X",TabellaA1[[#This Row],[MAR]]="X",TabellaA1[[#This Row],[MER]]="X",TabellaA1[[#This Row],[GIO]]="X",TabellaA1[[#This Row],[VEN]]="X",),"X","")</f>
        <v/>
      </c>
      <c r="D167" s="39" t="s">
        <v>26</v>
      </c>
      <c r="E167" s="40" t="s">
        <v>305</v>
      </c>
      <c r="F167" s="40" t="s">
        <v>3925</v>
      </c>
      <c r="G167" s="40" t="s">
        <v>306</v>
      </c>
      <c r="H167" s="41"/>
      <c r="I167" s="41"/>
      <c r="J167" s="41"/>
      <c r="K167" s="41"/>
      <c r="L167" s="42"/>
      <c r="M167" s="43" t="s">
        <v>29</v>
      </c>
      <c r="N167" s="43"/>
      <c r="O167" s="44"/>
      <c r="P167" s="44"/>
      <c r="Q167" s="43" t="s">
        <v>307</v>
      </c>
      <c r="R167" s="43">
        <v>45693</v>
      </c>
      <c r="S167" s="43" t="s">
        <v>64</v>
      </c>
      <c r="T167" s="207" t="str">
        <f ca="1">IF(AND('Inserimento dati'!$B$3=$H$2, TabellaA1[[#This Row],[LUN]]="X"), "X",IF(AND('Inserimento dati'!$B$3=$I$2, TabellaA1[[#This Row],[MAR]]="X"), "X", IF(AND('Inserimento dati'!$B$3=$J$2, TabellaA1[[#This Row],[MER]]="X"), "X",IF(AND('Inserimento dati'!$B$3=$K$2, TabellaA1[[#This Row],[GIO]]="X"), "X", IF(AND('Inserimento dati'!$B$3=$L$2, TabellaA1[[#This Row],[VEN]]="X"), "X","")))))</f>
        <v/>
      </c>
      <c r="U167" s="53" t="str">
        <f t="shared" ca="1" si="5"/>
        <v/>
      </c>
    </row>
    <row r="168" spans="1:21" ht="30" hidden="1" x14ac:dyDescent="0.25">
      <c r="A168" s="38"/>
      <c r="B168" s="38" t="str">
        <f t="shared" si="6"/>
        <v>X</v>
      </c>
      <c r="C168" s="38" t="str">
        <f>IF(OR(TabellaA1[[#This Row],[LUN]]="X",TabellaA1[[#This Row],[MAR]]="X",TabellaA1[[#This Row],[MER]]="X",TabellaA1[[#This Row],[GIO]]="X",TabellaA1[[#This Row],[VEN]]="X",),"X","")</f>
        <v/>
      </c>
      <c r="D168" s="39" t="s">
        <v>26</v>
      </c>
      <c r="E168" s="40" t="s">
        <v>308</v>
      </c>
      <c r="F168" s="40" t="s">
        <v>3925</v>
      </c>
      <c r="G168" s="40" t="s">
        <v>309</v>
      </c>
      <c r="H168" s="41"/>
      <c r="I168" s="41"/>
      <c r="J168" s="41"/>
      <c r="K168" s="41"/>
      <c r="L168" s="42"/>
      <c r="M168" s="43" t="s">
        <v>29</v>
      </c>
      <c r="N168" s="43"/>
      <c r="O168" s="44"/>
      <c r="P168" s="44"/>
      <c r="Q168" s="43" t="s">
        <v>261</v>
      </c>
      <c r="R168" s="43">
        <v>45687</v>
      </c>
      <c r="S168" s="43" t="s">
        <v>76</v>
      </c>
      <c r="T168" s="207" t="str">
        <f ca="1">IF(AND('Inserimento dati'!$B$3=$H$2, TabellaA1[[#This Row],[LUN]]="X"), "X",IF(AND('Inserimento dati'!$B$3=$I$2, TabellaA1[[#This Row],[MAR]]="X"), "X", IF(AND('Inserimento dati'!$B$3=$J$2, TabellaA1[[#This Row],[MER]]="X"), "X",IF(AND('Inserimento dati'!$B$3=$K$2, TabellaA1[[#This Row],[GIO]]="X"), "X", IF(AND('Inserimento dati'!$B$3=$L$2, TabellaA1[[#This Row],[VEN]]="X"), "X","")))))</f>
        <v/>
      </c>
      <c r="U168" s="53" t="str">
        <f t="shared" ca="1" si="5"/>
        <v/>
      </c>
    </row>
    <row r="169" spans="1:21" ht="23.25" hidden="1" x14ac:dyDescent="0.25">
      <c r="A169" s="38"/>
      <c r="B169" s="38" t="str">
        <f t="shared" si="6"/>
        <v>X</v>
      </c>
      <c r="C169" s="38" t="str">
        <f>IF(OR(TabellaA1[[#This Row],[LUN]]="X",TabellaA1[[#This Row],[MAR]]="X",TabellaA1[[#This Row],[MER]]="X",TabellaA1[[#This Row],[GIO]]="X",TabellaA1[[#This Row],[VEN]]="X",),"X","")</f>
        <v/>
      </c>
      <c r="D169" s="39" t="s">
        <v>26</v>
      </c>
      <c r="E169" s="40" t="s">
        <v>316</v>
      </c>
      <c r="F169" s="40" t="s">
        <v>3923</v>
      </c>
      <c r="G169" s="40" t="s">
        <v>317</v>
      </c>
      <c r="H169" s="41"/>
      <c r="I169" s="41"/>
      <c r="J169" s="41"/>
      <c r="K169" s="41"/>
      <c r="L169" s="42"/>
      <c r="M169" s="43" t="s">
        <v>29</v>
      </c>
      <c r="N169" s="43"/>
      <c r="O169" s="44"/>
      <c r="P169" s="44"/>
      <c r="Q169" s="43" t="s">
        <v>318</v>
      </c>
      <c r="R169" s="43">
        <v>45686</v>
      </c>
      <c r="S169" s="43" t="s">
        <v>184</v>
      </c>
      <c r="T169" s="207" t="str">
        <f ca="1">IF(AND('Inserimento dati'!$B$3=$H$2, TabellaA1[[#This Row],[LUN]]="X"), "X",IF(AND('Inserimento dati'!$B$3=$I$2, TabellaA1[[#This Row],[MAR]]="X"), "X", IF(AND('Inserimento dati'!$B$3=$J$2, TabellaA1[[#This Row],[MER]]="X"), "X",IF(AND('Inserimento dati'!$B$3=$K$2, TabellaA1[[#This Row],[GIO]]="X"), "X", IF(AND('Inserimento dati'!$B$3=$L$2, TabellaA1[[#This Row],[VEN]]="X"), "X","")))))</f>
        <v/>
      </c>
      <c r="U169" s="53" t="str">
        <f t="shared" ca="1" si="5"/>
        <v/>
      </c>
    </row>
    <row r="170" spans="1:21" ht="45" hidden="1" x14ac:dyDescent="0.25">
      <c r="A170" s="38"/>
      <c r="B170" s="38" t="str">
        <f t="shared" si="6"/>
        <v>X</v>
      </c>
      <c r="C170" s="38" t="str">
        <f>IF(OR(TabellaA1[[#This Row],[LUN]]="X",TabellaA1[[#This Row],[MAR]]="X",TabellaA1[[#This Row],[MER]]="X",TabellaA1[[#This Row],[GIO]]="X",TabellaA1[[#This Row],[VEN]]="X",),"X","")</f>
        <v/>
      </c>
      <c r="D170" s="39" t="s">
        <v>26</v>
      </c>
      <c r="E170" s="40" t="s">
        <v>310</v>
      </c>
      <c r="F170" s="40" t="s">
        <v>3927</v>
      </c>
      <c r="G170" s="40" t="s">
        <v>311</v>
      </c>
      <c r="H170" s="41"/>
      <c r="I170" s="41"/>
      <c r="J170" s="41"/>
      <c r="K170" s="41"/>
      <c r="L170" s="42"/>
      <c r="M170" s="43" t="s">
        <v>29</v>
      </c>
      <c r="N170" s="43"/>
      <c r="O170" s="44"/>
      <c r="P170" s="44"/>
      <c r="Q170" s="43" t="s">
        <v>312</v>
      </c>
      <c r="R170" s="43">
        <v>45687</v>
      </c>
      <c r="S170" s="43" t="s">
        <v>64</v>
      </c>
      <c r="T170" s="207" t="str">
        <f ca="1">IF(AND('Inserimento dati'!$B$3=$H$2, TabellaA1[[#This Row],[LUN]]="X"), "X",IF(AND('Inserimento dati'!$B$3=$I$2, TabellaA1[[#This Row],[MAR]]="X"), "X", IF(AND('Inserimento dati'!$B$3=$J$2, TabellaA1[[#This Row],[MER]]="X"), "X",IF(AND('Inserimento dati'!$B$3=$K$2, TabellaA1[[#This Row],[GIO]]="X"), "X", IF(AND('Inserimento dati'!$B$3=$L$2, TabellaA1[[#This Row],[VEN]]="X"), "X","")))))</f>
        <v/>
      </c>
      <c r="U170" s="53" t="str">
        <f t="shared" ca="1" si="5"/>
        <v/>
      </c>
    </row>
    <row r="171" spans="1:21" ht="30" hidden="1" x14ac:dyDescent="0.25">
      <c r="A171" s="38"/>
      <c r="B171" s="38" t="str">
        <f t="shared" si="6"/>
        <v>X</v>
      </c>
      <c r="C171" s="38" t="str">
        <f>IF(OR(TabellaA1[[#This Row],[LUN]]="X",TabellaA1[[#This Row],[MAR]]="X",TabellaA1[[#This Row],[MER]]="X",TabellaA1[[#This Row],[GIO]]="X",TabellaA1[[#This Row],[VEN]]="X",),"X","")</f>
        <v/>
      </c>
      <c r="D171" s="39" t="s">
        <v>26</v>
      </c>
      <c r="E171" s="40" t="s">
        <v>313</v>
      </c>
      <c r="F171" s="40" t="s">
        <v>3924</v>
      </c>
      <c r="G171" s="40" t="s">
        <v>314</v>
      </c>
      <c r="H171" s="41"/>
      <c r="I171" s="41"/>
      <c r="J171" s="41"/>
      <c r="K171" s="41"/>
      <c r="L171" s="42"/>
      <c r="M171" s="43" t="s">
        <v>29</v>
      </c>
      <c r="N171" s="43"/>
      <c r="O171" s="44"/>
      <c r="P171" s="44"/>
      <c r="Q171" s="43" t="s">
        <v>315</v>
      </c>
      <c r="R171" s="43">
        <v>45687</v>
      </c>
      <c r="S171" s="43" t="s">
        <v>64</v>
      </c>
      <c r="T171" s="207" t="str">
        <f ca="1">IF(AND('Inserimento dati'!$B$3=$H$2, TabellaA1[[#This Row],[LUN]]="X"), "X",IF(AND('Inserimento dati'!$B$3=$I$2, TabellaA1[[#This Row],[MAR]]="X"), "X", IF(AND('Inserimento dati'!$B$3=$J$2, TabellaA1[[#This Row],[MER]]="X"), "X",IF(AND('Inserimento dati'!$B$3=$K$2, TabellaA1[[#This Row],[GIO]]="X"), "X", IF(AND('Inserimento dati'!$B$3=$L$2, TabellaA1[[#This Row],[VEN]]="X"), "X","")))))</f>
        <v/>
      </c>
      <c r="U171" s="53" t="str">
        <f t="shared" ca="1" si="5"/>
        <v/>
      </c>
    </row>
    <row r="172" spans="1:21" ht="23.25" hidden="1" x14ac:dyDescent="0.25">
      <c r="A172" s="38"/>
      <c r="B172" s="38" t="str">
        <f t="shared" si="6"/>
        <v>X</v>
      </c>
      <c r="C172" s="38" t="str">
        <f>IF(OR(TabellaA1[[#This Row],[LUN]]="X",TabellaA1[[#This Row],[MAR]]="X",TabellaA1[[#This Row],[MER]]="X",TabellaA1[[#This Row],[GIO]]="X",TabellaA1[[#This Row],[VEN]]="X",),"X","")</f>
        <v/>
      </c>
      <c r="D172" s="39" t="s">
        <v>26</v>
      </c>
      <c r="E172" s="40" t="s">
        <v>325</v>
      </c>
      <c r="F172" s="40" t="s">
        <v>3923</v>
      </c>
      <c r="G172" s="40" t="s">
        <v>326</v>
      </c>
      <c r="H172" s="41"/>
      <c r="I172" s="41"/>
      <c r="J172" s="41"/>
      <c r="K172" s="41"/>
      <c r="L172" s="42"/>
      <c r="M172" s="43" t="s">
        <v>29</v>
      </c>
      <c r="N172" s="43"/>
      <c r="O172" s="44"/>
      <c r="P172" s="44"/>
      <c r="Q172" s="43" t="s">
        <v>327</v>
      </c>
      <c r="R172" s="43">
        <v>45684</v>
      </c>
      <c r="S172" s="43" t="s">
        <v>68</v>
      </c>
      <c r="T172" s="207" t="str">
        <f ca="1">IF(AND('Inserimento dati'!$B$3=$H$2, TabellaA1[[#This Row],[LUN]]="X"), "X",IF(AND('Inserimento dati'!$B$3=$I$2, TabellaA1[[#This Row],[MAR]]="X"), "X", IF(AND('Inserimento dati'!$B$3=$J$2, TabellaA1[[#This Row],[MER]]="X"), "X",IF(AND('Inserimento dati'!$B$3=$K$2, TabellaA1[[#This Row],[GIO]]="X"), "X", IF(AND('Inserimento dati'!$B$3=$L$2, TabellaA1[[#This Row],[VEN]]="X"), "X","")))))</f>
        <v/>
      </c>
      <c r="U172" s="53" t="str">
        <f t="shared" ca="1" si="5"/>
        <v/>
      </c>
    </row>
    <row r="173" spans="1:21" ht="30" hidden="1" x14ac:dyDescent="0.25">
      <c r="A173" s="38"/>
      <c r="B173" s="38" t="str">
        <f t="shared" si="6"/>
        <v>X</v>
      </c>
      <c r="C173" s="38" t="str">
        <f>IF(OR(TabellaA1[[#This Row],[LUN]]="X",TabellaA1[[#This Row],[MAR]]="X",TabellaA1[[#This Row],[MER]]="X",TabellaA1[[#This Row],[GIO]]="X",TabellaA1[[#This Row],[VEN]]="X",),"X","")</f>
        <v/>
      </c>
      <c r="D173" s="39" t="s">
        <v>26</v>
      </c>
      <c r="E173" s="40" t="s">
        <v>319</v>
      </c>
      <c r="F173" s="40" t="s">
        <v>3923</v>
      </c>
      <c r="G173" s="40" t="s">
        <v>320</v>
      </c>
      <c r="H173" s="41"/>
      <c r="I173" s="41"/>
      <c r="J173" s="41"/>
      <c r="K173" s="41"/>
      <c r="L173" s="42"/>
      <c r="M173" s="43" t="s">
        <v>29</v>
      </c>
      <c r="N173" s="43"/>
      <c r="O173" s="44"/>
      <c r="P173" s="44"/>
      <c r="Q173" s="43" t="s">
        <v>321</v>
      </c>
      <c r="R173" s="43">
        <v>45685</v>
      </c>
      <c r="S173" s="43" t="s">
        <v>35</v>
      </c>
      <c r="T173" s="207" t="str">
        <f ca="1">IF(AND('Inserimento dati'!$B$3=$H$2, TabellaA1[[#This Row],[LUN]]="X"), "X",IF(AND('Inserimento dati'!$B$3=$I$2, TabellaA1[[#This Row],[MAR]]="X"), "X", IF(AND('Inserimento dati'!$B$3=$J$2, TabellaA1[[#This Row],[MER]]="X"), "X",IF(AND('Inserimento dati'!$B$3=$K$2, TabellaA1[[#This Row],[GIO]]="X"), "X", IF(AND('Inserimento dati'!$B$3=$L$2, TabellaA1[[#This Row],[VEN]]="X"), "X","")))))</f>
        <v/>
      </c>
      <c r="U173" s="53" t="str">
        <f t="shared" ca="1" si="5"/>
        <v/>
      </c>
    </row>
    <row r="174" spans="1:21" ht="23.25" hidden="1" x14ac:dyDescent="0.25">
      <c r="A174" s="38"/>
      <c r="B174" s="38" t="str">
        <f t="shared" si="6"/>
        <v>X</v>
      </c>
      <c r="C174" s="38" t="str">
        <f>IF(OR(TabellaA1[[#This Row],[LUN]]="X",TabellaA1[[#This Row],[MAR]]="X",TabellaA1[[#This Row],[MER]]="X",TabellaA1[[#This Row],[GIO]]="X",TabellaA1[[#This Row],[VEN]]="X",),"X","")</f>
        <v/>
      </c>
      <c r="D174" s="39" t="s">
        <v>26</v>
      </c>
      <c r="E174" s="40" t="s">
        <v>263</v>
      </c>
      <c r="F174" s="40" t="s">
        <v>3925</v>
      </c>
      <c r="G174" s="40" t="s">
        <v>264</v>
      </c>
      <c r="H174" s="41"/>
      <c r="I174" s="41"/>
      <c r="J174" s="41"/>
      <c r="K174" s="41"/>
      <c r="L174" s="42"/>
      <c r="M174" s="43" t="s">
        <v>29</v>
      </c>
      <c r="N174" s="43"/>
      <c r="O174" s="44"/>
      <c r="P174" s="44"/>
      <c r="Q174" s="43" t="s">
        <v>265</v>
      </c>
      <c r="R174" s="43">
        <v>45705</v>
      </c>
      <c r="S174" s="43" t="s">
        <v>85</v>
      </c>
      <c r="T174" s="207" t="str">
        <f ca="1">IF(AND('Inserimento dati'!$B$3=$H$2, TabellaA1[[#This Row],[LUN]]="X"), "X",IF(AND('Inserimento dati'!$B$3=$I$2, TabellaA1[[#This Row],[MAR]]="X"), "X", IF(AND('Inserimento dati'!$B$3=$J$2, TabellaA1[[#This Row],[MER]]="X"), "X",IF(AND('Inserimento dati'!$B$3=$K$2, TabellaA1[[#This Row],[GIO]]="X"), "X", IF(AND('Inserimento dati'!$B$3=$L$2, TabellaA1[[#This Row],[VEN]]="X"), "X","")))))</f>
        <v/>
      </c>
      <c r="U174" s="53" t="str">
        <f t="shared" ref="U174:U200" ca="1" si="7">IFERROR(MID(G174,_xlfn.AGGREGATE(15,6,(ROW(INDIRECT("1:"&amp;LEN(G174)-7)))/(ISNUMBER(--MID(G174,ROW(INDIRECT("1:"&amp;LEN(G174)-7)),8))),1),8),"")</f>
        <v/>
      </c>
    </row>
    <row r="175" spans="1:21" ht="30" hidden="1" x14ac:dyDescent="0.25">
      <c r="A175" s="38"/>
      <c r="B175" s="38" t="str">
        <f t="shared" ref="B175:B200" si="8">IF(OR(A175="x",A175="X"),"",IF(ISBLANK(A175),"X",""))</f>
        <v>X</v>
      </c>
      <c r="C175" s="38" t="str">
        <f>IF(OR(TabellaA1[[#This Row],[LUN]]="X",TabellaA1[[#This Row],[MAR]]="X",TabellaA1[[#This Row],[MER]]="X",TabellaA1[[#This Row],[GIO]]="X",TabellaA1[[#This Row],[VEN]]="X",),"X","")</f>
        <v/>
      </c>
      <c r="D175" s="39" t="s">
        <v>26</v>
      </c>
      <c r="E175" s="40" t="s">
        <v>107</v>
      </c>
      <c r="F175" s="40" t="s">
        <v>93</v>
      </c>
      <c r="G175" s="40" t="s">
        <v>108</v>
      </c>
      <c r="H175" s="41"/>
      <c r="I175" s="41"/>
      <c r="J175" s="41"/>
      <c r="K175" s="41"/>
      <c r="L175" s="42"/>
      <c r="M175" s="43" t="s">
        <v>29</v>
      </c>
      <c r="N175" s="43"/>
      <c r="O175" s="44" t="s">
        <v>109</v>
      </c>
      <c r="P175" s="44"/>
      <c r="Q175" s="43" t="s">
        <v>110</v>
      </c>
      <c r="R175" s="43">
        <v>45680</v>
      </c>
      <c r="S175" s="43" t="s">
        <v>64</v>
      </c>
      <c r="T175" s="207" t="str">
        <f ca="1">IF(AND('Inserimento dati'!$B$3=$H$2, TabellaA1[[#This Row],[LUN]]="X"), "X",IF(AND('Inserimento dati'!$B$3=$I$2, TabellaA1[[#This Row],[MAR]]="X"), "X", IF(AND('Inserimento dati'!$B$3=$J$2, TabellaA1[[#This Row],[MER]]="X"), "X",IF(AND('Inserimento dati'!$B$3=$K$2, TabellaA1[[#This Row],[GIO]]="X"), "X", IF(AND('Inserimento dati'!$B$3=$L$2, TabellaA1[[#This Row],[VEN]]="X"), "X","")))))</f>
        <v/>
      </c>
      <c r="U175" s="53" t="str">
        <f t="shared" ca="1" si="7"/>
        <v/>
      </c>
    </row>
    <row r="176" spans="1:21" ht="30" hidden="1" x14ac:dyDescent="0.25">
      <c r="A176" s="38"/>
      <c r="B176" s="38" t="str">
        <f t="shared" si="8"/>
        <v>X</v>
      </c>
      <c r="C176" s="38" t="str">
        <f>IF(OR(TabellaA1[[#This Row],[LUN]]="X",TabellaA1[[#This Row],[MAR]]="X",TabellaA1[[#This Row],[MER]]="X",TabellaA1[[#This Row],[GIO]]="X",TabellaA1[[#This Row],[VEN]]="X",),"X","")</f>
        <v/>
      </c>
      <c r="D176" s="39" t="s">
        <v>26</v>
      </c>
      <c r="E176" s="40" t="s">
        <v>342</v>
      </c>
      <c r="F176" s="40" t="s">
        <v>3926</v>
      </c>
      <c r="G176" s="40" t="s">
        <v>343</v>
      </c>
      <c r="H176" s="41"/>
      <c r="I176" s="41"/>
      <c r="J176" s="41"/>
      <c r="K176" s="41"/>
      <c r="L176" s="42"/>
      <c r="M176" s="43" t="s">
        <v>29</v>
      </c>
      <c r="N176" s="43"/>
      <c r="O176" s="44"/>
      <c r="P176" s="44"/>
      <c r="Q176" s="43" t="s">
        <v>344</v>
      </c>
      <c r="R176" s="43">
        <v>45677</v>
      </c>
      <c r="S176" s="43" t="s">
        <v>76</v>
      </c>
      <c r="T176" s="207" t="str">
        <f ca="1">IF(AND('Inserimento dati'!$B$3=$H$2, TabellaA1[[#This Row],[LUN]]="X"), "X",IF(AND('Inserimento dati'!$B$3=$I$2, TabellaA1[[#This Row],[MAR]]="X"), "X", IF(AND('Inserimento dati'!$B$3=$J$2, TabellaA1[[#This Row],[MER]]="X"), "X",IF(AND('Inserimento dati'!$B$3=$K$2, TabellaA1[[#This Row],[GIO]]="X"), "X", IF(AND('Inserimento dati'!$B$3=$L$2, TabellaA1[[#This Row],[VEN]]="X"), "X","")))))</f>
        <v/>
      </c>
      <c r="U176" s="53" t="str">
        <f t="shared" ca="1" si="7"/>
        <v/>
      </c>
    </row>
    <row r="177" spans="1:21" ht="30" hidden="1" x14ac:dyDescent="0.25">
      <c r="A177" s="38"/>
      <c r="B177" s="38" t="str">
        <f t="shared" si="8"/>
        <v>X</v>
      </c>
      <c r="C177" s="38" t="str">
        <f>IF(OR(TabellaA1[[#This Row],[LUN]]="X",TabellaA1[[#This Row],[MAR]]="X",TabellaA1[[#This Row],[MER]]="X",TabellaA1[[#This Row],[GIO]]="X",TabellaA1[[#This Row],[VEN]]="X",),"X","")</f>
        <v/>
      </c>
      <c r="D177" s="39" t="s">
        <v>26</v>
      </c>
      <c r="E177" s="40" t="s">
        <v>331</v>
      </c>
      <c r="F177" s="40" t="s">
        <v>3927</v>
      </c>
      <c r="G177" s="40" t="s">
        <v>332</v>
      </c>
      <c r="H177" s="41"/>
      <c r="I177" s="41"/>
      <c r="J177" s="41"/>
      <c r="K177" s="41"/>
      <c r="L177" s="42"/>
      <c r="M177" s="43" t="s">
        <v>29</v>
      </c>
      <c r="N177" s="43"/>
      <c r="O177" s="44"/>
      <c r="P177" s="44"/>
      <c r="Q177" s="43" t="s">
        <v>333</v>
      </c>
      <c r="R177" s="43">
        <v>45678</v>
      </c>
      <c r="S177" s="43" t="s">
        <v>68</v>
      </c>
      <c r="T177" s="207" t="str">
        <f ca="1">IF(AND('Inserimento dati'!$B$3=$H$2, TabellaA1[[#This Row],[LUN]]="X"), "X",IF(AND('Inserimento dati'!$B$3=$I$2, TabellaA1[[#This Row],[MAR]]="X"), "X", IF(AND('Inserimento dati'!$B$3=$J$2, TabellaA1[[#This Row],[MER]]="X"), "X",IF(AND('Inserimento dati'!$B$3=$K$2, TabellaA1[[#This Row],[GIO]]="X"), "X", IF(AND('Inserimento dati'!$B$3=$L$2, TabellaA1[[#This Row],[VEN]]="X"), "X","")))))</f>
        <v/>
      </c>
      <c r="U177" s="53" t="str">
        <f t="shared" ca="1" si="7"/>
        <v/>
      </c>
    </row>
    <row r="178" spans="1:21" ht="30" hidden="1" x14ac:dyDescent="0.25">
      <c r="A178" s="38"/>
      <c r="B178" s="38" t="str">
        <f t="shared" si="8"/>
        <v>X</v>
      </c>
      <c r="C178" s="38" t="str">
        <f>IF(OR(TabellaA1[[#This Row],[LUN]]="X",TabellaA1[[#This Row],[MAR]]="X",TabellaA1[[#This Row],[MER]]="X",TabellaA1[[#This Row],[GIO]]="X",TabellaA1[[#This Row],[VEN]]="X",),"X","")</f>
        <v/>
      </c>
      <c r="D178" s="39" t="s">
        <v>26</v>
      </c>
      <c r="E178" s="40" t="s">
        <v>334</v>
      </c>
      <c r="F178" s="40" t="s">
        <v>3927</v>
      </c>
      <c r="G178" s="40" t="s">
        <v>335</v>
      </c>
      <c r="H178" s="41"/>
      <c r="I178" s="41"/>
      <c r="J178" s="41"/>
      <c r="K178" s="41"/>
      <c r="L178" s="42"/>
      <c r="M178" s="43" t="s">
        <v>29</v>
      </c>
      <c r="N178" s="43"/>
      <c r="O178" s="44"/>
      <c r="P178" s="44"/>
      <c r="Q178" s="43" t="s">
        <v>336</v>
      </c>
      <c r="R178" s="43">
        <v>45678</v>
      </c>
      <c r="S178" s="43" t="s">
        <v>68</v>
      </c>
      <c r="T178" s="207" t="str">
        <f ca="1">IF(AND('Inserimento dati'!$B$3=$H$2, TabellaA1[[#This Row],[LUN]]="X"), "X",IF(AND('Inserimento dati'!$B$3=$I$2, TabellaA1[[#This Row],[MAR]]="X"), "X", IF(AND('Inserimento dati'!$B$3=$J$2, TabellaA1[[#This Row],[MER]]="X"), "X",IF(AND('Inserimento dati'!$B$3=$K$2, TabellaA1[[#This Row],[GIO]]="X"), "X", IF(AND('Inserimento dati'!$B$3=$L$2, TabellaA1[[#This Row],[VEN]]="X"), "X","")))))</f>
        <v/>
      </c>
      <c r="U178" s="53" t="str">
        <f t="shared" ca="1" si="7"/>
        <v/>
      </c>
    </row>
    <row r="179" spans="1:21" ht="30" hidden="1" x14ac:dyDescent="0.25">
      <c r="A179" s="38"/>
      <c r="B179" s="38" t="str">
        <f t="shared" si="8"/>
        <v>X</v>
      </c>
      <c r="C179" s="38" t="str">
        <f>IF(OR(TabellaA1[[#This Row],[LUN]]="X",TabellaA1[[#This Row],[MAR]]="X",TabellaA1[[#This Row],[MER]]="X",TabellaA1[[#This Row],[GIO]]="X",TabellaA1[[#This Row],[VEN]]="X",),"X","")</f>
        <v/>
      </c>
      <c r="D179" s="39" t="s">
        <v>26</v>
      </c>
      <c r="E179" s="40" t="s">
        <v>337</v>
      </c>
      <c r="F179" s="40" t="s">
        <v>3927</v>
      </c>
      <c r="G179" s="40" t="s">
        <v>338</v>
      </c>
      <c r="H179" s="41"/>
      <c r="I179" s="41"/>
      <c r="J179" s="41"/>
      <c r="K179" s="41"/>
      <c r="L179" s="42"/>
      <c r="M179" s="43" t="s">
        <v>29</v>
      </c>
      <c r="N179" s="43"/>
      <c r="O179" s="44"/>
      <c r="P179" s="44"/>
      <c r="Q179" s="43" t="s">
        <v>339</v>
      </c>
      <c r="R179" s="43">
        <v>45677</v>
      </c>
      <c r="S179" s="43" t="s">
        <v>35</v>
      </c>
      <c r="T179" s="207" t="str">
        <f ca="1">IF(AND('Inserimento dati'!$B$3=$H$2, TabellaA1[[#This Row],[LUN]]="X"), "X",IF(AND('Inserimento dati'!$B$3=$I$2, TabellaA1[[#This Row],[MAR]]="X"), "X", IF(AND('Inserimento dati'!$B$3=$J$2, TabellaA1[[#This Row],[MER]]="X"), "X",IF(AND('Inserimento dati'!$B$3=$K$2, TabellaA1[[#This Row],[GIO]]="X"), "X", IF(AND('Inserimento dati'!$B$3=$L$2, TabellaA1[[#This Row],[VEN]]="X"), "X","")))))</f>
        <v/>
      </c>
      <c r="U179" s="53" t="str">
        <f t="shared" ca="1" si="7"/>
        <v/>
      </c>
    </row>
    <row r="180" spans="1:21" ht="30" hidden="1" x14ac:dyDescent="0.25">
      <c r="A180" s="38"/>
      <c r="B180" s="38" t="str">
        <f t="shared" si="8"/>
        <v>X</v>
      </c>
      <c r="C180" s="38" t="str">
        <f>IF(OR(TabellaA1[[#This Row],[LUN]]="X",TabellaA1[[#This Row],[MAR]]="X",TabellaA1[[#This Row],[MER]]="X",TabellaA1[[#This Row],[GIO]]="X",TabellaA1[[#This Row],[VEN]]="X",),"X","")</f>
        <v/>
      </c>
      <c r="D180" s="39" t="s">
        <v>26</v>
      </c>
      <c r="E180" s="40" t="s">
        <v>340</v>
      </c>
      <c r="F180" s="40" t="s">
        <v>3927</v>
      </c>
      <c r="G180" s="40" t="s">
        <v>341</v>
      </c>
      <c r="H180" s="41"/>
      <c r="I180" s="41"/>
      <c r="J180" s="41"/>
      <c r="K180" s="41"/>
      <c r="L180" s="42"/>
      <c r="M180" s="43" t="s">
        <v>29</v>
      </c>
      <c r="N180" s="43"/>
      <c r="O180" s="44"/>
      <c r="P180" s="44"/>
      <c r="Q180" s="43" t="s">
        <v>254</v>
      </c>
      <c r="R180" s="43">
        <v>45677</v>
      </c>
      <c r="S180" s="43" t="s">
        <v>35</v>
      </c>
      <c r="T180" s="207" t="str">
        <f ca="1">IF(AND('Inserimento dati'!$B$3=$H$2, TabellaA1[[#This Row],[LUN]]="X"), "X",IF(AND('Inserimento dati'!$B$3=$I$2, TabellaA1[[#This Row],[MAR]]="X"), "X", IF(AND('Inserimento dati'!$B$3=$J$2, TabellaA1[[#This Row],[MER]]="X"), "X",IF(AND('Inserimento dati'!$B$3=$K$2, TabellaA1[[#This Row],[GIO]]="X"), "X", IF(AND('Inserimento dati'!$B$3=$L$2, TabellaA1[[#This Row],[VEN]]="X"), "X","")))))</f>
        <v/>
      </c>
      <c r="U180" s="53" t="str">
        <f t="shared" ca="1" si="7"/>
        <v/>
      </c>
    </row>
    <row r="181" spans="1:21" ht="30" hidden="1" x14ac:dyDescent="0.25">
      <c r="A181" s="38"/>
      <c r="B181" s="38" t="str">
        <f t="shared" si="8"/>
        <v>X</v>
      </c>
      <c r="C181" s="38" t="str">
        <f>IF(OR(TabellaA1[[#This Row],[LUN]]="X",TabellaA1[[#This Row],[MAR]]="X",TabellaA1[[#This Row],[MER]]="X",TabellaA1[[#This Row],[GIO]]="X",TabellaA1[[#This Row],[VEN]]="X",),"X","")</f>
        <v/>
      </c>
      <c r="D181" s="39" t="s">
        <v>26</v>
      </c>
      <c r="E181" s="40" t="s">
        <v>348</v>
      </c>
      <c r="F181" s="40" t="s">
        <v>3925</v>
      </c>
      <c r="G181" s="40" t="s">
        <v>349</v>
      </c>
      <c r="H181" s="41"/>
      <c r="I181" s="41"/>
      <c r="J181" s="41"/>
      <c r="K181" s="41"/>
      <c r="L181" s="42"/>
      <c r="M181" s="43" t="s">
        <v>29</v>
      </c>
      <c r="N181" s="43"/>
      <c r="O181" s="44"/>
      <c r="P181" s="44"/>
      <c r="Q181" s="43" t="s">
        <v>350</v>
      </c>
      <c r="R181" s="43">
        <v>45672</v>
      </c>
      <c r="S181" s="43" t="s">
        <v>351</v>
      </c>
      <c r="T181" s="207" t="str">
        <f ca="1">IF(AND('Inserimento dati'!$B$3=$H$2, TabellaA1[[#This Row],[LUN]]="X"), "X",IF(AND('Inserimento dati'!$B$3=$I$2, TabellaA1[[#This Row],[MAR]]="X"), "X", IF(AND('Inserimento dati'!$B$3=$J$2, TabellaA1[[#This Row],[MER]]="X"), "X",IF(AND('Inserimento dati'!$B$3=$K$2, TabellaA1[[#This Row],[GIO]]="X"), "X", IF(AND('Inserimento dati'!$B$3=$L$2, TabellaA1[[#This Row],[VEN]]="X"), "X","")))))</f>
        <v/>
      </c>
      <c r="U181" s="53" t="str">
        <f t="shared" ca="1" si="7"/>
        <v/>
      </c>
    </row>
    <row r="182" spans="1:21" ht="45" hidden="1" x14ac:dyDescent="0.25">
      <c r="A182" s="38"/>
      <c r="B182" s="38" t="str">
        <f t="shared" si="8"/>
        <v>X</v>
      </c>
      <c r="C182" s="38" t="str">
        <f>IF(OR(TabellaA1[[#This Row],[LUN]]="X",TabellaA1[[#This Row],[MAR]]="X",TabellaA1[[#This Row],[MER]]="X",TabellaA1[[#This Row],[GIO]]="X",TabellaA1[[#This Row],[VEN]]="X",),"X","")</f>
        <v/>
      </c>
      <c r="D182" s="39" t="s">
        <v>26</v>
      </c>
      <c r="E182" s="40" t="s">
        <v>359</v>
      </c>
      <c r="F182" s="40" t="s">
        <v>3923</v>
      </c>
      <c r="G182" s="40" t="s">
        <v>360</v>
      </c>
      <c r="H182" s="41"/>
      <c r="I182" s="41"/>
      <c r="J182" s="41"/>
      <c r="K182" s="41"/>
      <c r="L182" s="42"/>
      <c r="M182" s="43" t="s">
        <v>29</v>
      </c>
      <c r="N182" s="43"/>
      <c r="O182" s="44"/>
      <c r="P182" s="44"/>
      <c r="Q182" s="43" t="s">
        <v>361</v>
      </c>
      <c r="R182" s="43">
        <v>45672</v>
      </c>
      <c r="S182" s="43" t="s">
        <v>351</v>
      </c>
      <c r="T182" s="207" t="str">
        <f ca="1">IF(AND('Inserimento dati'!$B$3=$H$2, TabellaA1[[#This Row],[LUN]]="X"), "X",IF(AND('Inserimento dati'!$B$3=$I$2, TabellaA1[[#This Row],[MAR]]="X"), "X", IF(AND('Inserimento dati'!$B$3=$J$2, TabellaA1[[#This Row],[MER]]="X"), "X",IF(AND('Inserimento dati'!$B$3=$K$2, TabellaA1[[#This Row],[GIO]]="X"), "X", IF(AND('Inserimento dati'!$B$3=$L$2, TabellaA1[[#This Row],[VEN]]="X"), "X","")))))</f>
        <v/>
      </c>
      <c r="U182" s="53" t="str">
        <f t="shared" ca="1" si="7"/>
        <v/>
      </c>
    </row>
    <row r="183" spans="1:21" ht="45" hidden="1" x14ac:dyDescent="0.25">
      <c r="A183" s="38"/>
      <c r="B183" s="38" t="str">
        <f t="shared" si="8"/>
        <v>X</v>
      </c>
      <c r="C183" s="38" t="str">
        <f>IF(OR(TabellaA1[[#This Row],[LUN]]="X",TabellaA1[[#This Row],[MAR]]="X",TabellaA1[[#This Row],[MER]]="X",TabellaA1[[#This Row],[GIO]]="X",TabellaA1[[#This Row],[VEN]]="X",),"X","")</f>
        <v/>
      </c>
      <c r="D183" s="39" t="s">
        <v>26</v>
      </c>
      <c r="E183" s="40" t="s">
        <v>352</v>
      </c>
      <c r="F183" s="40" t="s">
        <v>3923</v>
      </c>
      <c r="G183" s="40" t="s">
        <v>353</v>
      </c>
      <c r="H183" s="41"/>
      <c r="I183" s="41"/>
      <c r="J183" s="41"/>
      <c r="K183" s="41"/>
      <c r="L183" s="42"/>
      <c r="M183" s="43" t="s">
        <v>29</v>
      </c>
      <c r="N183" s="43"/>
      <c r="O183" s="44"/>
      <c r="P183" s="44"/>
      <c r="Q183" s="43" t="s">
        <v>354</v>
      </c>
      <c r="R183" s="43">
        <v>45672</v>
      </c>
      <c r="S183" s="43" t="s">
        <v>355</v>
      </c>
      <c r="T183" s="207" t="str">
        <f ca="1">IF(AND('Inserimento dati'!$B$3=$H$2, TabellaA1[[#This Row],[LUN]]="X"), "X",IF(AND('Inserimento dati'!$B$3=$I$2, TabellaA1[[#This Row],[MAR]]="X"), "X", IF(AND('Inserimento dati'!$B$3=$J$2, TabellaA1[[#This Row],[MER]]="X"), "X",IF(AND('Inserimento dati'!$B$3=$K$2, TabellaA1[[#This Row],[GIO]]="X"), "X", IF(AND('Inserimento dati'!$B$3=$L$2, TabellaA1[[#This Row],[VEN]]="X"), "X","")))))</f>
        <v/>
      </c>
      <c r="U183" s="53" t="str">
        <f t="shared" ca="1" si="7"/>
        <v/>
      </c>
    </row>
    <row r="184" spans="1:21" ht="30" hidden="1" x14ac:dyDescent="0.25">
      <c r="A184" s="38"/>
      <c r="B184" s="38" t="str">
        <f t="shared" si="8"/>
        <v>X</v>
      </c>
      <c r="C184" s="38" t="str">
        <f>IF(OR(TabellaA1[[#This Row],[LUN]]="X",TabellaA1[[#This Row],[MAR]]="X",TabellaA1[[#This Row],[MER]]="X",TabellaA1[[#This Row],[GIO]]="X",TabellaA1[[#This Row],[VEN]]="X",),"X","")</f>
        <v/>
      </c>
      <c r="D184" s="39" t="s">
        <v>26</v>
      </c>
      <c r="E184" s="40" t="s">
        <v>356</v>
      </c>
      <c r="F184" s="40" t="s">
        <v>3923</v>
      </c>
      <c r="G184" s="40" t="s">
        <v>357</v>
      </c>
      <c r="H184" s="41"/>
      <c r="I184" s="41"/>
      <c r="J184" s="41"/>
      <c r="K184" s="41"/>
      <c r="L184" s="42"/>
      <c r="M184" s="43" t="s">
        <v>29</v>
      </c>
      <c r="N184" s="43"/>
      <c r="O184" s="44"/>
      <c r="P184" s="44"/>
      <c r="Q184" s="43" t="s">
        <v>358</v>
      </c>
      <c r="R184" s="43">
        <v>45672</v>
      </c>
      <c r="S184" s="43" t="s">
        <v>355</v>
      </c>
      <c r="T184" s="207" t="str">
        <f ca="1">IF(AND('Inserimento dati'!$B$3=$H$2, TabellaA1[[#This Row],[LUN]]="X"), "X",IF(AND('Inserimento dati'!$B$3=$I$2, TabellaA1[[#This Row],[MAR]]="X"), "X", IF(AND('Inserimento dati'!$B$3=$J$2, TabellaA1[[#This Row],[MER]]="X"), "X",IF(AND('Inserimento dati'!$B$3=$K$2, TabellaA1[[#This Row],[GIO]]="X"), "X", IF(AND('Inserimento dati'!$B$3=$L$2, TabellaA1[[#This Row],[VEN]]="X"), "X","")))))</f>
        <v/>
      </c>
      <c r="U184" s="53" t="str">
        <f t="shared" ca="1" si="7"/>
        <v/>
      </c>
    </row>
    <row r="185" spans="1:21" ht="30" hidden="1" x14ac:dyDescent="0.25">
      <c r="A185" s="38"/>
      <c r="B185" s="38" t="str">
        <f t="shared" si="8"/>
        <v>X</v>
      </c>
      <c r="C185" s="38" t="str">
        <f>IF(OR(TabellaA1[[#This Row],[LUN]]="X",TabellaA1[[#This Row],[MAR]]="X",TabellaA1[[#This Row],[MER]]="X",TabellaA1[[#This Row],[GIO]]="X",TabellaA1[[#This Row],[VEN]]="X",),"X","")</f>
        <v/>
      </c>
      <c r="D185" s="39" t="s">
        <v>26</v>
      </c>
      <c r="E185" s="40" t="s">
        <v>322</v>
      </c>
      <c r="F185" s="40" t="s">
        <v>3927</v>
      </c>
      <c r="G185" s="40" t="s">
        <v>323</v>
      </c>
      <c r="H185" s="41"/>
      <c r="I185" s="41"/>
      <c r="J185" s="41"/>
      <c r="K185" s="41"/>
      <c r="L185" s="42"/>
      <c r="M185" s="43" t="s">
        <v>29</v>
      </c>
      <c r="N185" s="43"/>
      <c r="O185" s="44"/>
      <c r="P185" s="44"/>
      <c r="Q185" s="43" t="s">
        <v>324</v>
      </c>
      <c r="R185" s="43"/>
      <c r="S185" s="43" t="s">
        <v>184</v>
      </c>
      <c r="T185" s="207" t="str">
        <f ca="1">IF(AND('Inserimento dati'!$B$3=$H$2, TabellaA1[[#This Row],[LUN]]="X"), "X",IF(AND('Inserimento dati'!$B$3=$I$2, TabellaA1[[#This Row],[MAR]]="X"), "X", IF(AND('Inserimento dati'!$B$3=$J$2, TabellaA1[[#This Row],[MER]]="X"), "X",IF(AND('Inserimento dati'!$B$3=$K$2, TabellaA1[[#This Row],[GIO]]="X"), "X", IF(AND('Inserimento dati'!$B$3=$L$2, TabellaA1[[#This Row],[VEN]]="X"), "X","")))))</f>
        <v/>
      </c>
      <c r="U185" s="53" t="str">
        <f t="shared" ca="1" si="7"/>
        <v/>
      </c>
    </row>
    <row r="186" spans="1:21" ht="23.25" hidden="1" x14ac:dyDescent="0.25">
      <c r="A186" s="38"/>
      <c r="B186" s="38" t="str">
        <f t="shared" si="8"/>
        <v>X</v>
      </c>
      <c r="C186" s="38" t="str">
        <f>IF(OR(TabellaA1[[#This Row],[LUN]]="X",TabellaA1[[#This Row],[MAR]]="X",TabellaA1[[#This Row],[MER]]="X",TabellaA1[[#This Row],[GIO]]="X",TabellaA1[[#This Row],[VEN]]="X",),"X","")</f>
        <v/>
      </c>
      <c r="D186" s="39" t="s">
        <v>26</v>
      </c>
      <c r="E186" s="40" t="s">
        <v>365</v>
      </c>
      <c r="F186" s="40" t="s">
        <v>3923</v>
      </c>
      <c r="G186" s="40" t="s">
        <v>366</v>
      </c>
      <c r="H186" s="41"/>
      <c r="I186" s="41"/>
      <c r="J186" s="41"/>
      <c r="K186" s="41"/>
      <c r="L186" s="42"/>
      <c r="M186" s="43" t="s">
        <v>29</v>
      </c>
      <c r="N186" s="43"/>
      <c r="O186" s="44"/>
      <c r="P186" s="44"/>
      <c r="Q186" s="43"/>
      <c r="R186" s="43">
        <v>45656</v>
      </c>
      <c r="S186" s="43" t="s">
        <v>35</v>
      </c>
      <c r="T186" s="207" t="str">
        <f ca="1">IF(AND('Inserimento dati'!$B$3=$H$2, TabellaA1[[#This Row],[LUN]]="X"), "X",IF(AND('Inserimento dati'!$B$3=$I$2, TabellaA1[[#This Row],[MAR]]="X"), "X", IF(AND('Inserimento dati'!$B$3=$J$2, TabellaA1[[#This Row],[MER]]="X"), "X",IF(AND('Inserimento dati'!$B$3=$K$2, TabellaA1[[#This Row],[GIO]]="X"), "X", IF(AND('Inserimento dati'!$B$3=$L$2, TabellaA1[[#This Row],[VEN]]="X"), "X","")))))</f>
        <v/>
      </c>
      <c r="U186" s="53" t="str">
        <f t="shared" ca="1" si="7"/>
        <v/>
      </c>
    </row>
    <row r="187" spans="1:21" ht="30" hidden="1" x14ac:dyDescent="0.25">
      <c r="A187" s="38"/>
      <c r="B187" s="38" t="str">
        <f t="shared" si="8"/>
        <v>X</v>
      </c>
      <c r="C187" s="38" t="str">
        <f>IF(OR(TabellaA1[[#This Row],[LUN]]="X",TabellaA1[[#This Row],[MAR]]="X",TabellaA1[[#This Row],[MER]]="X",TabellaA1[[#This Row],[GIO]]="X",TabellaA1[[#This Row],[VEN]]="X",),"X","")</f>
        <v/>
      </c>
      <c r="D187" s="39" t="s">
        <v>26</v>
      </c>
      <c r="E187" s="40" t="s">
        <v>345</v>
      </c>
      <c r="F187" s="40" t="s">
        <v>3923</v>
      </c>
      <c r="G187" s="40" t="s">
        <v>346</v>
      </c>
      <c r="H187" s="41"/>
      <c r="I187" s="41"/>
      <c r="J187" s="41"/>
      <c r="K187" s="41"/>
      <c r="L187" s="42"/>
      <c r="M187" s="43" t="s">
        <v>29</v>
      </c>
      <c r="N187" s="43"/>
      <c r="O187" s="44"/>
      <c r="P187" s="44"/>
      <c r="Q187" s="43" t="s">
        <v>347</v>
      </c>
      <c r="R187" s="43">
        <v>45656</v>
      </c>
      <c r="S187" s="43" t="s">
        <v>35</v>
      </c>
      <c r="T187" s="207" t="str">
        <f ca="1">IF(AND('Inserimento dati'!$B$3=$H$2, TabellaA1[[#This Row],[LUN]]="X"), "X",IF(AND('Inserimento dati'!$B$3=$I$2, TabellaA1[[#This Row],[MAR]]="X"), "X", IF(AND('Inserimento dati'!$B$3=$J$2, TabellaA1[[#This Row],[MER]]="X"), "X",IF(AND('Inserimento dati'!$B$3=$K$2, TabellaA1[[#This Row],[GIO]]="X"), "X", IF(AND('Inserimento dati'!$B$3=$L$2, TabellaA1[[#This Row],[VEN]]="X"), "X","")))))</f>
        <v/>
      </c>
      <c r="U187" s="53" t="str">
        <f t="shared" ca="1" si="7"/>
        <v/>
      </c>
    </row>
    <row r="188" spans="1:21" ht="30" hidden="1" x14ac:dyDescent="0.25">
      <c r="A188" s="38"/>
      <c r="B188" s="38" t="str">
        <f t="shared" si="8"/>
        <v>X</v>
      </c>
      <c r="C188" s="38" t="str">
        <f>IF(OR(TabellaA1[[#This Row],[LUN]]="X",TabellaA1[[#This Row],[MAR]]="X",TabellaA1[[#This Row],[MER]]="X",TabellaA1[[#This Row],[GIO]]="X",TabellaA1[[#This Row],[VEN]]="X",),"X","")</f>
        <v/>
      </c>
      <c r="D188" s="39" t="s">
        <v>26</v>
      </c>
      <c r="E188" s="40" t="s">
        <v>367</v>
      </c>
      <c r="F188" s="40" t="s">
        <v>3925</v>
      </c>
      <c r="G188" s="40" t="s">
        <v>368</v>
      </c>
      <c r="H188" s="41"/>
      <c r="I188" s="41"/>
      <c r="J188" s="41"/>
      <c r="K188" s="41"/>
      <c r="L188" s="42"/>
      <c r="M188" s="43" t="s">
        <v>29</v>
      </c>
      <c r="N188" s="43"/>
      <c r="O188" s="44"/>
      <c r="P188" s="44"/>
      <c r="Q188" s="43"/>
      <c r="R188" s="43">
        <v>45649</v>
      </c>
      <c r="S188" s="43" t="s">
        <v>369</v>
      </c>
      <c r="T188" s="207" t="str">
        <f ca="1">IF(AND('Inserimento dati'!$B$3=$H$2, TabellaA1[[#This Row],[LUN]]="X"), "X",IF(AND('Inserimento dati'!$B$3=$I$2, TabellaA1[[#This Row],[MAR]]="X"), "X", IF(AND('Inserimento dati'!$B$3=$J$2, TabellaA1[[#This Row],[MER]]="X"), "X",IF(AND('Inserimento dati'!$B$3=$K$2, TabellaA1[[#This Row],[GIO]]="X"), "X", IF(AND('Inserimento dati'!$B$3=$L$2, TabellaA1[[#This Row],[VEN]]="X"), "X","")))))</f>
        <v/>
      </c>
      <c r="U188" s="53" t="str">
        <f t="shared" ca="1" si="7"/>
        <v/>
      </c>
    </row>
    <row r="189" spans="1:21" ht="23.25" hidden="1" x14ac:dyDescent="0.25">
      <c r="A189" s="38"/>
      <c r="B189" s="38" t="str">
        <f t="shared" si="8"/>
        <v>X</v>
      </c>
      <c r="C189" s="38" t="str">
        <f>IF(OR(TabellaA1[[#This Row],[LUN]]="X",TabellaA1[[#This Row],[MAR]]="X",TabellaA1[[#This Row],[MER]]="X",TabellaA1[[#This Row],[GIO]]="X",TabellaA1[[#This Row],[VEN]]="X",),"X","")</f>
        <v/>
      </c>
      <c r="D189" s="39" t="s">
        <v>26</v>
      </c>
      <c r="E189" s="40" t="s">
        <v>372</v>
      </c>
      <c r="F189" s="40" t="s">
        <v>3923</v>
      </c>
      <c r="G189" s="40" t="s">
        <v>373</v>
      </c>
      <c r="H189" s="41"/>
      <c r="I189" s="41"/>
      <c r="J189" s="41"/>
      <c r="K189" s="41"/>
      <c r="L189" s="42"/>
      <c r="M189" s="43" t="s">
        <v>29</v>
      </c>
      <c r="N189" s="43"/>
      <c r="O189" s="44"/>
      <c r="P189" s="44"/>
      <c r="Q189" s="43"/>
      <c r="R189" s="43">
        <v>45646</v>
      </c>
      <c r="S189" s="43" t="s">
        <v>35</v>
      </c>
      <c r="T189" s="207" t="str">
        <f ca="1">IF(AND('Inserimento dati'!$B$3=$H$2, TabellaA1[[#This Row],[LUN]]="X"), "X",IF(AND('Inserimento dati'!$B$3=$I$2, TabellaA1[[#This Row],[MAR]]="X"), "X", IF(AND('Inserimento dati'!$B$3=$J$2, TabellaA1[[#This Row],[MER]]="X"), "X",IF(AND('Inserimento dati'!$B$3=$K$2, TabellaA1[[#This Row],[GIO]]="X"), "X", IF(AND('Inserimento dati'!$B$3=$L$2, TabellaA1[[#This Row],[VEN]]="X"), "X","")))))</f>
        <v/>
      </c>
      <c r="U189" s="53" t="str">
        <f t="shared" ca="1" si="7"/>
        <v/>
      </c>
    </row>
    <row r="190" spans="1:21" ht="23.25" hidden="1" x14ac:dyDescent="0.25">
      <c r="A190" s="38"/>
      <c r="B190" s="38" t="str">
        <f t="shared" si="8"/>
        <v>X</v>
      </c>
      <c r="C190" s="38" t="str">
        <f>IF(OR(TabellaA1[[#This Row],[LUN]]="X",TabellaA1[[#This Row],[MAR]]="X",TabellaA1[[#This Row],[MER]]="X",TabellaA1[[#This Row],[GIO]]="X",TabellaA1[[#This Row],[VEN]]="X",),"X","")</f>
        <v/>
      </c>
      <c r="D190" s="39" t="s">
        <v>26</v>
      </c>
      <c r="E190" s="40" t="s">
        <v>370</v>
      </c>
      <c r="F190" s="40" t="s">
        <v>3923</v>
      </c>
      <c r="G190" s="40" t="s">
        <v>371</v>
      </c>
      <c r="H190" s="41"/>
      <c r="I190" s="41"/>
      <c r="J190" s="41"/>
      <c r="K190" s="41"/>
      <c r="L190" s="42"/>
      <c r="M190" s="43" t="s">
        <v>29</v>
      </c>
      <c r="N190" s="43"/>
      <c r="O190" s="44"/>
      <c r="P190" s="44"/>
      <c r="Q190" s="43"/>
      <c r="R190" s="43">
        <v>45646</v>
      </c>
      <c r="S190" s="43" t="s">
        <v>35</v>
      </c>
      <c r="T190" s="207" t="str">
        <f ca="1">IF(AND('Inserimento dati'!$B$3=$H$2, TabellaA1[[#This Row],[LUN]]="X"), "X",IF(AND('Inserimento dati'!$B$3=$I$2, TabellaA1[[#This Row],[MAR]]="X"), "X", IF(AND('Inserimento dati'!$B$3=$J$2, TabellaA1[[#This Row],[MER]]="X"), "X",IF(AND('Inserimento dati'!$B$3=$K$2, TabellaA1[[#This Row],[GIO]]="X"), "X", IF(AND('Inserimento dati'!$B$3=$L$2, TabellaA1[[#This Row],[VEN]]="X"), "X","")))))</f>
        <v/>
      </c>
      <c r="U190" s="53" t="str">
        <f t="shared" ca="1" si="7"/>
        <v/>
      </c>
    </row>
    <row r="191" spans="1:21" ht="30" hidden="1" x14ac:dyDescent="0.25">
      <c r="A191" s="38"/>
      <c r="B191" s="38" t="str">
        <f t="shared" si="8"/>
        <v>X</v>
      </c>
      <c r="C191" s="38" t="str">
        <f>IF(OR(TabellaA1[[#This Row],[LUN]]="X",TabellaA1[[#This Row],[MAR]]="X",TabellaA1[[#This Row],[MER]]="X",TabellaA1[[#This Row],[GIO]]="X",TabellaA1[[#This Row],[VEN]]="X",),"X","")</f>
        <v/>
      </c>
      <c r="D191" s="39" t="s">
        <v>26</v>
      </c>
      <c r="E191" s="40" t="s">
        <v>407</v>
      </c>
      <c r="F191" s="40" t="s">
        <v>3923</v>
      </c>
      <c r="G191" s="40" t="s">
        <v>408</v>
      </c>
      <c r="H191" s="41"/>
      <c r="I191" s="41"/>
      <c r="J191" s="41"/>
      <c r="K191" s="41"/>
      <c r="L191" s="42"/>
      <c r="M191" s="43" t="s">
        <v>29</v>
      </c>
      <c r="N191" s="43"/>
      <c r="O191" s="44"/>
      <c r="P191" s="44"/>
      <c r="Q191" s="43"/>
      <c r="R191" s="43">
        <v>45629</v>
      </c>
      <c r="S191" s="43" t="s">
        <v>35</v>
      </c>
      <c r="T191" s="207" t="str">
        <f ca="1">IF(AND('Inserimento dati'!$B$3=$H$2, TabellaA1[[#This Row],[LUN]]="X"), "X",IF(AND('Inserimento dati'!$B$3=$I$2, TabellaA1[[#This Row],[MAR]]="X"), "X", IF(AND('Inserimento dati'!$B$3=$J$2, TabellaA1[[#This Row],[MER]]="X"), "X",IF(AND('Inserimento dati'!$B$3=$K$2, TabellaA1[[#This Row],[GIO]]="X"), "X", IF(AND('Inserimento dati'!$B$3=$L$2, TabellaA1[[#This Row],[VEN]]="X"), "X","")))))</f>
        <v/>
      </c>
      <c r="U191" s="53" t="str">
        <f t="shared" ca="1" si="7"/>
        <v/>
      </c>
    </row>
    <row r="192" spans="1:21" ht="23.25" hidden="1" x14ac:dyDescent="0.25">
      <c r="A192" s="38"/>
      <c r="B192" s="38" t="str">
        <f t="shared" si="8"/>
        <v>X</v>
      </c>
      <c r="C192" s="38" t="str">
        <f>IF(OR(TabellaA1[[#This Row],[LUN]]="X",TabellaA1[[#This Row],[MAR]]="X",TabellaA1[[#This Row],[MER]]="X",TabellaA1[[#This Row],[GIO]]="X",TabellaA1[[#This Row],[VEN]]="X",),"X","")</f>
        <v/>
      </c>
      <c r="D192" s="39" t="s">
        <v>26</v>
      </c>
      <c r="E192" s="40" t="s">
        <v>415</v>
      </c>
      <c r="F192" s="40" t="s">
        <v>3927</v>
      </c>
      <c r="G192" s="40" t="s">
        <v>416</v>
      </c>
      <c r="H192" s="41"/>
      <c r="I192" s="41"/>
      <c r="J192" s="41"/>
      <c r="K192" s="41"/>
      <c r="L192" s="42"/>
      <c r="M192" s="43" t="s">
        <v>29</v>
      </c>
      <c r="N192" s="43"/>
      <c r="O192" s="44"/>
      <c r="P192" s="44"/>
      <c r="Q192" s="43" t="s">
        <v>417</v>
      </c>
      <c r="R192" s="43"/>
      <c r="S192" s="43"/>
      <c r="T192" s="207" t="str">
        <f ca="1">IF(AND('Inserimento dati'!$B$3=$H$2, TabellaA1[[#This Row],[LUN]]="X"), "X",IF(AND('Inserimento dati'!$B$3=$I$2, TabellaA1[[#This Row],[MAR]]="X"), "X", IF(AND('Inserimento dati'!$B$3=$J$2, TabellaA1[[#This Row],[MER]]="X"), "X",IF(AND('Inserimento dati'!$B$3=$K$2, TabellaA1[[#This Row],[GIO]]="X"), "X", IF(AND('Inserimento dati'!$B$3=$L$2, TabellaA1[[#This Row],[VEN]]="X"), "X","")))))</f>
        <v/>
      </c>
      <c r="U192" s="53" t="str">
        <f t="shared" ca="1" si="7"/>
        <v/>
      </c>
    </row>
    <row r="193" spans="1:21" ht="30" hidden="1" x14ac:dyDescent="0.25">
      <c r="A193" s="38"/>
      <c r="B193" s="38" t="str">
        <f t="shared" si="8"/>
        <v>X</v>
      </c>
      <c r="C193" s="38" t="str">
        <f>IF(OR(TabellaA1[[#This Row],[LUN]]="X",TabellaA1[[#This Row],[MAR]]="X",TabellaA1[[#This Row],[MER]]="X",TabellaA1[[#This Row],[GIO]]="X",TabellaA1[[#This Row],[VEN]]="X",),"X","")</f>
        <v/>
      </c>
      <c r="D193" s="39" t="s">
        <v>26</v>
      </c>
      <c r="E193" s="40" t="s">
        <v>409</v>
      </c>
      <c r="F193" s="40" t="s">
        <v>3926</v>
      </c>
      <c r="G193" s="40" t="s">
        <v>410</v>
      </c>
      <c r="H193" s="41"/>
      <c r="I193" s="41"/>
      <c r="J193" s="41"/>
      <c r="K193" s="41"/>
      <c r="L193" s="42"/>
      <c r="M193" s="43" t="s">
        <v>29</v>
      </c>
      <c r="N193" s="43"/>
      <c r="O193" s="44"/>
      <c r="P193" s="44"/>
      <c r="Q193" s="43"/>
      <c r="R193" s="43">
        <v>45622</v>
      </c>
      <c r="S193" s="43" t="s">
        <v>380</v>
      </c>
      <c r="T193" s="207" t="str">
        <f ca="1">IF(AND('Inserimento dati'!$B$3=$H$2, TabellaA1[[#This Row],[LUN]]="X"), "X",IF(AND('Inserimento dati'!$B$3=$I$2, TabellaA1[[#This Row],[MAR]]="X"), "X", IF(AND('Inserimento dati'!$B$3=$J$2, TabellaA1[[#This Row],[MER]]="X"), "X",IF(AND('Inserimento dati'!$B$3=$K$2, TabellaA1[[#This Row],[GIO]]="X"), "X", IF(AND('Inserimento dati'!$B$3=$L$2, TabellaA1[[#This Row],[VEN]]="X"), "X","")))))</f>
        <v/>
      </c>
      <c r="U193" s="53" t="str">
        <f t="shared" ca="1" si="7"/>
        <v/>
      </c>
    </row>
    <row r="194" spans="1:21" ht="30" hidden="1" x14ac:dyDescent="0.25">
      <c r="A194" s="38"/>
      <c r="B194" s="38" t="str">
        <f t="shared" si="8"/>
        <v>X</v>
      </c>
      <c r="C194" s="38" t="str">
        <f>IF(OR(TabellaA1[[#This Row],[LUN]]="X",TabellaA1[[#This Row],[MAR]]="X",TabellaA1[[#This Row],[MER]]="X",TabellaA1[[#This Row],[GIO]]="X",TabellaA1[[#This Row],[VEN]]="X",),"X","")</f>
        <v/>
      </c>
      <c r="D194" s="39" t="s">
        <v>26</v>
      </c>
      <c r="E194" s="40" t="s">
        <v>413</v>
      </c>
      <c r="F194" s="40" t="s">
        <v>3923</v>
      </c>
      <c r="G194" s="40" t="s">
        <v>414</v>
      </c>
      <c r="H194" s="41"/>
      <c r="I194" s="41"/>
      <c r="J194" s="41"/>
      <c r="K194" s="41"/>
      <c r="L194" s="42"/>
      <c r="M194" s="43" t="s">
        <v>29</v>
      </c>
      <c r="N194" s="43"/>
      <c r="O194" s="44"/>
      <c r="P194" s="44"/>
      <c r="Q194" s="43"/>
      <c r="R194" s="43"/>
      <c r="S194" s="43" t="s">
        <v>380</v>
      </c>
      <c r="T194" s="207" t="str">
        <f ca="1">IF(AND('Inserimento dati'!$B$3=$H$2, TabellaA1[[#This Row],[LUN]]="X"), "X",IF(AND('Inserimento dati'!$B$3=$I$2, TabellaA1[[#This Row],[MAR]]="X"), "X", IF(AND('Inserimento dati'!$B$3=$J$2, TabellaA1[[#This Row],[MER]]="X"), "X",IF(AND('Inserimento dati'!$B$3=$K$2, TabellaA1[[#This Row],[GIO]]="X"), "X", IF(AND('Inserimento dati'!$B$3=$L$2, TabellaA1[[#This Row],[VEN]]="X"), "X","")))))</f>
        <v/>
      </c>
      <c r="U194" s="53" t="str">
        <f t="shared" ca="1" si="7"/>
        <v/>
      </c>
    </row>
    <row r="195" spans="1:21" ht="30" hidden="1" x14ac:dyDescent="0.25">
      <c r="A195" s="38"/>
      <c r="B195" s="38" t="str">
        <f t="shared" si="8"/>
        <v>X</v>
      </c>
      <c r="C195" s="38" t="str">
        <f>IF(OR(TabellaA1[[#This Row],[LUN]]="X",TabellaA1[[#This Row],[MAR]]="X",TabellaA1[[#This Row],[MER]]="X",TabellaA1[[#This Row],[GIO]]="X",TabellaA1[[#This Row],[VEN]]="X",),"X","")</f>
        <v/>
      </c>
      <c r="D195" s="39" t="s">
        <v>26</v>
      </c>
      <c r="E195" s="40" t="s">
        <v>411</v>
      </c>
      <c r="F195" s="40" t="s">
        <v>3923</v>
      </c>
      <c r="G195" s="40" t="s">
        <v>412</v>
      </c>
      <c r="H195" s="41"/>
      <c r="I195" s="41"/>
      <c r="J195" s="41"/>
      <c r="K195" s="41"/>
      <c r="L195" s="42"/>
      <c r="M195" s="43" t="s">
        <v>29</v>
      </c>
      <c r="N195" s="43"/>
      <c r="O195" s="44"/>
      <c r="P195" s="44"/>
      <c r="Q195" s="43"/>
      <c r="R195" s="43"/>
      <c r="S195" s="43" t="s">
        <v>380</v>
      </c>
      <c r="T195" s="207" t="str">
        <f ca="1">IF(AND('Inserimento dati'!$B$3=$H$2, TabellaA1[[#This Row],[LUN]]="X"), "X",IF(AND('Inserimento dati'!$B$3=$I$2, TabellaA1[[#This Row],[MAR]]="X"), "X", IF(AND('Inserimento dati'!$B$3=$J$2, TabellaA1[[#This Row],[MER]]="X"), "X",IF(AND('Inserimento dati'!$B$3=$K$2, TabellaA1[[#This Row],[GIO]]="X"), "X", IF(AND('Inserimento dati'!$B$3=$L$2, TabellaA1[[#This Row],[VEN]]="X"), "X","")))))</f>
        <v/>
      </c>
      <c r="U195" s="53" t="str">
        <f t="shared" ca="1" si="7"/>
        <v/>
      </c>
    </row>
    <row r="196" spans="1:21" ht="23.25" hidden="1" x14ac:dyDescent="0.25">
      <c r="A196" s="38"/>
      <c r="B196" s="38" t="str">
        <f t="shared" si="8"/>
        <v>X</v>
      </c>
      <c r="C196" s="38" t="str">
        <f>IF(OR(TabellaA1[[#This Row],[LUN]]="X",TabellaA1[[#This Row],[MAR]]="X",TabellaA1[[#This Row],[MER]]="X",TabellaA1[[#This Row],[GIO]]="X",TabellaA1[[#This Row],[VEN]]="X",),"X","")</f>
        <v/>
      </c>
      <c r="D196" s="39" t="s">
        <v>26</v>
      </c>
      <c r="E196" s="40" t="s">
        <v>399</v>
      </c>
      <c r="F196" s="40" t="s">
        <v>3926</v>
      </c>
      <c r="G196" s="40" t="s">
        <v>400</v>
      </c>
      <c r="H196" s="41"/>
      <c r="I196" s="41"/>
      <c r="J196" s="41"/>
      <c r="K196" s="41"/>
      <c r="L196" s="42"/>
      <c r="M196" s="43" t="s">
        <v>29</v>
      </c>
      <c r="N196" s="43"/>
      <c r="O196" s="44"/>
      <c r="P196" s="44"/>
      <c r="Q196" s="43"/>
      <c r="R196" s="43"/>
      <c r="S196" s="43"/>
      <c r="T196" s="207" t="str">
        <f ca="1">IF(AND('Inserimento dati'!$B$3=$H$2, TabellaA1[[#This Row],[LUN]]="X"), "X",IF(AND('Inserimento dati'!$B$3=$I$2, TabellaA1[[#This Row],[MAR]]="X"), "X", IF(AND('Inserimento dati'!$B$3=$J$2, TabellaA1[[#This Row],[MER]]="X"), "X",IF(AND('Inserimento dati'!$B$3=$K$2, TabellaA1[[#This Row],[GIO]]="X"), "X", IF(AND('Inserimento dati'!$B$3=$L$2, TabellaA1[[#This Row],[VEN]]="X"), "X","")))))</f>
        <v/>
      </c>
      <c r="U196" s="53" t="str">
        <f t="shared" ca="1" si="7"/>
        <v/>
      </c>
    </row>
    <row r="197" spans="1:21" ht="30" hidden="1" x14ac:dyDescent="0.25">
      <c r="A197" s="38"/>
      <c r="B197" s="38" t="str">
        <f t="shared" si="8"/>
        <v>X</v>
      </c>
      <c r="C197" s="38" t="str">
        <f>IF(OR(TabellaA1[[#This Row],[LUN]]="X",TabellaA1[[#This Row],[MAR]]="X",TabellaA1[[#This Row],[MER]]="X",TabellaA1[[#This Row],[GIO]]="X",TabellaA1[[#This Row],[VEN]]="X",),"X","")</f>
        <v/>
      </c>
      <c r="D197" s="39" t="s">
        <v>26</v>
      </c>
      <c r="E197" s="40" t="s">
        <v>362</v>
      </c>
      <c r="F197" s="40" t="s">
        <v>3923</v>
      </c>
      <c r="G197" s="40" t="s">
        <v>363</v>
      </c>
      <c r="H197" s="41"/>
      <c r="I197" s="41"/>
      <c r="J197" s="41"/>
      <c r="K197" s="41"/>
      <c r="L197" s="42"/>
      <c r="M197" s="43" t="s">
        <v>29</v>
      </c>
      <c r="N197" s="43"/>
      <c r="O197" s="44"/>
      <c r="P197" s="44"/>
      <c r="Q197" s="43" t="s">
        <v>364</v>
      </c>
      <c r="R197" s="43">
        <v>45671</v>
      </c>
      <c r="S197" s="43" t="s">
        <v>150</v>
      </c>
      <c r="T197" s="207" t="str">
        <f ca="1">IF(AND('Inserimento dati'!$B$3=$H$2, TabellaA1[[#This Row],[LUN]]="X"), "X",IF(AND('Inserimento dati'!$B$3=$I$2, TabellaA1[[#This Row],[MAR]]="X"), "X", IF(AND('Inserimento dati'!$B$3=$J$2, TabellaA1[[#This Row],[MER]]="X"), "X",IF(AND('Inserimento dati'!$B$3=$K$2, TabellaA1[[#This Row],[GIO]]="X"), "X", IF(AND('Inserimento dati'!$B$3=$L$2, TabellaA1[[#This Row],[VEN]]="X"), "X","")))))</f>
        <v/>
      </c>
      <c r="U197" s="53" t="str">
        <f t="shared" ca="1" si="7"/>
        <v>10211872</v>
      </c>
    </row>
    <row r="198" spans="1:21" ht="30" hidden="1" x14ac:dyDescent="0.25">
      <c r="A198" s="38"/>
      <c r="B198" s="38" t="str">
        <f t="shared" si="8"/>
        <v>X</v>
      </c>
      <c r="C198" s="38" t="str">
        <f>IF(OR(TabellaA1[[#This Row],[LUN]]="X",TabellaA1[[#This Row],[MAR]]="X",TabellaA1[[#This Row],[MER]]="X",TabellaA1[[#This Row],[GIO]]="X",TabellaA1[[#This Row],[VEN]]="X",),"X","")</f>
        <v/>
      </c>
      <c r="D198" s="39" t="s">
        <v>26</v>
      </c>
      <c r="E198" s="40" t="s">
        <v>420</v>
      </c>
      <c r="F198" s="40" t="s">
        <v>3925</v>
      </c>
      <c r="G198" s="40" t="s">
        <v>421</v>
      </c>
      <c r="H198" s="41"/>
      <c r="I198" s="41"/>
      <c r="J198" s="41"/>
      <c r="K198" s="41"/>
      <c r="L198" s="42"/>
      <c r="M198" s="43" t="s">
        <v>29</v>
      </c>
      <c r="N198" s="43"/>
      <c r="O198" s="44"/>
      <c r="P198" s="44"/>
      <c r="Q198" s="43"/>
      <c r="R198" s="43">
        <v>45615</v>
      </c>
      <c r="S198" s="43" t="s">
        <v>380</v>
      </c>
      <c r="T198" s="207" t="str">
        <f ca="1">IF(AND('Inserimento dati'!$B$3=$H$2, TabellaA1[[#This Row],[LUN]]="X"), "X",IF(AND('Inserimento dati'!$B$3=$I$2, TabellaA1[[#This Row],[MAR]]="X"), "X", IF(AND('Inserimento dati'!$B$3=$J$2, TabellaA1[[#This Row],[MER]]="X"), "X",IF(AND('Inserimento dati'!$B$3=$K$2, TabellaA1[[#This Row],[GIO]]="X"), "X", IF(AND('Inserimento dati'!$B$3=$L$2, TabellaA1[[#This Row],[VEN]]="X"), "X","")))))</f>
        <v/>
      </c>
      <c r="U198" s="53" t="str">
        <f t="shared" ca="1" si="7"/>
        <v/>
      </c>
    </row>
    <row r="199" spans="1:21" ht="23.25" hidden="1" x14ac:dyDescent="0.25">
      <c r="A199" s="38"/>
      <c r="B199" s="38" t="str">
        <f t="shared" si="8"/>
        <v>X</v>
      </c>
      <c r="C199" s="38" t="str">
        <f>IF(OR(TabellaA1[[#This Row],[LUN]]="X",TabellaA1[[#This Row],[MAR]]="X",TabellaA1[[#This Row],[MER]]="X",TabellaA1[[#This Row],[GIO]]="X",TabellaA1[[#This Row],[VEN]]="X",),"X","")</f>
        <v/>
      </c>
      <c r="D199" s="39" t="s">
        <v>26</v>
      </c>
      <c r="E199" s="40" t="s">
        <v>422</v>
      </c>
      <c r="F199" s="40" t="s">
        <v>3926</v>
      </c>
      <c r="G199" s="40" t="s">
        <v>423</v>
      </c>
      <c r="H199" s="41"/>
      <c r="I199" s="41"/>
      <c r="J199" s="41"/>
      <c r="K199" s="41"/>
      <c r="L199" s="42"/>
      <c r="M199" s="43" t="s">
        <v>29</v>
      </c>
      <c r="N199" s="43"/>
      <c r="O199" s="44"/>
      <c r="P199" s="44"/>
      <c r="Q199" s="43"/>
      <c r="R199" s="43"/>
      <c r="S199" s="43"/>
      <c r="T199" s="207" t="str">
        <f ca="1">IF(AND('Inserimento dati'!$B$3=$H$2, TabellaA1[[#This Row],[LUN]]="X"), "X",IF(AND('Inserimento dati'!$B$3=$I$2, TabellaA1[[#This Row],[MAR]]="X"), "X", IF(AND('Inserimento dati'!$B$3=$J$2, TabellaA1[[#This Row],[MER]]="X"), "X",IF(AND('Inserimento dati'!$B$3=$K$2, TabellaA1[[#This Row],[GIO]]="X"), "X", IF(AND('Inserimento dati'!$B$3=$L$2, TabellaA1[[#This Row],[VEN]]="X"), "X","")))))</f>
        <v/>
      </c>
      <c r="U199" s="53" t="str">
        <f t="shared" ca="1" si="7"/>
        <v/>
      </c>
    </row>
    <row r="200" spans="1:21" ht="23.25" hidden="1" x14ac:dyDescent="0.25">
      <c r="A200" s="38"/>
      <c r="B200" s="38" t="str">
        <f t="shared" si="8"/>
        <v>X</v>
      </c>
      <c r="C200" s="38" t="str">
        <f>IF(OR(TabellaA1[[#This Row],[LUN]]="X",TabellaA1[[#This Row],[MAR]]="X",TabellaA1[[#This Row],[MER]]="X",TabellaA1[[#This Row],[GIO]]="X",TabellaA1[[#This Row],[VEN]]="X",),"X","")</f>
        <v/>
      </c>
      <c r="D200" s="39" t="s">
        <v>26</v>
      </c>
      <c r="E200" s="40" t="s">
        <v>374</v>
      </c>
      <c r="F200" s="40" t="s">
        <v>3926</v>
      </c>
      <c r="G200" s="40" t="s">
        <v>375</v>
      </c>
      <c r="H200" s="41"/>
      <c r="I200" s="41"/>
      <c r="J200" s="41"/>
      <c r="K200" s="41"/>
      <c r="L200" s="42"/>
      <c r="M200" s="43" t="s">
        <v>29</v>
      </c>
      <c r="N200" s="43"/>
      <c r="O200" s="44"/>
      <c r="P200" s="44"/>
      <c r="Q200" s="43"/>
      <c r="R200" s="43"/>
      <c r="S200" s="43"/>
      <c r="T200" s="207" t="str">
        <f ca="1">IF(AND('Inserimento dati'!$B$3=$H$2, TabellaA1[[#This Row],[LUN]]="X"), "X",IF(AND('Inserimento dati'!$B$3=$I$2, TabellaA1[[#This Row],[MAR]]="X"), "X", IF(AND('Inserimento dati'!$B$3=$J$2, TabellaA1[[#This Row],[MER]]="X"), "X",IF(AND('Inserimento dati'!$B$3=$K$2, TabellaA1[[#This Row],[GIO]]="X"), "X", IF(AND('Inserimento dati'!$B$3=$L$2, TabellaA1[[#This Row],[VEN]]="X"), "X","")))))</f>
        <v/>
      </c>
      <c r="U200" s="53" t="str">
        <f t="shared" ca="1" si="7"/>
        <v/>
      </c>
    </row>
    <row r="201" spans="1:21" ht="30" hidden="1" x14ac:dyDescent="0.25">
      <c r="A201" s="24"/>
      <c r="B201" s="24"/>
      <c r="C201" s="24" t="str">
        <f>IF(OR(TabellaA1[[#This Row],[LUN]]="X",TabellaA1[[#This Row],[MAR]]="X",TabellaA1[[#This Row],[MER]]="X",TabellaA1[[#This Row],[GIO]]="X",TabellaA1[[#This Row],[VEN]]="X",),"X","")</f>
        <v/>
      </c>
      <c r="D201" s="25" t="s">
        <v>26</v>
      </c>
      <c r="E201" s="26" t="s">
        <v>626</v>
      </c>
      <c r="F201" s="26">
        <v>400</v>
      </c>
      <c r="G201" s="26" t="s">
        <v>627</v>
      </c>
      <c r="H201" s="27"/>
      <c r="I201" s="27"/>
      <c r="J201" s="27"/>
      <c r="K201" s="27"/>
      <c r="L201" s="27"/>
      <c r="M201" s="26" t="s">
        <v>29</v>
      </c>
      <c r="N201" s="28"/>
      <c r="O201" s="29"/>
      <c r="P201" s="29"/>
      <c r="Q201" s="28" t="s">
        <v>628</v>
      </c>
      <c r="R201" s="28">
        <v>46057</v>
      </c>
      <c r="S201" s="28" t="s">
        <v>35</v>
      </c>
      <c r="T201" s="30" t="str">
        <f ca="1">IF(AND('Inserimento dati'!$B$3=$H$2, TabellaA1[[#This Row],[LUN]]="X"), "X",IF(AND('Inserimento dati'!$B$3=$I$2, TabellaA1[[#This Row],[MAR]]="X"), "X", IF(AND('Inserimento dati'!$B$3=$J$2, TabellaA1[[#This Row],[MER]]="X"), "X",IF(AND('Inserimento dati'!$B$3=$K$2, TabellaA1[[#This Row],[GIO]]="X"), "X", IF(AND('Inserimento dati'!$B$3=$L$2, TabellaA1[[#This Row],[VEN]]="X"), "X","")))))</f>
        <v/>
      </c>
      <c r="U201" s="54"/>
    </row>
    <row r="202" spans="1:21" ht="30" hidden="1" x14ac:dyDescent="0.25">
      <c r="A202" s="24"/>
      <c r="B202" s="24"/>
      <c r="C202" s="24" t="str">
        <f>IF(OR(TabellaA1[[#This Row],[LUN]]="X",TabellaA1[[#This Row],[MAR]]="X",TabellaA1[[#This Row],[MER]]="X",TabellaA1[[#This Row],[GIO]]="X",TabellaA1[[#This Row],[VEN]]="X",),"X","")</f>
        <v/>
      </c>
      <c r="D202" s="25" t="s">
        <v>26</v>
      </c>
      <c r="E202" s="26" t="s">
        <v>621</v>
      </c>
      <c r="F202" s="26">
        <v>400</v>
      </c>
      <c r="G202" s="26" t="s">
        <v>622</v>
      </c>
      <c r="H202" s="27"/>
      <c r="I202" s="27"/>
      <c r="J202" s="27"/>
      <c r="K202" s="27"/>
      <c r="L202" s="27"/>
      <c r="M202" s="26" t="s">
        <v>29</v>
      </c>
      <c r="N202" s="28"/>
      <c r="O202" s="29"/>
      <c r="P202" s="29"/>
      <c r="Q202" s="28"/>
      <c r="R202" s="28"/>
      <c r="S202" s="28"/>
      <c r="T202" s="30" t="str">
        <f ca="1">IF(AND('Inserimento dati'!$B$3=$H$2, TabellaA1[[#This Row],[LUN]]="X"), "X",IF(AND('Inserimento dati'!$B$3=$I$2, TabellaA1[[#This Row],[MAR]]="X"), "X", IF(AND('Inserimento dati'!$B$3=$J$2, TabellaA1[[#This Row],[MER]]="X"), "X",IF(AND('Inserimento dati'!$B$3=$K$2, TabellaA1[[#This Row],[GIO]]="X"), "X", IF(AND('Inserimento dati'!$B$3=$L$2, TabellaA1[[#This Row],[VEN]]="X"), "X","")))))</f>
        <v/>
      </c>
      <c r="U202" s="54"/>
    </row>
    <row r="203" spans="1:21" ht="30" hidden="1" x14ac:dyDescent="0.25">
      <c r="A203" s="38"/>
      <c r="B203" s="38" t="str">
        <f t="shared" ref="B203:B220" si="9">IF(OR(A203="x",A203="X"),"",IF(ISBLANK(A203),"X",""))</f>
        <v>X</v>
      </c>
      <c r="C203" s="38" t="str">
        <f>IF(OR(TabellaA1[[#This Row],[LUN]]="X",TabellaA1[[#This Row],[MAR]]="X",TabellaA1[[#This Row],[MER]]="X",TabellaA1[[#This Row],[GIO]]="X",TabellaA1[[#This Row],[VEN]]="X",),"X","")</f>
        <v/>
      </c>
      <c r="D203" s="39" t="s">
        <v>26</v>
      </c>
      <c r="E203" s="40" t="s">
        <v>385</v>
      </c>
      <c r="F203" s="40" t="s">
        <v>3923</v>
      </c>
      <c r="G203" s="40" t="s">
        <v>386</v>
      </c>
      <c r="H203" s="41"/>
      <c r="I203" s="41"/>
      <c r="J203" s="41"/>
      <c r="K203" s="41"/>
      <c r="L203" s="42"/>
      <c r="M203" s="43" t="s">
        <v>29</v>
      </c>
      <c r="N203" s="43"/>
      <c r="O203" s="44"/>
      <c r="P203" s="44"/>
      <c r="Q203" s="43"/>
      <c r="R203" s="43"/>
      <c r="S203" s="43"/>
      <c r="T203" s="207" t="str">
        <f ca="1">IF(AND('Inserimento dati'!$B$3=$H$2, TabellaA1[[#This Row],[LUN]]="X"), "X",IF(AND('Inserimento dati'!$B$3=$I$2, TabellaA1[[#This Row],[MAR]]="X"), "X", IF(AND('Inserimento dati'!$B$3=$J$2, TabellaA1[[#This Row],[MER]]="X"), "X",IF(AND('Inserimento dati'!$B$3=$K$2, TabellaA1[[#This Row],[GIO]]="X"), "X", IF(AND('Inserimento dati'!$B$3=$L$2, TabellaA1[[#This Row],[VEN]]="X"), "X","")))))</f>
        <v/>
      </c>
      <c r="U203" s="53" t="str">
        <f t="shared" ref="U203:U220" ca="1" si="10">IFERROR(MID(G203,_xlfn.AGGREGATE(15,6,(ROW(INDIRECT("1:"&amp;LEN(G203)-7)))/(ISNUMBER(--MID(G203,ROW(INDIRECT("1:"&amp;LEN(G203)-7)),8))),1),8),"")</f>
        <v/>
      </c>
    </row>
    <row r="204" spans="1:21" ht="30" hidden="1" x14ac:dyDescent="0.25">
      <c r="A204" s="38"/>
      <c r="B204" s="38" t="str">
        <f t="shared" si="9"/>
        <v>X</v>
      </c>
      <c r="C204" s="38" t="str">
        <f>IF(OR(TabellaA1[[#This Row],[LUN]]="X",TabellaA1[[#This Row],[MAR]]="X",TabellaA1[[#This Row],[MER]]="X",TabellaA1[[#This Row],[GIO]]="X",TabellaA1[[#This Row],[VEN]]="X",),"X","")</f>
        <v/>
      </c>
      <c r="D204" s="39" t="s">
        <v>26</v>
      </c>
      <c r="E204" s="40" t="s">
        <v>383</v>
      </c>
      <c r="F204" s="40" t="s">
        <v>3926</v>
      </c>
      <c r="G204" s="40" t="s">
        <v>384</v>
      </c>
      <c r="H204" s="41"/>
      <c r="I204" s="41"/>
      <c r="J204" s="41"/>
      <c r="K204" s="41"/>
      <c r="L204" s="42"/>
      <c r="M204" s="43" t="s">
        <v>29</v>
      </c>
      <c r="N204" s="43"/>
      <c r="O204" s="44"/>
      <c r="P204" s="44"/>
      <c r="Q204" s="43"/>
      <c r="R204" s="43"/>
      <c r="S204" s="43"/>
      <c r="T204" s="207" t="str">
        <f ca="1">IF(AND('Inserimento dati'!$B$3=$H$2, TabellaA1[[#This Row],[LUN]]="X"), "X",IF(AND('Inserimento dati'!$B$3=$I$2, TabellaA1[[#This Row],[MAR]]="X"), "X", IF(AND('Inserimento dati'!$B$3=$J$2, TabellaA1[[#This Row],[MER]]="X"), "X",IF(AND('Inserimento dati'!$B$3=$K$2, TabellaA1[[#This Row],[GIO]]="X"), "X", IF(AND('Inserimento dati'!$B$3=$L$2, TabellaA1[[#This Row],[VEN]]="X"), "X","")))))</f>
        <v/>
      </c>
      <c r="U204" s="53" t="str">
        <f t="shared" ca="1" si="10"/>
        <v/>
      </c>
    </row>
    <row r="205" spans="1:21" ht="23.25" hidden="1" x14ac:dyDescent="0.25">
      <c r="A205" s="38"/>
      <c r="B205" s="38" t="str">
        <f t="shared" si="9"/>
        <v>X</v>
      </c>
      <c r="C205" s="38" t="str">
        <f>IF(OR(TabellaA1[[#This Row],[LUN]]="X",TabellaA1[[#This Row],[MAR]]="X",TabellaA1[[#This Row],[MER]]="X",TabellaA1[[#This Row],[GIO]]="X",TabellaA1[[#This Row],[VEN]]="X",),"X","")</f>
        <v/>
      </c>
      <c r="D205" s="39" t="s">
        <v>26</v>
      </c>
      <c r="E205" s="40" t="s">
        <v>397</v>
      </c>
      <c r="F205" s="40" t="s">
        <v>3926</v>
      </c>
      <c r="G205" s="40" t="s">
        <v>398</v>
      </c>
      <c r="H205" s="41"/>
      <c r="I205" s="41"/>
      <c r="J205" s="41"/>
      <c r="K205" s="41"/>
      <c r="L205" s="42"/>
      <c r="M205" s="43" t="s">
        <v>29</v>
      </c>
      <c r="N205" s="43"/>
      <c r="O205" s="44"/>
      <c r="P205" s="44"/>
      <c r="Q205" s="43"/>
      <c r="R205" s="43"/>
      <c r="S205" s="43"/>
      <c r="T205" s="207" t="str">
        <f ca="1">IF(AND('Inserimento dati'!$B$3=$H$2, TabellaA1[[#This Row],[LUN]]="X"), "X",IF(AND('Inserimento dati'!$B$3=$I$2, TabellaA1[[#This Row],[MAR]]="X"), "X", IF(AND('Inserimento dati'!$B$3=$J$2, TabellaA1[[#This Row],[MER]]="X"), "X",IF(AND('Inserimento dati'!$B$3=$K$2, TabellaA1[[#This Row],[GIO]]="X"), "X", IF(AND('Inserimento dati'!$B$3=$L$2, TabellaA1[[#This Row],[VEN]]="X"), "X","")))))</f>
        <v/>
      </c>
      <c r="U205" s="53" t="str">
        <f t="shared" ca="1" si="10"/>
        <v/>
      </c>
    </row>
    <row r="206" spans="1:21" ht="23.25" hidden="1" x14ac:dyDescent="0.25">
      <c r="A206" s="38"/>
      <c r="B206" s="38" t="str">
        <f t="shared" si="9"/>
        <v>X</v>
      </c>
      <c r="C206" s="38" t="str">
        <f>IF(OR(TabellaA1[[#This Row],[LUN]]="X",TabellaA1[[#This Row],[MAR]]="X",TabellaA1[[#This Row],[MER]]="X",TabellaA1[[#This Row],[GIO]]="X",TabellaA1[[#This Row],[VEN]]="X",),"X","")</f>
        <v/>
      </c>
      <c r="D206" s="39" t="s">
        <v>26</v>
      </c>
      <c r="E206" s="40" t="s">
        <v>395</v>
      </c>
      <c r="F206" s="40" t="s">
        <v>3924</v>
      </c>
      <c r="G206" s="40" t="s">
        <v>396</v>
      </c>
      <c r="H206" s="41"/>
      <c r="I206" s="41"/>
      <c r="J206" s="41"/>
      <c r="K206" s="41"/>
      <c r="L206" s="42"/>
      <c r="M206" s="43" t="s">
        <v>29</v>
      </c>
      <c r="N206" s="43"/>
      <c r="O206" s="44"/>
      <c r="P206" s="44"/>
      <c r="Q206" s="43"/>
      <c r="R206" s="43"/>
      <c r="S206" s="43"/>
      <c r="T206" s="207" t="str">
        <f ca="1">IF(AND('Inserimento dati'!$B$3=$H$2, TabellaA1[[#This Row],[LUN]]="X"), "X",IF(AND('Inserimento dati'!$B$3=$I$2, TabellaA1[[#This Row],[MAR]]="X"), "X", IF(AND('Inserimento dati'!$B$3=$J$2, TabellaA1[[#This Row],[MER]]="X"), "X",IF(AND('Inserimento dati'!$B$3=$K$2, TabellaA1[[#This Row],[GIO]]="X"), "X", IF(AND('Inserimento dati'!$B$3=$L$2, TabellaA1[[#This Row],[VEN]]="X"), "X","")))))</f>
        <v/>
      </c>
      <c r="U206" s="53" t="str">
        <f t="shared" ca="1" si="10"/>
        <v/>
      </c>
    </row>
    <row r="207" spans="1:21" ht="23.25" hidden="1" x14ac:dyDescent="0.25">
      <c r="A207" s="38"/>
      <c r="B207" s="38" t="str">
        <f t="shared" si="9"/>
        <v>X</v>
      </c>
      <c r="C207" s="38" t="str">
        <f>IF(OR(TabellaA1[[#This Row],[LUN]]="X",TabellaA1[[#This Row],[MAR]]="X",TabellaA1[[#This Row],[MER]]="X",TabellaA1[[#This Row],[GIO]]="X",TabellaA1[[#This Row],[VEN]]="X",),"X","")</f>
        <v/>
      </c>
      <c r="D207" s="39" t="s">
        <v>26</v>
      </c>
      <c r="E207" s="40" t="s">
        <v>393</v>
      </c>
      <c r="F207" s="40" t="s">
        <v>3924</v>
      </c>
      <c r="G207" s="40" t="s">
        <v>394</v>
      </c>
      <c r="H207" s="41"/>
      <c r="I207" s="41"/>
      <c r="J207" s="41"/>
      <c r="K207" s="41"/>
      <c r="L207" s="42"/>
      <c r="M207" s="43" t="s">
        <v>29</v>
      </c>
      <c r="N207" s="43"/>
      <c r="O207" s="44"/>
      <c r="P207" s="44"/>
      <c r="Q207" s="43"/>
      <c r="R207" s="43"/>
      <c r="S207" s="43"/>
      <c r="T207" s="207" t="str">
        <f ca="1">IF(AND('Inserimento dati'!$B$3=$H$2, TabellaA1[[#This Row],[LUN]]="X"), "X",IF(AND('Inserimento dati'!$B$3=$I$2, TabellaA1[[#This Row],[MAR]]="X"), "X", IF(AND('Inserimento dati'!$B$3=$J$2, TabellaA1[[#This Row],[MER]]="X"), "X",IF(AND('Inserimento dati'!$B$3=$K$2, TabellaA1[[#This Row],[GIO]]="X"), "X", IF(AND('Inserimento dati'!$B$3=$L$2, TabellaA1[[#This Row],[VEN]]="X"), "X","")))))</f>
        <v/>
      </c>
      <c r="U207" s="53" t="str">
        <f t="shared" ca="1" si="10"/>
        <v/>
      </c>
    </row>
    <row r="208" spans="1:21" ht="23.25" hidden="1" x14ac:dyDescent="0.25">
      <c r="A208" s="38"/>
      <c r="B208" s="38" t="str">
        <f t="shared" si="9"/>
        <v>X</v>
      </c>
      <c r="C208" s="38" t="str">
        <f>IF(OR(TabellaA1[[#This Row],[LUN]]="X",TabellaA1[[#This Row],[MAR]]="X",TabellaA1[[#This Row],[MER]]="X",TabellaA1[[#This Row],[GIO]]="X",TabellaA1[[#This Row],[VEN]]="X",),"X","")</f>
        <v/>
      </c>
      <c r="D208" s="39" t="s">
        <v>26</v>
      </c>
      <c r="E208" s="40" t="s">
        <v>391</v>
      </c>
      <c r="F208" s="40" t="s">
        <v>3924</v>
      </c>
      <c r="G208" s="40" t="s">
        <v>392</v>
      </c>
      <c r="H208" s="41"/>
      <c r="I208" s="41"/>
      <c r="J208" s="41"/>
      <c r="K208" s="41"/>
      <c r="L208" s="42"/>
      <c r="M208" s="43" t="s">
        <v>29</v>
      </c>
      <c r="N208" s="43"/>
      <c r="O208" s="44"/>
      <c r="P208" s="44"/>
      <c r="Q208" s="43"/>
      <c r="R208" s="43"/>
      <c r="S208" s="43"/>
      <c r="T208" s="207" t="str">
        <f ca="1">IF(AND('Inserimento dati'!$B$3=$H$2, TabellaA1[[#This Row],[LUN]]="X"), "X",IF(AND('Inserimento dati'!$B$3=$I$2, TabellaA1[[#This Row],[MAR]]="X"), "X", IF(AND('Inserimento dati'!$B$3=$J$2, TabellaA1[[#This Row],[MER]]="X"), "X",IF(AND('Inserimento dati'!$B$3=$K$2, TabellaA1[[#This Row],[GIO]]="X"), "X", IF(AND('Inserimento dati'!$B$3=$L$2, TabellaA1[[#This Row],[VEN]]="X"), "X","")))))</f>
        <v/>
      </c>
      <c r="U208" s="53" t="str">
        <f t="shared" ca="1" si="10"/>
        <v/>
      </c>
    </row>
    <row r="209" spans="1:21" ht="23.25" hidden="1" x14ac:dyDescent="0.25">
      <c r="A209" s="38"/>
      <c r="B209" s="38" t="str">
        <f t="shared" si="9"/>
        <v>X</v>
      </c>
      <c r="C209" s="38" t="str">
        <f>IF(OR(TabellaA1[[#This Row],[LUN]]="X",TabellaA1[[#This Row],[MAR]]="X",TabellaA1[[#This Row],[MER]]="X",TabellaA1[[#This Row],[GIO]]="X",TabellaA1[[#This Row],[VEN]]="X",),"X","")</f>
        <v/>
      </c>
      <c r="D209" s="39" t="s">
        <v>26</v>
      </c>
      <c r="E209" s="40" t="s">
        <v>389</v>
      </c>
      <c r="F209" s="40" t="s">
        <v>3924</v>
      </c>
      <c r="G209" s="40" t="s">
        <v>390</v>
      </c>
      <c r="H209" s="41"/>
      <c r="I209" s="41"/>
      <c r="J209" s="41"/>
      <c r="K209" s="41"/>
      <c r="L209" s="42"/>
      <c r="M209" s="43" t="s">
        <v>29</v>
      </c>
      <c r="N209" s="43"/>
      <c r="O209" s="44"/>
      <c r="P209" s="44"/>
      <c r="Q209" s="43"/>
      <c r="R209" s="43"/>
      <c r="S209" s="43"/>
      <c r="T209" s="207" t="str">
        <f ca="1">IF(AND('Inserimento dati'!$B$3=$H$2, TabellaA1[[#This Row],[LUN]]="X"), "X",IF(AND('Inserimento dati'!$B$3=$I$2, TabellaA1[[#This Row],[MAR]]="X"), "X", IF(AND('Inserimento dati'!$B$3=$J$2, TabellaA1[[#This Row],[MER]]="X"), "X",IF(AND('Inserimento dati'!$B$3=$K$2, TabellaA1[[#This Row],[GIO]]="X"), "X", IF(AND('Inserimento dati'!$B$3=$L$2, TabellaA1[[#This Row],[VEN]]="X"), "X","")))))</f>
        <v/>
      </c>
      <c r="U209" s="53" t="str">
        <f t="shared" ca="1" si="10"/>
        <v/>
      </c>
    </row>
    <row r="210" spans="1:21" ht="30" hidden="1" x14ac:dyDescent="0.25">
      <c r="A210" s="38"/>
      <c r="B210" s="38" t="str">
        <f t="shared" si="9"/>
        <v>X</v>
      </c>
      <c r="C210" s="38" t="str">
        <f>IF(OR(TabellaA1[[#This Row],[LUN]]="X",TabellaA1[[#This Row],[MAR]]="X",TabellaA1[[#This Row],[MER]]="X",TabellaA1[[#This Row],[GIO]]="X",TabellaA1[[#This Row],[VEN]]="X",),"X","")</f>
        <v/>
      </c>
      <c r="D210" s="39" t="s">
        <v>26</v>
      </c>
      <c r="E210" s="40" t="s">
        <v>424</v>
      </c>
      <c r="F210" s="40" t="s">
        <v>3924</v>
      </c>
      <c r="G210" s="40" t="s">
        <v>425</v>
      </c>
      <c r="H210" s="41"/>
      <c r="I210" s="41"/>
      <c r="J210" s="41"/>
      <c r="K210" s="41"/>
      <c r="L210" s="42"/>
      <c r="M210" s="43" t="s">
        <v>29</v>
      </c>
      <c r="N210" s="43"/>
      <c r="O210" s="44"/>
      <c r="P210" s="44"/>
      <c r="Q210" s="43" t="s">
        <v>426</v>
      </c>
      <c r="R210" s="43">
        <v>45609</v>
      </c>
      <c r="S210" s="43" t="s">
        <v>380</v>
      </c>
      <c r="T210" s="207" t="str">
        <f ca="1">IF(AND('Inserimento dati'!$B$3=$H$2, TabellaA1[[#This Row],[LUN]]="X"), "X",IF(AND('Inserimento dati'!$B$3=$I$2, TabellaA1[[#This Row],[MAR]]="X"), "X", IF(AND('Inserimento dati'!$B$3=$J$2, TabellaA1[[#This Row],[MER]]="X"), "X",IF(AND('Inserimento dati'!$B$3=$K$2, TabellaA1[[#This Row],[GIO]]="X"), "X", IF(AND('Inserimento dati'!$B$3=$L$2, TabellaA1[[#This Row],[VEN]]="X"), "X","")))))</f>
        <v/>
      </c>
      <c r="U210" s="53" t="str">
        <f t="shared" ca="1" si="10"/>
        <v/>
      </c>
    </row>
    <row r="211" spans="1:21" ht="30" hidden="1" x14ac:dyDescent="0.25">
      <c r="A211" s="38"/>
      <c r="B211" s="38" t="str">
        <f t="shared" si="9"/>
        <v>X</v>
      </c>
      <c r="C211" s="38" t="str">
        <f>IF(OR(TabellaA1[[#This Row],[LUN]]="X",TabellaA1[[#This Row],[MAR]]="X",TabellaA1[[#This Row],[MER]]="X",TabellaA1[[#This Row],[GIO]]="X",TabellaA1[[#This Row],[VEN]]="X",),"X","")</f>
        <v/>
      </c>
      <c r="D211" s="39" t="s">
        <v>26</v>
      </c>
      <c r="E211" s="40" t="s">
        <v>381</v>
      </c>
      <c r="F211" s="40" t="s">
        <v>3924</v>
      </c>
      <c r="G211" s="40" t="s">
        <v>382</v>
      </c>
      <c r="H211" s="41"/>
      <c r="I211" s="41"/>
      <c r="J211" s="41"/>
      <c r="K211" s="41"/>
      <c r="L211" s="42"/>
      <c r="M211" s="43" t="s">
        <v>29</v>
      </c>
      <c r="N211" s="43"/>
      <c r="O211" s="44"/>
      <c r="P211" s="44"/>
      <c r="Q211" s="43"/>
      <c r="R211" s="43">
        <v>45609</v>
      </c>
      <c r="S211" s="43" t="s">
        <v>380</v>
      </c>
      <c r="T211" s="207" t="str">
        <f ca="1">IF(AND('Inserimento dati'!$B$3=$H$2, TabellaA1[[#This Row],[LUN]]="X"), "X",IF(AND('Inserimento dati'!$B$3=$I$2, TabellaA1[[#This Row],[MAR]]="X"), "X", IF(AND('Inserimento dati'!$B$3=$J$2, TabellaA1[[#This Row],[MER]]="X"), "X",IF(AND('Inserimento dati'!$B$3=$K$2, TabellaA1[[#This Row],[GIO]]="X"), "X", IF(AND('Inserimento dati'!$B$3=$L$2, TabellaA1[[#This Row],[VEN]]="X"), "X","")))))</f>
        <v/>
      </c>
      <c r="U211" s="53" t="str">
        <f t="shared" ca="1" si="10"/>
        <v/>
      </c>
    </row>
    <row r="212" spans="1:21" ht="30" hidden="1" x14ac:dyDescent="0.25">
      <c r="A212" s="38"/>
      <c r="B212" s="38" t="str">
        <f t="shared" si="9"/>
        <v>X</v>
      </c>
      <c r="C212" s="38" t="str">
        <f>IF(OR(TabellaA1[[#This Row],[LUN]]="X",TabellaA1[[#This Row],[MAR]]="X",TabellaA1[[#This Row],[MER]]="X",TabellaA1[[#This Row],[GIO]]="X",TabellaA1[[#This Row],[VEN]]="X",),"X","")</f>
        <v/>
      </c>
      <c r="D212" s="39" t="s">
        <v>26</v>
      </c>
      <c r="E212" s="40" t="s">
        <v>378</v>
      </c>
      <c r="F212" s="40" t="s">
        <v>3924</v>
      </c>
      <c r="G212" s="40" t="s">
        <v>379</v>
      </c>
      <c r="H212" s="41"/>
      <c r="I212" s="41"/>
      <c r="J212" s="41"/>
      <c r="K212" s="41"/>
      <c r="L212" s="42"/>
      <c r="M212" s="43" t="s">
        <v>29</v>
      </c>
      <c r="N212" s="43"/>
      <c r="O212" s="44"/>
      <c r="P212" s="44"/>
      <c r="Q212" s="43"/>
      <c r="R212" s="43">
        <v>45609</v>
      </c>
      <c r="S212" s="43" t="s">
        <v>380</v>
      </c>
      <c r="T212" s="207" t="str">
        <f ca="1">IF(AND('Inserimento dati'!$B$3=$H$2, TabellaA1[[#This Row],[LUN]]="X"), "X",IF(AND('Inserimento dati'!$B$3=$I$2, TabellaA1[[#This Row],[MAR]]="X"), "X", IF(AND('Inserimento dati'!$B$3=$J$2, TabellaA1[[#This Row],[MER]]="X"), "X",IF(AND('Inserimento dati'!$B$3=$K$2, TabellaA1[[#This Row],[GIO]]="X"), "X", IF(AND('Inserimento dati'!$B$3=$L$2, TabellaA1[[#This Row],[VEN]]="X"), "X","")))))</f>
        <v/>
      </c>
      <c r="U212" s="53" t="str">
        <f t="shared" ca="1" si="10"/>
        <v/>
      </c>
    </row>
    <row r="213" spans="1:21" ht="23.25" hidden="1" x14ac:dyDescent="0.25">
      <c r="A213" s="38"/>
      <c r="B213" s="38" t="str">
        <f t="shared" si="9"/>
        <v>X</v>
      </c>
      <c r="C213" s="38" t="str">
        <f>IF(OR(TabellaA1[[#This Row],[LUN]]="X",TabellaA1[[#This Row],[MAR]]="X",TabellaA1[[#This Row],[MER]]="X",TabellaA1[[#This Row],[GIO]]="X",TabellaA1[[#This Row],[VEN]]="X",),"X","")</f>
        <v/>
      </c>
      <c r="D213" s="39" t="s">
        <v>26</v>
      </c>
      <c r="E213" s="40" t="s">
        <v>387</v>
      </c>
      <c r="F213" s="40" t="s">
        <v>3923</v>
      </c>
      <c r="G213" s="40" t="s">
        <v>388</v>
      </c>
      <c r="H213" s="41"/>
      <c r="I213" s="41"/>
      <c r="J213" s="41"/>
      <c r="K213" s="41"/>
      <c r="L213" s="42"/>
      <c r="M213" s="43" t="s">
        <v>29</v>
      </c>
      <c r="N213" s="43"/>
      <c r="O213" s="44"/>
      <c r="P213" s="44"/>
      <c r="Q213" s="43"/>
      <c r="R213" s="43"/>
      <c r="S213" s="43"/>
      <c r="T213" s="207" t="str">
        <f ca="1">IF(AND('Inserimento dati'!$B$3=$H$2, TabellaA1[[#This Row],[LUN]]="X"), "X",IF(AND('Inserimento dati'!$B$3=$I$2, TabellaA1[[#This Row],[MAR]]="X"), "X", IF(AND('Inserimento dati'!$B$3=$J$2, TabellaA1[[#This Row],[MER]]="X"), "X",IF(AND('Inserimento dati'!$B$3=$K$2, TabellaA1[[#This Row],[GIO]]="X"), "X", IF(AND('Inserimento dati'!$B$3=$L$2, TabellaA1[[#This Row],[VEN]]="X"), "X","")))))</f>
        <v/>
      </c>
      <c r="U213" s="53" t="str">
        <f t="shared" ca="1" si="10"/>
        <v/>
      </c>
    </row>
    <row r="214" spans="1:21" ht="30" hidden="1" x14ac:dyDescent="0.25">
      <c r="A214" s="38"/>
      <c r="B214" s="38" t="str">
        <f t="shared" si="9"/>
        <v>X</v>
      </c>
      <c r="C214" s="38" t="str">
        <f>IF(OR(TabellaA1[[#This Row],[LUN]]="X",TabellaA1[[#This Row],[MAR]]="X",TabellaA1[[#This Row],[MER]]="X",TabellaA1[[#This Row],[GIO]]="X",TabellaA1[[#This Row],[VEN]]="X",),"X","")</f>
        <v/>
      </c>
      <c r="D214" s="39" t="s">
        <v>26</v>
      </c>
      <c r="E214" s="40" t="s">
        <v>404</v>
      </c>
      <c r="F214" s="40" t="s">
        <v>3923</v>
      </c>
      <c r="G214" s="40" t="s">
        <v>405</v>
      </c>
      <c r="H214" s="41"/>
      <c r="I214" s="41"/>
      <c r="J214" s="41"/>
      <c r="K214" s="41"/>
      <c r="L214" s="42"/>
      <c r="M214" s="43" t="s">
        <v>29</v>
      </c>
      <c r="N214" s="43"/>
      <c r="O214" s="44"/>
      <c r="P214" s="44"/>
      <c r="Q214" s="43" t="s">
        <v>406</v>
      </c>
      <c r="R214" s="43">
        <v>45602</v>
      </c>
      <c r="S214" s="43" t="s">
        <v>76</v>
      </c>
      <c r="T214" s="207" t="str">
        <f ca="1">IF(AND('Inserimento dati'!$B$3=$H$2, TabellaA1[[#This Row],[LUN]]="X"), "X",IF(AND('Inserimento dati'!$B$3=$I$2, TabellaA1[[#This Row],[MAR]]="X"), "X", IF(AND('Inserimento dati'!$B$3=$J$2, TabellaA1[[#This Row],[MER]]="X"), "X",IF(AND('Inserimento dati'!$B$3=$K$2, TabellaA1[[#This Row],[GIO]]="X"), "X", IF(AND('Inserimento dati'!$B$3=$L$2, TabellaA1[[#This Row],[VEN]]="X"), "X","")))))</f>
        <v/>
      </c>
      <c r="U214" s="53" t="str">
        <f t="shared" ca="1" si="10"/>
        <v/>
      </c>
    </row>
    <row r="215" spans="1:21" ht="30" hidden="1" x14ac:dyDescent="0.25">
      <c r="A215" s="38"/>
      <c r="B215" s="38" t="str">
        <f t="shared" si="9"/>
        <v>X</v>
      </c>
      <c r="C215" s="38" t="str">
        <f>IF(OR(TabellaA1[[#This Row],[LUN]]="X",TabellaA1[[#This Row],[MAR]]="X",TabellaA1[[#This Row],[MER]]="X",TabellaA1[[#This Row],[GIO]]="X",TabellaA1[[#This Row],[VEN]]="X",),"X","")</f>
        <v/>
      </c>
      <c r="D215" s="39" t="s">
        <v>26</v>
      </c>
      <c r="E215" s="40" t="s">
        <v>438</v>
      </c>
      <c r="F215" s="40" t="s">
        <v>3923</v>
      </c>
      <c r="G215" s="40" t="s">
        <v>439</v>
      </c>
      <c r="H215" s="41"/>
      <c r="I215" s="41"/>
      <c r="J215" s="41"/>
      <c r="K215" s="41"/>
      <c r="L215" s="42"/>
      <c r="M215" s="43" t="s">
        <v>29</v>
      </c>
      <c r="N215" s="43"/>
      <c r="O215" s="44"/>
      <c r="P215" s="44"/>
      <c r="Q215" s="43" t="s">
        <v>440</v>
      </c>
      <c r="R215" s="43">
        <v>45602</v>
      </c>
      <c r="S215" s="43" t="s">
        <v>76</v>
      </c>
      <c r="T215" s="207" t="str">
        <f ca="1">IF(AND('Inserimento dati'!$B$3=$H$2, TabellaA1[[#This Row],[LUN]]="X"), "X",IF(AND('Inserimento dati'!$B$3=$I$2, TabellaA1[[#This Row],[MAR]]="X"), "X", IF(AND('Inserimento dati'!$B$3=$J$2, TabellaA1[[#This Row],[MER]]="X"), "X",IF(AND('Inserimento dati'!$B$3=$K$2, TabellaA1[[#This Row],[GIO]]="X"), "X", IF(AND('Inserimento dati'!$B$3=$L$2, TabellaA1[[#This Row],[VEN]]="X"), "X","")))))</f>
        <v/>
      </c>
      <c r="U215" s="53" t="str">
        <f t="shared" ca="1" si="10"/>
        <v/>
      </c>
    </row>
    <row r="216" spans="1:21" ht="30" hidden="1" x14ac:dyDescent="0.25">
      <c r="A216" s="38"/>
      <c r="B216" s="38" t="str">
        <f t="shared" si="9"/>
        <v>X</v>
      </c>
      <c r="C216" s="38" t="str">
        <f>IF(OR(TabellaA1[[#This Row],[LUN]]="X",TabellaA1[[#This Row],[MAR]]="X",TabellaA1[[#This Row],[MER]]="X",TabellaA1[[#This Row],[GIO]]="X",TabellaA1[[#This Row],[VEN]]="X",),"X","")</f>
        <v/>
      </c>
      <c r="D216" s="39" t="s">
        <v>26</v>
      </c>
      <c r="E216" s="40" t="s">
        <v>427</v>
      </c>
      <c r="F216" s="40" t="s">
        <v>3927</v>
      </c>
      <c r="G216" s="40" t="s">
        <v>428</v>
      </c>
      <c r="H216" s="41"/>
      <c r="I216" s="41"/>
      <c r="J216" s="41"/>
      <c r="K216" s="41"/>
      <c r="L216" s="42"/>
      <c r="M216" s="43" t="s">
        <v>29</v>
      </c>
      <c r="N216" s="43"/>
      <c r="O216" s="44"/>
      <c r="P216" s="44"/>
      <c r="Q216" s="43" t="s">
        <v>429</v>
      </c>
      <c r="R216" s="43">
        <v>45600</v>
      </c>
      <c r="S216" s="43" t="s">
        <v>380</v>
      </c>
      <c r="T216" s="207" t="str">
        <f ca="1">IF(AND('Inserimento dati'!$B$3=$H$2, TabellaA1[[#This Row],[LUN]]="X"), "X",IF(AND('Inserimento dati'!$B$3=$I$2, TabellaA1[[#This Row],[MAR]]="X"), "X", IF(AND('Inserimento dati'!$B$3=$J$2, TabellaA1[[#This Row],[MER]]="X"), "X",IF(AND('Inserimento dati'!$B$3=$K$2, TabellaA1[[#This Row],[GIO]]="X"), "X", IF(AND('Inserimento dati'!$B$3=$L$2, TabellaA1[[#This Row],[VEN]]="X"), "X","")))))</f>
        <v/>
      </c>
      <c r="U216" s="53" t="str">
        <f t="shared" ca="1" si="10"/>
        <v/>
      </c>
    </row>
    <row r="217" spans="1:21" ht="30" hidden="1" x14ac:dyDescent="0.25">
      <c r="A217" s="38"/>
      <c r="B217" s="38" t="str">
        <f t="shared" si="9"/>
        <v>X</v>
      </c>
      <c r="C217" s="38" t="str">
        <f>IF(OR(TabellaA1[[#This Row],[LUN]]="X",TabellaA1[[#This Row],[MAR]]="X",TabellaA1[[#This Row],[MER]]="X",TabellaA1[[#This Row],[GIO]]="X",TabellaA1[[#This Row],[VEN]]="X",),"X","")</f>
        <v/>
      </c>
      <c r="D217" s="39" t="s">
        <v>26</v>
      </c>
      <c r="E217" s="40" t="s">
        <v>430</v>
      </c>
      <c r="F217" s="40" t="s">
        <v>3927</v>
      </c>
      <c r="G217" s="40" t="s">
        <v>431</v>
      </c>
      <c r="H217" s="41"/>
      <c r="I217" s="41"/>
      <c r="J217" s="41"/>
      <c r="K217" s="41"/>
      <c r="L217" s="42"/>
      <c r="M217" s="43" t="s">
        <v>29</v>
      </c>
      <c r="N217" s="43"/>
      <c r="O217" s="44"/>
      <c r="P217" s="44"/>
      <c r="Q217" s="43" t="s">
        <v>429</v>
      </c>
      <c r="R217" s="43">
        <v>45600</v>
      </c>
      <c r="S217" s="43" t="s">
        <v>380</v>
      </c>
      <c r="T217" s="207" t="str">
        <f ca="1">IF(AND('Inserimento dati'!$B$3=$H$2, TabellaA1[[#This Row],[LUN]]="X"), "X",IF(AND('Inserimento dati'!$B$3=$I$2, TabellaA1[[#This Row],[MAR]]="X"), "X", IF(AND('Inserimento dati'!$B$3=$J$2, TabellaA1[[#This Row],[MER]]="X"), "X",IF(AND('Inserimento dati'!$B$3=$K$2, TabellaA1[[#This Row],[GIO]]="X"), "X", IF(AND('Inserimento dati'!$B$3=$L$2, TabellaA1[[#This Row],[VEN]]="X"), "X","")))))</f>
        <v/>
      </c>
      <c r="U217" s="53" t="str">
        <f t="shared" ca="1" si="10"/>
        <v/>
      </c>
    </row>
    <row r="218" spans="1:21" ht="30" hidden="1" x14ac:dyDescent="0.25">
      <c r="A218" s="38"/>
      <c r="B218" s="38" t="str">
        <f t="shared" si="9"/>
        <v>X</v>
      </c>
      <c r="C218" s="38" t="str">
        <f>IF(OR(TabellaA1[[#This Row],[LUN]]="X",TabellaA1[[#This Row],[MAR]]="X",TabellaA1[[#This Row],[MER]]="X",TabellaA1[[#This Row],[GIO]]="X",TabellaA1[[#This Row],[VEN]]="X",),"X","")</f>
        <v/>
      </c>
      <c r="D218" s="39" t="s">
        <v>26</v>
      </c>
      <c r="E218" s="40" t="s">
        <v>401</v>
      </c>
      <c r="F218" s="40" t="s">
        <v>3923</v>
      </c>
      <c r="G218" s="40" t="s">
        <v>402</v>
      </c>
      <c r="H218" s="41"/>
      <c r="I218" s="41"/>
      <c r="J218" s="41"/>
      <c r="K218" s="41"/>
      <c r="L218" s="42"/>
      <c r="M218" s="43" t="s">
        <v>29</v>
      </c>
      <c r="N218" s="43"/>
      <c r="O218" s="44"/>
      <c r="P218" s="44"/>
      <c r="Q218" s="43" t="s">
        <v>403</v>
      </c>
      <c r="R218" s="43"/>
      <c r="S218" s="43"/>
      <c r="T218" s="207" t="str">
        <f ca="1">IF(AND('Inserimento dati'!$B$3=$H$2, TabellaA1[[#This Row],[LUN]]="X"), "X",IF(AND('Inserimento dati'!$B$3=$I$2, TabellaA1[[#This Row],[MAR]]="X"), "X", IF(AND('Inserimento dati'!$B$3=$J$2, TabellaA1[[#This Row],[MER]]="X"), "X",IF(AND('Inserimento dati'!$B$3=$K$2, TabellaA1[[#This Row],[GIO]]="X"), "X", IF(AND('Inserimento dati'!$B$3=$L$2, TabellaA1[[#This Row],[VEN]]="X"), "X","")))))</f>
        <v/>
      </c>
      <c r="U218" s="53" t="str">
        <f t="shared" ca="1" si="10"/>
        <v/>
      </c>
    </row>
    <row r="219" spans="1:21" ht="23.25" hidden="1" x14ac:dyDescent="0.25">
      <c r="A219" s="38"/>
      <c r="B219" s="38" t="str">
        <f t="shared" si="9"/>
        <v>X</v>
      </c>
      <c r="C219" s="38" t="str">
        <f>IF(OR(TabellaA1[[#This Row],[LUN]]="X",TabellaA1[[#This Row],[MAR]]="X",TabellaA1[[#This Row],[MER]]="X",TabellaA1[[#This Row],[GIO]]="X",TabellaA1[[#This Row],[VEN]]="X",),"X","")</f>
        <v/>
      </c>
      <c r="D219" s="39" t="s">
        <v>26</v>
      </c>
      <c r="E219" s="40" t="s">
        <v>432</v>
      </c>
      <c r="F219" s="40" t="s">
        <v>3923</v>
      </c>
      <c r="G219" s="40" t="s">
        <v>433</v>
      </c>
      <c r="H219" s="41"/>
      <c r="I219" s="41"/>
      <c r="J219" s="41"/>
      <c r="K219" s="41"/>
      <c r="L219" s="42"/>
      <c r="M219" s="43" t="s">
        <v>29</v>
      </c>
      <c r="N219" s="43"/>
      <c r="O219" s="44"/>
      <c r="P219" s="44"/>
      <c r="Q219" s="43" t="s">
        <v>434</v>
      </c>
      <c r="R219" s="43"/>
      <c r="S219" s="43"/>
      <c r="T219" s="207" t="str">
        <f ca="1">IF(AND('Inserimento dati'!$B$3=$H$2, TabellaA1[[#This Row],[LUN]]="X"), "X",IF(AND('Inserimento dati'!$B$3=$I$2, TabellaA1[[#This Row],[MAR]]="X"), "X", IF(AND('Inserimento dati'!$B$3=$J$2, TabellaA1[[#This Row],[MER]]="X"), "X",IF(AND('Inserimento dati'!$B$3=$K$2, TabellaA1[[#This Row],[GIO]]="X"), "X", IF(AND('Inserimento dati'!$B$3=$L$2, TabellaA1[[#This Row],[VEN]]="X"), "X","")))))</f>
        <v/>
      </c>
      <c r="U219" s="53" t="str">
        <f t="shared" ca="1" si="10"/>
        <v/>
      </c>
    </row>
    <row r="220" spans="1:21" ht="23.25" hidden="1" x14ac:dyDescent="0.25">
      <c r="A220" s="38"/>
      <c r="B220" s="38" t="str">
        <f t="shared" si="9"/>
        <v>X</v>
      </c>
      <c r="C220" s="38" t="str">
        <f>IF(OR(TabellaA1[[#This Row],[LUN]]="X",TabellaA1[[#This Row],[MAR]]="X",TabellaA1[[#This Row],[MER]]="X",TabellaA1[[#This Row],[GIO]]="X",TabellaA1[[#This Row],[VEN]]="X",),"X","")</f>
        <v/>
      </c>
      <c r="D220" s="39" t="s">
        <v>26</v>
      </c>
      <c r="E220" s="40" t="s">
        <v>435</v>
      </c>
      <c r="F220" s="40" t="s">
        <v>3923</v>
      </c>
      <c r="G220" s="40" t="s">
        <v>436</v>
      </c>
      <c r="H220" s="41"/>
      <c r="I220" s="41"/>
      <c r="J220" s="41"/>
      <c r="K220" s="41"/>
      <c r="L220" s="42"/>
      <c r="M220" s="43" t="s">
        <v>29</v>
      </c>
      <c r="N220" s="43"/>
      <c r="O220" s="44"/>
      <c r="P220" s="44"/>
      <c r="Q220" s="43" t="s">
        <v>437</v>
      </c>
      <c r="R220" s="43"/>
      <c r="S220" s="43"/>
      <c r="T220" s="207" t="str">
        <f ca="1">IF(AND('Inserimento dati'!$B$3=$H$2, TabellaA1[[#This Row],[LUN]]="X"), "X",IF(AND('Inserimento dati'!$B$3=$I$2, TabellaA1[[#This Row],[MAR]]="X"), "X", IF(AND('Inserimento dati'!$B$3=$J$2, TabellaA1[[#This Row],[MER]]="X"), "X",IF(AND('Inserimento dati'!$B$3=$K$2, TabellaA1[[#This Row],[GIO]]="X"), "X", IF(AND('Inserimento dati'!$B$3=$L$2, TabellaA1[[#This Row],[VEN]]="X"), "X","")))))</f>
        <v/>
      </c>
      <c r="U220" s="53" t="str">
        <f t="shared" ca="1" si="10"/>
        <v/>
      </c>
    </row>
    <row r="221" spans="1:21" ht="23.25" hidden="1" x14ac:dyDescent="0.25">
      <c r="A221" s="24"/>
      <c r="B221" s="24"/>
      <c r="C221" s="24" t="str">
        <f>IF(OR(TabellaA1[[#This Row],[LUN]]="X",TabellaA1[[#This Row],[MAR]]="X",TabellaA1[[#This Row],[MER]]="X",TabellaA1[[#This Row],[GIO]]="X",TabellaA1[[#This Row],[VEN]]="X",),"X","")</f>
        <v/>
      </c>
      <c r="D221" s="25" t="s">
        <v>26</v>
      </c>
      <c r="E221" s="26" t="s">
        <v>47</v>
      </c>
      <c r="F221" s="26">
        <v>400</v>
      </c>
      <c r="G221" s="26" t="s">
        <v>48</v>
      </c>
      <c r="H221" s="27"/>
      <c r="I221" s="27"/>
      <c r="J221" s="27"/>
      <c r="K221" s="27"/>
      <c r="L221" s="27"/>
      <c r="M221" s="26" t="s">
        <v>29</v>
      </c>
      <c r="N221" s="28"/>
      <c r="O221" s="29"/>
      <c r="P221" s="29"/>
      <c r="Q221" s="28"/>
      <c r="R221" s="28"/>
      <c r="S221" s="28"/>
      <c r="T221" s="30" t="str">
        <f ca="1">IF(AND('Inserimento dati'!$B$3=$H$2, TabellaA1[[#This Row],[LUN]]="X"), "X",IF(AND('Inserimento dati'!$B$3=$I$2, TabellaA1[[#This Row],[MAR]]="X"), "X", IF(AND('Inserimento dati'!$B$3=$J$2, TabellaA1[[#This Row],[MER]]="X"), "X",IF(AND('Inserimento dati'!$B$3=$K$2, TabellaA1[[#This Row],[GIO]]="X"), "X", IF(AND('Inserimento dati'!$B$3=$L$2, TabellaA1[[#This Row],[VEN]]="X"), "X","")))))</f>
        <v/>
      </c>
      <c r="U221" s="69"/>
    </row>
    <row r="222" spans="1:21" ht="23.25" hidden="1" x14ac:dyDescent="0.25">
      <c r="A222" s="38"/>
      <c r="B222" s="38"/>
      <c r="C222" s="38" t="str">
        <f>IF(OR(TabellaA1[[#This Row],[LUN]]="X",TabellaA1[[#This Row],[MAR]]="X",TabellaA1[[#This Row],[MER]]="X",TabellaA1[[#This Row],[GIO]]="X",TabellaA1[[#This Row],[VEN]]="X",),"X","")</f>
        <v/>
      </c>
      <c r="D222" s="39" t="s">
        <v>26</v>
      </c>
      <c r="E222" s="40" t="s">
        <v>449</v>
      </c>
      <c r="F222" s="40" t="s">
        <v>3925</v>
      </c>
      <c r="G222" s="40" t="s">
        <v>450</v>
      </c>
      <c r="H222" s="41"/>
      <c r="I222" s="41"/>
      <c r="J222" s="41"/>
      <c r="K222" s="41"/>
      <c r="L222" s="42"/>
      <c r="M222" s="43" t="s">
        <v>29</v>
      </c>
      <c r="N222" s="43"/>
      <c r="O222" s="44"/>
      <c r="P222" s="44"/>
      <c r="Q222" s="43"/>
      <c r="R222" s="43"/>
      <c r="S222" s="43"/>
      <c r="T222" s="207" t="str">
        <f ca="1">IF(AND('Inserimento dati'!$B$3=$H$2, TabellaA1[[#This Row],[LUN]]="X"), "X",IF(AND('Inserimento dati'!$B$3=$I$2, TabellaA1[[#This Row],[MAR]]="X"), "X", IF(AND('Inserimento dati'!$B$3=$J$2, TabellaA1[[#This Row],[MER]]="X"), "X",IF(AND('Inserimento dati'!$B$3=$K$2, TabellaA1[[#This Row],[GIO]]="X"), "X", IF(AND('Inserimento dati'!$B$3=$L$2, TabellaA1[[#This Row],[VEN]]="X"), "X","")))))</f>
        <v/>
      </c>
      <c r="U222" s="53" t="str">
        <f t="shared" ref="U222:U228" ca="1" si="11">IFERROR(MID(G222,_xlfn.AGGREGATE(15,6,(ROW(INDIRECT("1:"&amp;LEN(G222)-7)))/(ISNUMBER(--MID(G222,ROW(INDIRECT("1:"&amp;LEN(G222)-7)),8))),1),8),"")</f>
        <v/>
      </c>
    </row>
    <row r="223" spans="1:21" ht="30" hidden="1" x14ac:dyDescent="0.25">
      <c r="A223" s="38"/>
      <c r="B223" s="38"/>
      <c r="C223" s="38" t="str">
        <f>IF(OR(TabellaA1[[#This Row],[LUN]]="X",TabellaA1[[#This Row],[MAR]]="X",TabellaA1[[#This Row],[MER]]="X",TabellaA1[[#This Row],[GIO]]="X",TabellaA1[[#This Row],[VEN]]="X",),"X","")</f>
        <v/>
      </c>
      <c r="D223" s="39" t="s">
        <v>26</v>
      </c>
      <c r="E223" s="40" t="s">
        <v>445</v>
      </c>
      <c r="F223" s="40" t="s">
        <v>3925</v>
      </c>
      <c r="G223" s="40" t="s">
        <v>446</v>
      </c>
      <c r="H223" s="41"/>
      <c r="I223" s="41"/>
      <c r="J223" s="41"/>
      <c r="K223" s="41"/>
      <c r="L223" s="42"/>
      <c r="M223" s="43" t="s">
        <v>29</v>
      </c>
      <c r="N223" s="43"/>
      <c r="O223" s="44"/>
      <c r="P223" s="44"/>
      <c r="Q223" s="43" t="s">
        <v>447</v>
      </c>
      <c r="R223" s="43"/>
      <c r="S223" s="43" t="s">
        <v>448</v>
      </c>
      <c r="T223" s="207" t="str">
        <f ca="1">IF(AND('Inserimento dati'!$B$3=$H$2, TabellaA1[[#This Row],[LUN]]="X"), "X",IF(AND('Inserimento dati'!$B$3=$I$2, TabellaA1[[#This Row],[MAR]]="X"), "X", IF(AND('Inserimento dati'!$B$3=$J$2, TabellaA1[[#This Row],[MER]]="X"), "X",IF(AND('Inserimento dati'!$B$3=$K$2, TabellaA1[[#This Row],[GIO]]="X"), "X", IF(AND('Inserimento dati'!$B$3=$L$2, TabellaA1[[#This Row],[VEN]]="X"), "X","")))))</f>
        <v/>
      </c>
      <c r="U223" s="53" t="str">
        <f t="shared" ca="1" si="11"/>
        <v/>
      </c>
    </row>
    <row r="224" spans="1:21" ht="30" hidden="1" x14ac:dyDescent="0.25">
      <c r="A224" s="24"/>
      <c r="B224" s="24" t="str">
        <f>IF(OR(A224="x",A224="X"),"",IF(ISBLANK(A224),"X",""))</f>
        <v>X</v>
      </c>
      <c r="C224" s="24" t="str">
        <f>IF(OR(TabellaA1[[#This Row],[LUN]]="X",TabellaA1[[#This Row],[MAR]]="X",TabellaA1[[#This Row],[MER]]="X",TabellaA1[[#This Row],[GIO]]="X",TabellaA1[[#This Row],[VEN]]="X",),"X","")</f>
        <v/>
      </c>
      <c r="D224" s="25" t="s">
        <v>26</v>
      </c>
      <c r="E224" s="26" t="s">
        <v>57</v>
      </c>
      <c r="F224" s="26">
        <v>400</v>
      </c>
      <c r="G224" s="26" t="s">
        <v>58</v>
      </c>
      <c r="H224" s="27"/>
      <c r="I224" s="27"/>
      <c r="J224" s="27"/>
      <c r="K224" s="27"/>
      <c r="L224" s="27"/>
      <c r="M224" s="26" t="s">
        <v>29</v>
      </c>
      <c r="N224" s="28"/>
      <c r="O224" s="29"/>
      <c r="P224" s="29"/>
      <c r="Q224" s="28"/>
      <c r="R224" s="28"/>
      <c r="S224" s="28"/>
      <c r="T224" s="35" t="str">
        <f ca="1">IF(AND('Inserimento dati'!$B$3=$H$2, TabellaA1[[#This Row],[LUN]]="X"), "X",IF(AND('Inserimento dati'!$B$3=$I$2, TabellaA1[[#This Row],[MAR]]="X"), "X", IF(AND('Inserimento dati'!$B$3=$J$2, TabellaA1[[#This Row],[MER]]="X"), "X",IF(AND('Inserimento dati'!$B$3=$K$2, TabellaA1[[#This Row],[GIO]]="X"), "X", IF(AND('Inserimento dati'!$B$3=$L$2, TabellaA1[[#This Row],[VEN]]="X"), "X","")))))</f>
        <v/>
      </c>
      <c r="U224" s="53" t="str">
        <f t="shared" ca="1" si="11"/>
        <v/>
      </c>
    </row>
    <row r="225" spans="1:21" ht="23.25" hidden="1" x14ac:dyDescent="0.25">
      <c r="A225" s="38"/>
      <c r="B225" s="38" t="str">
        <f>IF(OR(A225="x",A225="X"),"",IF(ISBLANK(A225),"X",""))</f>
        <v>X</v>
      </c>
      <c r="C225" s="38" t="str">
        <f>IF(OR(TabellaA1[[#This Row],[LUN]]="X",TabellaA1[[#This Row],[MAR]]="X",TabellaA1[[#This Row],[MER]]="X",TabellaA1[[#This Row],[GIO]]="X",TabellaA1[[#This Row],[VEN]]="X",),"X","")</f>
        <v/>
      </c>
      <c r="D225" s="39" t="s">
        <v>26</v>
      </c>
      <c r="E225" s="40" t="s">
        <v>196</v>
      </c>
      <c r="F225" s="40" t="s">
        <v>3925</v>
      </c>
      <c r="G225" s="40" t="s">
        <v>197</v>
      </c>
      <c r="H225" s="41"/>
      <c r="I225" s="41"/>
      <c r="J225" s="41"/>
      <c r="K225" s="41"/>
      <c r="L225" s="42"/>
      <c r="M225" s="43" t="s">
        <v>29</v>
      </c>
      <c r="N225" s="43"/>
      <c r="O225" s="44"/>
      <c r="P225" s="44"/>
      <c r="Q225" s="43"/>
      <c r="R225" s="43"/>
      <c r="S225" s="43"/>
      <c r="T225" s="207" t="str">
        <f ca="1">IF(AND('Inserimento dati'!$B$3=$H$2, TabellaA1[[#This Row],[LUN]]="X"), "X",IF(AND('Inserimento dati'!$B$3=$I$2, TabellaA1[[#This Row],[MAR]]="X"), "X", IF(AND('Inserimento dati'!$B$3=$J$2, TabellaA1[[#This Row],[MER]]="X"), "X",IF(AND('Inserimento dati'!$B$3=$K$2, TabellaA1[[#This Row],[GIO]]="X"), "X", IF(AND('Inserimento dati'!$B$3=$L$2, TabellaA1[[#This Row],[VEN]]="X"), "X","")))))</f>
        <v/>
      </c>
      <c r="U225" s="53" t="str">
        <f t="shared" ca="1" si="11"/>
        <v/>
      </c>
    </row>
    <row r="226" spans="1:21" ht="45" hidden="1" x14ac:dyDescent="0.25">
      <c r="A226" s="38"/>
      <c r="B226" s="38" t="str">
        <f>IF(OR(A226="x",A226="X"),"",IF(ISBLANK(A226),"X",""))</f>
        <v>X</v>
      </c>
      <c r="C226" s="38" t="str">
        <f>IF(OR(TabellaA1[[#This Row],[LUN]]="X",TabellaA1[[#This Row],[MAR]]="X",TabellaA1[[#This Row],[MER]]="X",TabellaA1[[#This Row],[GIO]]="X",TabellaA1[[#This Row],[VEN]]="X",),"X","")</f>
        <v/>
      </c>
      <c r="D226" s="39" t="s">
        <v>26</v>
      </c>
      <c r="E226" s="40" t="s">
        <v>328</v>
      </c>
      <c r="F226" s="40" t="s">
        <v>3925</v>
      </c>
      <c r="G226" s="40" t="s">
        <v>329</v>
      </c>
      <c r="H226" s="41"/>
      <c r="I226" s="41"/>
      <c r="J226" s="41"/>
      <c r="K226" s="41"/>
      <c r="L226" s="42"/>
      <c r="M226" s="43" t="s">
        <v>29</v>
      </c>
      <c r="N226" s="43"/>
      <c r="O226" s="44"/>
      <c r="P226" s="44"/>
      <c r="Q226" s="43" t="s">
        <v>330</v>
      </c>
      <c r="R226" s="43"/>
      <c r="S226" s="43"/>
      <c r="T226" s="207" t="str">
        <f ca="1">IF(AND('Inserimento dati'!$B$3=$H$2, TabellaA1[[#This Row],[LUN]]="X"), "X",IF(AND('Inserimento dati'!$B$3=$I$2, TabellaA1[[#This Row],[MAR]]="X"), "X", IF(AND('Inserimento dati'!$B$3=$J$2, TabellaA1[[#This Row],[MER]]="X"), "X",IF(AND('Inserimento dati'!$B$3=$K$2, TabellaA1[[#This Row],[GIO]]="X"), "X", IF(AND('Inserimento dati'!$B$3=$L$2, TabellaA1[[#This Row],[VEN]]="X"), "X","")))))</f>
        <v/>
      </c>
      <c r="U226" s="53" t="str">
        <f t="shared" ca="1" si="11"/>
        <v/>
      </c>
    </row>
    <row r="227" spans="1:21" ht="23.25" hidden="1" x14ac:dyDescent="0.25">
      <c r="A227" s="38"/>
      <c r="B227" s="38" t="str">
        <f>IF(OR(A227="x",A227="X"),"",IF(ISBLANK(A227),"X",""))</f>
        <v>X</v>
      </c>
      <c r="C227" s="38" t="str">
        <f>IF(OR(TabellaA1[[#This Row],[LUN]]="X",TabellaA1[[#This Row],[MAR]]="X",TabellaA1[[#This Row],[MER]]="X",TabellaA1[[#This Row],[GIO]]="X",TabellaA1[[#This Row],[VEN]]="X",),"X","")</f>
        <v/>
      </c>
      <c r="D227" s="39" t="s">
        <v>26</v>
      </c>
      <c r="E227" s="40" t="s">
        <v>376</v>
      </c>
      <c r="F227" s="40" t="s">
        <v>3925</v>
      </c>
      <c r="G227" s="40" t="s">
        <v>377</v>
      </c>
      <c r="H227" s="41"/>
      <c r="I227" s="41"/>
      <c r="J227" s="41"/>
      <c r="K227" s="41"/>
      <c r="L227" s="42"/>
      <c r="M227" s="43" t="s">
        <v>29</v>
      </c>
      <c r="N227" s="43"/>
      <c r="O227" s="44"/>
      <c r="P227" s="44"/>
      <c r="Q227" s="43"/>
      <c r="R227" s="43"/>
      <c r="S227" s="43"/>
      <c r="T227" s="207" t="str">
        <f ca="1">IF(AND('Inserimento dati'!$B$3=$H$2, TabellaA1[[#This Row],[LUN]]="X"), "X",IF(AND('Inserimento dati'!$B$3=$I$2, TabellaA1[[#This Row],[MAR]]="X"), "X", IF(AND('Inserimento dati'!$B$3=$J$2, TabellaA1[[#This Row],[MER]]="X"), "X",IF(AND('Inserimento dati'!$B$3=$K$2, TabellaA1[[#This Row],[GIO]]="X"), "X", IF(AND('Inserimento dati'!$B$3=$L$2, TabellaA1[[#This Row],[VEN]]="X"), "X","")))))</f>
        <v/>
      </c>
      <c r="U227" s="53" t="str">
        <f t="shared" ca="1" si="11"/>
        <v/>
      </c>
    </row>
    <row r="228" spans="1:21" ht="30" hidden="1" x14ac:dyDescent="0.25">
      <c r="A228" s="38"/>
      <c r="B228" s="38" t="str">
        <f>IF(OR(A228="x",A228="X"),"",IF(ISBLANK(A228),"X",""))</f>
        <v>X</v>
      </c>
      <c r="C228" s="38" t="str">
        <f>IF(OR(TabellaA1[[#This Row],[LUN]]="X",TabellaA1[[#This Row],[MAR]]="X",TabellaA1[[#This Row],[MER]]="X",TabellaA1[[#This Row],[GIO]]="X",TabellaA1[[#This Row],[VEN]]="X",),"X","")</f>
        <v/>
      </c>
      <c r="D228" s="39" t="s">
        <v>26</v>
      </c>
      <c r="E228" s="40" t="s">
        <v>418</v>
      </c>
      <c r="F228" s="40" t="s">
        <v>3925</v>
      </c>
      <c r="G228" s="40" t="s">
        <v>419</v>
      </c>
      <c r="H228" s="41"/>
      <c r="I228" s="41"/>
      <c r="J228" s="41"/>
      <c r="K228" s="41"/>
      <c r="L228" s="42"/>
      <c r="M228" s="43" t="s">
        <v>29</v>
      </c>
      <c r="N228" s="43"/>
      <c r="O228" s="44"/>
      <c r="P228" s="44"/>
      <c r="Q228" s="43"/>
      <c r="R228" s="43"/>
      <c r="S228" s="43"/>
      <c r="T228" s="207" t="str">
        <f ca="1">IF(AND('Inserimento dati'!$B$3=$H$2, TabellaA1[[#This Row],[LUN]]="X"), "X",IF(AND('Inserimento dati'!$B$3=$I$2, TabellaA1[[#This Row],[MAR]]="X"), "X", IF(AND('Inserimento dati'!$B$3=$J$2, TabellaA1[[#This Row],[MER]]="X"), "X",IF(AND('Inserimento dati'!$B$3=$K$2, TabellaA1[[#This Row],[GIO]]="X"), "X", IF(AND('Inserimento dati'!$B$3=$L$2, TabellaA1[[#This Row],[VEN]]="X"), "X","")))))</f>
        <v/>
      </c>
      <c r="U228" s="53" t="str">
        <f t="shared" ca="1" si="11"/>
        <v/>
      </c>
    </row>
    <row r="229" spans="1:21" ht="30" hidden="1" x14ac:dyDescent="0.25">
      <c r="A229" s="24"/>
      <c r="B229" s="24"/>
      <c r="C229" s="24" t="str">
        <f>IF(OR(TabellaA1[[#This Row],[LUN]]="X",TabellaA1[[#This Row],[MAR]]="X",TabellaA1[[#This Row],[MER]]="X",TabellaA1[[#This Row],[GIO]]="X",TabellaA1[[#This Row],[VEN]]="X",),"X","")</f>
        <v/>
      </c>
      <c r="D229" s="25" t="s">
        <v>26</v>
      </c>
      <c r="E229" s="26" t="s">
        <v>4953</v>
      </c>
      <c r="F229" s="26">
        <v>400</v>
      </c>
      <c r="G229" s="26" t="s">
        <v>4954</v>
      </c>
      <c r="H229" s="27"/>
      <c r="I229" s="27"/>
      <c r="J229" s="27"/>
      <c r="K229" s="27"/>
      <c r="L229" s="27"/>
      <c r="M229" s="26" t="s">
        <v>631</v>
      </c>
      <c r="N229" s="28"/>
      <c r="O229" s="29"/>
      <c r="P229" s="29"/>
      <c r="Q229" s="28" t="s">
        <v>4984</v>
      </c>
      <c r="R229" s="28">
        <v>46121</v>
      </c>
      <c r="S229" s="28" t="s">
        <v>1993</v>
      </c>
      <c r="T229" s="30" t="str">
        <f ca="1">IF(AND('Inserimento dati'!$B$3=$H$2, TabellaA1[[#This Row],[LUN]]="X"), "X",IF(AND('Inserimento dati'!$B$3=$I$2, TabellaA1[[#This Row],[MAR]]="X"), "X", IF(AND('Inserimento dati'!$B$3=$J$2, TabellaA1[[#This Row],[MER]]="X"), "X",IF(AND('Inserimento dati'!$B$3=$K$2, TabellaA1[[#This Row],[GIO]]="X"), "X", IF(AND('Inserimento dati'!$B$3=$L$2, TabellaA1[[#This Row],[VEN]]="X"), "X","")))))</f>
        <v/>
      </c>
      <c r="U229" s="54"/>
    </row>
    <row r="230" spans="1:21" ht="23.25" hidden="1" x14ac:dyDescent="0.25">
      <c r="A230" s="24"/>
      <c r="B230" s="24"/>
      <c r="C230" s="24" t="str">
        <f>IF(OR(TabellaA1[[#This Row],[LUN]]="X",TabellaA1[[#This Row],[MAR]]="X",TabellaA1[[#This Row],[MER]]="X",TabellaA1[[#This Row],[GIO]]="X",TabellaA1[[#This Row],[VEN]]="X",),"X","")</f>
        <v/>
      </c>
      <c r="D230" s="25" t="s">
        <v>26</v>
      </c>
      <c r="E230" s="26" t="s">
        <v>4839</v>
      </c>
      <c r="F230" s="26">
        <v>400</v>
      </c>
      <c r="G230" s="26" t="s">
        <v>4840</v>
      </c>
      <c r="H230" s="27"/>
      <c r="I230" s="27"/>
      <c r="J230" s="27"/>
      <c r="K230" s="27"/>
      <c r="L230" s="27"/>
      <c r="M230" s="26" t="s">
        <v>631</v>
      </c>
      <c r="N230" s="28"/>
      <c r="O230" s="29"/>
      <c r="P230" s="29"/>
      <c r="Q230" s="28" t="s">
        <v>4905</v>
      </c>
      <c r="R230" s="28">
        <v>46112</v>
      </c>
      <c r="S230" s="28" t="s">
        <v>68</v>
      </c>
      <c r="T230" s="30" t="str">
        <f ca="1">IF(AND('Inserimento dati'!$B$3=$H$2, TabellaA1[[#This Row],[LUN]]="X"), "X",IF(AND('Inserimento dati'!$B$3=$I$2, TabellaA1[[#This Row],[MAR]]="X"), "X", IF(AND('Inserimento dati'!$B$3=$J$2, TabellaA1[[#This Row],[MER]]="X"), "X",IF(AND('Inserimento dati'!$B$3=$K$2, TabellaA1[[#This Row],[GIO]]="X"), "X", IF(AND('Inserimento dati'!$B$3=$L$2, TabellaA1[[#This Row],[VEN]]="X"), "X","")))))</f>
        <v/>
      </c>
      <c r="U230" s="54"/>
    </row>
    <row r="231" spans="1:21" ht="23.25" hidden="1" x14ac:dyDescent="0.25">
      <c r="A231" s="24"/>
      <c r="B231" s="24"/>
      <c r="C231" s="24" t="str">
        <f>IF(OR(TabellaA1[[#This Row],[LUN]]="X",TabellaA1[[#This Row],[MAR]]="X",TabellaA1[[#This Row],[MER]]="X",TabellaA1[[#This Row],[GIO]]="X",TabellaA1[[#This Row],[VEN]]="X",),"X","")</f>
        <v/>
      </c>
      <c r="D231" s="25" t="s">
        <v>26</v>
      </c>
      <c r="E231" s="26" t="s">
        <v>4841</v>
      </c>
      <c r="F231" s="26">
        <v>400</v>
      </c>
      <c r="G231" s="26" t="s">
        <v>4842</v>
      </c>
      <c r="H231" s="27"/>
      <c r="I231" s="27"/>
      <c r="J231" s="27"/>
      <c r="K231" s="27"/>
      <c r="L231" s="27"/>
      <c r="M231" s="26" t="s">
        <v>631</v>
      </c>
      <c r="N231" s="28"/>
      <c r="O231" s="29"/>
      <c r="P231" s="29"/>
      <c r="Q231" s="28" t="s">
        <v>4905</v>
      </c>
      <c r="R231" s="28">
        <v>46112</v>
      </c>
      <c r="S231" s="28" t="s">
        <v>68</v>
      </c>
      <c r="T231" s="30" t="str">
        <f ca="1">IF(AND('Inserimento dati'!$B$3=$H$2, TabellaA1[[#This Row],[LUN]]="X"), "X",IF(AND('Inserimento dati'!$B$3=$I$2, TabellaA1[[#This Row],[MAR]]="X"), "X", IF(AND('Inserimento dati'!$B$3=$J$2, TabellaA1[[#This Row],[MER]]="X"), "X",IF(AND('Inserimento dati'!$B$3=$K$2, TabellaA1[[#This Row],[GIO]]="X"), "X", IF(AND('Inserimento dati'!$B$3=$L$2, TabellaA1[[#This Row],[VEN]]="X"), "X","")))))</f>
        <v/>
      </c>
      <c r="U231" s="54"/>
    </row>
    <row r="232" spans="1:21" ht="23.25" hidden="1" x14ac:dyDescent="0.25">
      <c r="A232" s="24"/>
      <c r="B232" s="24"/>
      <c r="C232" s="24" t="str">
        <f>IF(OR(TabellaA1[[#This Row],[LUN]]="X",TabellaA1[[#This Row],[MAR]]="X",TabellaA1[[#This Row],[MER]]="X",TabellaA1[[#This Row],[GIO]]="X",TabellaA1[[#This Row],[VEN]]="X",),"X","")</f>
        <v/>
      </c>
      <c r="D232" s="25" t="s">
        <v>26</v>
      </c>
      <c r="E232" s="26" t="s">
        <v>4885</v>
      </c>
      <c r="F232" s="26">
        <v>400</v>
      </c>
      <c r="G232" s="26" t="s">
        <v>4886</v>
      </c>
      <c r="H232" s="27"/>
      <c r="I232" s="27"/>
      <c r="J232" s="27"/>
      <c r="K232" s="27"/>
      <c r="L232" s="27"/>
      <c r="M232" s="26" t="s">
        <v>631</v>
      </c>
      <c r="N232" s="28"/>
      <c r="O232" s="29"/>
      <c r="P232" s="29"/>
      <c r="Q232" s="28" t="s">
        <v>4891</v>
      </c>
      <c r="R232" s="28">
        <v>46111</v>
      </c>
      <c r="S232" s="28" t="s">
        <v>44</v>
      </c>
      <c r="T232" s="30" t="str">
        <f ca="1">IF(AND('Inserimento dati'!$B$3=$H$2, TabellaA1[[#This Row],[LUN]]="X"), "X",IF(AND('Inserimento dati'!$B$3=$I$2, TabellaA1[[#This Row],[MAR]]="X"), "X", IF(AND('Inserimento dati'!$B$3=$J$2, TabellaA1[[#This Row],[MER]]="X"), "X",IF(AND('Inserimento dati'!$B$3=$K$2, TabellaA1[[#This Row],[GIO]]="X"), "X", IF(AND('Inserimento dati'!$B$3=$L$2, TabellaA1[[#This Row],[VEN]]="X"), "X","")))))</f>
        <v/>
      </c>
      <c r="U232" s="54"/>
    </row>
    <row r="233" spans="1:21" ht="23.25" hidden="1" x14ac:dyDescent="0.25">
      <c r="A233" s="24"/>
      <c r="B233" s="24"/>
      <c r="C233" s="24" t="str">
        <f>IF(OR(TabellaA1[[#This Row],[LUN]]="X",TabellaA1[[#This Row],[MAR]]="X",TabellaA1[[#This Row],[MER]]="X",TabellaA1[[#This Row],[GIO]]="X",TabellaA1[[#This Row],[VEN]]="X",),"X","")</f>
        <v/>
      </c>
      <c r="D233" s="25" t="s">
        <v>26</v>
      </c>
      <c r="E233" s="26" t="s">
        <v>4635</v>
      </c>
      <c r="F233" s="26">
        <v>200</v>
      </c>
      <c r="G233" s="26" t="s">
        <v>4636</v>
      </c>
      <c r="H233" s="27"/>
      <c r="I233" s="27"/>
      <c r="J233" s="27"/>
      <c r="K233" s="27"/>
      <c r="L233" s="27"/>
      <c r="M233" s="26" t="s">
        <v>631</v>
      </c>
      <c r="N233" s="28"/>
      <c r="O233" s="29"/>
      <c r="P233" s="29"/>
      <c r="Q233" s="28"/>
      <c r="R233" s="28"/>
      <c r="S233" s="28"/>
      <c r="T233" s="30" t="str">
        <f ca="1">IF(AND('Inserimento dati'!$B$3=$H$2, TabellaA1[[#This Row],[LUN]]="X"), "X",IF(AND('Inserimento dati'!$B$3=$I$2, TabellaA1[[#This Row],[MAR]]="X"), "X", IF(AND('Inserimento dati'!$B$3=$J$2, TabellaA1[[#This Row],[MER]]="X"), "X",IF(AND('Inserimento dati'!$B$3=$K$2, TabellaA1[[#This Row],[GIO]]="X"), "X", IF(AND('Inserimento dati'!$B$3=$L$2, TabellaA1[[#This Row],[VEN]]="X"), "X","")))))</f>
        <v/>
      </c>
      <c r="U233" s="54"/>
    </row>
    <row r="234" spans="1:21" ht="30" hidden="1" x14ac:dyDescent="0.25">
      <c r="A234" s="24"/>
      <c r="B234" s="24"/>
      <c r="C234" s="24" t="str">
        <f>IF(OR(TabellaA1[[#This Row],[LUN]]="X",TabellaA1[[#This Row],[MAR]]="X",TabellaA1[[#This Row],[MER]]="X",TabellaA1[[#This Row],[GIO]]="X",TabellaA1[[#This Row],[VEN]]="X",),"X","")</f>
        <v/>
      </c>
      <c r="D234" s="25" t="s">
        <v>26</v>
      </c>
      <c r="E234" s="26" t="s">
        <v>4625</v>
      </c>
      <c r="F234" s="26">
        <v>100</v>
      </c>
      <c r="G234" s="26" t="s">
        <v>4626</v>
      </c>
      <c r="H234" s="27"/>
      <c r="I234" s="27"/>
      <c r="J234" s="27"/>
      <c r="K234" s="27"/>
      <c r="L234" s="27"/>
      <c r="M234" s="26" t="s">
        <v>631</v>
      </c>
      <c r="N234" s="28"/>
      <c r="O234" s="29"/>
      <c r="P234" s="29"/>
      <c r="Q234" s="28"/>
      <c r="R234" s="28"/>
      <c r="S234" s="28"/>
      <c r="T234" s="30" t="str">
        <f ca="1">IF(AND('Inserimento dati'!$B$3=$H$2, TabellaA1[[#This Row],[LUN]]="X"), "X",IF(AND('Inserimento dati'!$B$3=$I$2, TabellaA1[[#This Row],[MAR]]="X"), "X", IF(AND('Inserimento dati'!$B$3=$J$2, TabellaA1[[#This Row],[MER]]="X"), "X",IF(AND('Inserimento dati'!$B$3=$K$2, TabellaA1[[#This Row],[GIO]]="X"), "X", IF(AND('Inserimento dati'!$B$3=$L$2, TabellaA1[[#This Row],[VEN]]="X"), "X","")))))</f>
        <v/>
      </c>
      <c r="U234" s="54"/>
    </row>
    <row r="235" spans="1:21" ht="23.25" hidden="1" x14ac:dyDescent="0.25">
      <c r="A235" s="24"/>
      <c r="B235" s="24"/>
      <c r="C235" s="24" t="str">
        <f>IF(OR(TabellaA1[[#This Row],[LUN]]="X",TabellaA1[[#This Row],[MAR]]="X",TabellaA1[[#This Row],[MER]]="X",TabellaA1[[#This Row],[GIO]]="X",TabellaA1[[#This Row],[VEN]]="X",),"X","")</f>
        <v/>
      </c>
      <c r="D235" s="25" t="s">
        <v>26</v>
      </c>
      <c r="E235" s="26" t="s">
        <v>4765</v>
      </c>
      <c r="F235" s="26">
        <v>100</v>
      </c>
      <c r="G235" s="26" t="s">
        <v>4766</v>
      </c>
      <c r="H235" s="27"/>
      <c r="I235" s="27"/>
      <c r="J235" s="27"/>
      <c r="K235" s="27"/>
      <c r="L235" s="27"/>
      <c r="M235" s="26" t="s">
        <v>631</v>
      </c>
      <c r="N235" s="28"/>
      <c r="O235" s="29"/>
      <c r="P235" s="29"/>
      <c r="Q235" s="28" t="s">
        <v>4795</v>
      </c>
      <c r="R235" s="28">
        <v>46097</v>
      </c>
      <c r="S235" s="28" t="s">
        <v>157</v>
      </c>
      <c r="T235" s="30" t="str">
        <f ca="1">IF(AND('Inserimento dati'!$B$3=$H$2, TabellaA1[[#This Row],[LUN]]="X"), "X",IF(AND('Inserimento dati'!$B$3=$I$2, TabellaA1[[#This Row],[MAR]]="X"), "X", IF(AND('Inserimento dati'!$B$3=$J$2, TabellaA1[[#This Row],[MER]]="X"), "X",IF(AND('Inserimento dati'!$B$3=$K$2, TabellaA1[[#This Row],[GIO]]="X"), "X", IF(AND('Inserimento dati'!$B$3=$L$2, TabellaA1[[#This Row],[VEN]]="X"), "X","")))))</f>
        <v/>
      </c>
      <c r="U235" s="54"/>
    </row>
    <row r="236" spans="1:21" ht="23.25" hidden="1" x14ac:dyDescent="0.25">
      <c r="A236" s="24"/>
      <c r="B236" s="24"/>
      <c r="C236" s="24" t="str">
        <f>IF(OR(TabellaA1[[#This Row],[LUN]]="X",TabellaA1[[#This Row],[MAR]]="X",TabellaA1[[#This Row],[MER]]="X",TabellaA1[[#This Row],[GIO]]="X",TabellaA1[[#This Row],[VEN]]="X",),"X","")</f>
        <v/>
      </c>
      <c r="D236" s="25" t="s">
        <v>26</v>
      </c>
      <c r="E236" s="26" t="s">
        <v>4725</v>
      </c>
      <c r="F236" s="26">
        <v>200</v>
      </c>
      <c r="G236" s="26" t="s">
        <v>4726</v>
      </c>
      <c r="H236" s="27"/>
      <c r="I236" s="27"/>
      <c r="J236" s="27"/>
      <c r="K236" s="27"/>
      <c r="L236" s="27"/>
      <c r="M236" s="26" t="s">
        <v>631</v>
      </c>
      <c r="N236" s="28"/>
      <c r="O236" s="29"/>
      <c r="P236" s="29"/>
      <c r="Q236" s="28" t="s">
        <v>4795</v>
      </c>
      <c r="R236" s="28">
        <v>46099</v>
      </c>
      <c r="S236" s="28" t="s">
        <v>44</v>
      </c>
      <c r="T236" s="30" t="str">
        <f ca="1">IF(AND('Inserimento dati'!$B$3=$H$2, TabellaA1[[#This Row],[LUN]]="X"), "X",IF(AND('Inserimento dati'!$B$3=$I$2, TabellaA1[[#This Row],[MAR]]="X"), "X", IF(AND('Inserimento dati'!$B$3=$J$2, TabellaA1[[#This Row],[MER]]="X"), "X",IF(AND('Inserimento dati'!$B$3=$K$2, TabellaA1[[#This Row],[GIO]]="X"), "X", IF(AND('Inserimento dati'!$B$3=$L$2, TabellaA1[[#This Row],[VEN]]="X"), "X","")))))</f>
        <v/>
      </c>
      <c r="U236" s="54"/>
    </row>
    <row r="237" spans="1:21" ht="30" hidden="1" x14ac:dyDescent="0.25">
      <c r="A237" s="24"/>
      <c r="B237" s="24"/>
      <c r="C237" s="24" t="str">
        <f>IF(OR(TabellaA1[[#This Row],[LUN]]="X",TabellaA1[[#This Row],[MAR]]="X",TabellaA1[[#This Row],[MER]]="X",TabellaA1[[#This Row],[GIO]]="X",TabellaA1[[#This Row],[VEN]]="X",),"X","")</f>
        <v/>
      </c>
      <c r="D237" s="25" t="s">
        <v>26</v>
      </c>
      <c r="E237" s="26" t="s">
        <v>4873</v>
      </c>
      <c r="F237" s="26">
        <v>100</v>
      </c>
      <c r="G237" s="26" t="s">
        <v>4874</v>
      </c>
      <c r="H237" s="27"/>
      <c r="I237" s="27"/>
      <c r="J237" s="27"/>
      <c r="K237" s="27"/>
      <c r="L237" s="27"/>
      <c r="M237" s="26" t="s">
        <v>631</v>
      </c>
      <c r="N237" s="28"/>
      <c r="O237" s="29"/>
      <c r="P237" s="29"/>
      <c r="Q237" s="28" t="s">
        <v>4890</v>
      </c>
      <c r="R237" s="28">
        <v>46111</v>
      </c>
      <c r="S237" s="28" t="s">
        <v>35</v>
      </c>
      <c r="T237" s="30" t="str">
        <f ca="1">IF(AND('Inserimento dati'!$B$3=$H$2, TabellaA1[[#This Row],[LUN]]="X"), "X",IF(AND('Inserimento dati'!$B$3=$I$2, TabellaA1[[#This Row],[MAR]]="X"), "X", IF(AND('Inserimento dati'!$B$3=$J$2, TabellaA1[[#This Row],[MER]]="X"), "X",IF(AND('Inserimento dati'!$B$3=$K$2, TabellaA1[[#This Row],[GIO]]="X"), "X", IF(AND('Inserimento dati'!$B$3=$L$2, TabellaA1[[#This Row],[VEN]]="X"), "X","")))))</f>
        <v/>
      </c>
      <c r="U237" s="54"/>
    </row>
    <row r="238" spans="1:21" ht="30" hidden="1" x14ac:dyDescent="0.25">
      <c r="A238" s="24"/>
      <c r="B238" s="24"/>
      <c r="C238" s="24" t="str">
        <f>IF(OR(TabellaA1[[#This Row],[LUN]]="X",TabellaA1[[#This Row],[MAR]]="X",TabellaA1[[#This Row],[MER]]="X",TabellaA1[[#This Row],[GIO]]="X",TabellaA1[[#This Row],[VEN]]="X",),"X","")</f>
        <v/>
      </c>
      <c r="D238" s="25" t="s">
        <v>26</v>
      </c>
      <c r="E238" s="26" t="s">
        <v>4875</v>
      </c>
      <c r="F238" s="26">
        <v>100</v>
      </c>
      <c r="G238" s="26" t="s">
        <v>4876</v>
      </c>
      <c r="H238" s="27"/>
      <c r="I238" s="27"/>
      <c r="J238" s="27"/>
      <c r="K238" s="27"/>
      <c r="L238" s="27"/>
      <c r="M238" s="26" t="s">
        <v>631</v>
      </c>
      <c r="N238" s="28"/>
      <c r="O238" s="29"/>
      <c r="P238" s="29"/>
      <c r="Q238" s="28" t="s">
        <v>4889</v>
      </c>
      <c r="R238" s="28">
        <v>46111</v>
      </c>
      <c r="S238" s="28" t="s">
        <v>35</v>
      </c>
      <c r="T238" s="30" t="str">
        <f ca="1">IF(AND('Inserimento dati'!$B$3=$H$2, TabellaA1[[#This Row],[LUN]]="X"), "X",IF(AND('Inserimento dati'!$B$3=$I$2, TabellaA1[[#This Row],[MAR]]="X"), "X", IF(AND('Inserimento dati'!$B$3=$J$2, TabellaA1[[#This Row],[MER]]="X"), "X",IF(AND('Inserimento dati'!$B$3=$K$2, TabellaA1[[#This Row],[GIO]]="X"), "X", IF(AND('Inserimento dati'!$B$3=$L$2, TabellaA1[[#This Row],[VEN]]="X"), "X","")))))</f>
        <v/>
      </c>
      <c r="U238" s="54"/>
    </row>
    <row r="239" spans="1:21" ht="30" hidden="1" x14ac:dyDescent="0.25">
      <c r="A239" s="24"/>
      <c r="B239" s="24"/>
      <c r="C239" s="24" t="str">
        <f>IF(OR(TabellaA1[[#This Row],[LUN]]="X",TabellaA1[[#This Row],[MAR]]="X",TabellaA1[[#This Row],[MER]]="X",TabellaA1[[#This Row],[GIO]]="X",TabellaA1[[#This Row],[VEN]]="X",),"X","")</f>
        <v/>
      </c>
      <c r="D239" s="25" t="s">
        <v>26</v>
      </c>
      <c r="E239" s="26" t="s">
        <v>4912</v>
      </c>
      <c r="F239" s="26">
        <v>200</v>
      </c>
      <c r="G239" s="26" t="s">
        <v>4913</v>
      </c>
      <c r="H239" s="27"/>
      <c r="I239" s="27"/>
      <c r="J239" s="27"/>
      <c r="K239" s="27"/>
      <c r="L239" s="27"/>
      <c r="M239" s="26" t="s">
        <v>631</v>
      </c>
      <c r="N239" s="28"/>
      <c r="O239" s="29"/>
      <c r="P239" s="29"/>
      <c r="Q239" s="28" t="s">
        <v>4925</v>
      </c>
      <c r="R239" s="28">
        <v>46120</v>
      </c>
      <c r="S239" s="28" t="s">
        <v>4966</v>
      </c>
      <c r="T239" s="30" t="str">
        <f ca="1">IF(AND('Inserimento dati'!$B$3=$H$2, TabellaA1[[#This Row],[LUN]]="X"), "X",IF(AND('Inserimento dati'!$B$3=$I$2, TabellaA1[[#This Row],[MAR]]="X"), "X", IF(AND('Inserimento dati'!$B$3=$J$2, TabellaA1[[#This Row],[MER]]="X"), "X",IF(AND('Inserimento dati'!$B$3=$K$2, TabellaA1[[#This Row],[GIO]]="X"), "X", IF(AND('Inserimento dati'!$B$3=$L$2, TabellaA1[[#This Row],[VEN]]="X"), "X","")))))</f>
        <v/>
      </c>
      <c r="U239" s="54"/>
    </row>
    <row r="240" spans="1:21" ht="23.25" hidden="1" x14ac:dyDescent="0.25">
      <c r="A240" s="24"/>
      <c r="B240" s="24"/>
      <c r="C240" s="24" t="str">
        <f>IF(OR(TabellaA1[[#This Row],[LUN]]="X",TabellaA1[[#This Row],[MAR]]="X",TabellaA1[[#This Row],[MER]]="X",TabellaA1[[#This Row],[GIO]]="X",TabellaA1[[#This Row],[VEN]]="X",),"X","")</f>
        <v/>
      </c>
      <c r="D240" s="25" t="s">
        <v>26</v>
      </c>
      <c r="E240" s="26" t="s">
        <v>4596</v>
      </c>
      <c r="F240" s="26">
        <v>400</v>
      </c>
      <c r="G240" s="26" t="s">
        <v>4597</v>
      </c>
      <c r="H240" s="27"/>
      <c r="I240" s="27"/>
      <c r="J240" s="27"/>
      <c r="K240" s="27"/>
      <c r="L240" s="27"/>
      <c r="M240" s="26" t="s">
        <v>631</v>
      </c>
      <c r="N240" s="28"/>
      <c r="O240" s="29"/>
      <c r="P240" s="29"/>
      <c r="Q240" s="28"/>
      <c r="R240" s="28"/>
      <c r="S240" s="28"/>
      <c r="T240" s="30" t="str">
        <f ca="1">IF(AND('Inserimento dati'!$B$3=$H$2, TabellaA1[[#This Row],[LUN]]="X"), "X",IF(AND('Inserimento dati'!$B$3=$I$2, TabellaA1[[#This Row],[MAR]]="X"), "X", IF(AND('Inserimento dati'!$B$3=$J$2, TabellaA1[[#This Row],[MER]]="X"), "X",IF(AND('Inserimento dati'!$B$3=$K$2, TabellaA1[[#This Row],[GIO]]="X"), "X", IF(AND('Inserimento dati'!$B$3=$L$2, TabellaA1[[#This Row],[VEN]]="X"), "X","")))))</f>
        <v/>
      </c>
      <c r="U240" s="54"/>
    </row>
    <row r="241" spans="1:22" ht="23.25" hidden="1" x14ac:dyDescent="0.25">
      <c r="A241" s="24"/>
      <c r="B241" s="24"/>
      <c r="C241" s="24" t="str">
        <f>IF(OR(TabellaA1[[#This Row],[LUN]]="X",TabellaA1[[#This Row],[MAR]]="X",TabellaA1[[#This Row],[MER]]="X",TabellaA1[[#This Row],[GIO]]="X",TabellaA1[[#This Row],[VEN]]="X",),"X","")</f>
        <v/>
      </c>
      <c r="D241" s="25" t="s">
        <v>26</v>
      </c>
      <c r="E241" s="26" t="s">
        <v>4594</v>
      </c>
      <c r="F241" s="26">
        <v>400</v>
      </c>
      <c r="G241" s="26" t="s">
        <v>4595</v>
      </c>
      <c r="H241" s="27"/>
      <c r="I241" s="27"/>
      <c r="J241" s="27"/>
      <c r="K241" s="27"/>
      <c r="L241" s="27"/>
      <c r="M241" s="26" t="s">
        <v>631</v>
      </c>
      <c r="N241" s="28"/>
      <c r="O241" s="29"/>
      <c r="P241" s="29"/>
      <c r="Q241" s="28"/>
      <c r="R241" s="28"/>
      <c r="S241" s="28"/>
      <c r="T241" s="30" t="str">
        <f ca="1">IF(AND('Inserimento dati'!$B$3=$H$2, TabellaA1[[#This Row],[LUN]]="X"), "X",IF(AND('Inserimento dati'!$B$3=$I$2, TabellaA1[[#This Row],[MAR]]="X"), "X", IF(AND('Inserimento dati'!$B$3=$J$2, TabellaA1[[#This Row],[MER]]="X"), "X",IF(AND('Inserimento dati'!$B$3=$K$2, TabellaA1[[#This Row],[GIO]]="X"), "X", IF(AND('Inserimento dati'!$B$3=$L$2, TabellaA1[[#This Row],[VEN]]="X"), "X","")))))</f>
        <v/>
      </c>
      <c r="U241" s="54"/>
    </row>
    <row r="242" spans="1:22" ht="30" hidden="1" x14ac:dyDescent="0.25">
      <c r="A242" s="24"/>
      <c r="B242" s="24"/>
      <c r="C242" s="24" t="str">
        <f>IF(OR(TabellaA1[[#This Row],[LUN]]="X",TabellaA1[[#This Row],[MAR]]="X",TabellaA1[[#This Row],[MER]]="X",TabellaA1[[#This Row],[GIO]]="X",TabellaA1[[#This Row],[VEN]]="X",),"X","")</f>
        <v/>
      </c>
      <c r="D242" s="25" t="s">
        <v>26</v>
      </c>
      <c r="E242" s="26" t="s">
        <v>4637</v>
      </c>
      <c r="F242" s="26">
        <v>400</v>
      </c>
      <c r="G242" s="26" t="s">
        <v>4641</v>
      </c>
      <c r="H242" s="27"/>
      <c r="I242" s="27"/>
      <c r="J242" s="27"/>
      <c r="K242" s="27"/>
      <c r="L242" s="27"/>
      <c r="M242" s="26" t="s">
        <v>631</v>
      </c>
      <c r="N242" s="28"/>
      <c r="O242" s="29"/>
      <c r="P242" s="29"/>
      <c r="Q242" s="28" t="s">
        <v>4701</v>
      </c>
      <c r="R242" s="28"/>
      <c r="S242" s="28"/>
      <c r="T242" s="30" t="str">
        <f ca="1">IF(AND('Inserimento dati'!$B$3=$H$2, TabellaA1[[#This Row],[LUN]]="X"), "X",IF(AND('Inserimento dati'!$B$3=$I$2, TabellaA1[[#This Row],[MAR]]="X"), "X", IF(AND('Inserimento dati'!$B$3=$J$2, TabellaA1[[#This Row],[MER]]="X"), "X",IF(AND('Inserimento dati'!$B$3=$K$2, TabellaA1[[#This Row],[GIO]]="X"), "X", IF(AND('Inserimento dati'!$B$3=$L$2, TabellaA1[[#This Row],[VEN]]="X"), "X","")))))</f>
        <v/>
      </c>
      <c r="U242" s="54"/>
    </row>
    <row r="243" spans="1:22" ht="30" hidden="1" x14ac:dyDescent="0.25">
      <c r="A243" s="24"/>
      <c r="B243" s="24"/>
      <c r="C243" s="24" t="str">
        <f>IF(OR(TabellaA1[[#This Row],[LUN]]="X",TabellaA1[[#This Row],[MAR]]="X",TabellaA1[[#This Row],[MER]]="X",TabellaA1[[#This Row],[GIO]]="X",TabellaA1[[#This Row],[VEN]]="X",),"X","")</f>
        <v/>
      </c>
      <c r="D243" s="25" t="s">
        <v>26</v>
      </c>
      <c r="E243" s="26" t="s">
        <v>5052</v>
      </c>
      <c r="F243" s="26">
        <v>200</v>
      </c>
      <c r="G243" s="26" t="s">
        <v>5053</v>
      </c>
      <c r="H243" s="27"/>
      <c r="I243" s="27"/>
      <c r="J243" s="27"/>
      <c r="K243" s="27"/>
      <c r="L243" s="27"/>
      <c r="M243" s="26" t="s">
        <v>631</v>
      </c>
      <c r="N243" s="28"/>
      <c r="O243" s="29"/>
      <c r="P243" s="29"/>
      <c r="Q243" s="28" t="s">
        <v>5089</v>
      </c>
      <c r="R243" s="28">
        <v>46128</v>
      </c>
      <c r="S243" s="28" t="s">
        <v>44</v>
      </c>
      <c r="T243" s="30" t="str">
        <f ca="1">IF(AND('Inserimento dati'!$B$3=$H$2, TabellaA1[[#This Row],[LUN]]="X"), "X",IF(AND('Inserimento dati'!$B$3=$I$2, TabellaA1[[#This Row],[MAR]]="X"), "X", IF(AND('Inserimento dati'!$B$3=$J$2, TabellaA1[[#This Row],[MER]]="X"), "X",IF(AND('Inserimento dati'!$B$3=$K$2, TabellaA1[[#This Row],[GIO]]="X"), "X", IF(AND('Inserimento dati'!$B$3=$L$2, TabellaA1[[#This Row],[VEN]]="X"), "X","")))))</f>
        <v/>
      </c>
      <c r="U243" s="54"/>
    </row>
    <row r="244" spans="1:22" ht="23.25" hidden="1" x14ac:dyDescent="0.25">
      <c r="A244" s="24"/>
      <c r="B244" s="24"/>
      <c r="C244" s="24" t="str">
        <f>IF(OR(TabellaA1[[#This Row],[LUN]]="X",TabellaA1[[#This Row],[MAR]]="X",TabellaA1[[#This Row],[MER]]="X",TabellaA1[[#This Row],[GIO]]="X",TabellaA1[[#This Row],[VEN]]="X",),"X","")</f>
        <v/>
      </c>
      <c r="D244" s="25" t="s">
        <v>26</v>
      </c>
      <c r="E244" s="26" t="s">
        <v>5111</v>
      </c>
      <c r="F244" s="26">
        <v>400</v>
      </c>
      <c r="G244" s="26" t="s">
        <v>5112</v>
      </c>
      <c r="H244" s="27"/>
      <c r="I244" s="27"/>
      <c r="J244" s="27"/>
      <c r="K244" s="27"/>
      <c r="L244" s="27"/>
      <c r="M244" s="26" t="s">
        <v>631</v>
      </c>
      <c r="N244" s="28"/>
      <c r="O244" s="29"/>
      <c r="P244" s="29"/>
      <c r="Q244" s="28"/>
      <c r="R244" s="28"/>
      <c r="S244" s="28"/>
      <c r="T244" s="30" t="str">
        <f ca="1">IF(AND('Inserimento dati'!$B$3=$H$2, TabellaA1[[#This Row],[LUN]]="X"), "X",IF(AND('Inserimento dati'!$B$3=$I$2, TabellaA1[[#This Row],[MAR]]="X"), "X", IF(AND('Inserimento dati'!$B$3=$J$2, TabellaA1[[#This Row],[MER]]="X"), "X",IF(AND('Inserimento dati'!$B$3=$K$2, TabellaA1[[#This Row],[GIO]]="X"), "X", IF(AND('Inserimento dati'!$B$3=$L$2, TabellaA1[[#This Row],[VEN]]="X"), "X","")))))</f>
        <v/>
      </c>
      <c r="U244" s="54"/>
    </row>
    <row r="245" spans="1:22" ht="23.25" hidden="1" x14ac:dyDescent="0.25">
      <c r="A245" s="24"/>
      <c r="B245" s="24"/>
      <c r="C245" s="24" t="str">
        <f>IF(OR(TabellaA1[[#This Row],[LUN]]="X",TabellaA1[[#This Row],[MAR]]="X",TabellaA1[[#This Row],[MER]]="X",TabellaA1[[#This Row],[GIO]]="X",TabellaA1[[#This Row],[VEN]]="X",),"X","")</f>
        <v/>
      </c>
      <c r="D245" s="25" t="s">
        <v>26</v>
      </c>
      <c r="E245" s="26" t="s">
        <v>4879</v>
      </c>
      <c r="F245" s="26">
        <v>200</v>
      </c>
      <c r="G245" s="26" t="s">
        <v>4880</v>
      </c>
      <c r="H245" s="27"/>
      <c r="I245" s="27"/>
      <c r="J245" s="27"/>
      <c r="K245" s="27"/>
      <c r="L245" s="27"/>
      <c r="M245" s="26" t="s">
        <v>631</v>
      </c>
      <c r="N245" s="28"/>
      <c r="O245" s="29"/>
      <c r="P245" s="29"/>
      <c r="Q245" s="28"/>
      <c r="R245" s="28"/>
      <c r="S245" s="28"/>
      <c r="T245" s="30" t="str">
        <f ca="1">IF(AND('Inserimento dati'!$B$3=$H$2, TabellaA1[[#This Row],[LUN]]="X"), "X",IF(AND('Inserimento dati'!$B$3=$I$2, TabellaA1[[#This Row],[MAR]]="X"), "X", IF(AND('Inserimento dati'!$B$3=$J$2, TabellaA1[[#This Row],[MER]]="X"), "X",IF(AND('Inserimento dati'!$B$3=$K$2, TabellaA1[[#This Row],[GIO]]="X"), "X", IF(AND('Inserimento dati'!$B$3=$L$2, TabellaA1[[#This Row],[VEN]]="X"), "X","")))))</f>
        <v/>
      </c>
      <c r="U245" s="54"/>
    </row>
    <row r="246" spans="1:22" ht="23.25" hidden="1" x14ac:dyDescent="0.25">
      <c r="A246" s="24"/>
      <c r="B246" s="24"/>
      <c r="C246" s="24" t="str">
        <f>IF(OR(TabellaA1[[#This Row],[LUN]]="X",TabellaA1[[#This Row],[MAR]]="X",TabellaA1[[#This Row],[MER]]="X",TabellaA1[[#This Row],[GIO]]="X",TabellaA1[[#This Row],[VEN]]="X",),"X","")</f>
        <v/>
      </c>
      <c r="D246" s="25" t="s">
        <v>26</v>
      </c>
      <c r="E246" s="26" t="s">
        <v>4749</v>
      </c>
      <c r="F246" s="26">
        <v>100</v>
      </c>
      <c r="G246" s="26" t="s">
        <v>4750</v>
      </c>
      <c r="H246" s="27"/>
      <c r="I246" s="27"/>
      <c r="J246" s="27"/>
      <c r="K246" s="27"/>
      <c r="L246" s="27"/>
      <c r="M246" s="26" t="s">
        <v>631</v>
      </c>
      <c r="N246" s="28"/>
      <c r="O246" s="29"/>
      <c r="P246" s="29"/>
      <c r="Q246" s="28"/>
      <c r="R246" s="28"/>
      <c r="S246" s="28"/>
      <c r="T246" s="30" t="str">
        <f ca="1">IF(AND('Inserimento dati'!$B$3=$H$2, TabellaA1[[#This Row],[LUN]]="X"), "X",IF(AND('Inserimento dati'!$B$3=$I$2, TabellaA1[[#This Row],[MAR]]="X"), "X", IF(AND('Inserimento dati'!$B$3=$J$2, TabellaA1[[#This Row],[MER]]="X"), "X",IF(AND('Inserimento dati'!$B$3=$K$2, TabellaA1[[#This Row],[GIO]]="X"), "X", IF(AND('Inserimento dati'!$B$3=$L$2, TabellaA1[[#This Row],[VEN]]="X"), "X","")))))</f>
        <v/>
      </c>
      <c r="U246" s="54"/>
    </row>
    <row r="247" spans="1:22" ht="23.25" hidden="1" x14ac:dyDescent="0.25">
      <c r="A247" s="24"/>
      <c r="B247" s="24"/>
      <c r="C247" s="24" t="str">
        <f>IF(OR(TabellaA1[[#This Row],[LUN]]="X",TabellaA1[[#This Row],[MAR]]="X",TabellaA1[[#This Row],[MER]]="X",TabellaA1[[#This Row],[GIO]]="X",TabellaA1[[#This Row],[VEN]]="X",),"X","")</f>
        <v/>
      </c>
      <c r="D247" s="25" t="s">
        <v>26</v>
      </c>
      <c r="E247" s="26" t="s">
        <v>4943</v>
      </c>
      <c r="F247" s="26">
        <v>400</v>
      </c>
      <c r="G247" s="26" t="s">
        <v>4944</v>
      </c>
      <c r="H247" s="27"/>
      <c r="I247" s="27"/>
      <c r="J247" s="27"/>
      <c r="K247" s="27"/>
      <c r="L247" s="27"/>
      <c r="M247" s="26" t="s">
        <v>631</v>
      </c>
      <c r="N247" s="28"/>
      <c r="O247" s="29"/>
      <c r="P247" s="29"/>
      <c r="Q247" s="28"/>
      <c r="R247" s="28"/>
      <c r="S247" s="28"/>
      <c r="T247" s="30" t="str">
        <f ca="1">IF(AND('Inserimento dati'!$B$3=$H$2, TabellaA1[[#This Row],[LUN]]="X"), "X",IF(AND('Inserimento dati'!$B$3=$I$2, TabellaA1[[#This Row],[MAR]]="X"), "X", IF(AND('Inserimento dati'!$B$3=$J$2, TabellaA1[[#This Row],[MER]]="X"), "X",IF(AND('Inserimento dati'!$B$3=$K$2, TabellaA1[[#This Row],[GIO]]="X"), "X", IF(AND('Inserimento dati'!$B$3=$L$2, TabellaA1[[#This Row],[VEN]]="X"), "X","")))))</f>
        <v/>
      </c>
      <c r="U247" s="54"/>
    </row>
    <row r="248" spans="1:22" ht="23.25" hidden="1" x14ac:dyDescent="0.25">
      <c r="A248" s="24"/>
      <c r="B248" s="24"/>
      <c r="C248" s="24" t="str">
        <f>IF(OR(TabellaA1[[#This Row],[LUN]]="X",TabellaA1[[#This Row],[MAR]]="X",TabellaA1[[#This Row],[MER]]="X",TabellaA1[[#This Row],[GIO]]="X",TabellaA1[[#This Row],[VEN]]="X",),"X","")</f>
        <v/>
      </c>
      <c r="D248" s="25" t="s">
        <v>26</v>
      </c>
      <c r="E248" s="26" t="s">
        <v>4827</v>
      </c>
      <c r="F248" s="26">
        <v>400</v>
      </c>
      <c r="G248" s="26" t="s">
        <v>4828</v>
      </c>
      <c r="H248" s="27"/>
      <c r="I248" s="27"/>
      <c r="J248" s="27"/>
      <c r="K248" s="27"/>
      <c r="L248" s="27"/>
      <c r="M248" s="26" t="s">
        <v>631</v>
      </c>
      <c r="N248" s="28"/>
      <c r="O248" s="29"/>
      <c r="P248" s="29"/>
      <c r="Q248" s="28"/>
      <c r="R248" s="28"/>
      <c r="S248" s="28"/>
      <c r="T248" s="30" t="str">
        <f ca="1">IF(AND('Inserimento dati'!$B$3=$H$2, TabellaA1[[#This Row],[LUN]]="X"), "X",IF(AND('Inserimento dati'!$B$3=$I$2, TabellaA1[[#This Row],[MAR]]="X"), "X", IF(AND('Inserimento dati'!$B$3=$J$2, TabellaA1[[#This Row],[MER]]="X"), "X",IF(AND('Inserimento dati'!$B$3=$K$2, TabellaA1[[#This Row],[GIO]]="X"), "X", IF(AND('Inserimento dati'!$B$3=$L$2, TabellaA1[[#This Row],[VEN]]="X"), "X","")))))</f>
        <v/>
      </c>
      <c r="U248" s="54"/>
      <c r="V248" s="55">
        <v>46129.476481481484</v>
      </c>
    </row>
    <row r="249" spans="1:22" ht="23.25" hidden="1" x14ac:dyDescent="0.25">
      <c r="A249" s="24"/>
      <c r="B249" s="24"/>
      <c r="C249" s="24" t="str">
        <f>IF(OR(TabellaA1[[#This Row],[LUN]]="X",TabellaA1[[#This Row],[MAR]]="X",TabellaA1[[#This Row],[MER]]="X",TabellaA1[[#This Row],[GIO]]="X",TabellaA1[[#This Row],[VEN]]="X",),"X","")</f>
        <v/>
      </c>
      <c r="D249" s="25" t="s">
        <v>26</v>
      </c>
      <c r="E249" s="26" t="s">
        <v>4711</v>
      </c>
      <c r="F249" s="26">
        <v>400</v>
      </c>
      <c r="G249" s="26" t="s">
        <v>4712</v>
      </c>
      <c r="H249" s="27"/>
      <c r="I249" s="27"/>
      <c r="J249" s="27"/>
      <c r="K249" s="27"/>
      <c r="L249" s="27"/>
      <c r="M249" s="26" t="s">
        <v>631</v>
      </c>
      <c r="N249" s="28"/>
      <c r="O249" s="29"/>
      <c r="P249" s="29"/>
      <c r="Q249" s="28"/>
      <c r="R249" s="28"/>
      <c r="S249" s="28"/>
      <c r="T249" s="30" t="str">
        <f ca="1">IF(AND('Inserimento dati'!$B$3=$H$2, TabellaA1[[#This Row],[LUN]]="X"), "X",IF(AND('Inserimento dati'!$B$3=$I$2, TabellaA1[[#This Row],[MAR]]="X"), "X", IF(AND('Inserimento dati'!$B$3=$J$2, TabellaA1[[#This Row],[MER]]="X"), "X",IF(AND('Inserimento dati'!$B$3=$K$2, TabellaA1[[#This Row],[GIO]]="X"), "X", IF(AND('Inserimento dati'!$B$3=$L$2, TabellaA1[[#This Row],[VEN]]="X"), "X","")))))</f>
        <v/>
      </c>
      <c r="U249" s="54"/>
      <c r="V249" s="55">
        <v>46129.470335648148</v>
      </c>
    </row>
    <row r="250" spans="1:22" ht="23.25" hidden="1" x14ac:dyDescent="0.25">
      <c r="A250" s="24"/>
      <c r="B250" s="24"/>
      <c r="C250" s="24" t="str">
        <f>IF(OR(TabellaA1[[#This Row],[LUN]]="X",TabellaA1[[#This Row],[MAR]]="X",TabellaA1[[#This Row],[MER]]="X",TabellaA1[[#This Row],[GIO]]="X",TabellaA1[[#This Row],[VEN]]="X",),"X","")</f>
        <v/>
      </c>
      <c r="D250" s="25" t="s">
        <v>26</v>
      </c>
      <c r="E250" s="26" t="s">
        <v>4633</v>
      </c>
      <c r="F250" s="26">
        <v>400</v>
      </c>
      <c r="G250" s="26" t="s">
        <v>4634</v>
      </c>
      <c r="H250" s="27"/>
      <c r="I250" s="27"/>
      <c r="J250" s="27"/>
      <c r="K250" s="27"/>
      <c r="L250" s="27"/>
      <c r="M250" s="26" t="s">
        <v>631</v>
      </c>
      <c r="N250" s="28"/>
      <c r="O250" s="29"/>
      <c r="P250" s="29"/>
      <c r="Q250" s="28"/>
      <c r="R250" s="28"/>
      <c r="S250" s="28"/>
      <c r="T250" s="30" t="str">
        <f ca="1">IF(AND('Inserimento dati'!$B$3=$H$2, TabellaA1[[#This Row],[LUN]]="X"), "X",IF(AND('Inserimento dati'!$B$3=$I$2, TabellaA1[[#This Row],[MAR]]="X"), "X", IF(AND('Inserimento dati'!$B$3=$J$2, TabellaA1[[#This Row],[MER]]="X"), "X",IF(AND('Inserimento dati'!$B$3=$K$2, TabellaA1[[#This Row],[GIO]]="X"), "X", IF(AND('Inserimento dati'!$B$3=$L$2, TabellaA1[[#This Row],[VEN]]="X"), "X","")))))</f>
        <v/>
      </c>
      <c r="U250" s="54"/>
    </row>
    <row r="251" spans="1:22" ht="23.25" hidden="1" x14ac:dyDescent="0.25">
      <c r="A251" s="24"/>
      <c r="B251" s="24"/>
      <c r="C251" s="24" t="str">
        <f>IF(OR(TabellaA1[[#This Row],[LUN]]="X",TabellaA1[[#This Row],[MAR]]="X",TabellaA1[[#This Row],[MER]]="X",TabellaA1[[#This Row],[GIO]]="X",TabellaA1[[#This Row],[VEN]]="X",),"X","")</f>
        <v/>
      </c>
      <c r="D251" s="25" t="s">
        <v>26</v>
      </c>
      <c r="E251" s="26" t="s">
        <v>4519</v>
      </c>
      <c r="F251" s="26">
        <v>400</v>
      </c>
      <c r="G251" s="26" t="s">
        <v>4520</v>
      </c>
      <c r="H251" s="27"/>
      <c r="I251" s="27"/>
      <c r="J251" s="27"/>
      <c r="K251" s="27"/>
      <c r="L251" s="27"/>
      <c r="M251" s="26" t="s">
        <v>631</v>
      </c>
      <c r="N251" s="28"/>
      <c r="O251" s="29"/>
      <c r="P251" s="29"/>
      <c r="Q251" s="28"/>
      <c r="R251" s="28"/>
      <c r="S251" s="28"/>
      <c r="T251" s="30" t="str">
        <f ca="1">IF(AND('Inserimento dati'!$B$3=$H$2, TabellaA1[[#This Row],[LUN]]="X"), "X",IF(AND('Inserimento dati'!$B$3=$I$2, TabellaA1[[#This Row],[MAR]]="X"), "X", IF(AND('Inserimento dati'!$B$3=$J$2, TabellaA1[[#This Row],[MER]]="X"), "X",IF(AND('Inserimento dati'!$B$3=$K$2, TabellaA1[[#This Row],[GIO]]="X"), "X", IF(AND('Inserimento dati'!$B$3=$L$2, TabellaA1[[#This Row],[VEN]]="X"), "X","")))))</f>
        <v/>
      </c>
      <c r="U251" s="54"/>
    </row>
    <row r="252" spans="1:22" ht="30" hidden="1" x14ac:dyDescent="0.25">
      <c r="A252" s="24"/>
      <c r="B252" s="24"/>
      <c r="C252" s="24" t="str">
        <f>IF(OR(TabellaA1[[#This Row],[LUN]]="X",TabellaA1[[#This Row],[MAR]]="X",TabellaA1[[#This Row],[MER]]="X",TabellaA1[[#This Row],[GIO]]="X",TabellaA1[[#This Row],[VEN]]="X",),"X","")</f>
        <v/>
      </c>
      <c r="D252" s="25" t="s">
        <v>26</v>
      </c>
      <c r="E252" s="26" t="s">
        <v>4504</v>
      </c>
      <c r="F252" s="26">
        <v>200</v>
      </c>
      <c r="G252" s="26" t="s">
        <v>4505</v>
      </c>
      <c r="H252" s="27"/>
      <c r="I252" s="27"/>
      <c r="J252" s="27"/>
      <c r="K252" s="27"/>
      <c r="L252" s="27"/>
      <c r="M252" s="26" t="s">
        <v>631</v>
      </c>
      <c r="N252" s="28"/>
      <c r="O252" s="29"/>
      <c r="P252" s="29"/>
      <c r="Q252" s="28"/>
      <c r="R252" s="28"/>
      <c r="S252" s="28"/>
      <c r="T252" s="30" t="str">
        <f ca="1">IF(AND('Inserimento dati'!$B$3=$H$2, TabellaA1[[#This Row],[LUN]]="X"), "X",IF(AND('Inserimento dati'!$B$3=$I$2, TabellaA1[[#This Row],[MAR]]="X"), "X", IF(AND('Inserimento dati'!$B$3=$J$2, TabellaA1[[#This Row],[MER]]="X"), "X",IF(AND('Inserimento dati'!$B$3=$K$2, TabellaA1[[#This Row],[GIO]]="X"), "X", IF(AND('Inserimento dati'!$B$3=$L$2, TabellaA1[[#This Row],[VEN]]="X"), "X","")))))</f>
        <v/>
      </c>
      <c r="U252" s="54"/>
    </row>
    <row r="253" spans="1:22" ht="23.25" hidden="1" x14ac:dyDescent="0.25">
      <c r="A253" s="24"/>
      <c r="B253" s="24"/>
      <c r="C253" s="24" t="str">
        <f>IF(OR(TabellaA1[[#This Row],[LUN]]="X",TabellaA1[[#This Row],[MAR]]="X",TabellaA1[[#This Row],[MER]]="X",TabellaA1[[#This Row],[GIO]]="X",TabellaA1[[#This Row],[VEN]]="X",),"X","")</f>
        <v/>
      </c>
      <c r="D253" s="25" t="s">
        <v>26</v>
      </c>
      <c r="E253" s="26" t="s">
        <v>4517</v>
      </c>
      <c r="F253" s="26">
        <v>400</v>
      </c>
      <c r="G253" s="26" t="s">
        <v>4518</v>
      </c>
      <c r="H253" s="27"/>
      <c r="I253" s="27"/>
      <c r="J253" s="27"/>
      <c r="K253" s="27"/>
      <c r="L253" s="27"/>
      <c r="M253" s="26" t="s">
        <v>631</v>
      </c>
      <c r="N253" s="28"/>
      <c r="O253" s="29"/>
      <c r="P253" s="29"/>
      <c r="Q253" s="28"/>
      <c r="R253" s="28"/>
      <c r="S253" s="28"/>
      <c r="T253" s="30" t="str">
        <f ca="1">IF(AND('Inserimento dati'!$B$3=$H$2, TabellaA1[[#This Row],[LUN]]="X"), "X",IF(AND('Inserimento dati'!$B$3=$I$2, TabellaA1[[#This Row],[MAR]]="X"), "X", IF(AND('Inserimento dati'!$B$3=$J$2, TabellaA1[[#This Row],[MER]]="X"), "X",IF(AND('Inserimento dati'!$B$3=$K$2, TabellaA1[[#This Row],[GIO]]="X"), "X", IF(AND('Inserimento dati'!$B$3=$L$2, TabellaA1[[#This Row],[VEN]]="X"), "X","")))))</f>
        <v/>
      </c>
      <c r="U253" s="54"/>
    </row>
    <row r="254" spans="1:22" ht="30" hidden="1" x14ac:dyDescent="0.25">
      <c r="A254" s="24"/>
      <c r="B254" s="24"/>
      <c r="C254" s="24" t="str">
        <f>IF(OR(TabellaA1[[#This Row],[LUN]]="X",TabellaA1[[#This Row],[MAR]]="X",TabellaA1[[#This Row],[MER]]="X",TabellaA1[[#This Row],[GIO]]="X",TabellaA1[[#This Row],[VEN]]="X",),"X","")</f>
        <v/>
      </c>
      <c r="D254" s="25" t="s">
        <v>26</v>
      </c>
      <c r="E254" s="26" t="s">
        <v>882</v>
      </c>
      <c r="F254" s="26">
        <v>100</v>
      </c>
      <c r="G254" s="26" t="s">
        <v>883</v>
      </c>
      <c r="H254" s="27"/>
      <c r="I254" s="27"/>
      <c r="J254" s="27"/>
      <c r="K254" s="27"/>
      <c r="L254" s="27"/>
      <c r="M254" s="26" t="s">
        <v>631</v>
      </c>
      <c r="N254" s="28"/>
      <c r="O254" s="29"/>
      <c r="P254" s="29"/>
      <c r="Q254" s="28"/>
      <c r="R254" s="28"/>
      <c r="S254" s="28"/>
      <c r="T254" s="30" t="str">
        <f ca="1">IF(AND('Inserimento dati'!$B$3=$H$2, TabellaA1[[#This Row],[LUN]]="X"), "X",IF(AND('Inserimento dati'!$B$3=$I$2, TabellaA1[[#This Row],[MAR]]="X"), "X", IF(AND('Inserimento dati'!$B$3=$J$2, TabellaA1[[#This Row],[MER]]="X"), "X",IF(AND('Inserimento dati'!$B$3=$K$2, TabellaA1[[#This Row],[GIO]]="X"), "X", IF(AND('Inserimento dati'!$B$3=$L$2, TabellaA1[[#This Row],[VEN]]="X"), "X","")))))</f>
        <v/>
      </c>
      <c r="U254" s="54"/>
    </row>
    <row r="255" spans="1:22" ht="23.25" hidden="1" x14ac:dyDescent="0.25">
      <c r="A255" s="24"/>
      <c r="B255" s="24"/>
      <c r="C255" s="24" t="str">
        <f>IF(OR(TabellaA1[[#This Row],[LUN]]="X",TabellaA1[[#This Row],[MAR]]="X",TabellaA1[[#This Row],[MER]]="X",TabellaA1[[#This Row],[GIO]]="X",TabellaA1[[#This Row],[VEN]]="X",),"X","")</f>
        <v/>
      </c>
      <c r="D255" s="25" t="s">
        <v>26</v>
      </c>
      <c r="E255" s="26" t="s">
        <v>4515</v>
      </c>
      <c r="F255" s="26">
        <v>400</v>
      </c>
      <c r="G255" s="26" t="s">
        <v>4516</v>
      </c>
      <c r="H255" s="27"/>
      <c r="I255" s="27"/>
      <c r="J255" s="27"/>
      <c r="K255" s="27"/>
      <c r="L255" s="27"/>
      <c r="M255" s="26" t="s">
        <v>631</v>
      </c>
      <c r="N255" s="28"/>
      <c r="O255" s="29"/>
      <c r="P255" s="29"/>
      <c r="Q255" s="28"/>
      <c r="R255" s="28"/>
      <c r="S255" s="28"/>
      <c r="T255" s="30" t="str">
        <f ca="1">IF(AND('Inserimento dati'!$B$3=$H$2, TabellaA1[[#This Row],[LUN]]="X"), "X",IF(AND('Inserimento dati'!$B$3=$I$2, TabellaA1[[#This Row],[MAR]]="X"), "X", IF(AND('Inserimento dati'!$B$3=$J$2, TabellaA1[[#This Row],[MER]]="X"), "X",IF(AND('Inserimento dati'!$B$3=$K$2, TabellaA1[[#This Row],[GIO]]="X"), "X", IF(AND('Inserimento dati'!$B$3=$L$2, TabellaA1[[#This Row],[VEN]]="X"), "X","")))))</f>
        <v/>
      </c>
      <c r="U255" s="54"/>
    </row>
    <row r="256" spans="1:22" ht="23.25" hidden="1" x14ac:dyDescent="0.25">
      <c r="A256" s="24"/>
      <c r="B256" s="24"/>
      <c r="C256" s="24" t="str">
        <f>IF(OR(TabellaA1[[#This Row],[LUN]]="X",TabellaA1[[#This Row],[MAR]]="X",TabellaA1[[#This Row],[MER]]="X",TabellaA1[[#This Row],[GIO]]="X",TabellaA1[[#This Row],[VEN]]="X",),"X","")</f>
        <v/>
      </c>
      <c r="D256" s="25" t="s">
        <v>26</v>
      </c>
      <c r="E256" s="26" t="s">
        <v>4511</v>
      </c>
      <c r="F256" s="26">
        <v>400</v>
      </c>
      <c r="G256" s="26" t="s">
        <v>4512</v>
      </c>
      <c r="H256" s="27"/>
      <c r="I256" s="27"/>
      <c r="J256" s="27"/>
      <c r="K256" s="27"/>
      <c r="L256" s="27"/>
      <c r="M256" s="26" t="s">
        <v>631</v>
      </c>
      <c r="N256" s="28"/>
      <c r="O256" s="29"/>
      <c r="P256" s="29"/>
      <c r="Q256" s="28"/>
      <c r="R256" s="28"/>
      <c r="S256" s="28"/>
      <c r="T256" s="30" t="str">
        <f ca="1">IF(AND('Inserimento dati'!$B$3=$H$2, TabellaA1[[#This Row],[LUN]]="X"), "X",IF(AND('Inserimento dati'!$B$3=$I$2, TabellaA1[[#This Row],[MAR]]="X"), "X", IF(AND('Inserimento dati'!$B$3=$J$2, TabellaA1[[#This Row],[MER]]="X"), "X",IF(AND('Inserimento dati'!$B$3=$K$2, TabellaA1[[#This Row],[GIO]]="X"), "X", IF(AND('Inserimento dati'!$B$3=$L$2, TabellaA1[[#This Row],[VEN]]="X"), "X","")))))</f>
        <v/>
      </c>
      <c r="U256" s="54"/>
      <c r="V256" s="55">
        <v>46125.55259259259</v>
      </c>
    </row>
    <row r="257" spans="1:22" ht="30" hidden="1" x14ac:dyDescent="0.25">
      <c r="A257" s="24"/>
      <c r="B257" s="24"/>
      <c r="C257" s="24" t="str">
        <f>IF(OR(TabellaA1[[#This Row],[LUN]]="X",TabellaA1[[#This Row],[MAR]]="X",TabellaA1[[#This Row],[MER]]="X",TabellaA1[[#This Row],[GIO]]="X",TabellaA1[[#This Row],[VEN]]="X",),"X","")</f>
        <v/>
      </c>
      <c r="D257" s="25" t="s">
        <v>26</v>
      </c>
      <c r="E257" s="26" t="s">
        <v>629</v>
      </c>
      <c r="F257" s="26">
        <v>400</v>
      </c>
      <c r="G257" s="26" t="s">
        <v>630</v>
      </c>
      <c r="H257" s="27"/>
      <c r="I257" s="27"/>
      <c r="J257" s="27"/>
      <c r="K257" s="27"/>
      <c r="L257" s="27"/>
      <c r="M257" s="26" t="s">
        <v>631</v>
      </c>
      <c r="N257" s="28"/>
      <c r="O257" s="29"/>
      <c r="P257" s="29"/>
      <c r="Q257" s="28"/>
      <c r="R257" s="28"/>
      <c r="S257" s="28"/>
      <c r="T257" s="30" t="str">
        <f ca="1">IF(AND('Inserimento dati'!$B$3=$H$2, TabellaA1[[#This Row],[LUN]]="X"), "X",IF(AND('Inserimento dati'!$B$3=$I$2, TabellaA1[[#This Row],[MAR]]="X"), "X", IF(AND('Inserimento dati'!$B$3=$J$2, TabellaA1[[#This Row],[MER]]="X"), "X",IF(AND('Inserimento dati'!$B$3=$K$2, TabellaA1[[#This Row],[GIO]]="X"), "X", IF(AND('Inserimento dati'!$B$3=$L$2, TabellaA1[[#This Row],[VEN]]="X"), "X","")))))</f>
        <v/>
      </c>
      <c r="U257" s="54"/>
      <c r="V257" s="55">
        <v>46120.625196759262</v>
      </c>
    </row>
    <row r="258" spans="1:22" ht="30" hidden="1" x14ac:dyDescent="0.25">
      <c r="A258" s="24"/>
      <c r="B258" s="24"/>
      <c r="C258" s="24" t="str">
        <f>IF(OR(TabellaA1[[#This Row],[LUN]]="X",TabellaA1[[#This Row],[MAR]]="X",TabellaA1[[#This Row],[MER]]="X",TabellaA1[[#This Row],[GIO]]="X",TabellaA1[[#This Row],[VEN]]="X",),"X","")</f>
        <v/>
      </c>
      <c r="D258" s="25" t="s">
        <v>26</v>
      </c>
      <c r="E258" s="26" t="s">
        <v>875</v>
      </c>
      <c r="F258" s="26">
        <v>400</v>
      </c>
      <c r="G258" s="26" t="s">
        <v>876</v>
      </c>
      <c r="H258" s="27"/>
      <c r="I258" s="27"/>
      <c r="J258" s="27"/>
      <c r="K258" s="27"/>
      <c r="L258" s="27"/>
      <c r="M258" s="26" t="s">
        <v>631</v>
      </c>
      <c r="N258" s="28"/>
      <c r="O258" s="29"/>
      <c r="P258" s="29"/>
      <c r="Q258" s="28"/>
      <c r="R258" s="28"/>
      <c r="S258" s="28"/>
      <c r="T258" s="30" t="str">
        <f ca="1">IF(AND('Inserimento dati'!$B$3=$H$2, TabellaA1[[#This Row],[LUN]]="X"), "X",IF(AND('Inserimento dati'!$B$3=$I$2, TabellaA1[[#This Row],[MAR]]="X"), "X", IF(AND('Inserimento dati'!$B$3=$J$2, TabellaA1[[#This Row],[MER]]="X"), "X",IF(AND('Inserimento dati'!$B$3=$K$2, TabellaA1[[#This Row],[GIO]]="X"), "X", IF(AND('Inserimento dati'!$B$3=$L$2, TabellaA1[[#This Row],[VEN]]="X"), "X","")))))</f>
        <v/>
      </c>
      <c r="U258" s="54"/>
    </row>
    <row r="259" spans="1:22" ht="23.25" hidden="1" x14ac:dyDescent="0.25">
      <c r="A259" s="24"/>
      <c r="B259" s="24"/>
      <c r="C259" s="24" t="str">
        <f>IF(OR(TabellaA1[[#This Row],[LUN]]="X",TabellaA1[[#This Row],[MAR]]="X",TabellaA1[[#This Row],[MER]]="X",TabellaA1[[#This Row],[GIO]]="X",TabellaA1[[#This Row],[VEN]]="X",),"X","")</f>
        <v/>
      </c>
      <c r="D259" s="25" t="s">
        <v>26</v>
      </c>
      <c r="E259" s="26" t="s">
        <v>877</v>
      </c>
      <c r="F259" s="26">
        <v>100</v>
      </c>
      <c r="G259" s="26" t="s">
        <v>878</v>
      </c>
      <c r="H259" s="27"/>
      <c r="I259" s="27"/>
      <c r="J259" s="27"/>
      <c r="K259" s="27"/>
      <c r="L259" s="27"/>
      <c r="M259" s="26" t="s">
        <v>631</v>
      </c>
      <c r="N259" s="28"/>
      <c r="O259" s="29"/>
      <c r="P259" s="29"/>
      <c r="Q259" s="28"/>
      <c r="R259" s="28"/>
      <c r="S259" s="28"/>
      <c r="T259" s="30" t="str">
        <f ca="1">IF(AND('Inserimento dati'!$B$3=$H$2, TabellaA1[[#This Row],[LUN]]="X"), "X",IF(AND('Inserimento dati'!$B$3=$I$2, TabellaA1[[#This Row],[MAR]]="X"), "X", IF(AND('Inserimento dati'!$B$3=$J$2, TabellaA1[[#This Row],[MER]]="X"), "X",IF(AND('Inserimento dati'!$B$3=$K$2, TabellaA1[[#This Row],[GIO]]="X"), "X", IF(AND('Inserimento dati'!$B$3=$L$2, TabellaA1[[#This Row],[VEN]]="X"), "X","")))))</f>
        <v/>
      </c>
      <c r="U259" s="54"/>
    </row>
    <row r="260" spans="1:22" ht="30" hidden="1" x14ac:dyDescent="0.25">
      <c r="A260" s="24"/>
      <c r="B260" s="24"/>
      <c r="C260" s="24" t="str">
        <f>IF(OR(TabellaA1[[#This Row],[LUN]]="X",TabellaA1[[#This Row],[MAR]]="X",TabellaA1[[#This Row],[MER]]="X",TabellaA1[[#This Row],[GIO]]="X",TabellaA1[[#This Row],[VEN]]="X",),"X","")</f>
        <v/>
      </c>
      <c r="D260" s="25" t="s">
        <v>26</v>
      </c>
      <c r="E260" s="26" t="s">
        <v>869</v>
      </c>
      <c r="F260" s="26">
        <v>100</v>
      </c>
      <c r="G260" s="26" t="s">
        <v>870</v>
      </c>
      <c r="H260" s="27"/>
      <c r="I260" s="27"/>
      <c r="J260" s="27"/>
      <c r="K260" s="27"/>
      <c r="L260" s="27"/>
      <c r="M260" s="26" t="s">
        <v>631</v>
      </c>
      <c r="N260" s="28"/>
      <c r="O260" s="29"/>
      <c r="P260" s="29"/>
      <c r="Q260" s="28"/>
      <c r="R260" s="28"/>
      <c r="S260" s="28"/>
      <c r="T260" s="30" t="str">
        <f ca="1">IF(AND('Inserimento dati'!$B$3=$H$2, TabellaA1[[#This Row],[LUN]]="X"), "X",IF(AND('Inserimento dati'!$B$3=$I$2, TabellaA1[[#This Row],[MAR]]="X"), "X", IF(AND('Inserimento dati'!$B$3=$J$2, TabellaA1[[#This Row],[MER]]="X"), "X",IF(AND('Inserimento dati'!$B$3=$K$2, TabellaA1[[#This Row],[GIO]]="X"), "X", IF(AND('Inserimento dati'!$B$3=$L$2, TabellaA1[[#This Row],[VEN]]="X"), "X","")))))</f>
        <v/>
      </c>
      <c r="U260" s="54"/>
    </row>
    <row r="261" spans="1:22" ht="30" hidden="1" x14ac:dyDescent="0.25">
      <c r="A261" s="24"/>
      <c r="B261" s="24"/>
      <c r="C261" s="24" t="str">
        <f>IF(OR(TabellaA1[[#This Row],[LUN]]="X",TabellaA1[[#This Row],[MAR]]="X",TabellaA1[[#This Row],[MER]]="X",TabellaA1[[#This Row],[GIO]]="X",TabellaA1[[#This Row],[VEN]]="X",),"X","")</f>
        <v/>
      </c>
      <c r="D261" s="25" t="s">
        <v>26</v>
      </c>
      <c r="E261" s="26" t="s">
        <v>632</v>
      </c>
      <c r="F261" s="26">
        <v>100</v>
      </c>
      <c r="G261" s="26" t="s">
        <v>633</v>
      </c>
      <c r="H261" s="27"/>
      <c r="I261" s="27"/>
      <c r="J261" s="27"/>
      <c r="K261" s="27"/>
      <c r="L261" s="27"/>
      <c r="M261" s="26" t="s">
        <v>631</v>
      </c>
      <c r="N261" s="28"/>
      <c r="O261" s="29"/>
      <c r="P261" s="29"/>
      <c r="Q261" s="28"/>
      <c r="R261" s="28"/>
      <c r="S261" s="28"/>
      <c r="T261" s="30" t="str">
        <f ca="1">IF(AND('Inserimento dati'!$B$3=$H$2, TabellaA1[[#This Row],[LUN]]="X"), "X",IF(AND('Inserimento dati'!$B$3=$I$2, TabellaA1[[#This Row],[MAR]]="X"), "X", IF(AND('Inserimento dati'!$B$3=$J$2, TabellaA1[[#This Row],[MER]]="X"), "X",IF(AND('Inserimento dati'!$B$3=$K$2, TabellaA1[[#This Row],[GIO]]="X"), "X", IF(AND('Inserimento dati'!$B$3=$L$2, TabellaA1[[#This Row],[VEN]]="X"), "X","")))))</f>
        <v/>
      </c>
      <c r="U261" s="54"/>
    </row>
    <row r="262" spans="1:22" ht="23.25" hidden="1" x14ac:dyDescent="0.25">
      <c r="A262" s="24"/>
      <c r="B262" s="24"/>
      <c r="C262" s="24" t="str">
        <f>IF(OR(TabellaA1[[#This Row],[LUN]]="X",TabellaA1[[#This Row],[MAR]]="X",TabellaA1[[#This Row],[MER]]="X",TabellaA1[[#This Row],[GIO]]="X",TabellaA1[[#This Row],[VEN]]="X",),"X","")</f>
        <v/>
      </c>
      <c r="D262" s="25" t="s">
        <v>26</v>
      </c>
      <c r="E262" s="26" t="s">
        <v>864</v>
      </c>
      <c r="F262" s="26">
        <v>900</v>
      </c>
      <c r="G262" s="26" t="s">
        <v>865</v>
      </c>
      <c r="H262" s="27"/>
      <c r="I262" s="27"/>
      <c r="J262" s="27"/>
      <c r="K262" s="27"/>
      <c r="L262" s="27"/>
      <c r="M262" s="26" t="s">
        <v>631</v>
      </c>
      <c r="N262" s="28"/>
      <c r="O262" s="29"/>
      <c r="P262" s="29"/>
      <c r="Q262" s="28" t="s">
        <v>866</v>
      </c>
      <c r="R262" s="28"/>
      <c r="S262" s="28"/>
      <c r="T262" s="30" t="str">
        <f ca="1">IF(AND('Inserimento dati'!$B$3=$H$2, TabellaA1[[#This Row],[LUN]]="X"), "X",IF(AND('Inserimento dati'!$B$3=$I$2, TabellaA1[[#This Row],[MAR]]="X"), "X", IF(AND('Inserimento dati'!$B$3=$J$2, TabellaA1[[#This Row],[MER]]="X"), "X",IF(AND('Inserimento dati'!$B$3=$K$2, TabellaA1[[#This Row],[GIO]]="X"), "X", IF(AND('Inserimento dati'!$B$3=$L$2, TabellaA1[[#This Row],[VEN]]="X"), "X","")))))</f>
        <v/>
      </c>
      <c r="U262" s="54"/>
    </row>
    <row r="263" spans="1:22" ht="23.25" hidden="1" x14ac:dyDescent="0.25">
      <c r="A263" s="24"/>
      <c r="B263" s="24"/>
      <c r="C263" s="24" t="str">
        <f>IF(OR(TabellaA1[[#This Row],[LUN]]="X",TabellaA1[[#This Row],[MAR]]="X",TabellaA1[[#This Row],[MER]]="X",TabellaA1[[#This Row],[GIO]]="X",TabellaA1[[#This Row],[VEN]]="X",),"X","")</f>
        <v/>
      </c>
      <c r="D263" s="25" t="s">
        <v>26</v>
      </c>
      <c r="E263" s="26" t="s">
        <v>873</v>
      </c>
      <c r="F263" s="26">
        <v>400</v>
      </c>
      <c r="G263" s="26" t="s">
        <v>874</v>
      </c>
      <c r="H263" s="27"/>
      <c r="I263" s="27"/>
      <c r="J263" s="27"/>
      <c r="K263" s="27"/>
      <c r="L263" s="27"/>
      <c r="M263" s="26" t="s">
        <v>631</v>
      </c>
      <c r="N263" s="28"/>
      <c r="O263" s="29"/>
      <c r="P263" s="29"/>
      <c r="Q263" s="28"/>
      <c r="R263" s="28"/>
      <c r="S263" s="28"/>
      <c r="T263" s="30" t="str">
        <f ca="1">IF(AND('Inserimento dati'!$B$3=$H$2, TabellaA1[[#This Row],[LUN]]="X"), "X",IF(AND('Inserimento dati'!$B$3=$I$2, TabellaA1[[#This Row],[MAR]]="X"), "X", IF(AND('Inserimento dati'!$B$3=$J$2, TabellaA1[[#This Row],[MER]]="X"), "X",IF(AND('Inserimento dati'!$B$3=$K$2, TabellaA1[[#This Row],[GIO]]="X"), "X", IF(AND('Inserimento dati'!$B$3=$L$2, TabellaA1[[#This Row],[VEN]]="X"), "X","")))))</f>
        <v/>
      </c>
      <c r="U263" s="54"/>
    </row>
    <row r="264" spans="1:22" ht="30" hidden="1" x14ac:dyDescent="0.25">
      <c r="A264" s="24"/>
      <c r="B264" s="24"/>
      <c r="C264" s="24" t="str">
        <f>IF(OR(TabellaA1[[#This Row],[LUN]]="X",TabellaA1[[#This Row],[MAR]]="X",TabellaA1[[#This Row],[MER]]="X",TabellaA1[[#This Row],[GIO]]="X",TabellaA1[[#This Row],[VEN]]="X",),"X","")</f>
        <v/>
      </c>
      <c r="D264" s="25" t="s">
        <v>26</v>
      </c>
      <c r="E264" s="26" t="s">
        <v>634</v>
      </c>
      <c r="F264" s="26">
        <v>100</v>
      </c>
      <c r="G264" s="26" t="s">
        <v>635</v>
      </c>
      <c r="H264" s="27"/>
      <c r="I264" s="27"/>
      <c r="J264" s="27"/>
      <c r="K264" s="27"/>
      <c r="L264" s="27"/>
      <c r="M264" s="26" t="s">
        <v>631</v>
      </c>
      <c r="N264" s="28"/>
      <c r="O264" s="29"/>
      <c r="P264" s="29"/>
      <c r="Q264" s="28"/>
      <c r="R264" s="28"/>
      <c r="S264" s="28"/>
      <c r="T264" s="30" t="str">
        <f ca="1">IF(AND('Inserimento dati'!$B$3=$H$2, TabellaA1[[#This Row],[LUN]]="X"), "X",IF(AND('Inserimento dati'!$B$3=$I$2, TabellaA1[[#This Row],[MAR]]="X"), "X", IF(AND('Inserimento dati'!$B$3=$J$2, TabellaA1[[#This Row],[MER]]="X"), "X",IF(AND('Inserimento dati'!$B$3=$K$2, TabellaA1[[#This Row],[GIO]]="X"), "X", IF(AND('Inserimento dati'!$B$3=$L$2, TabellaA1[[#This Row],[VEN]]="X"), "X","")))))</f>
        <v/>
      </c>
      <c r="U264" s="54"/>
    </row>
    <row r="265" spans="1:22" ht="23.25" hidden="1" x14ac:dyDescent="0.25">
      <c r="A265" s="24"/>
      <c r="B265" s="24"/>
      <c r="C265" s="24" t="str">
        <f>IF(OR(TabellaA1[[#This Row],[LUN]]="X",TabellaA1[[#This Row],[MAR]]="X",TabellaA1[[#This Row],[MER]]="X",TabellaA1[[#This Row],[GIO]]="X",TabellaA1[[#This Row],[VEN]]="X",),"X","")</f>
        <v/>
      </c>
      <c r="D265" s="25" t="s">
        <v>26</v>
      </c>
      <c r="E265" s="26" t="s">
        <v>636</v>
      </c>
      <c r="F265" s="26">
        <v>200</v>
      </c>
      <c r="G265" s="26" t="s">
        <v>637</v>
      </c>
      <c r="H265" s="27"/>
      <c r="I265" s="27"/>
      <c r="J265" s="27"/>
      <c r="K265" s="27"/>
      <c r="L265" s="27"/>
      <c r="M265" s="26" t="s">
        <v>631</v>
      </c>
      <c r="N265" s="28"/>
      <c r="O265" s="29"/>
      <c r="P265" s="29"/>
      <c r="Q265" s="28"/>
      <c r="R265" s="28"/>
      <c r="S265" s="28"/>
      <c r="T265" s="30" t="str">
        <f ca="1">IF(AND('Inserimento dati'!$B$3=$H$2, TabellaA1[[#This Row],[LUN]]="X"), "X",IF(AND('Inserimento dati'!$B$3=$I$2, TabellaA1[[#This Row],[MAR]]="X"), "X", IF(AND('Inserimento dati'!$B$3=$J$2, TabellaA1[[#This Row],[MER]]="X"), "X",IF(AND('Inserimento dati'!$B$3=$K$2, TabellaA1[[#This Row],[GIO]]="X"), "X", IF(AND('Inserimento dati'!$B$3=$L$2, TabellaA1[[#This Row],[VEN]]="X"), "X","")))))</f>
        <v/>
      </c>
      <c r="U265" s="54"/>
    </row>
    <row r="266" spans="1:22" ht="30" hidden="1" x14ac:dyDescent="0.25">
      <c r="A266" s="24"/>
      <c r="B266" s="24"/>
      <c r="C266" s="24" t="str">
        <f>IF(OR(TabellaA1[[#This Row],[LUN]]="X",TabellaA1[[#This Row],[MAR]]="X",TabellaA1[[#This Row],[MER]]="X",TabellaA1[[#This Row],[GIO]]="X",TabellaA1[[#This Row],[VEN]]="X",),"X","")</f>
        <v/>
      </c>
      <c r="D266" s="25" t="s">
        <v>26</v>
      </c>
      <c r="E266" s="26" t="s">
        <v>862</v>
      </c>
      <c r="F266" s="26">
        <v>900</v>
      </c>
      <c r="G266" s="26" t="s">
        <v>863</v>
      </c>
      <c r="H266" s="27"/>
      <c r="I266" s="27"/>
      <c r="J266" s="27"/>
      <c r="K266" s="27"/>
      <c r="L266" s="27"/>
      <c r="M266" s="26" t="s">
        <v>631</v>
      </c>
      <c r="N266" s="28"/>
      <c r="O266" s="29"/>
      <c r="P266" s="29"/>
      <c r="Q266" s="28"/>
      <c r="R266" s="28"/>
      <c r="S266" s="28"/>
      <c r="T266" s="30" t="str">
        <f ca="1">IF(AND('Inserimento dati'!$B$3=$H$2, TabellaA1[[#This Row],[LUN]]="X"), "X",IF(AND('Inserimento dati'!$B$3=$I$2, TabellaA1[[#This Row],[MAR]]="X"), "X", IF(AND('Inserimento dati'!$B$3=$J$2, TabellaA1[[#This Row],[MER]]="X"), "X",IF(AND('Inserimento dati'!$B$3=$K$2, TabellaA1[[#This Row],[GIO]]="X"), "X", IF(AND('Inserimento dati'!$B$3=$L$2, TabellaA1[[#This Row],[VEN]]="X"), "X","")))))</f>
        <v/>
      </c>
      <c r="U266" s="54"/>
    </row>
    <row r="267" spans="1:22" ht="30" hidden="1" x14ac:dyDescent="0.25">
      <c r="A267" s="24"/>
      <c r="B267" s="24"/>
      <c r="C267" s="24" t="str">
        <f>IF(OR(TabellaA1[[#This Row],[LUN]]="X",TabellaA1[[#This Row],[MAR]]="X",TabellaA1[[#This Row],[MER]]="X",TabellaA1[[#This Row],[GIO]]="X",TabellaA1[[#This Row],[VEN]]="X",),"X","")</f>
        <v/>
      </c>
      <c r="D267" s="25" t="s">
        <v>26</v>
      </c>
      <c r="E267" s="26" t="s">
        <v>871</v>
      </c>
      <c r="F267" s="26">
        <v>400</v>
      </c>
      <c r="G267" s="26" t="s">
        <v>872</v>
      </c>
      <c r="H267" s="27"/>
      <c r="I267" s="27"/>
      <c r="J267" s="27"/>
      <c r="K267" s="27"/>
      <c r="L267" s="27"/>
      <c r="M267" s="26" t="s">
        <v>631</v>
      </c>
      <c r="N267" s="28"/>
      <c r="O267" s="29"/>
      <c r="P267" s="29"/>
      <c r="Q267" s="28"/>
      <c r="R267" s="28"/>
      <c r="S267" s="28"/>
      <c r="T267" s="30" t="str">
        <f ca="1">IF(AND('Inserimento dati'!$B$3=$H$2, TabellaA1[[#This Row],[LUN]]="X"), "X",IF(AND('Inserimento dati'!$B$3=$I$2, TabellaA1[[#This Row],[MAR]]="X"), "X", IF(AND('Inserimento dati'!$B$3=$J$2, TabellaA1[[#This Row],[MER]]="X"), "X",IF(AND('Inserimento dati'!$B$3=$K$2, TabellaA1[[#This Row],[GIO]]="X"), "X", IF(AND('Inserimento dati'!$B$3=$L$2, TabellaA1[[#This Row],[VEN]]="X"), "X","")))))</f>
        <v/>
      </c>
      <c r="U267" s="54"/>
    </row>
    <row r="268" spans="1:22" ht="23.25" hidden="1" x14ac:dyDescent="0.25">
      <c r="A268" s="24"/>
      <c r="B268" s="24"/>
      <c r="C268" s="24" t="str">
        <f>IF(OR(TabellaA1[[#This Row],[LUN]]="X",TabellaA1[[#This Row],[MAR]]="X",TabellaA1[[#This Row],[MER]]="X",TabellaA1[[#This Row],[GIO]]="X",TabellaA1[[#This Row],[VEN]]="X",),"X","")</f>
        <v/>
      </c>
      <c r="D268" s="25" t="s">
        <v>26</v>
      </c>
      <c r="E268" s="26" t="s">
        <v>854</v>
      </c>
      <c r="F268" s="26">
        <v>100</v>
      </c>
      <c r="G268" s="26" t="s">
        <v>855</v>
      </c>
      <c r="H268" s="27"/>
      <c r="I268" s="27"/>
      <c r="J268" s="27"/>
      <c r="K268" s="27"/>
      <c r="L268" s="27"/>
      <c r="M268" s="26" t="s">
        <v>631</v>
      </c>
      <c r="N268" s="28"/>
      <c r="O268" s="29"/>
      <c r="P268" s="29"/>
      <c r="Q268" s="28"/>
      <c r="R268" s="28"/>
      <c r="S268" s="28"/>
      <c r="T268" s="30" t="str">
        <f ca="1">IF(AND('Inserimento dati'!$B$3=$H$2, TabellaA1[[#This Row],[LUN]]="X"), "X",IF(AND('Inserimento dati'!$B$3=$I$2, TabellaA1[[#This Row],[MAR]]="X"), "X", IF(AND('Inserimento dati'!$B$3=$J$2, TabellaA1[[#This Row],[MER]]="X"), "X",IF(AND('Inserimento dati'!$B$3=$K$2, TabellaA1[[#This Row],[GIO]]="X"), "X", IF(AND('Inserimento dati'!$B$3=$L$2, TabellaA1[[#This Row],[VEN]]="X"), "X","")))))</f>
        <v/>
      </c>
      <c r="U268" s="54"/>
    </row>
    <row r="269" spans="1:22" ht="30" hidden="1" x14ac:dyDescent="0.25">
      <c r="A269" s="24"/>
      <c r="B269" s="24"/>
      <c r="C269" s="24" t="str">
        <f>IF(OR(TabellaA1[[#This Row],[LUN]]="X",TabellaA1[[#This Row],[MAR]]="X",TabellaA1[[#This Row],[MER]]="X",TabellaA1[[#This Row],[GIO]]="X",TabellaA1[[#This Row],[VEN]]="X",),"X","")</f>
        <v/>
      </c>
      <c r="D269" s="25" t="s">
        <v>26</v>
      </c>
      <c r="E269" s="26" t="s">
        <v>879</v>
      </c>
      <c r="F269" s="26">
        <v>400</v>
      </c>
      <c r="G269" s="26" t="s">
        <v>880</v>
      </c>
      <c r="H269" s="27"/>
      <c r="I269" s="27"/>
      <c r="J269" s="27"/>
      <c r="K269" s="27"/>
      <c r="L269" s="27"/>
      <c r="M269" s="26" t="s">
        <v>631</v>
      </c>
      <c r="N269" s="28"/>
      <c r="O269" s="29"/>
      <c r="P269" s="29"/>
      <c r="Q269" s="28" t="s">
        <v>881</v>
      </c>
      <c r="R269" s="28"/>
      <c r="S269" s="28"/>
      <c r="T269" s="30" t="str">
        <f ca="1">IF(AND('Inserimento dati'!$B$3=$H$2, TabellaA1[[#This Row],[LUN]]="X"), "X",IF(AND('Inserimento dati'!$B$3=$I$2, TabellaA1[[#This Row],[MAR]]="X"), "X", IF(AND('Inserimento dati'!$B$3=$J$2, TabellaA1[[#This Row],[MER]]="X"), "X",IF(AND('Inserimento dati'!$B$3=$K$2, TabellaA1[[#This Row],[GIO]]="X"), "X", IF(AND('Inserimento dati'!$B$3=$L$2, TabellaA1[[#This Row],[VEN]]="X"), "X","")))))</f>
        <v/>
      </c>
      <c r="U269" s="54"/>
    </row>
    <row r="270" spans="1:22" ht="30" hidden="1" x14ac:dyDescent="0.25">
      <c r="A270" s="24"/>
      <c r="B270" s="24"/>
      <c r="C270" s="24" t="str">
        <f>IF(OR(TabellaA1[[#This Row],[LUN]]="X",TabellaA1[[#This Row],[MAR]]="X",TabellaA1[[#This Row],[MER]]="X",TabellaA1[[#This Row],[GIO]]="X",TabellaA1[[#This Row],[VEN]]="X",),"X","")</f>
        <v/>
      </c>
      <c r="D270" s="25" t="s">
        <v>26</v>
      </c>
      <c r="E270" s="26" t="s">
        <v>858</v>
      </c>
      <c r="F270" s="26">
        <v>100</v>
      </c>
      <c r="G270" s="26" t="s">
        <v>859</v>
      </c>
      <c r="H270" s="27"/>
      <c r="I270" s="27"/>
      <c r="J270" s="27"/>
      <c r="K270" s="27"/>
      <c r="L270" s="27"/>
      <c r="M270" s="26" t="s">
        <v>631</v>
      </c>
      <c r="N270" s="28"/>
      <c r="O270" s="29"/>
      <c r="P270" s="29"/>
      <c r="Q270" s="28"/>
      <c r="R270" s="28"/>
      <c r="S270" s="28"/>
      <c r="T270" s="30" t="str">
        <f ca="1">IF(AND('Inserimento dati'!$B$3=$H$2, TabellaA1[[#This Row],[LUN]]="X"), "X",IF(AND('Inserimento dati'!$B$3=$I$2, TabellaA1[[#This Row],[MAR]]="X"), "X", IF(AND('Inserimento dati'!$B$3=$J$2, TabellaA1[[#This Row],[MER]]="X"), "X",IF(AND('Inserimento dati'!$B$3=$K$2, TabellaA1[[#This Row],[GIO]]="X"), "X", IF(AND('Inserimento dati'!$B$3=$L$2, TabellaA1[[#This Row],[VEN]]="X"), "X","")))))</f>
        <v/>
      </c>
      <c r="U270" s="54"/>
    </row>
    <row r="271" spans="1:22" ht="23.25" hidden="1" x14ac:dyDescent="0.25">
      <c r="A271" s="24"/>
      <c r="B271" s="24"/>
      <c r="C271" s="24" t="str">
        <f>IF(OR(TabellaA1[[#This Row],[LUN]]="X",TabellaA1[[#This Row],[MAR]]="X",TabellaA1[[#This Row],[MER]]="X",TabellaA1[[#This Row],[GIO]]="X",TabellaA1[[#This Row],[VEN]]="X",),"X","")</f>
        <v/>
      </c>
      <c r="D271" s="25" t="s">
        <v>26</v>
      </c>
      <c r="E271" s="26" t="s">
        <v>856</v>
      </c>
      <c r="F271" s="26">
        <v>200</v>
      </c>
      <c r="G271" s="26" t="s">
        <v>857</v>
      </c>
      <c r="H271" s="27"/>
      <c r="I271" s="27"/>
      <c r="J271" s="27"/>
      <c r="K271" s="27"/>
      <c r="L271" s="27"/>
      <c r="M271" s="26" t="s">
        <v>631</v>
      </c>
      <c r="N271" s="28"/>
      <c r="O271" s="29"/>
      <c r="P271" s="29"/>
      <c r="Q271" s="28"/>
      <c r="R271" s="28"/>
      <c r="S271" s="28"/>
      <c r="T271" s="30" t="str">
        <f ca="1">IF(AND('Inserimento dati'!$B$3=$H$2, TabellaA1[[#This Row],[LUN]]="X"), "X",IF(AND('Inserimento dati'!$B$3=$I$2, TabellaA1[[#This Row],[MAR]]="X"), "X", IF(AND('Inserimento dati'!$B$3=$J$2, TabellaA1[[#This Row],[MER]]="X"), "X",IF(AND('Inserimento dati'!$B$3=$K$2, TabellaA1[[#This Row],[GIO]]="X"), "X", IF(AND('Inserimento dati'!$B$3=$L$2, TabellaA1[[#This Row],[VEN]]="X"), "X","")))))</f>
        <v/>
      </c>
      <c r="U271" s="54"/>
    </row>
    <row r="272" spans="1:22" ht="30" hidden="1" x14ac:dyDescent="0.25">
      <c r="A272" s="24"/>
      <c r="B272" s="24"/>
      <c r="C272" s="24" t="str">
        <f>IF(OR(TabellaA1[[#This Row],[LUN]]="X",TabellaA1[[#This Row],[MAR]]="X",TabellaA1[[#This Row],[MER]]="X",TabellaA1[[#This Row],[GIO]]="X",TabellaA1[[#This Row],[VEN]]="X",),"X","")</f>
        <v/>
      </c>
      <c r="D272" s="25" t="s">
        <v>26</v>
      </c>
      <c r="E272" s="26" t="s">
        <v>640</v>
      </c>
      <c r="F272" s="26">
        <v>100</v>
      </c>
      <c r="G272" s="26" t="s">
        <v>641</v>
      </c>
      <c r="H272" s="27"/>
      <c r="I272" s="27"/>
      <c r="J272" s="27"/>
      <c r="K272" s="27"/>
      <c r="L272" s="27"/>
      <c r="M272" s="26" t="s">
        <v>631</v>
      </c>
      <c r="N272" s="28"/>
      <c r="O272" s="29"/>
      <c r="P272" s="29"/>
      <c r="Q272" s="28"/>
      <c r="R272" s="28"/>
      <c r="S272" s="28"/>
      <c r="T272" s="30" t="str">
        <f ca="1">IF(AND('Inserimento dati'!$B$3=$H$2, TabellaA1[[#This Row],[LUN]]="X"), "X",IF(AND('Inserimento dati'!$B$3=$I$2, TabellaA1[[#This Row],[MAR]]="X"), "X", IF(AND('Inserimento dati'!$B$3=$J$2, TabellaA1[[#This Row],[MER]]="X"), "X",IF(AND('Inserimento dati'!$B$3=$K$2, TabellaA1[[#This Row],[GIO]]="X"), "X", IF(AND('Inserimento dati'!$B$3=$L$2, TabellaA1[[#This Row],[VEN]]="X"), "X","")))))</f>
        <v/>
      </c>
      <c r="U272" s="54"/>
    </row>
    <row r="273" spans="1:21" ht="23.25" hidden="1" x14ac:dyDescent="0.25">
      <c r="A273" s="24"/>
      <c r="B273" s="24"/>
      <c r="C273" s="24" t="str">
        <f>IF(OR(TabellaA1[[#This Row],[LUN]]="X",TabellaA1[[#This Row],[MAR]]="X",TabellaA1[[#This Row],[MER]]="X",TabellaA1[[#This Row],[GIO]]="X",TabellaA1[[#This Row],[VEN]]="X",),"X","")</f>
        <v/>
      </c>
      <c r="D273" s="25" t="s">
        <v>26</v>
      </c>
      <c r="E273" s="26" t="s">
        <v>850</v>
      </c>
      <c r="F273" s="26">
        <v>200</v>
      </c>
      <c r="G273" s="26" t="s">
        <v>851</v>
      </c>
      <c r="H273" s="27"/>
      <c r="I273" s="27"/>
      <c r="J273" s="27"/>
      <c r="K273" s="27"/>
      <c r="L273" s="27"/>
      <c r="M273" s="26" t="s">
        <v>631</v>
      </c>
      <c r="N273" s="28"/>
      <c r="O273" s="29"/>
      <c r="P273" s="29"/>
      <c r="Q273" s="28"/>
      <c r="R273" s="28"/>
      <c r="S273" s="28"/>
      <c r="T273" s="30" t="str">
        <f ca="1">IF(AND('Inserimento dati'!$B$3=$H$2, TabellaA1[[#This Row],[LUN]]="X"), "X",IF(AND('Inserimento dati'!$B$3=$I$2, TabellaA1[[#This Row],[MAR]]="X"), "X", IF(AND('Inserimento dati'!$B$3=$J$2, TabellaA1[[#This Row],[MER]]="X"), "X",IF(AND('Inserimento dati'!$B$3=$K$2, TabellaA1[[#This Row],[GIO]]="X"), "X", IF(AND('Inserimento dati'!$B$3=$L$2, TabellaA1[[#This Row],[VEN]]="X"), "X","")))))</f>
        <v/>
      </c>
      <c r="U273" s="54"/>
    </row>
    <row r="274" spans="1:21" ht="30" hidden="1" x14ac:dyDescent="0.25">
      <c r="A274" s="24"/>
      <c r="B274" s="24"/>
      <c r="C274" s="24" t="str">
        <f>IF(OR(TabellaA1[[#This Row],[LUN]]="X",TabellaA1[[#This Row],[MAR]]="X",TabellaA1[[#This Row],[MER]]="X",TabellaA1[[#This Row],[GIO]]="X",TabellaA1[[#This Row],[VEN]]="X",),"X","")</f>
        <v/>
      </c>
      <c r="D274" s="25" t="s">
        <v>26</v>
      </c>
      <c r="E274" s="26" t="s">
        <v>848</v>
      </c>
      <c r="F274" s="26">
        <v>300</v>
      </c>
      <c r="G274" s="26" t="s">
        <v>849</v>
      </c>
      <c r="H274" s="27"/>
      <c r="I274" s="27"/>
      <c r="J274" s="27"/>
      <c r="K274" s="27"/>
      <c r="L274" s="27"/>
      <c r="M274" s="26" t="s">
        <v>631</v>
      </c>
      <c r="N274" s="28"/>
      <c r="O274" s="29"/>
      <c r="P274" s="29"/>
      <c r="Q274" s="28"/>
      <c r="R274" s="28"/>
      <c r="S274" s="28"/>
      <c r="T274" s="30" t="str">
        <f ca="1">IF(AND('Inserimento dati'!$B$3=$H$2, TabellaA1[[#This Row],[LUN]]="X"), "X",IF(AND('Inserimento dati'!$B$3=$I$2, TabellaA1[[#This Row],[MAR]]="X"), "X", IF(AND('Inserimento dati'!$B$3=$J$2, TabellaA1[[#This Row],[MER]]="X"), "X",IF(AND('Inserimento dati'!$B$3=$K$2, TabellaA1[[#This Row],[GIO]]="X"), "X", IF(AND('Inserimento dati'!$B$3=$L$2, TabellaA1[[#This Row],[VEN]]="X"), "X","")))))</f>
        <v/>
      </c>
      <c r="U274" s="54"/>
    </row>
    <row r="275" spans="1:21" ht="23.25" hidden="1" x14ac:dyDescent="0.25">
      <c r="A275" s="24"/>
      <c r="B275" s="24"/>
      <c r="C275" s="24" t="str">
        <f>IF(OR(TabellaA1[[#This Row],[LUN]]="X",TabellaA1[[#This Row],[MAR]]="X",TabellaA1[[#This Row],[MER]]="X",TabellaA1[[#This Row],[GIO]]="X",TabellaA1[[#This Row],[VEN]]="X",),"X","")</f>
        <v/>
      </c>
      <c r="D275" s="25" t="s">
        <v>26</v>
      </c>
      <c r="E275" s="26" t="s">
        <v>846</v>
      </c>
      <c r="F275" s="26">
        <v>200</v>
      </c>
      <c r="G275" s="26" t="s">
        <v>847</v>
      </c>
      <c r="H275" s="27"/>
      <c r="I275" s="27"/>
      <c r="J275" s="27"/>
      <c r="K275" s="27"/>
      <c r="L275" s="27"/>
      <c r="M275" s="26" t="s">
        <v>631</v>
      </c>
      <c r="N275" s="28"/>
      <c r="O275" s="29"/>
      <c r="P275" s="29"/>
      <c r="Q275" s="28"/>
      <c r="R275" s="28"/>
      <c r="S275" s="28"/>
      <c r="T275" s="30" t="str">
        <f ca="1">IF(AND('Inserimento dati'!$B$3=$H$2, TabellaA1[[#This Row],[LUN]]="X"), "X",IF(AND('Inserimento dati'!$B$3=$I$2, TabellaA1[[#This Row],[MAR]]="X"), "X", IF(AND('Inserimento dati'!$B$3=$J$2, TabellaA1[[#This Row],[MER]]="X"), "X",IF(AND('Inserimento dati'!$B$3=$K$2, TabellaA1[[#This Row],[GIO]]="X"), "X", IF(AND('Inserimento dati'!$B$3=$L$2, TabellaA1[[#This Row],[VEN]]="X"), "X","")))))</f>
        <v/>
      </c>
      <c r="U275" s="54"/>
    </row>
    <row r="276" spans="1:21" ht="23.25" hidden="1" x14ac:dyDescent="0.25">
      <c r="A276" s="24"/>
      <c r="B276" s="24"/>
      <c r="C276" s="24" t="str">
        <f>IF(OR(TabellaA1[[#This Row],[LUN]]="X",TabellaA1[[#This Row],[MAR]]="X",TabellaA1[[#This Row],[MER]]="X",TabellaA1[[#This Row],[GIO]]="X",TabellaA1[[#This Row],[VEN]]="X",),"X","")</f>
        <v/>
      </c>
      <c r="D276" s="25" t="s">
        <v>26</v>
      </c>
      <c r="E276" s="26" t="s">
        <v>844</v>
      </c>
      <c r="F276" s="26">
        <v>200</v>
      </c>
      <c r="G276" s="26" t="s">
        <v>845</v>
      </c>
      <c r="H276" s="27"/>
      <c r="I276" s="27"/>
      <c r="J276" s="27"/>
      <c r="K276" s="27"/>
      <c r="L276" s="27"/>
      <c r="M276" s="26" t="s">
        <v>631</v>
      </c>
      <c r="N276" s="28"/>
      <c r="O276" s="29"/>
      <c r="P276" s="29"/>
      <c r="Q276" s="28"/>
      <c r="R276" s="28"/>
      <c r="S276" s="28"/>
      <c r="T276" s="30" t="str">
        <f ca="1">IF(AND('Inserimento dati'!$B$3=$H$2, TabellaA1[[#This Row],[LUN]]="X"), "X",IF(AND('Inserimento dati'!$B$3=$I$2, TabellaA1[[#This Row],[MAR]]="X"), "X", IF(AND('Inserimento dati'!$B$3=$J$2, TabellaA1[[#This Row],[MER]]="X"), "X",IF(AND('Inserimento dati'!$B$3=$K$2, TabellaA1[[#This Row],[GIO]]="X"), "X", IF(AND('Inserimento dati'!$B$3=$L$2, TabellaA1[[#This Row],[VEN]]="X"), "X","")))))</f>
        <v/>
      </c>
      <c r="U276" s="54"/>
    </row>
    <row r="277" spans="1:21" ht="23.25" hidden="1" x14ac:dyDescent="0.25">
      <c r="A277" s="24"/>
      <c r="B277" s="24"/>
      <c r="C277" s="24" t="str">
        <f>IF(OR(TabellaA1[[#This Row],[LUN]]="X",TabellaA1[[#This Row],[MAR]]="X",TabellaA1[[#This Row],[MER]]="X",TabellaA1[[#This Row],[GIO]]="X",TabellaA1[[#This Row],[VEN]]="X",),"X","")</f>
        <v/>
      </c>
      <c r="D277" s="25" t="s">
        <v>26</v>
      </c>
      <c r="E277" s="26" t="s">
        <v>842</v>
      </c>
      <c r="F277" s="26">
        <v>200</v>
      </c>
      <c r="G277" s="26" t="s">
        <v>843</v>
      </c>
      <c r="H277" s="27"/>
      <c r="I277" s="27"/>
      <c r="J277" s="27"/>
      <c r="K277" s="27"/>
      <c r="L277" s="27"/>
      <c r="M277" s="26" t="s">
        <v>631</v>
      </c>
      <c r="N277" s="28"/>
      <c r="O277" s="29"/>
      <c r="P277" s="29"/>
      <c r="Q277" s="28"/>
      <c r="R277" s="28"/>
      <c r="S277" s="28"/>
      <c r="T277" s="30" t="str">
        <f ca="1">IF(AND('Inserimento dati'!$B$3=$H$2, TabellaA1[[#This Row],[LUN]]="X"), "X",IF(AND('Inserimento dati'!$B$3=$I$2, TabellaA1[[#This Row],[MAR]]="X"), "X", IF(AND('Inserimento dati'!$B$3=$J$2, TabellaA1[[#This Row],[MER]]="X"), "X",IF(AND('Inserimento dati'!$B$3=$K$2, TabellaA1[[#This Row],[GIO]]="X"), "X", IF(AND('Inserimento dati'!$B$3=$L$2, TabellaA1[[#This Row],[VEN]]="X"), "X","")))))</f>
        <v/>
      </c>
      <c r="U277" s="54"/>
    </row>
    <row r="278" spans="1:21" ht="23.25" hidden="1" x14ac:dyDescent="0.25">
      <c r="A278" s="24"/>
      <c r="B278" s="24"/>
      <c r="C278" s="24" t="str">
        <f>IF(OR(TabellaA1[[#This Row],[LUN]]="X",TabellaA1[[#This Row],[MAR]]="X",TabellaA1[[#This Row],[MER]]="X",TabellaA1[[#This Row],[GIO]]="X",TabellaA1[[#This Row],[VEN]]="X",),"X","")</f>
        <v/>
      </c>
      <c r="D278" s="25" t="s">
        <v>26</v>
      </c>
      <c r="E278" s="26" t="s">
        <v>867</v>
      </c>
      <c r="F278" s="26">
        <v>400</v>
      </c>
      <c r="G278" s="26" t="s">
        <v>868</v>
      </c>
      <c r="H278" s="27"/>
      <c r="I278" s="27"/>
      <c r="J278" s="27"/>
      <c r="K278" s="27"/>
      <c r="L278" s="27"/>
      <c r="M278" s="26" t="s">
        <v>631</v>
      </c>
      <c r="N278" s="28"/>
      <c r="O278" s="29"/>
      <c r="P278" s="29"/>
      <c r="Q278" s="28" t="s">
        <v>261</v>
      </c>
      <c r="R278" s="28"/>
      <c r="S278" s="28"/>
      <c r="T278" s="30" t="str">
        <f ca="1">IF(AND('Inserimento dati'!$B$3=$H$2, TabellaA1[[#This Row],[LUN]]="X"), "X",IF(AND('Inserimento dati'!$B$3=$I$2, TabellaA1[[#This Row],[MAR]]="X"), "X", IF(AND('Inserimento dati'!$B$3=$J$2, TabellaA1[[#This Row],[MER]]="X"), "X",IF(AND('Inserimento dati'!$B$3=$K$2, TabellaA1[[#This Row],[GIO]]="X"), "X", IF(AND('Inserimento dati'!$B$3=$L$2, TabellaA1[[#This Row],[VEN]]="X"), "X","")))))</f>
        <v/>
      </c>
      <c r="U278" s="54"/>
    </row>
    <row r="279" spans="1:21" ht="23.25" hidden="1" x14ac:dyDescent="0.25">
      <c r="A279" s="24"/>
      <c r="B279" s="24"/>
      <c r="C279" s="24" t="str">
        <f>IF(OR(TabellaA1[[#This Row],[LUN]]="X",TabellaA1[[#This Row],[MAR]]="X",TabellaA1[[#This Row],[MER]]="X",TabellaA1[[#This Row],[GIO]]="X",TabellaA1[[#This Row],[VEN]]="X",),"X","")</f>
        <v/>
      </c>
      <c r="D279" s="25" t="s">
        <v>26</v>
      </c>
      <c r="E279" s="26" t="s">
        <v>644</v>
      </c>
      <c r="F279" s="26">
        <v>100</v>
      </c>
      <c r="G279" s="26" t="s">
        <v>645</v>
      </c>
      <c r="H279" s="27"/>
      <c r="I279" s="27"/>
      <c r="J279" s="27"/>
      <c r="K279" s="27"/>
      <c r="L279" s="27"/>
      <c r="M279" s="26" t="s">
        <v>631</v>
      </c>
      <c r="N279" s="28"/>
      <c r="O279" s="29"/>
      <c r="P279" s="29"/>
      <c r="Q279" s="28"/>
      <c r="R279" s="28"/>
      <c r="S279" s="28"/>
      <c r="T279" s="30" t="str">
        <f ca="1">IF(AND('Inserimento dati'!$B$3=$H$2, TabellaA1[[#This Row],[LUN]]="X"), "X",IF(AND('Inserimento dati'!$B$3=$I$2, TabellaA1[[#This Row],[MAR]]="X"), "X", IF(AND('Inserimento dati'!$B$3=$J$2, TabellaA1[[#This Row],[MER]]="X"), "X",IF(AND('Inserimento dati'!$B$3=$K$2, TabellaA1[[#This Row],[GIO]]="X"), "X", IF(AND('Inserimento dati'!$B$3=$L$2, TabellaA1[[#This Row],[VEN]]="X"), "X","")))))</f>
        <v/>
      </c>
      <c r="U279" s="54"/>
    </row>
    <row r="280" spans="1:21" ht="30" hidden="1" x14ac:dyDescent="0.25">
      <c r="A280" s="24"/>
      <c r="B280" s="24"/>
      <c r="C280" s="24" t="str">
        <f>IF(OR(TabellaA1[[#This Row],[LUN]]="X",TabellaA1[[#This Row],[MAR]]="X",TabellaA1[[#This Row],[MER]]="X",TabellaA1[[#This Row],[GIO]]="X",TabellaA1[[#This Row],[VEN]]="X",),"X","")</f>
        <v/>
      </c>
      <c r="D280" s="25" t="s">
        <v>26</v>
      </c>
      <c r="E280" s="26" t="s">
        <v>646</v>
      </c>
      <c r="F280" s="26">
        <v>100</v>
      </c>
      <c r="G280" s="26" t="s">
        <v>647</v>
      </c>
      <c r="H280" s="27"/>
      <c r="I280" s="27"/>
      <c r="J280" s="27"/>
      <c r="K280" s="27"/>
      <c r="L280" s="27"/>
      <c r="M280" s="26" t="s">
        <v>631</v>
      </c>
      <c r="N280" s="28"/>
      <c r="O280" s="29"/>
      <c r="P280" s="29"/>
      <c r="Q280" s="28"/>
      <c r="R280" s="28"/>
      <c r="S280" s="28"/>
      <c r="T280" s="30" t="str">
        <f ca="1">IF(AND('Inserimento dati'!$B$3=$H$2, TabellaA1[[#This Row],[LUN]]="X"), "X",IF(AND('Inserimento dati'!$B$3=$I$2, TabellaA1[[#This Row],[MAR]]="X"), "X", IF(AND('Inserimento dati'!$B$3=$J$2, TabellaA1[[#This Row],[MER]]="X"), "X",IF(AND('Inserimento dati'!$B$3=$K$2, TabellaA1[[#This Row],[GIO]]="X"), "X", IF(AND('Inserimento dati'!$B$3=$L$2, TabellaA1[[#This Row],[VEN]]="X"), "X","")))))</f>
        <v/>
      </c>
      <c r="U280" s="54"/>
    </row>
    <row r="281" spans="1:21" ht="23.25" hidden="1" x14ac:dyDescent="0.25">
      <c r="A281" s="24"/>
      <c r="B281" s="24"/>
      <c r="C281" s="24" t="str">
        <f>IF(OR(TabellaA1[[#This Row],[LUN]]="X",TabellaA1[[#This Row],[MAR]]="X",TabellaA1[[#This Row],[MER]]="X",TabellaA1[[#This Row],[GIO]]="X",TabellaA1[[#This Row],[VEN]]="X",),"X","")</f>
        <v/>
      </c>
      <c r="D281" s="25" t="s">
        <v>26</v>
      </c>
      <c r="E281" s="26" t="s">
        <v>840</v>
      </c>
      <c r="F281" s="26">
        <v>300</v>
      </c>
      <c r="G281" s="26" t="s">
        <v>841</v>
      </c>
      <c r="H281" s="27"/>
      <c r="I281" s="27"/>
      <c r="J281" s="27"/>
      <c r="K281" s="27"/>
      <c r="L281" s="27"/>
      <c r="M281" s="26" t="s">
        <v>631</v>
      </c>
      <c r="N281" s="28"/>
      <c r="O281" s="29"/>
      <c r="P281" s="29"/>
      <c r="Q281" s="28"/>
      <c r="R281" s="28"/>
      <c r="S281" s="28"/>
      <c r="T281" s="30" t="str">
        <f ca="1">IF(AND('Inserimento dati'!$B$3=$H$2, TabellaA1[[#This Row],[LUN]]="X"), "X",IF(AND('Inserimento dati'!$B$3=$I$2, TabellaA1[[#This Row],[MAR]]="X"), "X", IF(AND('Inserimento dati'!$B$3=$J$2, TabellaA1[[#This Row],[MER]]="X"), "X",IF(AND('Inserimento dati'!$B$3=$K$2, TabellaA1[[#This Row],[GIO]]="X"), "X", IF(AND('Inserimento dati'!$B$3=$L$2, TabellaA1[[#This Row],[VEN]]="X"), "X","")))))</f>
        <v/>
      </c>
      <c r="U281" s="54"/>
    </row>
    <row r="282" spans="1:21" ht="30" hidden="1" x14ac:dyDescent="0.25">
      <c r="A282" s="24"/>
      <c r="B282" s="24"/>
      <c r="C282" s="24" t="str">
        <f>IF(OR(TabellaA1[[#This Row],[LUN]]="X",TabellaA1[[#This Row],[MAR]]="X",TabellaA1[[#This Row],[MER]]="X",TabellaA1[[#This Row],[GIO]]="X",TabellaA1[[#This Row],[VEN]]="X",),"X","")</f>
        <v/>
      </c>
      <c r="D282" s="25" t="s">
        <v>26</v>
      </c>
      <c r="E282" s="26" t="s">
        <v>648</v>
      </c>
      <c r="F282" s="26">
        <v>100</v>
      </c>
      <c r="G282" s="26" t="s">
        <v>649</v>
      </c>
      <c r="H282" s="27"/>
      <c r="I282" s="27"/>
      <c r="J282" s="27"/>
      <c r="K282" s="27"/>
      <c r="L282" s="27"/>
      <c r="M282" s="26" t="s">
        <v>631</v>
      </c>
      <c r="N282" s="28"/>
      <c r="O282" s="29"/>
      <c r="P282" s="29"/>
      <c r="Q282" s="28"/>
      <c r="R282" s="28"/>
      <c r="S282" s="28"/>
      <c r="T282" s="30" t="str">
        <f ca="1">IF(AND('Inserimento dati'!$B$3=$H$2, TabellaA1[[#This Row],[LUN]]="X"), "X",IF(AND('Inserimento dati'!$B$3=$I$2, TabellaA1[[#This Row],[MAR]]="X"), "X", IF(AND('Inserimento dati'!$B$3=$J$2, TabellaA1[[#This Row],[MER]]="X"), "X",IF(AND('Inserimento dati'!$B$3=$K$2, TabellaA1[[#This Row],[GIO]]="X"), "X", IF(AND('Inserimento dati'!$B$3=$L$2, TabellaA1[[#This Row],[VEN]]="X"), "X","")))))</f>
        <v/>
      </c>
      <c r="U282" s="54"/>
    </row>
    <row r="283" spans="1:21" ht="23.25" hidden="1" x14ac:dyDescent="0.25">
      <c r="A283" s="24"/>
      <c r="B283" s="24"/>
      <c r="C283" s="24" t="str">
        <f>IF(OR(TabellaA1[[#This Row],[LUN]]="X",TabellaA1[[#This Row],[MAR]]="X",TabellaA1[[#This Row],[MER]]="X",TabellaA1[[#This Row],[GIO]]="X",TabellaA1[[#This Row],[VEN]]="X",),"X","")</f>
        <v/>
      </c>
      <c r="D283" s="25" t="s">
        <v>26</v>
      </c>
      <c r="E283" s="26" t="s">
        <v>838</v>
      </c>
      <c r="F283" s="26">
        <v>100</v>
      </c>
      <c r="G283" s="26" t="s">
        <v>839</v>
      </c>
      <c r="H283" s="27"/>
      <c r="I283" s="27"/>
      <c r="J283" s="27"/>
      <c r="K283" s="27"/>
      <c r="L283" s="27"/>
      <c r="M283" s="26" t="s">
        <v>631</v>
      </c>
      <c r="N283" s="28"/>
      <c r="O283" s="29"/>
      <c r="P283" s="29"/>
      <c r="Q283" s="28"/>
      <c r="R283" s="28"/>
      <c r="S283" s="28"/>
      <c r="T283" s="30" t="str">
        <f ca="1">IF(AND('Inserimento dati'!$B$3=$H$2, TabellaA1[[#This Row],[LUN]]="X"), "X",IF(AND('Inserimento dati'!$B$3=$I$2, TabellaA1[[#This Row],[MAR]]="X"), "X", IF(AND('Inserimento dati'!$B$3=$J$2, TabellaA1[[#This Row],[MER]]="X"), "X",IF(AND('Inserimento dati'!$B$3=$K$2, TabellaA1[[#This Row],[GIO]]="X"), "X", IF(AND('Inserimento dati'!$B$3=$L$2, TabellaA1[[#This Row],[VEN]]="X"), "X","")))))</f>
        <v/>
      </c>
      <c r="U283" s="54"/>
    </row>
    <row r="284" spans="1:21" ht="23.25" hidden="1" x14ac:dyDescent="0.25">
      <c r="A284" s="24"/>
      <c r="B284" s="24"/>
      <c r="C284" s="24" t="str">
        <f>IF(OR(TabellaA1[[#This Row],[LUN]]="X",TabellaA1[[#This Row],[MAR]]="X",TabellaA1[[#This Row],[MER]]="X",TabellaA1[[#This Row],[GIO]]="X",TabellaA1[[#This Row],[VEN]]="X",),"X","")</f>
        <v/>
      </c>
      <c r="D284" s="25" t="s">
        <v>26</v>
      </c>
      <c r="E284" s="26" t="s">
        <v>836</v>
      </c>
      <c r="F284" s="26">
        <v>100</v>
      </c>
      <c r="G284" s="26" t="s">
        <v>837</v>
      </c>
      <c r="H284" s="27"/>
      <c r="I284" s="27"/>
      <c r="J284" s="27"/>
      <c r="K284" s="27"/>
      <c r="L284" s="27"/>
      <c r="M284" s="26" t="s">
        <v>631</v>
      </c>
      <c r="N284" s="28"/>
      <c r="O284" s="29"/>
      <c r="P284" s="29"/>
      <c r="Q284" s="28"/>
      <c r="R284" s="28"/>
      <c r="S284" s="28"/>
      <c r="T284" s="30" t="str">
        <f ca="1">IF(AND('Inserimento dati'!$B$3=$H$2, TabellaA1[[#This Row],[LUN]]="X"), "X",IF(AND('Inserimento dati'!$B$3=$I$2, TabellaA1[[#This Row],[MAR]]="X"), "X", IF(AND('Inserimento dati'!$B$3=$J$2, TabellaA1[[#This Row],[MER]]="X"), "X",IF(AND('Inserimento dati'!$B$3=$K$2, TabellaA1[[#This Row],[GIO]]="X"), "X", IF(AND('Inserimento dati'!$B$3=$L$2, TabellaA1[[#This Row],[VEN]]="X"), "X","")))))</f>
        <v/>
      </c>
      <c r="U284" s="54"/>
    </row>
    <row r="285" spans="1:21" ht="23.25" hidden="1" x14ac:dyDescent="0.25">
      <c r="A285" s="24"/>
      <c r="B285" s="24"/>
      <c r="C285" s="24" t="str">
        <f>IF(OR(TabellaA1[[#This Row],[LUN]]="X",TabellaA1[[#This Row],[MAR]]="X",TabellaA1[[#This Row],[MER]]="X",TabellaA1[[#This Row],[GIO]]="X",TabellaA1[[#This Row],[VEN]]="X",),"X","")</f>
        <v/>
      </c>
      <c r="D285" s="25" t="s">
        <v>26</v>
      </c>
      <c r="E285" s="26" t="s">
        <v>830</v>
      </c>
      <c r="F285" s="26" t="s">
        <v>93</v>
      </c>
      <c r="G285" s="26" t="s">
        <v>831</v>
      </c>
      <c r="H285" s="27"/>
      <c r="I285" s="27"/>
      <c r="J285" s="27"/>
      <c r="K285" s="27"/>
      <c r="L285" s="27"/>
      <c r="M285" s="26" t="s">
        <v>631</v>
      </c>
      <c r="N285" s="28"/>
      <c r="O285" s="29"/>
      <c r="P285" s="29"/>
      <c r="Q285" s="28"/>
      <c r="R285" s="28"/>
      <c r="S285" s="28"/>
      <c r="T285" s="30" t="str">
        <f ca="1">IF(AND('Inserimento dati'!$B$3=$H$2, TabellaA1[[#This Row],[LUN]]="X"), "X",IF(AND('Inserimento dati'!$B$3=$I$2, TabellaA1[[#This Row],[MAR]]="X"), "X", IF(AND('Inserimento dati'!$B$3=$J$2, TabellaA1[[#This Row],[MER]]="X"), "X",IF(AND('Inserimento dati'!$B$3=$K$2, TabellaA1[[#This Row],[GIO]]="X"), "X", IF(AND('Inserimento dati'!$B$3=$L$2, TabellaA1[[#This Row],[VEN]]="X"), "X","")))))</f>
        <v/>
      </c>
      <c r="U285" s="54"/>
    </row>
    <row r="286" spans="1:21" ht="23.25" hidden="1" x14ac:dyDescent="0.25">
      <c r="A286" s="24"/>
      <c r="B286" s="24"/>
      <c r="C286" s="24" t="str">
        <f>IF(OR(TabellaA1[[#This Row],[LUN]]="X",TabellaA1[[#This Row],[MAR]]="X",TabellaA1[[#This Row],[MER]]="X",TabellaA1[[#This Row],[GIO]]="X",TabellaA1[[#This Row],[VEN]]="X",),"X","")</f>
        <v/>
      </c>
      <c r="D286" s="25" t="s">
        <v>26</v>
      </c>
      <c r="E286" s="26" t="s">
        <v>834</v>
      </c>
      <c r="F286" s="26" t="s">
        <v>93</v>
      </c>
      <c r="G286" s="26" t="s">
        <v>835</v>
      </c>
      <c r="H286" s="27"/>
      <c r="I286" s="27"/>
      <c r="J286" s="27"/>
      <c r="K286" s="27"/>
      <c r="L286" s="27"/>
      <c r="M286" s="26" t="s">
        <v>631</v>
      </c>
      <c r="N286" s="28"/>
      <c r="O286" s="29"/>
      <c r="P286" s="29"/>
      <c r="Q286" s="28"/>
      <c r="R286" s="28"/>
      <c r="S286" s="28"/>
      <c r="T286" s="30" t="str">
        <f ca="1">IF(AND('Inserimento dati'!$B$3=$H$2, TabellaA1[[#This Row],[LUN]]="X"), "X",IF(AND('Inserimento dati'!$B$3=$I$2, TabellaA1[[#This Row],[MAR]]="X"), "X", IF(AND('Inserimento dati'!$B$3=$J$2, TabellaA1[[#This Row],[MER]]="X"), "X",IF(AND('Inserimento dati'!$B$3=$K$2, TabellaA1[[#This Row],[GIO]]="X"), "X", IF(AND('Inserimento dati'!$B$3=$L$2, TabellaA1[[#This Row],[VEN]]="X"), "X","")))))</f>
        <v/>
      </c>
      <c r="U286" s="54"/>
    </row>
    <row r="287" spans="1:21" ht="30" hidden="1" x14ac:dyDescent="0.25">
      <c r="A287" s="24"/>
      <c r="B287" s="24"/>
      <c r="C287" s="24" t="str">
        <f>IF(OR(TabellaA1[[#This Row],[LUN]]="X",TabellaA1[[#This Row],[MAR]]="X",TabellaA1[[#This Row],[MER]]="X",TabellaA1[[#This Row],[GIO]]="X",TabellaA1[[#This Row],[VEN]]="X",),"X","")</f>
        <v/>
      </c>
      <c r="D287" s="25" t="s">
        <v>26</v>
      </c>
      <c r="E287" s="26" t="s">
        <v>852</v>
      </c>
      <c r="F287" s="26">
        <v>300</v>
      </c>
      <c r="G287" s="26" t="s">
        <v>853</v>
      </c>
      <c r="H287" s="27"/>
      <c r="I287" s="27"/>
      <c r="J287" s="27"/>
      <c r="K287" s="27"/>
      <c r="L287" s="27"/>
      <c r="M287" s="26" t="s">
        <v>631</v>
      </c>
      <c r="N287" s="28"/>
      <c r="O287" s="29"/>
      <c r="P287" s="29"/>
      <c r="Q287" s="28"/>
      <c r="R287" s="28"/>
      <c r="S287" s="28"/>
      <c r="T287" s="30" t="str">
        <f ca="1">IF(AND('Inserimento dati'!$B$3=$H$2, TabellaA1[[#This Row],[LUN]]="X"), "X",IF(AND('Inserimento dati'!$B$3=$I$2, TabellaA1[[#This Row],[MAR]]="X"), "X", IF(AND('Inserimento dati'!$B$3=$J$2, TabellaA1[[#This Row],[MER]]="X"), "X",IF(AND('Inserimento dati'!$B$3=$K$2, TabellaA1[[#This Row],[GIO]]="X"), "X", IF(AND('Inserimento dati'!$B$3=$L$2, TabellaA1[[#This Row],[VEN]]="X"), "X","")))))</f>
        <v/>
      </c>
      <c r="U287" s="54"/>
    </row>
    <row r="288" spans="1:21" ht="23.25" hidden="1" x14ac:dyDescent="0.25">
      <c r="A288" s="24"/>
      <c r="B288" s="24"/>
      <c r="C288" s="24" t="str">
        <f>IF(OR(TabellaA1[[#This Row],[LUN]]="X",TabellaA1[[#This Row],[MAR]]="X",TabellaA1[[#This Row],[MER]]="X",TabellaA1[[#This Row],[GIO]]="X",TabellaA1[[#This Row],[VEN]]="X",),"X","")</f>
        <v/>
      </c>
      <c r="D288" s="25" t="s">
        <v>26</v>
      </c>
      <c r="E288" s="26" t="s">
        <v>826</v>
      </c>
      <c r="F288" s="26">
        <v>200</v>
      </c>
      <c r="G288" s="26" t="s">
        <v>827</v>
      </c>
      <c r="H288" s="27"/>
      <c r="I288" s="27"/>
      <c r="J288" s="27"/>
      <c r="K288" s="27"/>
      <c r="L288" s="27"/>
      <c r="M288" s="26" t="s">
        <v>631</v>
      </c>
      <c r="N288" s="28"/>
      <c r="O288" s="29"/>
      <c r="P288" s="29"/>
      <c r="Q288" s="28"/>
      <c r="R288" s="28"/>
      <c r="S288" s="28"/>
      <c r="T288" s="30" t="str">
        <f ca="1">IF(AND('Inserimento dati'!$B$3=$H$2, TabellaA1[[#This Row],[LUN]]="X"), "X",IF(AND('Inserimento dati'!$B$3=$I$2, TabellaA1[[#This Row],[MAR]]="X"), "X", IF(AND('Inserimento dati'!$B$3=$J$2, TabellaA1[[#This Row],[MER]]="X"), "X",IF(AND('Inserimento dati'!$B$3=$K$2, TabellaA1[[#This Row],[GIO]]="X"), "X", IF(AND('Inserimento dati'!$B$3=$L$2, TabellaA1[[#This Row],[VEN]]="X"), "X","")))))</f>
        <v/>
      </c>
      <c r="U288" s="54"/>
    </row>
    <row r="289" spans="1:21" ht="23.25" hidden="1" x14ac:dyDescent="0.25">
      <c r="A289" s="24"/>
      <c r="B289" s="24"/>
      <c r="C289" s="24" t="str">
        <f>IF(OR(TabellaA1[[#This Row],[LUN]]="X",TabellaA1[[#This Row],[MAR]]="X",TabellaA1[[#This Row],[MER]]="X",TabellaA1[[#This Row],[GIO]]="X",TabellaA1[[#This Row],[VEN]]="X",),"X","")</f>
        <v/>
      </c>
      <c r="D289" s="25" t="s">
        <v>26</v>
      </c>
      <c r="E289" s="26" t="s">
        <v>650</v>
      </c>
      <c r="F289" s="26" t="s">
        <v>93</v>
      </c>
      <c r="G289" s="26" t="s">
        <v>651</v>
      </c>
      <c r="H289" s="27"/>
      <c r="I289" s="27"/>
      <c r="J289" s="27"/>
      <c r="K289" s="27"/>
      <c r="L289" s="27"/>
      <c r="M289" s="26" t="s">
        <v>631</v>
      </c>
      <c r="N289" s="28"/>
      <c r="O289" s="29"/>
      <c r="P289" s="29"/>
      <c r="Q289" s="28"/>
      <c r="R289" s="28"/>
      <c r="S289" s="28"/>
      <c r="T289" s="30" t="str">
        <f ca="1">IF(AND('Inserimento dati'!$B$3=$H$2, TabellaA1[[#This Row],[LUN]]="X"), "X",IF(AND('Inserimento dati'!$B$3=$I$2, TabellaA1[[#This Row],[MAR]]="X"), "X", IF(AND('Inserimento dati'!$B$3=$J$2, TabellaA1[[#This Row],[MER]]="X"), "X",IF(AND('Inserimento dati'!$B$3=$K$2, TabellaA1[[#This Row],[GIO]]="X"), "X", IF(AND('Inserimento dati'!$B$3=$L$2, TabellaA1[[#This Row],[VEN]]="X"), "X","")))))</f>
        <v/>
      </c>
      <c r="U289" s="54"/>
    </row>
    <row r="290" spans="1:21" ht="30" hidden="1" x14ac:dyDescent="0.25">
      <c r="A290" s="24"/>
      <c r="B290" s="24"/>
      <c r="C290" s="24" t="str">
        <f>IF(OR(TabellaA1[[#This Row],[LUN]]="X",TabellaA1[[#This Row],[MAR]]="X",TabellaA1[[#This Row],[MER]]="X",TabellaA1[[#This Row],[GIO]]="X",TabellaA1[[#This Row],[VEN]]="X",),"X","")</f>
        <v/>
      </c>
      <c r="D290" s="25" t="s">
        <v>26</v>
      </c>
      <c r="E290" s="26" t="s">
        <v>828</v>
      </c>
      <c r="F290" s="26">
        <v>200</v>
      </c>
      <c r="G290" s="26" t="s">
        <v>829</v>
      </c>
      <c r="H290" s="27"/>
      <c r="I290" s="27"/>
      <c r="J290" s="27"/>
      <c r="K290" s="27"/>
      <c r="L290" s="27"/>
      <c r="M290" s="26" t="s">
        <v>631</v>
      </c>
      <c r="N290" s="28"/>
      <c r="O290" s="29"/>
      <c r="P290" s="29"/>
      <c r="Q290" s="28"/>
      <c r="R290" s="28"/>
      <c r="S290" s="28"/>
      <c r="T290" s="30" t="str">
        <f ca="1">IF(AND('Inserimento dati'!$B$3=$H$2, TabellaA1[[#This Row],[LUN]]="X"), "X",IF(AND('Inserimento dati'!$B$3=$I$2, TabellaA1[[#This Row],[MAR]]="X"), "X", IF(AND('Inserimento dati'!$B$3=$J$2, TabellaA1[[#This Row],[MER]]="X"), "X",IF(AND('Inserimento dati'!$B$3=$K$2, TabellaA1[[#This Row],[GIO]]="X"), "X", IF(AND('Inserimento dati'!$B$3=$L$2, TabellaA1[[#This Row],[VEN]]="X"), "X","")))))</f>
        <v/>
      </c>
      <c r="U290" s="54"/>
    </row>
    <row r="291" spans="1:21" ht="30" hidden="1" x14ac:dyDescent="0.25">
      <c r="A291" s="24"/>
      <c r="B291" s="24"/>
      <c r="C291" s="24" t="str">
        <f>IF(OR(TabellaA1[[#This Row],[LUN]]="X",TabellaA1[[#This Row],[MAR]]="X",TabellaA1[[#This Row],[MER]]="X",TabellaA1[[#This Row],[GIO]]="X",TabellaA1[[#This Row],[VEN]]="X",),"X","")</f>
        <v/>
      </c>
      <c r="D291" s="25" t="s">
        <v>26</v>
      </c>
      <c r="E291" s="26" t="s">
        <v>824</v>
      </c>
      <c r="F291" s="26">
        <v>900</v>
      </c>
      <c r="G291" s="26" t="s">
        <v>825</v>
      </c>
      <c r="H291" s="27"/>
      <c r="I291" s="27"/>
      <c r="J291" s="27"/>
      <c r="K291" s="27"/>
      <c r="L291" s="27"/>
      <c r="M291" s="26" t="s">
        <v>631</v>
      </c>
      <c r="N291" s="28"/>
      <c r="O291" s="29"/>
      <c r="P291" s="29"/>
      <c r="Q291" s="28"/>
      <c r="R291" s="28"/>
      <c r="S291" s="28"/>
      <c r="T291" s="30" t="str">
        <f ca="1">IF(AND('Inserimento dati'!$B$3=$H$2, TabellaA1[[#This Row],[LUN]]="X"), "X",IF(AND('Inserimento dati'!$B$3=$I$2, TabellaA1[[#This Row],[MAR]]="X"), "X", IF(AND('Inserimento dati'!$B$3=$J$2, TabellaA1[[#This Row],[MER]]="X"), "X",IF(AND('Inserimento dati'!$B$3=$K$2, TabellaA1[[#This Row],[GIO]]="X"), "X", IF(AND('Inserimento dati'!$B$3=$L$2, TabellaA1[[#This Row],[VEN]]="X"), "X","")))))</f>
        <v/>
      </c>
      <c r="U291" s="54"/>
    </row>
    <row r="292" spans="1:21" ht="30" hidden="1" x14ac:dyDescent="0.25">
      <c r="A292" s="24"/>
      <c r="B292" s="24"/>
      <c r="C292" s="24" t="str">
        <f>IF(OR(TabellaA1[[#This Row],[LUN]]="X",TabellaA1[[#This Row],[MAR]]="X",TabellaA1[[#This Row],[MER]]="X",TabellaA1[[#This Row],[GIO]]="X",TabellaA1[[#This Row],[VEN]]="X",),"X","")</f>
        <v/>
      </c>
      <c r="D292" s="25" t="s">
        <v>26</v>
      </c>
      <c r="E292" s="26" t="s">
        <v>832</v>
      </c>
      <c r="F292" s="26">
        <v>100</v>
      </c>
      <c r="G292" s="26" t="s">
        <v>833</v>
      </c>
      <c r="H292" s="27"/>
      <c r="I292" s="27"/>
      <c r="J292" s="27"/>
      <c r="K292" s="27"/>
      <c r="L292" s="27"/>
      <c r="M292" s="26" t="s">
        <v>631</v>
      </c>
      <c r="N292" s="28"/>
      <c r="O292" s="29"/>
      <c r="P292" s="29"/>
      <c r="Q292" s="28"/>
      <c r="R292" s="28"/>
      <c r="S292" s="28"/>
      <c r="T292" s="30" t="str">
        <f ca="1">IF(AND('Inserimento dati'!$B$3=$H$2, TabellaA1[[#This Row],[LUN]]="X"), "X",IF(AND('Inserimento dati'!$B$3=$I$2, TabellaA1[[#This Row],[MAR]]="X"), "X", IF(AND('Inserimento dati'!$B$3=$J$2, TabellaA1[[#This Row],[MER]]="X"), "X",IF(AND('Inserimento dati'!$B$3=$K$2, TabellaA1[[#This Row],[GIO]]="X"), "X", IF(AND('Inserimento dati'!$B$3=$L$2, TabellaA1[[#This Row],[VEN]]="X"), "X","")))))</f>
        <v/>
      </c>
      <c r="U292" s="54"/>
    </row>
    <row r="293" spans="1:21" ht="30" hidden="1" x14ac:dyDescent="0.25">
      <c r="A293" s="24"/>
      <c r="B293" s="24"/>
      <c r="C293" s="24" t="str">
        <f>IF(OR(TabellaA1[[#This Row],[LUN]]="X",TabellaA1[[#This Row],[MAR]]="X",TabellaA1[[#This Row],[MER]]="X",TabellaA1[[#This Row],[GIO]]="X",TabellaA1[[#This Row],[VEN]]="X",),"X","")</f>
        <v/>
      </c>
      <c r="D293" s="25" t="s">
        <v>26</v>
      </c>
      <c r="E293" s="26" t="s">
        <v>860</v>
      </c>
      <c r="F293" s="26">
        <v>400</v>
      </c>
      <c r="G293" s="26" t="s">
        <v>861</v>
      </c>
      <c r="H293" s="27"/>
      <c r="I293" s="27"/>
      <c r="J293" s="27"/>
      <c r="K293" s="27"/>
      <c r="L293" s="27"/>
      <c r="M293" s="26" t="s">
        <v>631</v>
      </c>
      <c r="N293" s="28"/>
      <c r="O293" s="29"/>
      <c r="P293" s="29"/>
      <c r="Q293" s="28"/>
      <c r="R293" s="28"/>
      <c r="S293" s="28"/>
      <c r="T293" s="30" t="str">
        <f ca="1">IF(AND('Inserimento dati'!$B$3=$H$2, TabellaA1[[#This Row],[LUN]]="X"), "X",IF(AND('Inserimento dati'!$B$3=$I$2, TabellaA1[[#This Row],[MAR]]="X"), "X", IF(AND('Inserimento dati'!$B$3=$J$2, TabellaA1[[#This Row],[MER]]="X"), "X",IF(AND('Inserimento dati'!$B$3=$K$2, TabellaA1[[#This Row],[GIO]]="X"), "X", IF(AND('Inserimento dati'!$B$3=$L$2, TabellaA1[[#This Row],[VEN]]="X"), "X","")))))</f>
        <v/>
      </c>
      <c r="U293" s="54"/>
    </row>
    <row r="294" spans="1:21" ht="30" hidden="1" x14ac:dyDescent="0.25">
      <c r="A294" s="24"/>
      <c r="B294" s="24"/>
      <c r="C294" s="24" t="str">
        <f>IF(OR(TabellaA1[[#This Row],[LUN]]="X",TabellaA1[[#This Row],[MAR]]="X",TabellaA1[[#This Row],[MER]]="X",TabellaA1[[#This Row],[GIO]]="X",TabellaA1[[#This Row],[VEN]]="X",),"X","")</f>
        <v/>
      </c>
      <c r="D294" s="25" t="s">
        <v>26</v>
      </c>
      <c r="E294" s="26" t="s">
        <v>638</v>
      </c>
      <c r="F294" s="26">
        <v>400</v>
      </c>
      <c r="G294" s="26" t="s">
        <v>639</v>
      </c>
      <c r="H294" s="27"/>
      <c r="I294" s="27"/>
      <c r="J294" s="27"/>
      <c r="K294" s="27"/>
      <c r="L294" s="27"/>
      <c r="M294" s="26" t="s">
        <v>631</v>
      </c>
      <c r="N294" s="28"/>
      <c r="O294" s="29"/>
      <c r="P294" s="29"/>
      <c r="Q294" s="28"/>
      <c r="R294" s="28"/>
      <c r="S294" s="28"/>
      <c r="T294" s="30" t="str">
        <f ca="1">IF(AND('Inserimento dati'!$B$3=$H$2, TabellaA1[[#This Row],[LUN]]="X"), "X",IF(AND('Inserimento dati'!$B$3=$I$2, TabellaA1[[#This Row],[MAR]]="X"), "X", IF(AND('Inserimento dati'!$B$3=$J$2, TabellaA1[[#This Row],[MER]]="X"), "X",IF(AND('Inserimento dati'!$B$3=$K$2, TabellaA1[[#This Row],[GIO]]="X"), "X", IF(AND('Inserimento dati'!$B$3=$L$2, TabellaA1[[#This Row],[VEN]]="X"), "X","")))))</f>
        <v/>
      </c>
      <c r="U294" s="54"/>
    </row>
    <row r="295" spans="1:21" ht="23.25" hidden="1" x14ac:dyDescent="0.25">
      <c r="A295" s="24"/>
      <c r="B295" s="24"/>
      <c r="C295" s="24" t="str">
        <f>IF(OR(TabellaA1[[#This Row],[LUN]]="X",TabellaA1[[#This Row],[MAR]]="X",TabellaA1[[#This Row],[MER]]="X",TabellaA1[[#This Row],[GIO]]="X",TabellaA1[[#This Row],[VEN]]="X",),"X","")</f>
        <v/>
      </c>
      <c r="D295" s="25" t="s">
        <v>26</v>
      </c>
      <c r="E295" s="26" t="s">
        <v>822</v>
      </c>
      <c r="F295" s="26">
        <v>300</v>
      </c>
      <c r="G295" s="26" t="s">
        <v>823</v>
      </c>
      <c r="H295" s="27"/>
      <c r="I295" s="27"/>
      <c r="J295" s="27"/>
      <c r="K295" s="27"/>
      <c r="L295" s="27"/>
      <c r="M295" s="26" t="s">
        <v>631</v>
      </c>
      <c r="N295" s="28"/>
      <c r="O295" s="29"/>
      <c r="P295" s="29"/>
      <c r="Q295" s="28"/>
      <c r="R295" s="28"/>
      <c r="S295" s="28"/>
      <c r="T295" s="30" t="str">
        <f ca="1">IF(AND('Inserimento dati'!$B$3=$H$2, TabellaA1[[#This Row],[LUN]]="X"), "X",IF(AND('Inserimento dati'!$B$3=$I$2, TabellaA1[[#This Row],[MAR]]="X"), "X", IF(AND('Inserimento dati'!$B$3=$J$2, TabellaA1[[#This Row],[MER]]="X"), "X",IF(AND('Inserimento dati'!$B$3=$K$2, TabellaA1[[#This Row],[GIO]]="X"), "X", IF(AND('Inserimento dati'!$B$3=$L$2, TabellaA1[[#This Row],[VEN]]="X"), "X","")))))</f>
        <v/>
      </c>
      <c r="U295" s="54"/>
    </row>
    <row r="296" spans="1:21" ht="23.25" hidden="1" x14ac:dyDescent="0.25">
      <c r="A296" s="24"/>
      <c r="B296" s="24"/>
      <c r="C296" s="24" t="str">
        <f>IF(OR(TabellaA1[[#This Row],[LUN]]="X",TabellaA1[[#This Row],[MAR]]="X",TabellaA1[[#This Row],[MER]]="X",TabellaA1[[#This Row],[GIO]]="X",TabellaA1[[#This Row],[VEN]]="X",),"X","")</f>
        <v/>
      </c>
      <c r="D296" s="25" t="s">
        <v>26</v>
      </c>
      <c r="E296" s="26" t="s">
        <v>816</v>
      </c>
      <c r="F296" s="26">
        <v>300</v>
      </c>
      <c r="G296" s="26" t="s">
        <v>817</v>
      </c>
      <c r="H296" s="27"/>
      <c r="I296" s="27"/>
      <c r="J296" s="27"/>
      <c r="K296" s="27"/>
      <c r="L296" s="27"/>
      <c r="M296" s="26" t="s">
        <v>631</v>
      </c>
      <c r="N296" s="28"/>
      <c r="O296" s="29"/>
      <c r="P296" s="29"/>
      <c r="Q296" s="28"/>
      <c r="R296" s="28"/>
      <c r="S296" s="28"/>
      <c r="T296" s="30" t="str">
        <f ca="1">IF(AND('Inserimento dati'!$B$3=$H$2, TabellaA1[[#This Row],[LUN]]="X"), "X",IF(AND('Inserimento dati'!$B$3=$I$2, TabellaA1[[#This Row],[MAR]]="X"), "X", IF(AND('Inserimento dati'!$B$3=$J$2, TabellaA1[[#This Row],[MER]]="X"), "X",IF(AND('Inserimento dati'!$B$3=$K$2, TabellaA1[[#This Row],[GIO]]="X"), "X", IF(AND('Inserimento dati'!$B$3=$L$2, TabellaA1[[#This Row],[VEN]]="X"), "X","")))))</f>
        <v/>
      </c>
      <c r="U296" s="54"/>
    </row>
    <row r="297" spans="1:21" ht="23.25" hidden="1" x14ac:dyDescent="0.25">
      <c r="A297" s="24"/>
      <c r="B297" s="24"/>
      <c r="C297" s="24" t="str">
        <f>IF(OR(TabellaA1[[#This Row],[LUN]]="X",TabellaA1[[#This Row],[MAR]]="X",TabellaA1[[#This Row],[MER]]="X",TabellaA1[[#This Row],[GIO]]="X",TabellaA1[[#This Row],[VEN]]="X",),"X","")</f>
        <v/>
      </c>
      <c r="D297" s="25" t="s">
        <v>26</v>
      </c>
      <c r="E297" s="26" t="s">
        <v>820</v>
      </c>
      <c r="F297" s="26">
        <v>200</v>
      </c>
      <c r="G297" s="26" t="s">
        <v>821</v>
      </c>
      <c r="H297" s="27"/>
      <c r="I297" s="27"/>
      <c r="J297" s="27"/>
      <c r="K297" s="27"/>
      <c r="L297" s="27"/>
      <c r="M297" s="26" t="s">
        <v>631</v>
      </c>
      <c r="N297" s="28"/>
      <c r="O297" s="29"/>
      <c r="P297" s="29"/>
      <c r="Q297" s="28"/>
      <c r="R297" s="28"/>
      <c r="S297" s="28"/>
      <c r="T297" s="30" t="str">
        <f ca="1">IF(AND('Inserimento dati'!$B$3=$H$2, TabellaA1[[#This Row],[LUN]]="X"), "X",IF(AND('Inserimento dati'!$B$3=$I$2, TabellaA1[[#This Row],[MAR]]="X"), "X", IF(AND('Inserimento dati'!$B$3=$J$2, TabellaA1[[#This Row],[MER]]="X"), "X",IF(AND('Inserimento dati'!$B$3=$K$2, TabellaA1[[#This Row],[GIO]]="X"), "X", IF(AND('Inserimento dati'!$B$3=$L$2, TabellaA1[[#This Row],[VEN]]="X"), "X","")))))</f>
        <v/>
      </c>
      <c r="U297" s="54"/>
    </row>
    <row r="298" spans="1:21" ht="30" hidden="1" x14ac:dyDescent="0.25">
      <c r="A298" s="24"/>
      <c r="B298" s="24"/>
      <c r="C298" s="24" t="str">
        <f>IF(OR(TabellaA1[[#This Row],[LUN]]="X",TabellaA1[[#This Row],[MAR]]="X",TabellaA1[[#This Row],[MER]]="X",TabellaA1[[#This Row],[GIO]]="X",TabellaA1[[#This Row],[VEN]]="X",),"X","")</f>
        <v/>
      </c>
      <c r="D298" s="25" t="s">
        <v>26</v>
      </c>
      <c r="E298" s="26" t="s">
        <v>818</v>
      </c>
      <c r="F298" s="26">
        <v>900</v>
      </c>
      <c r="G298" s="26" t="s">
        <v>819</v>
      </c>
      <c r="H298" s="27"/>
      <c r="I298" s="27"/>
      <c r="J298" s="27"/>
      <c r="K298" s="27"/>
      <c r="L298" s="27"/>
      <c r="M298" s="26" t="s">
        <v>631</v>
      </c>
      <c r="N298" s="28"/>
      <c r="O298" s="29"/>
      <c r="P298" s="29"/>
      <c r="Q298" s="28"/>
      <c r="R298" s="28"/>
      <c r="S298" s="28"/>
      <c r="T298" s="30" t="str">
        <f ca="1">IF(AND('Inserimento dati'!$B$3=$H$2, TabellaA1[[#This Row],[LUN]]="X"), "X",IF(AND('Inserimento dati'!$B$3=$I$2, TabellaA1[[#This Row],[MAR]]="X"), "X", IF(AND('Inserimento dati'!$B$3=$J$2, TabellaA1[[#This Row],[MER]]="X"), "X",IF(AND('Inserimento dati'!$B$3=$K$2, TabellaA1[[#This Row],[GIO]]="X"), "X", IF(AND('Inserimento dati'!$B$3=$L$2, TabellaA1[[#This Row],[VEN]]="X"), "X","")))))</f>
        <v/>
      </c>
      <c r="U298" s="54"/>
    </row>
    <row r="299" spans="1:21" ht="23.25" hidden="1" x14ac:dyDescent="0.25">
      <c r="A299" s="24"/>
      <c r="B299" s="24"/>
      <c r="C299" s="24" t="str">
        <f>IF(OR(TabellaA1[[#This Row],[LUN]]="X",TabellaA1[[#This Row],[MAR]]="X",TabellaA1[[#This Row],[MER]]="X",TabellaA1[[#This Row],[GIO]]="X",TabellaA1[[#This Row],[VEN]]="X",),"X","")</f>
        <v/>
      </c>
      <c r="D299" s="25" t="s">
        <v>26</v>
      </c>
      <c r="E299" s="26" t="s">
        <v>812</v>
      </c>
      <c r="F299" s="26">
        <v>100</v>
      </c>
      <c r="G299" s="26" t="s">
        <v>813</v>
      </c>
      <c r="H299" s="27"/>
      <c r="I299" s="27"/>
      <c r="J299" s="27"/>
      <c r="K299" s="27"/>
      <c r="L299" s="27"/>
      <c r="M299" s="26" t="s">
        <v>631</v>
      </c>
      <c r="N299" s="28"/>
      <c r="O299" s="29"/>
      <c r="P299" s="29"/>
      <c r="Q299" s="28"/>
      <c r="R299" s="28"/>
      <c r="S299" s="28"/>
      <c r="T299" s="30" t="str">
        <f ca="1">IF(AND('Inserimento dati'!$B$3=$H$2, TabellaA1[[#This Row],[LUN]]="X"), "X",IF(AND('Inserimento dati'!$B$3=$I$2, TabellaA1[[#This Row],[MAR]]="X"), "X", IF(AND('Inserimento dati'!$B$3=$J$2, TabellaA1[[#This Row],[MER]]="X"), "X",IF(AND('Inserimento dati'!$B$3=$K$2, TabellaA1[[#This Row],[GIO]]="X"), "X", IF(AND('Inserimento dati'!$B$3=$L$2, TabellaA1[[#This Row],[VEN]]="X"), "X","")))))</f>
        <v/>
      </c>
      <c r="U299" s="54"/>
    </row>
    <row r="300" spans="1:21" ht="23.25" hidden="1" x14ac:dyDescent="0.25">
      <c r="A300" s="24"/>
      <c r="B300" s="24"/>
      <c r="C300" s="24" t="str">
        <f>IF(OR(TabellaA1[[#This Row],[LUN]]="X",TabellaA1[[#This Row],[MAR]]="X",TabellaA1[[#This Row],[MER]]="X",TabellaA1[[#This Row],[GIO]]="X",TabellaA1[[#This Row],[VEN]]="X",),"X","")</f>
        <v/>
      </c>
      <c r="D300" s="25" t="s">
        <v>26</v>
      </c>
      <c r="E300" s="26" t="s">
        <v>659</v>
      </c>
      <c r="F300" s="26">
        <v>100</v>
      </c>
      <c r="G300" s="26" t="s">
        <v>660</v>
      </c>
      <c r="H300" s="27"/>
      <c r="I300" s="27"/>
      <c r="J300" s="27"/>
      <c r="K300" s="27"/>
      <c r="L300" s="27"/>
      <c r="M300" s="26" t="s">
        <v>631</v>
      </c>
      <c r="N300" s="28"/>
      <c r="O300" s="29"/>
      <c r="P300" s="29"/>
      <c r="Q300" s="28"/>
      <c r="R300" s="28"/>
      <c r="S300" s="28"/>
      <c r="T300" s="30" t="str">
        <f ca="1">IF(AND('Inserimento dati'!$B$3=$H$2, TabellaA1[[#This Row],[LUN]]="X"), "X",IF(AND('Inserimento dati'!$B$3=$I$2, TabellaA1[[#This Row],[MAR]]="X"), "X", IF(AND('Inserimento dati'!$B$3=$J$2, TabellaA1[[#This Row],[MER]]="X"), "X",IF(AND('Inserimento dati'!$B$3=$K$2, TabellaA1[[#This Row],[GIO]]="X"), "X", IF(AND('Inserimento dati'!$B$3=$L$2, TabellaA1[[#This Row],[VEN]]="X"), "X","")))))</f>
        <v/>
      </c>
      <c r="U300" s="54"/>
    </row>
    <row r="301" spans="1:21" ht="23.25" hidden="1" x14ac:dyDescent="0.25">
      <c r="A301" s="24"/>
      <c r="B301" s="24"/>
      <c r="C301" s="24" t="str">
        <f>IF(OR(TabellaA1[[#This Row],[LUN]]="X",TabellaA1[[#This Row],[MAR]]="X",TabellaA1[[#This Row],[MER]]="X",TabellaA1[[#This Row],[GIO]]="X",TabellaA1[[#This Row],[VEN]]="X",),"X","")</f>
        <v/>
      </c>
      <c r="D301" s="25" t="s">
        <v>26</v>
      </c>
      <c r="E301" s="26" t="s">
        <v>657</v>
      </c>
      <c r="F301" s="26">
        <v>200</v>
      </c>
      <c r="G301" s="26" t="s">
        <v>658</v>
      </c>
      <c r="H301" s="27"/>
      <c r="I301" s="27"/>
      <c r="J301" s="27"/>
      <c r="K301" s="27"/>
      <c r="L301" s="27"/>
      <c r="M301" s="26" t="s">
        <v>631</v>
      </c>
      <c r="N301" s="28"/>
      <c r="O301" s="29"/>
      <c r="P301" s="29"/>
      <c r="Q301" s="28"/>
      <c r="R301" s="28"/>
      <c r="S301" s="28"/>
      <c r="T301" s="30" t="str">
        <f ca="1">IF(AND('Inserimento dati'!$B$3=$H$2, TabellaA1[[#This Row],[LUN]]="X"), "X",IF(AND('Inserimento dati'!$B$3=$I$2, TabellaA1[[#This Row],[MAR]]="X"), "X", IF(AND('Inserimento dati'!$B$3=$J$2, TabellaA1[[#This Row],[MER]]="X"), "X",IF(AND('Inserimento dati'!$B$3=$K$2, TabellaA1[[#This Row],[GIO]]="X"), "X", IF(AND('Inserimento dati'!$B$3=$L$2, TabellaA1[[#This Row],[VEN]]="X"), "X","")))))</f>
        <v/>
      </c>
      <c r="U301" s="54"/>
    </row>
    <row r="302" spans="1:21" ht="23.25" hidden="1" x14ac:dyDescent="0.25">
      <c r="A302" s="24"/>
      <c r="B302" s="24"/>
      <c r="C302" s="24" t="str">
        <f>IF(OR(TabellaA1[[#This Row],[LUN]]="X",TabellaA1[[#This Row],[MAR]]="X",TabellaA1[[#This Row],[MER]]="X",TabellaA1[[#This Row],[GIO]]="X",TabellaA1[[#This Row],[VEN]]="X",),"X","")</f>
        <v/>
      </c>
      <c r="D302" s="25" t="s">
        <v>26</v>
      </c>
      <c r="E302" s="26" t="s">
        <v>814</v>
      </c>
      <c r="F302" s="26">
        <v>900</v>
      </c>
      <c r="G302" s="26" t="s">
        <v>815</v>
      </c>
      <c r="H302" s="27"/>
      <c r="I302" s="27"/>
      <c r="J302" s="27"/>
      <c r="K302" s="27"/>
      <c r="L302" s="27"/>
      <c r="M302" s="26" t="s">
        <v>631</v>
      </c>
      <c r="N302" s="28"/>
      <c r="O302" s="29"/>
      <c r="P302" s="29"/>
      <c r="Q302" s="28"/>
      <c r="R302" s="28"/>
      <c r="S302" s="28"/>
      <c r="T302" s="30" t="str">
        <f ca="1">IF(AND('Inserimento dati'!$B$3=$H$2, TabellaA1[[#This Row],[LUN]]="X"), "X",IF(AND('Inserimento dati'!$B$3=$I$2, TabellaA1[[#This Row],[MAR]]="X"), "X", IF(AND('Inserimento dati'!$B$3=$J$2, TabellaA1[[#This Row],[MER]]="X"), "X",IF(AND('Inserimento dati'!$B$3=$K$2, TabellaA1[[#This Row],[GIO]]="X"), "X", IF(AND('Inserimento dati'!$B$3=$L$2, TabellaA1[[#This Row],[VEN]]="X"), "X","")))))</f>
        <v/>
      </c>
      <c r="U302" s="54"/>
    </row>
    <row r="303" spans="1:21" ht="30" hidden="1" x14ac:dyDescent="0.25">
      <c r="A303" s="24"/>
      <c r="B303" s="24"/>
      <c r="C303" s="24" t="str">
        <f>IF(OR(TabellaA1[[#This Row],[LUN]]="X",TabellaA1[[#This Row],[MAR]]="X",TabellaA1[[#This Row],[MER]]="X",TabellaA1[[#This Row],[GIO]]="X",TabellaA1[[#This Row],[VEN]]="X",),"X","")</f>
        <v/>
      </c>
      <c r="D303" s="25" t="s">
        <v>26</v>
      </c>
      <c r="E303" s="26" t="s">
        <v>642</v>
      </c>
      <c r="F303" s="26">
        <v>400</v>
      </c>
      <c r="G303" s="26" t="s">
        <v>643</v>
      </c>
      <c r="H303" s="27"/>
      <c r="I303" s="27"/>
      <c r="J303" s="27"/>
      <c r="K303" s="27"/>
      <c r="L303" s="27"/>
      <c r="M303" s="26" t="s">
        <v>631</v>
      </c>
      <c r="N303" s="28"/>
      <c r="O303" s="29"/>
      <c r="P303" s="29"/>
      <c r="Q303" s="28"/>
      <c r="R303" s="28"/>
      <c r="S303" s="28"/>
      <c r="T303" s="30" t="str">
        <f ca="1">IF(AND('Inserimento dati'!$B$3=$H$2, TabellaA1[[#This Row],[LUN]]="X"), "X",IF(AND('Inserimento dati'!$B$3=$I$2, TabellaA1[[#This Row],[MAR]]="X"), "X", IF(AND('Inserimento dati'!$B$3=$J$2, TabellaA1[[#This Row],[MER]]="X"), "X",IF(AND('Inserimento dati'!$B$3=$K$2, TabellaA1[[#This Row],[GIO]]="X"), "X", IF(AND('Inserimento dati'!$B$3=$L$2, TabellaA1[[#This Row],[VEN]]="X"), "X","")))))</f>
        <v/>
      </c>
      <c r="U303" s="54"/>
    </row>
    <row r="304" spans="1:21" ht="30" hidden="1" x14ac:dyDescent="0.25">
      <c r="A304" s="38"/>
      <c r="B304" s="38"/>
      <c r="C304" s="38" t="str">
        <f>IF(OR(TabellaA1[[#This Row],[LUN]]="X",TabellaA1[[#This Row],[MAR]]="X",TabellaA1[[#This Row],[MER]]="X",TabellaA1[[#This Row],[GIO]]="X",TabellaA1[[#This Row],[VEN]]="X",),"X","")</f>
        <v/>
      </c>
      <c r="D304" s="39" t="s">
        <v>26</v>
      </c>
      <c r="E304" s="40" t="s">
        <v>804</v>
      </c>
      <c r="F304" s="40" t="s">
        <v>3923</v>
      </c>
      <c r="G304" s="40" t="s">
        <v>805</v>
      </c>
      <c r="H304" s="41"/>
      <c r="I304" s="41"/>
      <c r="J304" s="41"/>
      <c r="K304" s="41"/>
      <c r="L304" s="42"/>
      <c r="M304" s="43" t="s">
        <v>631</v>
      </c>
      <c r="N304" s="43"/>
      <c r="O304" s="44"/>
      <c r="P304" s="44"/>
      <c r="Q304" s="43" t="s">
        <v>806</v>
      </c>
      <c r="R304" s="43">
        <v>45952</v>
      </c>
      <c r="S304" s="43" t="s">
        <v>35</v>
      </c>
      <c r="T304" s="207" t="str">
        <f ca="1">IF(AND('Inserimento dati'!$B$3=$H$2, TabellaA1[[#This Row],[LUN]]="X"), "X",IF(AND('Inserimento dati'!$B$3=$I$2, TabellaA1[[#This Row],[MAR]]="X"), "X", IF(AND('Inserimento dati'!$B$3=$J$2, TabellaA1[[#This Row],[MER]]="X"), "X",IF(AND('Inserimento dati'!$B$3=$K$2, TabellaA1[[#This Row],[GIO]]="X"), "X", IF(AND('Inserimento dati'!$B$3=$L$2, TabellaA1[[#This Row],[VEN]]="X"), "X","")))))</f>
        <v/>
      </c>
      <c r="U304" s="53" t="str">
        <f ca="1">IFERROR(MID(G304,_xlfn.AGGREGATE(15,6,(ROW(INDIRECT("1:"&amp;LEN(G304)-7)))/(ISNUMBER(--MID(G304,ROW(INDIRECT("1:"&amp;LEN(G304)-7)),8))),1),8),"")</f>
        <v/>
      </c>
    </row>
    <row r="305" spans="1:22" ht="30" hidden="1" x14ac:dyDescent="0.25">
      <c r="A305" s="38"/>
      <c r="B305" s="38"/>
      <c r="C305" s="38" t="str">
        <f>IF(OR(TabellaA1[[#This Row],[LUN]]="X",TabellaA1[[#This Row],[MAR]]="X",TabellaA1[[#This Row],[MER]]="X",TabellaA1[[#This Row],[GIO]]="X",TabellaA1[[#This Row],[VEN]]="X",),"X","")</f>
        <v/>
      </c>
      <c r="D305" s="39" t="s">
        <v>26</v>
      </c>
      <c r="E305" s="40" t="s">
        <v>798</v>
      </c>
      <c r="F305" s="40" t="s">
        <v>3927</v>
      </c>
      <c r="G305" s="40" t="s">
        <v>799</v>
      </c>
      <c r="H305" s="41"/>
      <c r="I305" s="41"/>
      <c r="J305" s="41"/>
      <c r="K305" s="41"/>
      <c r="L305" s="42"/>
      <c r="M305" s="43" t="s">
        <v>631</v>
      </c>
      <c r="N305" s="43"/>
      <c r="O305" s="44"/>
      <c r="P305" s="44"/>
      <c r="Q305" s="43"/>
      <c r="R305" s="43"/>
      <c r="S305" s="43"/>
      <c r="T305" s="207" t="str">
        <f ca="1">IF(AND('Inserimento dati'!$B$3=$H$2, TabellaA1[[#This Row],[LUN]]="X"), "X",IF(AND('Inserimento dati'!$B$3=$I$2, TabellaA1[[#This Row],[MAR]]="X"), "X", IF(AND('Inserimento dati'!$B$3=$J$2, TabellaA1[[#This Row],[MER]]="X"), "X",IF(AND('Inserimento dati'!$B$3=$K$2, TabellaA1[[#This Row],[GIO]]="X"), "X", IF(AND('Inserimento dati'!$B$3=$L$2, TabellaA1[[#This Row],[VEN]]="X"), "X","")))))</f>
        <v/>
      </c>
      <c r="U305" s="53"/>
    </row>
    <row r="306" spans="1:22" ht="30" hidden="1" x14ac:dyDescent="0.25">
      <c r="A306" s="38"/>
      <c r="B306" s="38"/>
      <c r="C306" s="38" t="str">
        <f>IF(OR(TabellaA1[[#This Row],[LUN]]="X",TabellaA1[[#This Row],[MAR]]="X",TabellaA1[[#This Row],[MER]]="X",TabellaA1[[#This Row],[GIO]]="X",TabellaA1[[#This Row],[VEN]]="X",),"X","")</f>
        <v/>
      </c>
      <c r="D306" s="39" t="s">
        <v>26</v>
      </c>
      <c r="E306" s="40" t="s">
        <v>800</v>
      </c>
      <c r="F306" s="40" t="s">
        <v>3927</v>
      </c>
      <c r="G306" s="40" t="s">
        <v>801</v>
      </c>
      <c r="H306" s="41"/>
      <c r="I306" s="41"/>
      <c r="J306" s="41"/>
      <c r="K306" s="41"/>
      <c r="L306" s="42"/>
      <c r="M306" s="43" t="s">
        <v>631</v>
      </c>
      <c r="N306" s="43"/>
      <c r="O306" s="44"/>
      <c r="P306" s="44"/>
      <c r="Q306" s="43"/>
      <c r="R306" s="43"/>
      <c r="S306" s="43"/>
      <c r="T306" s="207" t="str">
        <f ca="1">IF(AND('Inserimento dati'!$B$3=$H$2, TabellaA1[[#This Row],[LUN]]="X"), "X",IF(AND('Inserimento dati'!$B$3=$I$2, TabellaA1[[#This Row],[MAR]]="X"), "X", IF(AND('Inserimento dati'!$B$3=$J$2, TabellaA1[[#This Row],[MER]]="X"), "X",IF(AND('Inserimento dati'!$B$3=$K$2, TabellaA1[[#This Row],[GIO]]="X"), "X", IF(AND('Inserimento dati'!$B$3=$L$2, TabellaA1[[#This Row],[VEN]]="X"), "X","")))))</f>
        <v/>
      </c>
      <c r="U306" s="53"/>
    </row>
    <row r="307" spans="1:22" ht="30" hidden="1" x14ac:dyDescent="0.25">
      <c r="A307" s="38"/>
      <c r="B307" s="38"/>
      <c r="C307" s="38" t="str">
        <f>IF(OR(TabellaA1[[#This Row],[LUN]]="X",TabellaA1[[#This Row],[MAR]]="X",TabellaA1[[#This Row],[MER]]="X",TabellaA1[[#This Row],[GIO]]="X",TabellaA1[[#This Row],[VEN]]="X",),"X","")</f>
        <v/>
      </c>
      <c r="D307" s="39" t="s">
        <v>26</v>
      </c>
      <c r="E307" s="40" t="s">
        <v>802</v>
      </c>
      <c r="F307" s="40" t="s">
        <v>3927</v>
      </c>
      <c r="G307" s="40" t="s">
        <v>803</v>
      </c>
      <c r="H307" s="41"/>
      <c r="I307" s="41"/>
      <c r="J307" s="41"/>
      <c r="K307" s="41"/>
      <c r="L307" s="42"/>
      <c r="M307" s="43" t="s">
        <v>631</v>
      </c>
      <c r="N307" s="43"/>
      <c r="O307" s="44"/>
      <c r="P307" s="44"/>
      <c r="Q307" s="43"/>
      <c r="R307" s="43"/>
      <c r="S307" s="43"/>
      <c r="T307" s="207" t="str">
        <f ca="1">IF(AND('Inserimento dati'!$B$3=$H$2, TabellaA1[[#This Row],[LUN]]="X"), "X",IF(AND('Inserimento dati'!$B$3=$I$2, TabellaA1[[#This Row],[MAR]]="X"), "X", IF(AND('Inserimento dati'!$B$3=$J$2, TabellaA1[[#This Row],[MER]]="X"), "X",IF(AND('Inserimento dati'!$B$3=$K$2, TabellaA1[[#This Row],[GIO]]="X"), "X", IF(AND('Inserimento dati'!$B$3=$L$2, TabellaA1[[#This Row],[VEN]]="X"), "X","")))))</f>
        <v/>
      </c>
      <c r="U307" s="53"/>
      <c r="V307" s="55">
        <v>46038.332708333335</v>
      </c>
    </row>
    <row r="308" spans="1:22" ht="30" hidden="1" x14ac:dyDescent="0.25">
      <c r="A308" s="38"/>
      <c r="B308" s="38"/>
      <c r="C308" s="38" t="str">
        <f>IF(OR(TabellaA1[[#This Row],[LUN]]="X",TabellaA1[[#This Row],[MAR]]="X",TabellaA1[[#This Row],[MER]]="X",TabellaA1[[#This Row],[GIO]]="X",TabellaA1[[#This Row],[VEN]]="X",),"X","")</f>
        <v/>
      </c>
      <c r="D308" s="39" t="s">
        <v>26</v>
      </c>
      <c r="E308" s="40" t="s">
        <v>661</v>
      </c>
      <c r="F308" s="40" t="s">
        <v>3927</v>
      </c>
      <c r="G308" s="40" t="s">
        <v>662</v>
      </c>
      <c r="H308" s="41"/>
      <c r="I308" s="41"/>
      <c r="J308" s="41"/>
      <c r="K308" s="41"/>
      <c r="L308" s="42"/>
      <c r="M308" s="43" t="s">
        <v>631</v>
      </c>
      <c r="N308" s="43"/>
      <c r="O308" s="44"/>
      <c r="P308" s="44"/>
      <c r="Q308" s="43"/>
      <c r="R308" s="43"/>
      <c r="S308" s="43"/>
      <c r="T308" s="207" t="str">
        <f ca="1">IF(AND('Inserimento dati'!$B$3=$H$2, TabellaA1[[#This Row],[LUN]]="X"), "X",IF(AND('Inserimento dati'!$B$3=$I$2, TabellaA1[[#This Row],[MAR]]="X"), "X", IF(AND('Inserimento dati'!$B$3=$J$2, TabellaA1[[#This Row],[MER]]="X"), "X",IF(AND('Inserimento dati'!$B$3=$K$2, TabellaA1[[#This Row],[GIO]]="X"), "X", IF(AND('Inserimento dati'!$B$3=$L$2, TabellaA1[[#This Row],[VEN]]="X"), "X","")))))</f>
        <v/>
      </c>
      <c r="U308" s="53"/>
      <c r="V308" s="55" t="s">
        <v>652</v>
      </c>
    </row>
    <row r="309" spans="1:22" ht="60" hidden="1" x14ac:dyDescent="0.25">
      <c r="A309" s="38"/>
      <c r="B309" s="38"/>
      <c r="C309" s="38" t="str">
        <f>IF(OR(TabellaA1[[#This Row],[LUN]]="X",TabellaA1[[#This Row],[MAR]]="X",TabellaA1[[#This Row],[MER]]="X",TabellaA1[[#This Row],[GIO]]="X",TabellaA1[[#This Row],[VEN]]="X",),"X","")</f>
        <v/>
      </c>
      <c r="D309" s="39" t="s">
        <v>26</v>
      </c>
      <c r="E309" s="40" t="s">
        <v>809</v>
      </c>
      <c r="F309" s="40" t="s">
        <v>3923</v>
      </c>
      <c r="G309" s="40" t="s">
        <v>810</v>
      </c>
      <c r="H309" s="41"/>
      <c r="I309" s="41"/>
      <c r="J309" s="41"/>
      <c r="K309" s="41"/>
      <c r="L309" s="42"/>
      <c r="M309" s="43" t="s">
        <v>631</v>
      </c>
      <c r="N309" s="43"/>
      <c r="O309" s="44"/>
      <c r="P309" s="44"/>
      <c r="Q309" s="43" t="s">
        <v>811</v>
      </c>
      <c r="R309" s="43">
        <v>45945</v>
      </c>
      <c r="S309" s="43" t="s">
        <v>157</v>
      </c>
      <c r="T309" s="207" t="str">
        <f ca="1">IF(AND('Inserimento dati'!$B$3=$H$2, TabellaA1[[#This Row],[LUN]]="X"), "X",IF(AND('Inserimento dati'!$B$3=$I$2, TabellaA1[[#This Row],[MAR]]="X"), "X", IF(AND('Inserimento dati'!$B$3=$J$2, TabellaA1[[#This Row],[MER]]="X"), "X",IF(AND('Inserimento dati'!$B$3=$K$2, TabellaA1[[#This Row],[GIO]]="X"), "X", IF(AND('Inserimento dati'!$B$3=$L$2, TabellaA1[[#This Row],[VEN]]="X"), "X","")))))</f>
        <v/>
      </c>
      <c r="U309" s="53"/>
    </row>
    <row r="310" spans="1:22" ht="30" hidden="1" x14ac:dyDescent="0.25">
      <c r="A310" s="38"/>
      <c r="B310" s="38"/>
      <c r="C310" s="38" t="str">
        <f>IF(OR(TabellaA1[[#This Row],[LUN]]="X",TabellaA1[[#This Row],[MAR]]="X",TabellaA1[[#This Row],[MER]]="X",TabellaA1[[#This Row],[GIO]]="X",TabellaA1[[#This Row],[VEN]]="X",),"X","")</f>
        <v/>
      </c>
      <c r="D310" s="39" t="s">
        <v>26</v>
      </c>
      <c r="E310" s="40" t="s">
        <v>791</v>
      </c>
      <c r="F310" s="40" t="s">
        <v>3925</v>
      </c>
      <c r="G310" s="40" t="s">
        <v>792</v>
      </c>
      <c r="H310" s="41"/>
      <c r="I310" s="41"/>
      <c r="J310" s="41"/>
      <c r="K310" s="41"/>
      <c r="L310" s="42"/>
      <c r="M310" s="43" t="s">
        <v>631</v>
      </c>
      <c r="N310" s="43"/>
      <c r="O310" s="44"/>
      <c r="P310" s="44"/>
      <c r="Q310" s="43" t="s">
        <v>793</v>
      </c>
      <c r="R310" s="43">
        <v>45944</v>
      </c>
      <c r="S310" s="43" t="s">
        <v>35</v>
      </c>
      <c r="T310" s="207" t="str">
        <f ca="1">IF(AND('Inserimento dati'!$B$3=$H$2, TabellaA1[[#This Row],[LUN]]="X"), "X",IF(AND('Inserimento dati'!$B$3=$I$2, TabellaA1[[#This Row],[MAR]]="X"), "X", IF(AND('Inserimento dati'!$B$3=$J$2, TabellaA1[[#This Row],[MER]]="X"), "X",IF(AND('Inserimento dati'!$B$3=$K$2, TabellaA1[[#This Row],[GIO]]="X"), "X", IF(AND('Inserimento dati'!$B$3=$L$2, TabellaA1[[#This Row],[VEN]]="X"), "X","")))))</f>
        <v/>
      </c>
      <c r="U310" s="53"/>
    </row>
    <row r="311" spans="1:22" ht="23.25" hidden="1" x14ac:dyDescent="0.25">
      <c r="A311" s="38"/>
      <c r="B311" s="38"/>
      <c r="C311" s="38" t="str">
        <f>IF(OR(TabellaA1[[#This Row],[LUN]]="X",TabellaA1[[#This Row],[MAR]]="X",TabellaA1[[#This Row],[MER]]="X",TabellaA1[[#This Row],[GIO]]="X",TabellaA1[[#This Row],[VEN]]="X",),"X","")</f>
        <v/>
      </c>
      <c r="D311" s="39" t="s">
        <v>26</v>
      </c>
      <c r="E311" s="40" t="s">
        <v>663</v>
      </c>
      <c r="F311" s="40" t="s">
        <v>3923</v>
      </c>
      <c r="G311" s="40" t="s">
        <v>664</v>
      </c>
      <c r="H311" s="41"/>
      <c r="I311" s="41"/>
      <c r="J311" s="41"/>
      <c r="K311" s="41"/>
      <c r="L311" s="42"/>
      <c r="M311" s="43" t="s">
        <v>631</v>
      </c>
      <c r="N311" s="43"/>
      <c r="O311" s="44"/>
      <c r="P311" s="44"/>
      <c r="Q311" s="43"/>
      <c r="R311" s="43"/>
      <c r="S311" s="43"/>
      <c r="T311" s="207" t="str">
        <f ca="1">IF(AND('Inserimento dati'!$B$3=$H$2, TabellaA1[[#This Row],[LUN]]="X"), "X",IF(AND('Inserimento dati'!$B$3=$I$2, TabellaA1[[#This Row],[MAR]]="X"), "X", IF(AND('Inserimento dati'!$B$3=$J$2, TabellaA1[[#This Row],[MER]]="X"), "X",IF(AND('Inserimento dati'!$B$3=$K$2, TabellaA1[[#This Row],[GIO]]="X"), "X", IF(AND('Inserimento dati'!$B$3=$L$2, TabellaA1[[#This Row],[VEN]]="X"), "X","")))))</f>
        <v/>
      </c>
      <c r="U311" s="53"/>
    </row>
    <row r="312" spans="1:22" ht="30" hidden="1" x14ac:dyDescent="0.25">
      <c r="A312" s="38"/>
      <c r="B312" s="38"/>
      <c r="C312" s="38" t="str">
        <f>IF(OR(TabellaA1[[#This Row],[LUN]]="X",TabellaA1[[#This Row],[MAR]]="X",TabellaA1[[#This Row],[MER]]="X",TabellaA1[[#This Row],[GIO]]="X",TabellaA1[[#This Row],[VEN]]="X",),"X","")</f>
        <v/>
      </c>
      <c r="D312" s="39" t="s">
        <v>26</v>
      </c>
      <c r="E312" s="40" t="s">
        <v>794</v>
      </c>
      <c r="F312" s="40" t="s">
        <v>3923</v>
      </c>
      <c r="G312" s="40" t="s">
        <v>795</v>
      </c>
      <c r="H312" s="41"/>
      <c r="I312" s="41"/>
      <c r="J312" s="41"/>
      <c r="K312" s="41"/>
      <c r="L312" s="42"/>
      <c r="M312" s="43" t="s">
        <v>631</v>
      </c>
      <c r="N312" s="43"/>
      <c r="O312" s="44"/>
      <c r="P312" s="44"/>
      <c r="Q312" s="43" t="s">
        <v>796</v>
      </c>
      <c r="R312" s="43">
        <v>45944</v>
      </c>
      <c r="S312" s="43" t="s">
        <v>797</v>
      </c>
      <c r="T312" s="207" t="str">
        <f ca="1">IF(AND('Inserimento dati'!$B$3=$H$2, TabellaA1[[#This Row],[LUN]]="X"), "X",IF(AND('Inserimento dati'!$B$3=$I$2, TabellaA1[[#This Row],[MAR]]="X"), "X", IF(AND('Inserimento dati'!$B$3=$J$2, TabellaA1[[#This Row],[MER]]="X"), "X",IF(AND('Inserimento dati'!$B$3=$K$2, TabellaA1[[#This Row],[GIO]]="X"), "X", IF(AND('Inserimento dati'!$B$3=$L$2, TabellaA1[[#This Row],[VEN]]="X"), "X","")))))</f>
        <v/>
      </c>
      <c r="U312" s="53"/>
    </row>
    <row r="313" spans="1:22" ht="30" hidden="1" x14ac:dyDescent="0.25">
      <c r="A313" s="24"/>
      <c r="B313" s="24"/>
      <c r="C313" s="24" t="str">
        <f>IF(OR(TabellaA1[[#This Row],[LUN]]="X",TabellaA1[[#This Row],[MAR]]="X",TabellaA1[[#This Row],[MER]]="X",TabellaA1[[#This Row],[GIO]]="X",TabellaA1[[#This Row],[VEN]]="X",),"X","")</f>
        <v/>
      </c>
      <c r="D313" s="25" t="s">
        <v>26</v>
      </c>
      <c r="E313" s="26" t="s">
        <v>653</v>
      </c>
      <c r="F313" s="26">
        <v>400</v>
      </c>
      <c r="G313" s="26" t="s">
        <v>654</v>
      </c>
      <c r="H313" s="27"/>
      <c r="I313" s="27"/>
      <c r="J313" s="27"/>
      <c r="K313" s="27"/>
      <c r="L313" s="27"/>
      <c r="M313" s="26" t="s">
        <v>631</v>
      </c>
      <c r="N313" s="28"/>
      <c r="O313" s="29"/>
      <c r="P313" s="29"/>
      <c r="Q313" s="28"/>
      <c r="R313" s="28"/>
      <c r="S313" s="28"/>
      <c r="T313" s="30" t="str">
        <f ca="1">IF(AND('Inserimento dati'!$B$3=$H$2, TabellaA1[[#This Row],[LUN]]="X"), "X",IF(AND('Inserimento dati'!$B$3=$I$2, TabellaA1[[#This Row],[MAR]]="X"), "X", IF(AND('Inserimento dati'!$B$3=$J$2, TabellaA1[[#This Row],[MER]]="X"), "X",IF(AND('Inserimento dati'!$B$3=$K$2, TabellaA1[[#This Row],[GIO]]="X"), "X", IF(AND('Inserimento dati'!$B$3=$L$2, TabellaA1[[#This Row],[VEN]]="X"), "X","")))))</f>
        <v/>
      </c>
      <c r="U313" s="54"/>
    </row>
    <row r="314" spans="1:22" ht="30" hidden="1" x14ac:dyDescent="0.25">
      <c r="A314" s="24"/>
      <c r="B314" s="24"/>
      <c r="C314" s="24" t="str">
        <f>IF(OR(TabellaA1[[#This Row],[LUN]]="X",TabellaA1[[#This Row],[MAR]]="X",TabellaA1[[#This Row],[MER]]="X",TabellaA1[[#This Row],[GIO]]="X",TabellaA1[[#This Row],[VEN]]="X",),"X","")</f>
        <v/>
      </c>
      <c r="D314" s="25" t="s">
        <v>26</v>
      </c>
      <c r="E314" s="26" t="s">
        <v>655</v>
      </c>
      <c r="F314" s="26">
        <v>400</v>
      </c>
      <c r="G314" s="26" t="s">
        <v>656</v>
      </c>
      <c r="H314" s="27"/>
      <c r="I314" s="27"/>
      <c r="J314" s="27"/>
      <c r="K314" s="27"/>
      <c r="L314" s="27"/>
      <c r="M314" s="26" t="s">
        <v>631</v>
      </c>
      <c r="N314" s="28"/>
      <c r="O314" s="29"/>
      <c r="P314" s="29"/>
      <c r="Q314" s="28"/>
      <c r="R314" s="28"/>
      <c r="S314" s="28"/>
      <c r="T314" s="30" t="str">
        <f ca="1">IF(AND('Inserimento dati'!$B$3=$H$2, TabellaA1[[#This Row],[LUN]]="X"), "X",IF(AND('Inserimento dati'!$B$3=$I$2, TabellaA1[[#This Row],[MAR]]="X"), "X", IF(AND('Inserimento dati'!$B$3=$J$2, TabellaA1[[#This Row],[MER]]="X"), "X",IF(AND('Inserimento dati'!$B$3=$K$2, TabellaA1[[#This Row],[GIO]]="X"), "X", IF(AND('Inserimento dati'!$B$3=$L$2, TabellaA1[[#This Row],[VEN]]="X"), "X","")))))</f>
        <v/>
      </c>
      <c r="U314" s="54"/>
    </row>
    <row r="315" spans="1:22" ht="30" hidden="1" x14ac:dyDescent="0.25">
      <c r="A315" s="24"/>
      <c r="B315" s="24"/>
      <c r="C315" s="24" t="str">
        <f>IF(OR(TabellaA1[[#This Row],[LUN]]="X",TabellaA1[[#This Row],[MAR]]="X",TabellaA1[[#This Row],[MER]]="X",TabellaA1[[#This Row],[GIO]]="X",TabellaA1[[#This Row],[VEN]]="X",),"X","")</f>
        <v/>
      </c>
      <c r="D315" s="25" t="s">
        <v>26</v>
      </c>
      <c r="E315" s="26" t="s">
        <v>807</v>
      </c>
      <c r="F315" s="26">
        <v>400</v>
      </c>
      <c r="G315" s="26" t="s">
        <v>808</v>
      </c>
      <c r="H315" s="27"/>
      <c r="I315" s="27"/>
      <c r="J315" s="27"/>
      <c r="K315" s="27"/>
      <c r="L315" s="27"/>
      <c r="M315" s="26" t="s">
        <v>631</v>
      </c>
      <c r="N315" s="28"/>
      <c r="O315" s="29"/>
      <c r="P315" s="29"/>
      <c r="Q315" s="28"/>
      <c r="R315" s="28"/>
      <c r="S315" s="28"/>
      <c r="T315" s="30" t="str">
        <f ca="1">IF(AND('Inserimento dati'!$B$3=$H$2, TabellaA1[[#This Row],[LUN]]="X"), "X",IF(AND('Inserimento dati'!$B$3=$I$2, TabellaA1[[#This Row],[MAR]]="X"), "X", IF(AND('Inserimento dati'!$B$3=$J$2, TabellaA1[[#This Row],[MER]]="X"), "X",IF(AND('Inserimento dati'!$B$3=$K$2, TabellaA1[[#This Row],[GIO]]="X"), "X", IF(AND('Inserimento dati'!$B$3=$L$2, TabellaA1[[#This Row],[VEN]]="X"), "X","")))))</f>
        <v/>
      </c>
      <c r="U315" s="54"/>
    </row>
    <row r="316" spans="1:22" ht="23.25" hidden="1" x14ac:dyDescent="0.25">
      <c r="A316" s="38"/>
      <c r="B316" s="38"/>
      <c r="C316" s="38" t="str">
        <f>IF(OR(TabellaA1[[#This Row],[LUN]]="X",TabellaA1[[#This Row],[MAR]]="X",TabellaA1[[#This Row],[MER]]="X",TabellaA1[[#This Row],[GIO]]="X",TabellaA1[[#This Row],[VEN]]="X",),"X","")</f>
        <v/>
      </c>
      <c r="D316" s="39" t="s">
        <v>26</v>
      </c>
      <c r="E316" s="40" t="s">
        <v>671</v>
      </c>
      <c r="F316" s="40" t="s">
        <v>3923</v>
      </c>
      <c r="G316" s="40" t="s">
        <v>672</v>
      </c>
      <c r="H316" s="41"/>
      <c r="I316" s="41"/>
      <c r="J316" s="41"/>
      <c r="K316" s="41"/>
      <c r="L316" s="42"/>
      <c r="M316" s="43" t="s">
        <v>631</v>
      </c>
      <c r="N316" s="43"/>
      <c r="O316" s="44"/>
      <c r="P316" s="44"/>
      <c r="Q316" s="43"/>
      <c r="R316" s="43"/>
      <c r="S316" s="43"/>
      <c r="T316" s="207" t="str">
        <f ca="1">IF(AND('Inserimento dati'!$B$3=$H$2, TabellaA1[[#This Row],[LUN]]="X"), "X",IF(AND('Inserimento dati'!$B$3=$I$2, TabellaA1[[#This Row],[MAR]]="X"), "X", IF(AND('Inserimento dati'!$B$3=$J$2, TabellaA1[[#This Row],[MER]]="X"), "X",IF(AND('Inserimento dati'!$B$3=$K$2, TabellaA1[[#This Row],[GIO]]="X"), "X", IF(AND('Inserimento dati'!$B$3=$L$2, TabellaA1[[#This Row],[VEN]]="X"), "X","")))))</f>
        <v/>
      </c>
      <c r="U316" s="53"/>
      <c r="V316" s="55">
        <v>46030.627986111111</v>
      </c>
    </row>
    <row r="317" spans="1:22" ht="30" hidden="1" x14ac:dyDescent="0.25">
      <c r="A317" s="38"/>
      <c r="B317" s="38"/>
      <c r="C317" s="38" t="str">
        <f>IF(OR(TabellaA1[[#This Row],[LUN]]="X",TabellaA1[[#This Row],[MAR]]="X",TabellaA1[[#This Row],[MER]]="X",TabellaA1[[#This Row],[GIO]]="X",TabellaA1[[#This Row],[VEN]]="X",),"X","")</f>
        <v/>
      </c>
      <c r="D317" s="39" t="s">
        <v>26</v>
      </c>
      <c r="E317" s="40" t="s">
        <v>785</v>
      </c>
      <c r="F317" s="40" t="s">
        <v>3924</v>
      </c>
      <c r="G317" s="40" t="s">
        <v>786</v>
      </c>
      <c r="H317" s="41"/>
      <c r="I317" s="41"/>
      <c r="J317" s="41"/>
      <c r="K317" s="41"/>
      <c r="L317" s="42"/>
      <c r="M317" s="43" t="s">
        <v>631</v>
      </c>
      <c r="N317" s="43"/>
      <c r="O317" s="44" t="s">
        <v>109</v>
      </c>
      <c r="P317" s="44"/>
      <c r="Q317" s="43" t="s">
        <v>787</v>
      </c>
      <c r="R317" s="43"/>
      <c r="S317" s="43"/>
      <c r="T317" s="207" t="str">
        <f ca="1">IF(AND('Inserimento dati'!$B$3=$H$2, TabellaA1[[#This Row],[LUN]]="X"), "X",IF(AND('Inserimento dati'!$B$3=$I$2, TabellaA1[[#This Row],[MAR]]="X"), "X", IF(AND('Inserimento dati'!$B$3=$J$2, TabellaA1[[#This Row],[MER]]="X"), "X",IF(AND('Inserimento dati'!$B$3=$K$2, TabellaA1[[#This Row],[GIO]]="X"), "X", IF(AND('Inserimento dati'!$B$3=$L$2, TabellaA1[[#This Row],[VEN]]="X"), "X","")))))</f>
        <v/>
      </c>
      <c r="U317" s="53"/>
    </row>
    <row r="318" spans="1:22" ht="30" hidden="1" x14ac:dyDescent="0.25">
      <c r="A318" s="38"/>
      <c r="B318" s="38"/>
      <c r="C318" s="38" t="str">
        <f>IF(OR(TabellaA1[[#This Row],[LUN]]="X",TabellaA1[[#This Row],[MAR]]="X",TabellaA1[[#This Row],[MER]]="X",TabellaA1[[#This Row],[GIO]]="X",TabellaA1[[#This Row],[VEN]]="X",),"X","")</f>
        <v/>
      </c>
      <c r="D318" s="39" t="s">
        <v>26</v>
      </c>
      <c r="E318" s="40" t="s">
        <v>788</v>
      </c>
      <c r="F318" s="40" t="s">
        <v>3927</v>
      </c>
      <c r="G318" s="40" t="s">
        <v>789</v>
      </c>
      <c r="H318" s="41"/>
      <c r="I318" s="41"/>
      <c r="J318" s="41"/>
      <c r="K318" s="41"/>
      <c r="L318" s="42"/>
      <c r="M318" s="43" t="s">
        <v>631</v>
      </c>
      <c r="N318" s="43"/>
      <c r="O318" s="44"/>
      <c r="P318" s="44"/>
      <c r="Q318" s="43" t="s">
        <v>790</v>
      </c>
      <c r="R318" s="43">
        <v>45929</v>
      </c>
      <c r="S318" s="43" t="s">
        <v>35</v>
      </c>
      <c r="T318" s="207" t="str">
        <f ca="1">IF(AND('Inserimento dati'!$B$3=$H$2, TabellaA1[[#This Row],[LUN]]="X"), "X",IF(AND('Inserimento dati'!$B$3=$I$2, TabellaA1[[#This Row],[MAR]]="X"), "X", IF(AND('Inserimento dati'!$B$3=$J$2, TabellaA1[[#This Row],[MER]]="X"), "X",IF(AND('Inserimento dati'!$B$3=$K$2, TabellaA1[[#This Row],[GIO]]="X"), "X", IF(AND('Inserimento dati'!$B$3=$L$2, TabellaA1[[#This Row],[VEN]]="X"), "X","")))))</f>
        <v/>
      </c>
      <c r="U318" s="53"/>
    </row>
    <row r="319" spans="1:22" ht="30" hidden="1" x14ac:dyDescent="0.25">
      <c r="A319" s="38"/>
      <c r="B319" s="38"/>
      <c r="C319" s="38" t="str">
        <f>IF(OR(TabellaA1[[#This Row],[LUN]]="X",TabellaA1[[#This Row],[MAR]]="X",TabellaA1[[#This Row],[MER]]="X",TabellaA1[[#This Row],[GIO]]="X",TabellaA1[[#This Row],[VEN]]="X",),"X","")</f>
        <v/>
      </c>
      <c r="D319" s="39" t="s">
        <v>26</v>
      </c>
      <c r="E319" s="40" t="s">
        <v>776</v>
      </c>
      <c r="F319" s="40" t="s">
        <v>3923</v>
      </c>
      <c r="G319" s="40" t="s">
        <v>775</v>
      </c>
      <c r="H319" s="41"/>
      <c r="I319" s="41"/>
      <c r="J319" s="41"/>
      <c r="K319" s="41"/>
      <c r="L319" s="42"/>
      <c r="M319" s="43" t="s">
        <v>631</v>
      </c>
      <c r="N319" s="43"/>
      <c r="O319" s="44"/>
      <c r="P319" s="44"/>
      <c r="Q319" s="43"/>
      <c r="R319" s="43"/>
      <c r="S319" s="43"/>
      <c r="T319" s="207" t="str">
        <f ca="1">IF(AND('Inserimento dati'!$B$3=$H$2, TabellaA1[[#This Row],[LUN]]="X"), "X",IF(AND('Inserimento dati'!$B$3=$I$2, TabellaA1[[#This Row],[MAR]]="X"), "X", IF(AND('Inserimento dati'!$B$3=$J$2, TabellaA1[[#This Row],[MER]]="X"), "X",IF(AND('Inserimento dati'!$B$3=$K$2, TabellaA1[[#This Row],[GIO]]="X"), "X", IF(AND('Inserimento dati'!$B$3=$L$2, TabellaA1[[#This Row],[VEN]]="X"), "X","")))))</f>
        <v/>
      </c>
      <c r="U319" s="53"/>
    </row>
    <row r="320" spans="1:22" ht="30" hidden="1" x14ac:dyDescent="0.25">
      <c r="A320" s="38"/>
      <c r="B320" s="38"/>
      <c r="C320" s="38" t="str">
        <f>IF(OR(TabellaA1[[#This Row],[LUN]]="X",TabellaA1[[#This Row],[MAR]]="X",TabellaA1[[#This Row],[MER]]="X",TabellaA1[[#This Row],[GIO]]="X",TabellaA1[[#This Row],[VEN]]="X",),"X","")</f>
        <v/>
      </c>
      <c r="D320" s="39" t="s">
        <v>26</v>
      </c>
      <c r="E320" s="40" t="s">
        <v>782</v>
      </c>
      <c r="F320" s="40" t="s">
        <v>3925</v>
      </c>
      <c r="G320" s="40" t="s">
        <v>783</v>
      </c>
      <c r="H320" s="41"/>
      <c r="I320" s="41"/>
      <c r="J320" s="41"/>
      <c r="K320" s="41"/>
      <c r="L320" s="42"/>
      <c r="M320" s="43" t="s">
        <v>631</v>
      </c>
      <c r="N320" s="43"/>
      <c r="O320" s="44"/>
      <c r="P320" s="44"/>
      <c r="Q320" s="43" t="s">
        <v>784</v>
      </c>
      <c r="R320" s="43">
        <v>45929</v>
      </c>
      <c r="S320" s="43" t="s">
        <v>35</v>
      </c>
      <c r="T320" s="207" t="str">
        <f ca="1">IF(AND('Inserimento dati'!$B$3=$H$2, TabellaA1[[#This Row],[LUN]]="X"), "X",IF(AND('Inserimento dati'!$B$3=$I$2, TabellaA1[[#This Row],[MAR]]="X"), "X", IF(AND('Inserimento dati'!$B$3=$J$2, TabellaA1[[#This Row],[MER]]="X"), "X",IF(AND('Inserimento dati'!$B$3=$K$2, TabellaA1[[#This Row],[GIO]]="X"), "X", IF(AND('Inserimento dati'!$B$3=$L$2, TabellaA1[[#This Row],[VEN]]="X"), "X","")))))</f>
        <v/>
      </c>
      <c r="U320" s="53"/>
    </row>
    <row r="321" spans="1:21" ht="30" hidden="1" x14ac:dyDescent="0.25">
      <c r="A321" s="38"/>
      <c r="B321" s="38"/>
      <c r="C321" s="38" t="str">
        <f>IF(OR(TabellaA1[[#This Row],[LUN]]="X",TabellaA1[[#This Row],[MAR]]="X",TabellaA1[[#This Row],[MER]]="X",TabellaA1[[#This Row],[GIO]]="X",TabellaA1[[#This Row],[VEN]]="X",),"X","")</f>
        <v/>
      </c>
      <c r="D321" s="39" t="s">
        <v>26</v>
      </c>
      <c r="E321" s="40" t="s">
        <v>665</v>
      </c>
      <c r="F321" s="40" t="s">
        <v>3925</v>
      </c>
      <c r="G321" s="40" t="s">
        <v>666</v>
      </c>
      <c r="H321" s="41"/>
      <c r="I321" s="41"/>
      <c r="J321" s="41"/>
      <c r="K321" s="41"/>
      <c r="L321" s="42"/>
      <c r="M321" s="43" t="s">
        <v>631</v>
      </c>
      <c r="N321" s="43"/>
      <c r="O321" s="44"/>
      <c r="P321" s="44"/>
      <c r="Q321" s="43"/>
      <c r="R321" s="43"/>
      <c r="S321" s="43"/>
      <c r="T321" s="207" t="str">
        <f ca="1">IF(AND('Inserimento dati'!$B$3=$H$2, TabellaA1[[#This Row],[LUN]]="X"), "X",IF(AND('Inserimento dati'!$B$3=$I$2, TabellaA1[[#This Row],[MAR]]="X"), "X", IF(AND('Inserimento dati'!$B$3=$J$2, TabellaA1[[#This Row],[MER]]="X"), "X",IF(AND('Inserimento dati'!$B$3=$K$2, TabellaA1[[#This Row],[GIO]]="X"), "X", IF(AND('Inserimento dati'!$B$3=$L$2, TabellaA1[[#This Row],[VEN]]="X"), "X","")))))</f>
        <v/>
      </c>
      <c r="U321" s="53"/>
    </row>
    <row r="322" spans="1:21" ht="30" hidden="1" x14ac:dyDescent="0.25">
      <c r="A322" s="38"/>
      <c r="B322" s="38"/>
      <c r="C322" s="38" t="str">
        <f>IF(OR(TabellaA1[[#This Row],[LUN]]="X",TabellaA1[[#This Row],[MAR]]="X",TabellaA1[[#This Row],[MER]]="X",TabellaA1[[#This Row],[GIO]]="X",TabellaA1[[#This Row],[VEN]]="X",),"X","")</f>
        <v/>
      </c>
      <c r="D322" s="39" t="s">
        <v>26</v>
      </c>
      <c r="E322" s="40" t="s">
        <v>777</v>
      </c>
      <c r="F322" s="40" t="s">
        <v>3925</v>
      </c>
      <c r="G322" s="40" t="s">
        <v>778</v>
      </c>
      <c r="H322" s="41"/>
      <c r="I322" s="41"/>
      <c r="J322" s="41"/>
      <c r="K322" s="41"/>
      <c r="L322" s="42"/>
      <c r="M322" s="43" t="s">
        <v>631</v>
      </c>
      <c r="N322" s="43"/>
      <c r="O322" s="44"/>
      <c r="P322" s="44"/>
      <c r="Q322" s="43" t="s">
        <v>779</v>
      </c>
      <c r="R322" s="43">
        <v>45929</v>
      </c>
      <c r="S322" s="43" t="s">
        <v>35</v>
      </c>
      <c r="T322" s="207" t="str">
        <f ca="1">IF(AND('Inserimento dati'!$B$3=$H$2, TabellaA1[[#This Row],[LUN]]="X"), "X",IF(AND('Inserimento dati'!$B$3=$I$2, TabellaA1[[#This Row],[MAR]]="X"), "X", IF(AND('Inserimento dati'!$B$3=$J$2, TabellaA1[[#This Row],[MER]]="X"), "X",IF(AND('Inserimento dati'!$B$3=$K$2, TabellaA1[[#This Row],[GIO]]="X"), "X", IF(AND('Inserimento dati'!$B$3=$L$2, TabellaA1[[#This Row],[VEN]]="X"), "X","")))))</f>
        <v/>
      </c>
      <c r="U322" s="53"/>
    </row>
    <row r="323" spans="1:21" ht="30" hidden="1" x14ac:dyDescent="0.25">
      <c r="A323" s="38"/>
      <c r="B323" s="38"/>
      <c r="C323" s="38" t="str">
        <f>IF(OR(TabellaA1[[#This Row],[LUN]]="X",TabellaA1[[#This Row],[MAR]]="X",TabellaA1[[#This Row],[MER]]="X",TabellaA1[[#This Row],[GIO]]="X",TabellaA1[[#This Row],[VEN]]="X",),"X","")</f>
        <v/>
      </c>
      <c r="D323" s="39" t="s">
        <v>26</v>
      </c>
      <c r="E323" s="40" t="s">
        <v>774</v>
      </c>
      <c r="F323" s="40" t="s">
        <v>3923</v>
      </c>
      <c r="G323" s="40" t="s">
        <v>775</v>
      </c>
      <c r="H323" s="41"/>
      <c r="I323" s="41"/>
      <c r="J323" s="41"/>
      <c r="K323" s="41"/>
      <c r="L323" s="42"/>
      <c r="M323" s="43" t="s">
        <v>631</v>
      </c>
      <c r="N323" s="43"/>
      <c r="O323" s="44"/>
      <c r="P323" s="44"/>
      <c r="Q323" s="43"/>
      <c r="R323" s="43"/>
      <c r="S323" s="43"/>
      <c r="T323" s="207" t="str">
        <f ca="1">IF(AND('Inserimento dati'!$B$3=$H$2, TabellaA1[[#This Row],[LUN]]="X"), "X",IF(AND('Inserimento dati'!$B$3=$I$2, TabellaA1[[#This Row],[MAR]]="X"), "X", IF(AND('Inserimento dati'!$B$3=$J$2, TabellaA1[[#This Row],[MER]]="X"), "X",IF(AND('Inserimento dati'!$B$3=$K$2, TabellaA1[[#This Row],[GIO]]="X"), "X", IF(AND('Inserimento dati'!$B$3=$L$2, TabellaA1[[#This Row],[VEN]]="X"), "X","")))))</f>
        <v/>
      </c>
      <c r="U323" s="53"/>
    </row>
    <row r="324" spans="1:21" ht="23.25" hidden="1" x14ac:dyDescent="0.25">
      <c r="A324" s="38"/>
      <c r="B324" s="38"/>
      <c r="C324" s="38" t="str">
        <f>IF(OR(TabellaA1[[#This Row],[LUN]]="X",TabellaA1[[#This Row],[MAR]]="X",TabellaA1[[#This Row],[MER]]="X",TabellaA1[[#This Row],[GIO]]="X",TabellaA1[[#This Row],[VEN]]="X",),"X","")</f>
        <v/>
      </c>
      <c r="D324" s="39" t="s">
        <v>26</v>
      </c>
      <c r="E324" s="40" t="s">
        <v>769</v>
      </c>
      <c r="F324" s="40" t="s">
        <v>3926</v>
      </c>
      <c r="G324" s="40" t="s">
        <v>770</v>
      </c>
      <c r="H324" s="41"/>
      <c r="I324" s="41"/>
      <c r="J324" s="41"/>
      <c r="K324" s="41"/>
      <c r="L324" s="42"/>
      <c r="M324" s="43" t="s">
        <v>631</v>
      </c>
      <c r="N324" s="43"/>
      <c r="O324" s="44"/>
      <c r="P324" s="44"/>
      <c r="Q324" s="43"/>
      <c r="R324" s="43"/>
      <c r="S324" s="43"/>
      <c r="T324" s="207" t="str">
        <f ca="1">IF(AND('Inserimento dati'!$B$3=$H$2, TabellaA1[[#This Row],[LUN]]="X"), "X",IF(AND('Inserimento dati'!$B$3=$I$2, TabellaA1[[#This Row],[MAR]]="X"), "X", IF(AND('Inserimento dati'!$B$3=$J$2, TabellaA1[[#This Row],[MER]]="X"), "X",IF(AND('Inserimento dati'!$B$3=$K$2, TabellaA1[[#This Row],[GIO]]="X"), "X", IF(AND('Inserimento dati'!$B$3=$L$2, TabellaA1[[#This Row],[VEN]]="X"), "X","")))))</f>
        <v/>
      </c>
      <c r="U324" s="53"/>
    </row>
    <row r="325" spans="1:21" ht="30" hidden="1" x14ac:dyDescent="0.25">
      <c r="A325" s="38"/>
      <c r="B325" s="38"/>
      <c r="C325" s="38" t="str">
        <f>IF(OR(TabellaA1[[#This Row],[LUN]]="X",TabellaA1[[#This Row],[MAR]]="X",TabellaA1[[#This Row],[MER]]="X",TabellaA1[[#This Row],[GIO]]="X",TabellaA1[[#This Row],[VEN]]="X",),"X","")</f>
        <v/>
      </c>
      <c r="D325" s="39" t="s">
        <v>26</v>
      </c>
      <c r="E325" s="40" t="s">
        <v>771</v>
      </c>
      <c r="F325" s="40" t="s">
        <v>3925</v>
      </c>
      <c r="G325" s="40" t="s">
        <v>772</v>
      </c>
      <c r="H325" s="41"/>
      <c r="I325" s="41"/>
      <c r="J325" s="41"/>
      <c r="K325" s="41"/>
      <c r="L325" s="42"/>
      <c r="M325" s="43" t="s">
        <v>631</v>
      </c>
      <c r="N325" s="43"/>
      <c r="O325" s="44"/>
      <c r="P325" s="44"/>
      <c r="Q325" s="43" t="s">
        <v>773</v>
      </c>
      <c r="R325" s="43">
        <v>45917</v>
      </c>
      <c r="S325" s="43" t="s">
        <v>35</v>
      </c>
      <c r="T325" s="207" t="str">
        <f ca="1">IF(AND('Inserimento dati'!$B$3=$H$2, TabellaA1[[#This Row],[LUN]]="X"), "X",IF(AND('Inserimento dati'!$B$3=$I$2, TabellaA1[[#This Row],[MAR]]="X"), "X", IF(AND('Inserimento dati'!$B$3=$J$2, TabellaA1[[#This Row],[MER]]="X"), "X",IF(AND('Inserimento dati'!$B$3=$K$2, TabellaA1[[#This Row],[GIO]]="X"), "X", IF(AND('Inserimento dati'!$B$3=$L$2, TabellaA1[[#This Row],[VEN]]="X"), "X","")))))</f>
        <v/>
      </c>
      <c r="U325" s="53"/>
    </row>
    <row r="326" spans="1:21" ht="30" hidden="1" x14ac:dyDescent="0.25">
      <c r="A326" s="38"/>
      <c r="B326" s="38"/>
      <c r="C326" s="38" t="str">
        <f>IF(OR(TabellaA1[[#This Row],[LUN]]="X",TabellaA1[[#This Row],[MAR]]="X",TabellaA1[[#This Row],[MER]]="X",TabellaA1[[#This Row],[GIO]]="X",TabellaA1[[#This Row],[VEN]]="X",),"X","")</f>
        <v/>
      </c>
      <c r="D326" s="39" t="s">
        <v>26</v>
      </c>
      <c r="E326" s="40" t="s">
        <v>667</v>
      </c>
      <c r="F326" s="40" t="s">
        <v>3925</v>
      </c>
      <c r="G326" s="40" t="s">
        <v>668</v>
      </c>
      <c r="H326" s="41"/>
      <c r="I326" s="41"/>
      <c r="J326" s="41"/>
      <c r="K326" s="41"/>
      <c r="L326" s="42"/>
      <c r="M326" s="43" t="s">
        <v>631</v>
      </c>
      <c r="N326" s="43"/>
      <c r="O326" s="44"/>
      <c r="P326" s="44"/>
      <c r="Q326" s="43"/>
      <c r="R326" s="43"/>
      <c r="S326" s="43"/>
      <c r="T326" s="207" t="str">
        <f ca="1">IF(AND('Inserimento dati'!$B$3=$H$2, TabellaA1[[#This Row],[LUN]]="X"), "X",IF(AND('Inserimento dati'!$B$3=$I$2, TabellaA1[[#This Row],[MAR]]="X"), "X", IF(AND('Inserimento dati'!$B$3=$J$2, TabellaA1[[#This Row],[MER]]="X"), "X",IF(AND('Inserimento dati'!$B$3=$K$2, TabellaA1[[#This Row],[GIO]]="X"), "X", IF(AND('Inserimento dati'!$B$3=$L$2, TabellaA1[[#This Row],[VEN]]="X"), "X","")))))</f>
        <v/>
      </c>
      <c r="U326" s="53"/>
    </row>
    <row r="327" spans="1:21" ht="23.25" hidden="1" x14ac:dyDescent="0.25">
      <c r="A327" s="38"/>
      <c r="B327" s="38"/>
      <c r="C327" s="38" t="str">
        <f>IF(OR(TabellaA1[[#This Row],[LUN]]="X",TabellaA1[[#This Row],[MAR]]="X",TabellaA1[[#This Row],[MER]]="X",TabellaA1[[#This Row],[GIO]]="X",TabellaA1[[#This Row],[VEN]]="X",),"X","")</f>
        <v/>
      </c>
      <c r="D327" s="39" t="s">
        <v>26</v>
      </c>
      <c r="E327" s="40" t="s">
        <v>767</v>
      </c>
      <c r="F327" s="40" t="s">
        <v>3923</v>
      </c>
      <c r="G327" s="40" t="s">
        <v>768</v>
      </c>
      <c r="H327" s="41"/>
      <c r="I327" s="41"/>
      <c r="J327" s="41"/>
      <c r="K327" s="41"/>
      <c r="L327" s="42"/>
      <c r="M327" s="43" t="s">
        <v>631</v>
      </c>
      <c r="N327" s="43"/>
      <c r="O327" s="44"/>
      <c r="P327" s="44"/>
      <c r="Q327" s="43"/>
      <c r="R327" s="43"/>
      <c r="S327" s="43"/>
      <c r="T327" s="207" t="str">
        <f ca="1">IF(AND('Inserimento dati'!$B$3=$H$2, TabellaA1[[#This Row],[LUN]]="X"), "X",IF(AND('Inserimento dati'!$B$3=$I$2, TabellaA1[[#This Row],[MAR]]="X"), "X", IF(AND('Inserimento dati'!$B$3=$J$2, TabellaA1[[#This Row],[MER]]="X"), "X",IF(AND('Inserimento dati'!$B$3=$K$2, TabellaA1[[#This Row],[GIO]]="X"), "X", IF(AND('Inserimento dati'!$B$3=$L$2, TabellaA1[[#This Row],[VEN]]="X"), "X","")))))</f>
        <v/>
      </c>
      <c r="U327" s="53"/>
    </row>
    <row r="328" spans="1:21" ht="30" hidden="1" x14ac:dyDescent="0.25">
      <c r="A328" s="38"/>
      <c r="B328" s="38"/>
      <c r="C328" s="38" t="str">
        <f>IF(OR(TabellaA1[[#This Row],[LUN]]="X",TabellaA1[[#This Row],[MAR]]="X",TabellaA1[[#This Row],[MER]]="X",TabellaA1[[#This Row],[GIO]]="X",TabellaA1[[#This Row],[VEN]]="X",),"X","")</f>
        <v/>
      </c>
      <c r="D328" s="39" t="s">
        <v>26</v>
      </c>
      <c r="E328" s="40" t="s">
        <v>760</v>
      </c>
      <c r="F328" s="40" t="s">
        <v>3923</v>
      </c>
      <c r="G328" s="40" t="s">
        <v>761</v>
      </c>
      <c r="H328" s="41"/>
      <c r="I328" s="41"/>
      <c r="J328" s="41"/>
      <c r="K328" s="41"/>
      <c r="L328" s="42"/>
      <c r="M328" s="43" t="s">
        <v>631</v>
      </c>
      <c r="N328" s="43"/>
      <c r="O328" s="44"/>
      <c r="P328" s="44"/>
      <c r="Q328" s="43"/>
      <c r="R328" s="43"/>
      <c r="S328" s="43"/>
      <c r="T328" s="207" t="str">
        <f ca="1">IF(AND('Inserimento dati'!$B$3=$H$2, TabellaA1[[#This Row],[LUN]]="X"), "X",IF(AND('Inserimento dati'!$B$3=$I$2, TabellaA1[[#This Row],[MAR]]="X"), "X", IF(AND('Inserimento dati'!$B$3=$J$2, TabellaA1[[#This Row],[MER]]="X"), "X",IF(AND('Inserimento dati'!$B$3=$K$2, TabellaA1[[#This Row],[GIO]]="X"), "X", IF(AND('Inserimento dati'!$B$3=$L$2, TabellaA1[[#This Row],[VEN]]="X"), "X","")))))</f>
        <v/>
      </c>
      <c r="U328" s="53"/>
    </row>
    <row r="329" spans="1:21" ht="30" hidden="1" x14ac:dyDescent="0.25">
      <c r="A329" s="38"/>
      <c r="B329" s="38"/>
      <c r="C329" s="38" t="str">
        <f>IF(OR(TabellaA1[[#This Row],[LUN]]="X",TabellaA1[[#This Row],[MAR]]="X",TabellaA1[[#This Row],[MER]]="X",TabellaA1[[#This Row],[GIO]]="X",TabellaA1[[#This Row],[VEN]]="X",),"X","")</f>
        <v/>
      </c>
      <c r="D329" s="39" t="s">
        <v>26</v>
      </c>
      <c r="E329" s="40" t="s">
        <v>762</v>
      </c>
      <c r="F329" s="40" t="s">
        <v>3924</v>
      </c>
      <c r="G329" s="40" t="s">
        <v>763</v>
      </c>
      <c r="H329" s="41"/>
      <c r="I329" s="41"/>
      <c r="J329" s="41"/>
      <c r="K329" s="41"/>
      <c r="L329" s="42"/>
      <c r="M329" s="43" t="s">
        <v>631</v>
      </c>
      <c r="N329" s="43"/>
      <c r="O329" s="44"/>
      <c r="P329" s="44"/>
      <c r="Q329" s="43"/>
      <c r="R329" s="43"/>
      <c r="S329" s="43"/>
      <c r="T329" s="207" t="str">
        <f ca="1">IF(AND('Inserimento dati'!$B$3=$H$2, TabellaA1[[#This Row],[LUN]]="X"), "X",IF(AND('Inserimento dati'!$B$3=$I$2, TabellaA1[[#This Row],[MAR]]="X"), "X", IF(AND('Inserimento dati'!$B$3=$J$2, TabellaA1[[#This Row],[MER]]="X"), "X",IF(AND('Inserimento dati'!$B$3=$K$2, TabellaA1[[#This Row],[GIO]]="X"), "X", IF(AND('Inserimento dati'!$B$3=$L$2, TabellaA1[[#This Row],[VEN]]="X"), "X","")))))</f>
        <v/>
      </c>
      <c r="U329" s="53"/>
    </row>
    <row r="330" spans="1:21" ht="23.25" hidden="1" x14ac:dyDescent="0.25">
      <c r="A330" s="38"/>
      <c r="B330" s="38"/>
      <c r="C330" s="38" t="str">
        <f>IF(OR(TabellaA1[[#This Row],[LUN]]="X",TabellaA1[[#This Row],[MAR]]="X",TabellaA1[[#This Row],[MER]]="X",TabellaA1[[#This Row],[GIO]]="X",TabellaA1[[#This Row],[VEN]]="X",),"X","")</f>
        <v/>
      </c>
      <c r="D330" s="39" t="s">
        <v>26</v>
      </c>
      <c r="E330" s="40" t="s">
        <v>758</v>
      </c>
      <c r="F330" s="40" t="s">
        <v>3923</v>
      </c>
      <c r="G330" s="40" t="s">
        <v>759</v>
      </c>
      <c r="H330" s="41"/>
      <c r="I330" s="41"/>
      <c r="J330" s="41"/>
      <c r="K330" s="41"/>
      <c r="L330" s="42"/>
      <c r="M330" s="43" t="s">
        <v>631</v>
      </c>
      <c r="N330" s="43"/>
      <c r="O330" s="44"/>
      <c r="P330" s="44"/>
      <c r="Q330" s="43"/>
      <c r="R330" s="43"/>
      <c r="S330" s="43"/>
      <c r="T330" s="207" t="str">
        <f ca="1">IF(AND('Inserimento dati'!$B$3=$H$2, TabellaA1[[#This Row],[LUN]]="X"), "X",IF(AND('Inserimento dati'!$B$3=$I$2, TabellaA1[[#This Row],[MAR]]="X"), "X", IF(AND('Inserimento dati'!$B$3=$J$2, TabellaA1[[#This Row],[MER]]="X"), "X",IF(AND('Inserimento dati'!$B$3=$K$2, TabellaA1[[#This Row],[GIO]]="X"), "X", IF(AND('Inserimento dati'!$B$3=$L$2, TabellaA1[[#This Row],[VEN]]="X"), "X","")))))</f>
        <v/>
      </c>
      <c r="U330" s="53"/>
    </row>
    <row r="331" spans="1:21" ht="23.25" hidden="1" x14ac:dyDescent="0.25">
      <c r="A331" s="38"/>
      <c r="B331" s="38"/>
      <c r="C331" s="38" t="str">
        <f>IF(OR(TabellaA1[[#This Row],[LUN]]="X",TabellaA1[[#This Row],[MAR]]="X",TabellaA1[[#This Row],[MER]]="X",TabellaA1[[#This Row],[GIO]]="X",TabellaA1[[#This Row],[VEN]]="X",),"X","")</f>
        <v/>
      </c>
      <c r="D331" s="39" t="s">
        <v>26</v>
      </c>
      <c r="E331" s="40" t="s">
        <v>669</v>
      </c>
      <c r="F331" s="40" t="s">
        <v>3925</v>
      </c>
      <c r="G331" s="40" t="s">
        <v>670</v>
      </c>
      <c r="H331" s="41"/>
      <c r="I331" s="41"/>
      <c r="J331" s="41"/>
      <c r="K331" s="41"/>
      <c r="L331" s="42"/>
      <c r="M331" s="43" t="s">
        <v>631</v>
      </c>
      <c r="N331" s="43"/>
      <c r="O331" s="44"/>
      <c r="P331" s="44"/>
      <c r="Q331" s="43"/>
      <c r="R331" s="43"/>
      <c r="S331" s="43"/>
      <c r="T331" s="207" t="str">
        <f ca="1">IF(AND('Inserimento dati'!$B$3=$H$2, TabellaA1[[#This Row],[LUN]]="X"), "X",IF(AND('Inserimento dati'!$B$3=$I$2, TabellaA1[[#This Row],[MAR]]="X"), "X", IF(AND('Inserimento dati'!$B$3=$J$2, TabellaA1[[#This Row],[MER]]="X"), "X",IF(AND('Inserimento dati'!$B$3=$K$2, TabellaA1[[#This Row],[GIO]]="X"), "X", IF(AND('Inserimento dati'!$B$3=$L$2, TabellaA1[[#This Row],[VEN]]="X"), "X","")))))</f>
        <v/>
      </c>
      <c r="U331" s="53"/>
    </row>
    <row r="332" spans="1:21" ht="45" hidden="1" x14ac:dyDescent="0.25">
      <c r="A332" s="38"/>
      <c r="B332" s="38"/>
      <c r="C332" s="38" t="str">
        <f>IF(OR(TabellaA1[[#This Row],[LUN]]="X",TabellaA1[[#This Row],[MAR]]="X",TabellaA1[[#This Row],[MER]]="X",TabellaA1[[#This Row],[GIO]]="X",TabellaA1[[#This Row],[VEN]]="X",),"X","")</f>
        <v/>
      </c>
      <c r="D332" s="39" t="s">
        <v>26</v>
      </c>
      <c r="E332" s="40" t="s">
        <v>780</v>
      </c>
      <c r="F332" s="40" t="s">
        <v>3925</v>
      </c>
      <c r="G332" s="40" t="s">
        <v>781</v>
      </c>
      <c r="H332" s="41"/>
      <c r="I332" s="41"/>
      <c r="J332" s="41"/>
      <c r="K332" s="41"/>
      <c r="L332" s="42"/>
      <c r="M332" s="43" t="s">
        <v>631</v>
      </c>
      <c r="N332" s="43"/>
      <c r="O332" s="44"/>
      <c r="P332" s="44"/>
      <c r="Q332" s="43"/>
      <c r="R332" s="43"/>
      <c r="S332" s="43"/>
      <c r="T332" s="207" t="str">
        <f ca="1">IF(AND('Inserimento dati'!$B$3=$H$2, TabellaA1[[#This Row],[LUN]]="X"), "X",IF(AND('Inserimento dati'!$B$3=$I$2, TabellaA1[[#This Row],[MAR]]="X"), "X", IF(AND('Inserimento dati'!$B$3=$J$2, TabellaA1[[#This Row],[MER]]="X"), "X",IF(AND('Inserimento dati'!$B$3=$K$2, TabellaA1[[#This Row],[GIO]]="X"), "X", IF(AND('Inserimento dati'!$B$3=$L$2, TabellaA1[[#This Row],[VEN]]="X"), "X","")))))</f>
        <v/>
      </c>
      <c r="U332" s="53"/>
    </row>
    <row r="333" spans="1:21" ht="30" hidden="1" x14ac:dyDescent="0.25">
      <c r="A333" s="38"/>
      <c r="B333" s="38"/>
      <c r="C333" s="38" t="str">
        <f>IF(OR(TabellaA1[[#This Row],[LUN]]="X",TabellaA1[[#This Row],[MAR]]="X",TabellaA1[[#This Row],[MER]]="X",TabellaA1[[#This Row],[GIO]]="X",TabellaA1[[#This Row],[VEN]]="X",),"X","")</f>
        <v/>
      </c>
      <c r="D333" s="39" t="s">
        <v>26</v>
      </c>
      <c r="E333" s="40" t="s">
        <v>746</v>
      </c>
      <c r="F333" s="40" t="s">
        <v>3925</v>
      </c>
      <c r="G333" s="40" t="s">
        <v>747</v>
      </c>
      <c r="H333" s="41"/>
      <c r="I333" s="41"/>
      <c r="J333" s="41"/>
      <c r="K333" s="41"/>
      <c r="L333" s="42"/>
      <c r="M333" s="43" t="s">
        <v>631</v>
      </c>
      <c r="N333" s="43"/>
      <c r="O333" s="44"/>
      <c r="P333" s="44"/>
      <c r="Q333" s="43" t="s">
        <v>748</v>
      </c>
      <c r="R333" s="43">
        <v>45861</v>
      </c>
      <c r="S333" s="43" t="s">
        <v>44</v>
      </c>
      <c r="T333" s="207" t="str">
        <f ca="1">IF(AND('Inserimento dati'!$B$3=$H$2, TabellaA1[[#This Row],[LUN]]="X"), "X",IF(AND('Inserimento dati'!$B$3=$I$2, TabellaA1[[#This Row],[MAR]]="X"), "X", IF(AND('Inserimento dati'!$B$3=$J$2, TabellaA1[[#This Row],[MER]]="X"), "X",IF(AND('Inserimento dati'!$B$3=$K$2, TabellaA1[[#This Row],[GIO]]="X"), "X", IF(AND('Inserimento dati'!$B$3=$L$2, TabellaA1[[#This Row],[VEN]]="X"), "X","")))))</f>
        <v/>
      </c>
      <c r="U333" s="53"/>
    </row>
    <row r="334" spans="1:21" ht="30" hidden="1" x14ac:dyDescent="0.25">
      <c r="A334" s="38"/>
      <c r="B334" s="38"/>
      <c r="C334" s="38" t="str">
        <f>IF(OR(TabellaA1[[#This Row],[LUN]]="X",TabellaA1[[#This Row],[MAR]]="X",TabellaA1[[#This Row],[MER]]="X",TabellaA1[[#This Row],[GIO]]="X",TabellaA1[[#This Row],[VEN]]="X",),"X","")</f>
        <v/>
      </c>
      <c r="D334" s="39" t="s">
        <v>26</v>
      </c>
      <c r="E334" s="40" t="s">
        <v>764</v>
      </c>
      <c r="F334" s="40" t="s">
        <v>3923</v>
      </c>
      <c r="G334" s="40" t="s">
        <v>765</v>
      </c>
      <c r="H334" s="41"/>
      <c r="I334" s="41"/>
      <c r="J334" s="41"/>
      <c r="K334" s="41"/>
      <c r="L334" s="42"/>
      <c r="M334" s="43" t="s">
        <v>631</v>
      </c>
      <c r="N334" s="43"/>
      <c r="O334" s="44"/>
      <c r="P334" s="44"/>
      <c r="Q334" s="43" t="s">
        <v>766</v>
      </c>
      <c r="R334" s="43">
        <v>45862</v>
      </c>
      <c r="S334" s="43" t="s">
        <v>713</v>
      </c>
      <c r="T334" s="207" t="str">
        <f ca="1">IF(AND('Inserimento dati'!$B$3=$H$2, TabellaA1[[#This Row],[LUN]]="X"), "X",IF(AND('Inserimento dati'!$B$3=$I$2, TabellaA1[[#This Row],[MAR]]="X"), "X", IF(AND('Inserimento dati'!$B$3=$J$2, TabellaA1[[#This Row],[MER]]="X"), "X",IF(AND('Inserimento dati'!$B$3=$K$2, TabellaA1[[#This Row],[GIO]]="X"), "X", IF(AND('Inserimento dati'!$B$3=$L$2, TabellaA1[[#This Row],[VEN]]="X"), "X","")))))</f>
        <v/>
      </c>
      <c r="U334" s="53"/>
    </row>
    <row r="335" spans="1:21" ht="30" hidden="1" x14ac:dyDescent="0.25">
      <c r="A335" s="38"/>
      <c r="B335" s="38"/>
      <c r="C335" s="38" t="str">
        <f>IF(OR(TabellaA1[[#This Row],[LUN]]="X",TabellaA1[[#This Row],[MAR]]="X",TabellaA1[[#This Row],[MER]]="X",TabellaA1[[#This Row],[GIO]]="X",TabellaA1[[#This Row],[VEN]]="X",),"X","")</f>
        <v/>
      </c>
      <c r="D335" s="39" t="s">
        <v>26</v>
      </c>
      <c r="E335" s="40" t="s">
        <v>740</v>
      </c>
      <c r="F335" s="40" t="s">
        <v>93</v>
      </c>
      <c r="G335" s="40" t="s">
        <v>741</v>
      </c>
      <c r="H335" s="41"/>
      <c r="I335" s="41"/>
      <c r="J335" s="41"/>
      <c r="K335" s="41"/>
      <c r="L335" s="42"/>
      <c r="M335" s="43" t="s">
        <v>631</v>
      </c>
      <c r="N335" s="43"/>
      <c r="O335" s="44"/>
      <c r="P335" s="44"/>
      <c r="Q335" s="43"/>
      <c r="R335" s="43"/>
      <c r="S335" s="43"/>
      <c r="T335" s="207" t="str">
        <f ca="1">IF(AND('Inserimento dati'!$B$3=$H$2, TabellaA1[[#This Row],[LUN]]="X"), "X",IF(AND('Inserimento dati'!$B$3=$I$2, TabellaA1[[#This Row],[MAR]]="X"), "X", IF(AND('Inserimento dati'!$B$3=$J$2, TabellaA1[[#This Row],[MER]]="X"), "X",IF(AND('Inserimento dati'!$B$3=$K$2, TabellaA1[[#This Row],[GIO]]="X"), "X", IF(AND('Inserimento dati'!$B$3=$L$2, TabellaA1[[#This Row],[VEN]]="X"), "X","")))))</f>
        <v/>
      </c>
      <c r="U335" s="53"/>
    </row>
    <row r="336" spans="1:21" ht="23.25" hidden="1" x14ac:dyDescent="0.25">
      <c r="A336" s="38"/>
      <c r="B336" s="38"/>
      <c r="C336" s="38" t="str">
        <f>IF(OR(TabellaA1[[#This Row],[LUN]]="X",TabellaA1[[#This Row],[MAR]]="X",TabellaA1[[#This Row],[MER]]="X",TabellaA1[[#This Row],[GIO]]="X",TabellaA1[[#This Row],[VEN]]="X",),"X","")</f>
        <v/>
      </c>
      <c r="D336" s="39" t="s">
        <v>26</v>
      </c>
      <c r="E336" s="40" t="s">
        <v>744</v>
      </c>
      <c r="F336" s="40" t="s">
        <v>3923</v>
      </c>
      <c r="G336" s="40" t="s">
        <v>745</v>
      </c>
      <c r="H336" s="41"/>
      <c r="I336" s="41"/>
      <c r="J336" s="41"/>
      <c r="K336" s="41"/>
      <c r="L336" s="42"/>
      <c r="M336" s="43" t="s">
        <v>631</v>
      </c>
      <c r="N336" s="43"/>
      <c r="O336" s="44"/>
      <c r="P336" s="44"/>
      <c r="Q336" s="43"/>
      <c r="R336" s="43"/>
      <c r="S336" s="43"/>
      <c r="T336" s="207" t="str">
        <f ca="1">IF(AND('Inserimento dati'!$B$3=$H$2, TabellaA1[[#This Row],[LUN]]="X"), "X",IF(AND('Inserimento dati'!$B$3=$I$2, TabellaA1[[#This Row],[MAR]]="X"), "X", IF(AND('Inserimento dati'!$B$3=$J$2, TabellaA1[[#This Row],[MER]]="X"), "X",IF(AND('Inserimento dati'!$B$3=$K$2, TabellaA1[[#This Row],[GIO]]="X"), "X", IF(AND('Inserimento dati'!$B$3=$L$2, TabellaA1[[#This Row],[VEN]]="X"), "X","")))))</f>
        <v/>
      </c>
      <c r="U336" s="53"/>
    </row>
    <row r="337" spans="1:21" ht="30" hidden="1" x14ac:dyDescent="0.25">
      <c r="A337" s="38"/>
      <c r="B337" s="38"/>
      <c r="C337" s="38" t="str">
        <f>IF(OR(TabellaA1[[#This Row],[LUN]]="X",TabellaA1[[#This Row],[MAR]]="X",TabellaA1[[#This Row],[MER]]="X",TabellaA1[[#This Row],[GIO]]="X",TabellaA1[[#This Row],[VEN]]="X",),"X","")</f>
        <v/>
      </c>
      <c r="D337" s="39" t="s">
        <v>26</v>
      </c>
      <c r="E337" s="40" t="s">
        <v>751</v>
      </c>
      <c r="F337" s="40" t="s">
        <v>93</v>
      </c>
      <c r="G337" s="40" t="s">
        <v>752</v>
      </c>
      <c r="H337" s="41"/>
      <c r="I337" s="41"/>
      <c r="J337" s="41"/>
      <c r="K337" s="41"/>
      <c r="L337" s="42"/>
      <c r="M337" s="43" t="s">
        <v>631</v>
      </c>
      <c r="N337" s="43"/>
      <c r="O337" s="44"/>
      <c r="P337" s="44"/>
      <c r="Q337" s="43"/>
      <c r="R337" s="43"/>
      <c r="S337" s="43"/>
      <c r="T337" s="207" t="str">
        <f ca="1">IF(AND('Inserimento dati'!$B$3=$H$2, TabellaA1[[#This Row],[LUN]]="X"), "X",IF(AND('Inserimento dati'!$B$3=$I$2, TabellaA1[[#This Row],[MAR]]="X"), "X", IF(AND('Inserimento dati'!$B$3=$J$2, TabellaA1[[#This Row],[MER]]="X"), "X",IF(AND('Inserimento dati'!$B$3=$K$2, TabellaA1[[#This Row],[GIO]]="X"), "X", IF(AND('Inserimento dati'!$B$3=$L$2, TabellaA1[[#This Row],[VEN]]="X"), "X","")))))</f>
        <v/>
      </c>
      <c r="U337" s="53"/>
    </row>
    <row r="338" spans="1:21" ht="30" hidden="1" x14ac:dyDescent="0.25">
      <c r="A338" s="38"/>
      <c r="B338" s="38"/>
      <c r="C338" s="38" t="str">
        <f>IF(OR(TabellaA1[[#This Row],[LUN]]="X",TabellaA1[[#This Row],[MAR]]="X",TabellaA1[[#This Row],[MER]]="X",TabellaA1[[#This Row],[GIO]]="X",TabellaA1[[#This Row],[VEN]]="X",),"X","")</f>
        <v/>
      </c>
      <c r="D338" s="39" t="s">
        <v>26</v>
      </c>
      <c r="E338" s="40" t="s">
        <v>749</v>
      </c>
      <c r="F338" s="40" t="s">
        <v>93</v>
      </c>
      <c r="G338" s="40" t="s">
        <v>750</v>
      </c>
      <c r="H338" s="41"/>
      <c r="I338" s="41"/>
      <c r="J338" s="41"/>
      <c r="K338" s="41"/>
      <c r="L338" s="42"/>
      <c r="M338" s="43" t="s">
        <v>631</v>
      </c>
      <c r="N338" s="43"/>
      <c r="O338" s="44"/>
      <c r="P338" s="44"/>
      <c r="Q338" s="43"/>
      <c r="R338" s="43"/>
      <c r="S338" s="43"/>
      <c r="T338" s="207" t="str">
        <f ca="1">IF(AND('Inserimento dati'!$B$3=$H$2, TabellaA1[[#This Row],[LUN]]="X"), "X",IF(AND('Inserimento dati'!$B$3=$I$2, TabellaA1[[#This Row],[MAR]]="X"), "X", IF(AND('Inserimento dati'!$B$3=$J$2, TabellaA1[[#This Row],[MER]]="X"), "X",IF(AND('Inserimento dati'!$B$3=$K$2, TabellaA1[[#This Row],[GIO]]="X"), "X", IF(AND('Inserimento dati'!$B$3=$L$2, TabellaA1[[#This Row],[VEN]]="X"), "X","")))))</f>
        <v/>
      </c>
      <c r="U338" s="53"/>
    </row>
    <row r="339" spans="1:21" ht="23.25" hidden="1" x14ac:dyDescent="0.25">
      <c r="A339" s="38"/>
      <c r="B339" s="38"/>
      <c r="C339" s="38" t="str">
        <f>IF(OR(TabellaA1[[#This Row],[LUN]]="X",TabellaA1[[#This Row],[MAR]]="X",TabellaA1[[#This Row],[MER]]="X",TabellaA1[[#This Row],[GIO]]="X",TabellaA1[[#This Row],[VEN]]="X",),"X","")</f>
        <v/>
      </c>
      <c r="D339" s="39" t="s">
        <v>26</v>
      </c>
      <c r="E339" s="40" t="s">
        <v>742</v>
      </c>
      <c r="F339" s="40" t="s">
        <v>3923</v>
      </c>
      <c r="G339" s="40" t="s">
        <v>743</v>
      </c>
      <c r="H339" s="41"/>
      <c r="I339" s="41"/>
      <c r="J339" s="41"/>
      <c r="K339" s="41"/>
      <c r="L339" s="42"/>
      <c r="M339" s="43" t="s">
        <v>631</v>
      </c>
      <c r="N339" s="43"/>
      <c r="O339" s="44"/>
      <c r="P339" s="44"/>
      <c r="Q339" s="43"/>
      <c r="R339" s="43"/>
      <c r="S339" s="43"/>
      <c r="T339" s="207" t="str">
        <f ca="1">IF(AND('Inserimento dati'!$B$3=$H$2, TabellaA1[[#This Row],[LUN]]="X"), "X",IF(AND('Inserimento dati'!$B$3=$I$2, TabellaA1[[#This Row],[MAR]]="X"), "X", IF(AND('Inserimento dati'!$B$3=$J$2, TabellaA1[[#This Row],[MER]]="X"), "X",IF(AND('Inserimento dati'!$B$3=$K$2, TabellaA1[[#This Row],[GIO]]="X"), "X", IF(AND('Inserimento dati'!$B$3=$L$2, TabellaA1[[#This Row],[VEN]]="X"), "X","")))))</f>
        <v/>
      </c>
      <c r="U339" s="53"/>
    </row>
    <row r="340" spans="1:21" ht="30" hidden="1" x14ac:dyDescent="0.25">
      <c r="A340" s="38"/>
      <c r="B340" s="38"/>
      <c r="C340" s="38" t="str">
        <f>IF(OR(TabellaA1[[#This Row],[LUN]]="X",TabellaA1[[#This Row],[MAR]]="X",TabellaA1[[#This Row],[MER]]="X",TabellaA1[[#This Row],[GIO]]="X",TabellaA1[[#This Row],[VEN]]="X",),"X","")</f>
        <v/>
      </c>
      <c r="D340" s="39" t="s">
        <v>26</v>
      </c>
      <c r="E340" s="40" t="s">
        <v>677</v>
      </c>
      <c r="F340" s="40" t="s">
        <v>93</v>
      </c>
      <c r="G340" s="40" t="s">
        <v>678</v>
      </c>
      <c r="H340" s="41"/>
      <c r="I340" s="41"/>
      <c r="J340" s="41"/>
      <c r="K340" s="41"/>
      <c r="L340" s="42"/>
      <c r="M340" s="43" t="s">
        <v>631</v>
      </c>
      <c r="N340" s="43"/>
      <c r="O340" s="44"/>
      <c r="P340" s="44"/>
      <c r="Q340" s="43"/>
      <c r="R340" s="43"/>
      <c r="S340" s="43"/>
      <c r="T340" s="207" t="str">
        <f ca="1">IF(AND('Inserimento dati'!$B$3=$H$2, TabellaA1[[#This Row],[LUN]]="X"), "X",IF(AND('Inserimento dati'!$B$3=$I$2, TabellaA1[[#This Row],[MAR]]="X"), "X", IF(AND('Inserimento dati'!$B$3=$J$2, TabellaA1[[#This Row],[MER]]="X"), "X",IF(AND('Inserimento dati'!$B$3=$K$2, TabellaA1[[#This Row],[GIO]]="X"), "X", IF(AND('Inserimento dati'!$B$3=$L$2, TabellaA1[[#This Row],[VEN]]="X"), "X","")))))</f>
        <v/>
      </c>
      <c r="U340" s="53"/>
    </row>
    <row r="341" spans="1:21" ht="45" hidden="1" x14ac:dyDescent="0.25">
      <c r="A341" s="38"/>
      <c r="B341" s="38"/>
      <c r="C341" s="38" t="str">
        <f>IF(OR(TabellaA1[[#This Row],[LUN]]="X",TabellaA1[[#This Row],[MAR]]="X",TabellaA1[[#This Row],[MER]]="X",TabellaA1[[#This Row],[GIO]]="X",TabellaA1[[#This Row],[VEN]]="X",),"X","")</f>
        <v/>
      </c>
      <c r="D341" s="39" t="s">
        <v>26</v>
      </c>
      <c r="E341" s="40" t="s">
        <v>753</v>
      </c>
      <c r="F341" s="40" t="s">
        <v>3927</v>
      </c>
      <c r="G341" s="40" t="s">
        <v>754</v>
      </c>
      <c r="H341" s="41"/>
      <c r="I341" s="41"/>
      <c r="J341" s="41"/>
      <c r="K341" s="41"/>
      <c r="L341" s="42"/>
      <c r="M341" s="43" t="s">
        <v>631</v>
      </c>
      <c r="N341" s="43"/>
      <c r="O341" s="44"/>
      <c r="P341" s="44"/>
      <c r="Q341" s="43" t="s">
        <v>755</v>
      </c>
      <c r="R341" s="43">
        <v>45868</v>
      </c>
      <c r="S341" s="43" t="s">
        <v>68</v>
      </c>
      <c r="T341" s="207" t="str">
        <f ca="1">IF(AND('Inserimento dati'!$B$3=$H$2, TabellaA1[[#This Row],[LUN]]="X"), "X",IF(AND('Inserimento dati'!$B$3=$I$2, TabellaA1[[#This Row],[MAR]]="X"), "X", IF(AND('Inserimento dati'!$B$3=$J$2, TabellaA1[[#This Row],[MER]]="X"), "X",IF(AND('Inserimento dati'!$B$3=$K$2, TabellaA1[[#This Row],[GIO]]="X"), "X", IF(AND('Inserimento dati'!$B$3=$L$2, TabellaA1[[#This Row],[VEN]]="X"), "X","")))))</f>
        <v/>
      </c>
      <c r="U341" s="53"/>
    </row>
    <row r="342" spans="1:21" ht="23.25" hidden="1" x14ac:dyDescent="0.25">
      <c r="A342" s="38"/>
      <c r="B342" s="38"/>
      <c r="C342" s="38" t="str">
        <f>IF(OR(TabellaA1[[#This Row],[LUN]]="X",TabellaA1[[#This Row],[MAR]]="X",TabellaA1[[#This Row],[MER]]="X",TabellaA1[[#This Row],[GIO]]="X",TabellaA1[[#This Row],[VEN]]="X",),"X","")</f>
        <v/>
      </c>
      <c r="D342" s="39" t="s">
        <v>26</v>
      </c>
      <c r="E342" s="40" t="s">
        <v>673</v>
      </c>
      <c r="F342" s="40" t="s">
        <v>3925</v>
      </c>
      <c r="G342" s="40" t="s">
        <v>674</v>
      </c>
      <c r="H342" s="41"/>
      <c r="I342" s="41"/>
      <c r="J342" s="41"/>
      <c r="K342" s="41"/>
      <c r="L342" s="42"/>
      <c r="M342" s="43" t="s">
        <v>631</v>
      </c>
      <c r="N342" s="43"/>
      <c r="O342" s="44"/>
      <c r="P342" s="44"/>
      <c r="Q342" s="43"/>
      <c r="R342" s="43"/>
      <c r="S342" s="43"/>
      <c r="T342" s="207" t="str">
        <f ca="1">IF(AND('Inserimento dati'!$B$3=$H$2, TabellaA1[[#This Row],[LUN]]="X"), "X",IF(AND('Inserimento dati'!$B$3=$I$2, TabellaA1[[#This Row],[MAR]]="X"), "X", IF(AND('Inserimento dati'!$B$3=$J$2, TabellaA1[[#This Row],[MER]]="X"), "X",IF(AND('Inserimento dati'!$B$3=$K$2, TabellaA1[[#This Row],[GIO]]="X"), "X", IF(AND('Inserimento dati'!$B$3=$L$2, TabellaA1[[#This Row],[VEN]]="X"), "X","")))))</f>
        <v/>
      </c>
      <c r="U342" s="53"/>
    </row>
    <row r="343" spans="1:21" ht="30" hidden="1" x14ac:dyDescent="0.25">
      <c r="A343" s="38"/>
      <c r="B343" s="38"/>
      <c r="C343" s="38" t="str">
        <f>IF(OR(TabellaA1[[#This Row],[LUN]]="X",TabellaA1[[#This Row],[MAR]]="X",TabellaA1[[#This Row],[MER]]="X",TabellaA1[[#This Row],[GIO]]="X",TabellaA1[[#This Row],[VEN]]="X",),"X","")</f>
        <v/>
      </c>
      <c r="D343" s="39" t="s">
        <v>26</v>
      </c>
      <c r="E343" s="40" t="s">
        <v>738</v>
      </c>
      <c r="F343" s="40" t="s">
        <v>93</v>
      </c>
      <c r="G343" s="40" t="s">
        <v>739</v>
      </c>
      <c r="H343" s="41"/>
      <c r="I343" s="41"/>
      <c r="J343" s="41"/>
      <c r="K343" s="41"/>
      <c r="L343" s="42"/>
      <c r="M343" s="43" t="s">
        <v>631</v>
      </c>
      <c r="N343" s="43"/>
      <c r="O343" s="44"/>
      <c r="P343" s="44"/>
      <c r="Q343" s="43"/>
      <c r="R343" s="43"/>
      <c r="S343" s="43"/>
      <c r="T343" s="207" t="str">
        <f ca="1">IF(AND('Inserimento dati'!$B$3=$H$2, TabellaA1[[#This Row],[LUN]]="X"), "X",IF(AND('Inserimento dati'!$B$3=$I$2, TabellaA1[[#This Row],[MAR]]="X"), "X", IF(AND('Inserimento dati'!$B$3=$J$2, TabellaA1[[#This Row],[MER]]="X"), "X",IF(AND('Inserimento dati'!$B$3=$K$2, TabellaA1[[#This Row],[GIO]]="X"), "X", IF(AND('Inserimento dati'!$B$3=$L$2, TabellaA1[[#This Row],[VEN]]="X"), "X","")))))</f>
        <v/>
      </c>
      <c r="U343" s="53"/>
    </row>
    <row r="344" spans="1:21" ht="23.25" hidden="1" x14ac:dyDescent="0.25">
      <c r="A344" s="38"/>
      <c r="B344" s="38"/>
      <c r="C344" s="38" t="str">
        <f>IF(OR(TabellaA1[[#This Row],[LUN]]="X",TabellaA1[[#This Row],[MAR]]="X",TabellaA1[[#This Row],[MER]]="X",TabellaA1[[#This Row],[GIO]]="X",TabellaA1[[#This Row],[VEN]]="X",),"X","")</f>
        <v/>
      </c>
      <c r="D344" s="39" t="s">
        <v>26</v>
      </c>
      <c r="E344" s="40" t="s">
        <v>756</v>
      </c>
      <c r="F344" s="40" t="s">
        <v>3925</v>
      </c>
      <c r="G344" s="40" t="s">
        <v>757</v>
      </c>
      <c r="H344" s="41"/>
      <c r="I344" s="41"/>
      <c r="J344" s="41"/>
      <c r="K344" s="41"/>
      <c r="L344" s="42"/>
      <c r="M344" s="43" t="s">
        <v>631</v>
      </c>
      <c r="N344" s="43"/>
      <c r="O344" s="44"/>
      <c r="P344" s="44"/>
      <c r="Q344" s="43"/>
      <c r="R344" s="43"/>
      <c r="S344" s="43"/>
      <c r="T344" s="207" t="str">
        <f ca="1">IF(AND('Inserimento dati'!$B$3=$H$2, TabellaA1[[#This Row],[LUN]]="X"), "X",IF(AND('Inserimento dati'!$B$3=$I$2, TabellaA1[[#This Row],[MAR]]="X"), "X", IF(AND('Inserimento dati'!$B$3=$J$2, TabellaA1[[#This Row],[MER]]="X"), "X",IF(AND('Inserimento dati'!$B$3=$K$2, TabellaA1[[#This Row],[GIO]]="X"), "X", IF(AND('Inserimento dati'!$B$3=$L$2, TabellaA1[[#This Row],[VEN]]="X"), "X","")))))</f>
        <v/>
      </c>
      <c r="U344" s="53"/>
    </row>
    <row r="345" spans="1:21" ht="30" hidden="1" x14ac:dyDescent="0.25">
      <c r="A345" s="38"/>
      <c r="B345" s="38"/>
      <c r="C345" s="38" t="str">
        <f>IF(OR(TabellaA1[[#This Row],[LUN]]="X",TabellaA1[[#This Row],[MAR]]="X",TabellaA1[[#This Row],[MER]]="X",TabellaA1[[#This Row],[GIO]]="X",TabellaA1[[#This Row],[VEN]]="X",),"X","")</f>
        <v/>
      </c>
      <c r="D345" s="39" t="s">
        <v>26</v>
      </c>
      <c r="E345" s="40" t="s">
        <v>675</v>
      </c>
      <c r="F345" s="40" t="s">
        <v>3925</v>
      </c>
      <c r="G345" s="40" t="s">
        <v>676</v>
      </c>
      <c r="H345" s="41"/>
      <c r="I345" s="41"/>
      <c r="J345" s="41"/>
      <c r="K345" s="41"/>
      <c r="L345" s="42"/>
      <c r="M345" s="43" t="s">
        <v>631</v>
      </c>
      <c r="N345" s="43"/>
      <c r="O345" s="44"/>
      <c r="P345" s="44"/>
      <c r="Q345" s="43"/>
      <c r="R345" s="43"/>
      <c r="S345" s="43"/>
      <c r="T345" s="207" t="str">
        <f ca="1">IF(AND('Inserimento dati'!$B$3=$H$2, TabellaA1[[#This Row],[LUN]]="X"), "X",IF(AND('Inserimento dati'!$B$3=$I$2, TabellaA1[[#This Row],[MAR]]="X"), "X", IF(AND('Inserimento dati'!$B$3=$J$2, TabellaA1[[#This Row],[MER]]="X"), "X",IF(AND('Inserimento dati'!$B$3=$K$2, TabellaA1[[#This Row],[GIO]]="X"), "X", IF(AND('Inserimento dati'!$B$3=$L$2, TabellaA1[[#This Row],[VEN]]="X"), "X","")))))</f>
        <v/>
      </c>
      <c r="U345" s="53"/>
    </row>
    <row r="346" spans="1:21" ht="30" hidden="1" x14ac:dyDescent="0.25">
      <c r="A346" s="38"/>
      <c r="B346" s="38"/>
      <c r="C346" s="38" t="str">
        <f>IF(OR(TabellaA1[[#This Row],[LUN]]="X",TabellaA1[[#This Row],[MAR]]="X",TabellaA1[[#This Row],[MER]]="X",TabellaA1[[#This Row],[GIO]]="X",TabellaA1[[#This Row],[VEN]]="X",),"X","")</f>
        <v/>
      </c>
      <c r="D346" s="39" t="s">
        <v>26</v>
      </c>
      <c r="E346" s="40" t="s">
        <v>736</v>
      </c>
      <c r="F346" s="40" t="s">
        <v>3925</v>
      </c>
      <c r="G346" s="40" t="s">
        <v>737</v>
      </c>
      <c r="H346" s="41"/>
      <c r="I346" s="41"/>
      <c r="J346" s="41"/>
      <c r="K346" s="41"/>
      <c r="L346" s="42"/>
      <c r="M346" s="43" t="s">
        <v>631</v>
      </c>
      <c r="N346" s="43"/>
      <c r="O346" s="44"/>
      <c r="P346" s="44"/>
      <c r="Q346" s="43"/>
      <c r="R346" s="43"/>
      <c r="S346" s="43"/>
      <c r="T346" s="207" t="str">
        <f ca="1">IF(AND('Inserimento dati'!$B$3=$H$2, TabellaA1[[#This Row],[LUN]]="X"), "X",IF(AND('Inserimento dati'!$B$3=$I$2, TabellaA1[[#This Row],[MAR]]="X"), "X", IF(AND('Inserimento dati'!$B$3=$J$2, TabellaA1[[#This Row],[MER]]="X"), "X",IF(AND('Inserimento dati'!$B$3=$K$2, TabellaA1[[#This Row],[GIO]]="X"), "X", IF(AND('Inserimento dati'!$B$3=$L$2, TabellaA1[[#This Row],[VEN]]="X"), "X","")))))</f>
        <v/>
      </c>
      <c r="U346" s="53"/>
    </row>
    <row r="347" spans="1:21" ht="30" hidden="1" x14ac:dyDescent="0.25">
      <c r="A347" s="38"/>
      <c r="B347" s="38"/>
      <c r="C347" s="38" t="str">
        <f>IF(OR(TabellaA1[[#This Row],[LUN]]="X",TabellaA1[[#This Row],[MAR]]="X",TabellaA1[[#This Row],[MER]]="X",TabellaA1[[#This Row],[GIO]]="X",TabellaA1[[#This Row],[VEN]]="X",),"X","")</f>
        <v/>
      </c>
      <c r="D347" s="39" t="s">
        <v>26</v>
      </c>
      <c r="E347" s="40" t="s">
        <v>733</v>
      </c>
      <c r="F347" s="40" t="s">
        <v>3923</v>
      </c>
      <c r="G347" s="40" t="s">
        <v>571</v>
      </c>
      <c r="H347" s="41"/>
      <c r="I347" s="41"/>
      <c r="J347" s="41"/>
      <c r="K347" s="41"/>
      <c r="L347" s="42"/>
      <c r="M347" s="43" t="s">
        <v>631</v>
      </c>
      <c r="N347" s="43"/>
      <c r="O347" s="44"/>
      <c r="P347" s="44"/>
      <c r="Q347" s="43"/>
      <c r="R347" s="43"/>
      <c r="S347" s="43"/>
      <c r="T347" s="207" t="str">
        <f ca="1">IF(AND('Inserimento dati'!$B$3=$H$2, TabellaA1[[#This Row],[LUN]]="X"), "X",IF(AND('Inserimento dati'!$B$3=$I$2, TabellaA1[[#This Row],[MAR]]="X"), "X", IF(AND('Inserimento dati'!$B$3=$J$2, TabellaA1[[#This Row],[MER]]="X"), "X",IF(AND('Inserimento dati'!$B$3=$K$2, TabellaA1[[#This Row],[GIO]]="X"), "X", IF(AND('Inserimento dati'!$B$3=$L$2, TabellaA1[[#This Row],[VEN]]="X"), "X","")))))</f>
        <v/>
      </c>
      <c r="U347" s="53" t="str">
        <f ca="1">IFERROR(MID(G347,_xlfn.AGGREGATE(15,6,(ROW(INDIRECT("1:"&amp;LEN(G347)-7)))/(ISNUMBER(--MID(G347,ROW(INDIRECT("1:"&amp;LEN(G347)-7)),8))),1),8),"")</f>
        <v/>
      </c>
    </row>
    <row r="348" spans="1:21" ht="30" hidden="1" x14ac:dyDescent="0.25">
      <c r="A348" s="38"/>
      <c r="B348" s="38"/>
      <c r="C348" s="38" t="str">
        <f>IF(OR(TabellaA1[[#This Row],[LUN]]="X",TabellaA1[[#This Row],[MAR]]="X",TabellaA1[[#This Row],[MER]]="X",TabellaA1[[#This Row],[GIO]]="X",TabellaA1[[#This Row],[VEN]]="X",),"X","")</f>
        <v/>
      </c>
      <c r="D348" s="39" t="s">
        <v>26</v>
      </c>
      <c r="E348" s="40" t="s">
        <v>726</v>
      </c>
      <c r="F348" s="40" t="s">
        <v>3923</v>
      </c>
      <c r="G348" s="40" t="s">
        <v>727</v>
      </c>
      <c r="H348" s="41"/>
      <c r="I348" s="41"/>
      <c r="J348" s="41"/>
      <c r="K348" s="41"/>
      <c r="L348" s="42"/>
      <c r="M348" s="43" t="s">
        <v>631</v>
      </c>
      <c r="N348" s="43"/>
      <c r="O348" s="44"/>
      <c r="P348" s="44"/>
      <c r="Q348" s="43"/>
      <c r="R348" s="43"/>
      <c r="S348" s="43"/>
      <c r="T348" s="207" t="str">
        <f ca="1">IF(AND('Inserimento dati'!$B$3=$H$2, TabellaA1[[#This Row],[LUN]]="X"), "X",IF(AND('Inserimento dati'!$B$3=$I$2, TabellaA1[[#This Row],[MAR]]="X"), "X", IF(AND('Inserimento dati'!$B$3=$J$2, TabellaA1[[#This Row],[MER]]="X"), "X",IF(AND('Inserimento dati'!$B$3=$K$2, TabellaA1[[#This Row],[GIO]]="X"), "X", IF(AND('Inserimento dati'!$B$3=$L$2, TabellaA1[[#This Row],[VEN]]="X"), "X","")))))</f>
        <v/>
      </c>
      <c r="U348" s="53" t="str">
        <f ca="1">IFERROR(MID(G348,_xlfn.AGGREGATE(15,6,(ROW(INDIRECT("1:"&amp;LEN(G348)-7)))/(ISNUMBER(--MID(G348,ROW(INDIRECT("1:"&amp;LEN(G348)-7)),8))),1),8),"")</f>
        <v/>
      </c>
    </row>
    <row r="349" spans="1:21" ht="30" hidden="1" x14ac:dyDescent="0.25">
      <c r="A349" s="38"/>
      <c r="B349" s="38"/>
      <c r="C349" s="38" t="str">
        <f>IF(OR(TabellaA1[[#This Row],[LUN]]="X",TabellaA1[[#This Row],[MAR]]="X",TabellaA1[[#This Row],[MER]]="X",TabellaA1[[#This Row],[GIO]]="X",TabellaA1[[#This Row],[VEN]]="X",),"X","")</f>
        <v/>
      </c>
      <c r="D349" s="39" t="s">
        <v>26</v>
      </c>
      <c r="E349" s="40" t="s">
        <v>683</v>
      </c>
      <c r="F349" s="40" t="s">
        <v>3923</v>
      </c>
      <c r="G349" s="40" t="s">
        <v>684</v>
      </c>
      <c r="H349" s="41"/>
      <c r="I349" s="41"/>
      <c r="J349" s="41"/>
      <c r="K349" s="41"/>
      <c r="L349" s="42"/>
      <c r="M349" s="43" t="s">
        <v>631</v>
      </c>
      <c r="N349" s="43"/>
      <c r="O349" s="44"/>
      <c r="P349" s="44"/>
      <c r="Q349" s="43" t="s">
        <v>685</v>
      </c>
      <c r="R349" s="43">
        <v>45833</v>
      </c>
      <c r="S349" s="43" t="s">
        <v>686</v>
      </c>
      <c r="T349" s="207" t="str">
        <f ca="1">IF(AND('Inserimento dati'!$B$3=$H$2, TabellaA1[[#This Row],[LUN]]="X"), "X",IF(AND('Inserimento dati'!$B$3=$I$2, TabellaA1[[#This Row],[MAR]]="X"), "X", IF(AND('Inserimento dati'!$B$3=$J$2, TabellaA1[[#This Row],[MER]]="X"), "X",IF(AND('Inserimento dati'!$B$3=$K$2, TabellaA1[[#This Row],[GIO]]="X"), "X", IF(AND('Inserimento dati'!$B$3=$L$2, TabellaA1[[#This Row],[VEN]]="X"), "X","")))))</f>
        <v/>
      </c>
      <c r="U349" s="53" t="str">
        <f ca="1">IFERROR(MID(G349,_xlfn.AGGREGATE(15,6,(ROW(INDIRECT("1:"&amp;LEN(G349)-7)))/(ISNUMBER(--MID(G349,ROW(INDIRECT("1:"&amp;LEN(G349)-7)),8))),1),8),"")</f>
        <v/>
      </c>
    </row>
    <row r="350" spans="1:21" ht="30" hidden="1" x14ac:dyDescent="0.25">
      <c r="A350" s="38"/>
      <c r="B350" s="38"/>
      <c r="C350" s="38" t="str">
        <f>IF(OR(TabellaA1[[#This Row],[LUN]]="X",TabellaA1[[#This Row],[MAR]]="X",TabellaA1[[#This Row],[MER]]="X",TabellaA1[[#This Row],[GIO]]="X",TabellaA1[[#This Row],[VEN]]="X",),"X","")</f>
        <v/>
      </c>
      <c r="D350" s="39" t="s">
        <v>26</v>
      </c>
      <c r="E350" s="40" t="s">
        <v>730</v>
      </c>
      <c r="F350" s="40" t="s">
        <v>3926</v>
      </c>
      <c r="G350" s="40" t="s">
        <v>731</v>
      </c>
      <c r="H350" s="41"/>
      <c r="I350" s="41"/>
      <c r="J350" s="41"/>
      <c r="K350" s="41"/>
      <c r="L350" s="42"/>
      <c r="M350" s="43" t="s">
        <v>631</v>
      </c>
      <c r="N350" s="43"/>
      <c r="O350" s="44"/>
      <c r="P350" s="44"/>
      <c r="Q350" s="43" t="s">
        <v>732</v>
      </c>
      <c r="R350" s="43">
        <v>45841</v>
      </c>
      <c r="S350" s="43" t="s">
        <v>68</v>
      </c>
      <c r="T350" s="207" t="str">
        <f ca="1">IF(AND('Inserimento dati'!$B$3=$H$2, TabellaA1[[#This Row],[LUN]]="X"), "X",IF(AND('Inserimento dati'!$B$3=$I$2, TabellaA1[[#This Row],[MAR]]="X"), "X", IF(AND('Inserimento dati'!$B$3=$J$2, TabellaA1[[#This Row],[MER]]="X"), "X",IF(AND('Inserimento dati'!$B$3=$K$2, TabellaA1[[#This Row],[GIO]]="X"), "X", IF(AND('Inserimento dati'!$B$3=$L$2, TabellaA1[[#This Row],[VEN]]="X"), "X","")))))</f>
        <v/>
      </c>
      <c r="U350" s="53" t="str">
        <f ca="1">IFERROR(MID(G350,_xlfn.AGGREGATE(15,6,(ROW(INDIRECT("1:"&amp;LEN(G350)-7)))/(ISNUMBER(--MID(G350,ROW(INDIRECT("1:"&amp;LEN(G350)-7)),8))),1),8),"")</f>
        <v/>
      </c>
    </row>
    <row r="351" spans="1:21" ht="30" hidden="1" x14ac:dyDescent="0.25">
      <c r="A351" s="38"/>
      <c r="B351" s="38"/>
      <c r="C351" s="38" t="str">
        <f>IF(OR(TabellaA1[[#This Row],[LUN]]="X",TabellaA1[[#This Row],[MAR]]="X",TabellaA1[[#This Row],[MER]]="X",TabellaA1[[#This Row],[GIO]]="X",TabellaA1[[#This Row],[VEN]]="X",),"X","")</f>
        <v/>
      </c>
      <c r="D351" s="39" t="s">
        <v>26</v>
      </c>
      <c r="E351" s="40" t="s">
        <v>679</v>
      </c>
      <c r="F351" s="40" t="s">
        <v>3925</v>
      </c>
      <c r="G351" s="40" t="s">
        <v>680</v>
      </c>
      <c r="H351" s="41"/>
      <c r="I351" s="41"/>
      <c r="J351" s="41"/>
      <c r="K351" s="41"/>
      <c r="L351" s="42"/>
      <c r="M351" s="43" t="s">
        <v>631</v>
      </c>
      <c r="N351" s="43"/>
      <c r="O351" s="44"/>
      <c r="P351" s="44"/>
      <c r="Q351" s="43"/>
      <c r="R351" s="43"/>
      <c r="S351" s="43"/>
      <c r="T351" s="207" t="str">
        <f ca="1">IF(AND('Inserimento dati'!$B$3=$H$2, TabellaA1[[#This Row],[LUN]]="X"), "X",IF(AND('Inserimento dati'!$B$3=$I$2, TabellaA1[[#This Row],[MAR]]="X"), "X", IF(AND('Inserimento dati'!$B$3=$J$2, TabellaA1[[#This Row],[MER]]="X"), "X",IF(AND('Inserimento dati'!$B$3=$K$2, TabellaA1[[#This Row],[GIO]]="X"), "X", IF(AND('Inserimento dati'!$B$3=$L$2, TabellaA1[[#This Row],[VEN]]="X"), "X","")))))</f>
        <v/>
      </c>
      <c r="U351" s="53"/>
    </row>
    <row r="352" spans="1:21" ht="45" hidden="1" x14ac:dyDescent="0.25">
      <c r="A352" s="38"/>
      <c r="B352" s="38"/>
      <c r="C352" s="38" t="str">
        <f>IF(OR(TabellaA1[[#This Row],[LUN]]="X",TabellaA1[[#This Row],[MAR]]="X",TabellaA1[[#This Row],[MER]]="X",TabellaA1[[#This Row],[GIO]]="X",TabellaA1[[#This Row],[VEN]]="X",),"X","")</f>
        <v/>
      </c>
      <c r="D352" s="39" t="s">
        <v>26</v>
      </c>
      <c r="E352" s="40" t="s">
        <v>722</v>
      </c>
      <c r="F352" s="40" t="s">
        <v>3923</v>
      </c>
      <c r="G352" s="40" t="s">
        <v>723</v>
      </c>
      <c r="H352" s="41"/>
      <c r="I352" s="41"/>
      <c r="J352" s="41"/>
      <c r="K352" s="41"/>
      <c r="L352" s="42"/>
      <c r="M352" s="43" t="s">
        <v>631</v>
      </c>
      <c r="N352" s="43"/>
      <c r="O352" s="44"/>
      <c r="P352" s="44"/>
      <c r="Q352" s="43" t="s">
        <v>724</v>
      </c>
      <c r="R352" s="43">
        <v>45831</v>
      </c>
      <c r="S352" s="43" t="s">
        <v>725</v>
      </c>
      <c r="T352" s="207" t="str">
        <f ca="1">IF(AND('Inserimento dati'!$B$3=$H$2, TabellaA1[[#This Row],[LUN]]="X"), "X",IF(AND('Inserimento dati'!$B$3=$I$2, TabellaA1[[#This Row],[MAR]]="X"), "X", IF(AND('Inserimento dati'!$B$3=$J$2, TabellaA1[[#This Row],[MER]]="X"), "X",IF(AND('Inserimento dati'!$B$3=$K$2, TabellaA1[[#This Row],[GIO]]="X"), "X", IF(AND('Inserimento dati'!$B$3=$L$2, TabellaA1[[#This Row],[VEN]]="X"), "X","")))))</f>
        <v/>
      </c>
      <c r="U352" s="53" t="str">
        <f t="shared" ref="U352:U361" ca="1" si="12">IFERROR(MID(G352,_xlfn.AGGREGATE(15,6,(ROW(INDIRECT("1:"&amp;LEN(G352)-7)))/(ISNUMBER(--MID(G352,ROW(INDIRECT("1:"&amp;LEN(G352)-7)),8))),1),8),"")</f>
        <v/>
      </c>
    </row>
    <row r="353" spans="1:21" ht="45" hidden="1" x14ac:dyDescent="0.25">
      <c r="A353" s="38"/>
      <c r="B353" s="38"/>
      <c r="C353" s="38" t="str">
        <f>IF(OR(TabellaA1[[#This Row],[LUN]]="X",TabellaA1[[#This Row],[MAR]]="X",TabellaA1[[#This Row],[MER]]="X",TabellaA1[[#This Row],[GIO]]="X",TabellaA1[[#This Row],[VEN]]="X",),"X","")</f>
        <v/>
      </c>
      <c r="D353" s="39" t="s">
        <v>26</v>
      </c>
      <c r="E353" s="40" t="s">
        <v>687</v>
      </c>
      <c r="F353" s="40" t="s">
        <v>3923</v>
      </c>
      <c r="G353" s="40" t="s">
        <v>688</v>
      </c>
      <c r="H353" s="41"/>
      <c r="I353" s="41"/>
      <c r="J353" s="41"/>
      <c r="K353" s="41"/>
      <c r="L353" s="42"/>
      <c r="M353" s="43" t="s">
        <v>631</v>
      </c>
      <c r="N353" s="43"/>
      <c r="O353" s="44"/>
      <c r="P353" s="44"/>
      <c r="Q353" s="43" t="s">
        <v>689</v>
      </c>
      <c r="R353" s="43">
        <v>45824</v>
      </c>
      <c r="S353" s="43" t="s">
        <v>35</v>
      </c>
      <c r="T353" s="207" t="str">
        <f ca="1">IF(AND('Inserimento dati'!$B$3=$H$2, TabellaA1[[#This Row],[LUN]]="X"), "X",IF(AND('Inserimento dati'!$B$3=$I$2, TabellaA1[[#This Row],[MAR]]="X"), "X", IF(AND('Inserimento dati'!$B$3=$J$2, TabellaA1[[#This Row],[MER]]="X"), "X",IF(AND('Inserimento dati'!$B$3=$K$2, TabellaA1[[#This Row],[GIO]]="X"), "X", IF(AND('Inserimento dati'!$B$3=$L$2, TabellaA1[[#This Row],[VEN]]="X"), "X","")))))</f>
        <v/>
      </c>
      <c r="U353" s="53" t="str">
        <f t="shared" ca="1" si="12"/>
        <v/>
      </c>
    </row>
    <row r="354" spans="1:21" ht="23.25" hidden="1" x14ac:dyDescent="0.25">
      <c r="A354" s="38"/>
      <c r="B354" s="38"/>
      <c r="C354" s="38" t="str">
        <f>IF(OR(TabellaA1[[#This Row],[LUN]]="X",TabellaA1[[#This Row],[MAR]]="X",TabellaA1[[#This Row],[MER]]="X",TabellaA1[[#This Row],[GIO]]="X",TabellaA1[[#This Row],[VEN]]="X",),"X","")</f>
        <v/>
      </c>
      <c r="D354" s="39" t="s">
        <v>26</v>
      </c>
      <c r="E354" s="40" t="s">
        <v>690</v>
      </c>
      <c r="F354" s="40" t="s">
        <v>3923</v>
      </c>
      <c r="G354" s="40" t="s">
        <v>691</v>
      </c>
      <c r="H354" s="41"/>
      <c r="I354" s="41"/>
      <c r="J354" s="41"/>
      <c r="K354" s="41"/>
      <c r="L354" s="42"/>
      <c r="M354" s="43" t="s">
        <v>631</v>
      </c>
      <c r="N354" s="43"/>
      <c r="O354" s="44"/>
      <c r="P354" s="44"/>
      <c r="Q354" s="43"/>
      <c r="R354" s="43"/>
      <c r="S354" s="43"/>
      <c r="T354" s="207" t="str">
        <f ca="1">IF(AND('Inserimento dati'!$B$3=$H$2, TabellaA1[[#This Row],[LUN]]="X"), "X",IF(AND('Inserimento dati'!$B$3=$I$2, TabellaA1[[#This Row],[MAR]]="X"), "X", IF(AND('Inserimento dati'!$B$3=$J$2, TabellaA1[[#This Row],[MER]]="X"), "X",IF(AND('Inserimento dati'!$B$3=$K$2, TabellaA1[[#This Row],[GIO]]="X"), "X", IF(AND('Inserimento dati'!$B$3=$L$2, TabellaA1[[#This Row],[VEN]]="X"), "X","")))))</f>
        <v/>
      </c>
      <c r="U354" s="53" t="str">
        <f t="shared" ca="1" si="12"/>
        <v/>
      </c>
    </row>
    <row r="355" spans="1:21" ht="23.25" hidden="1" x14ac:dyDescent="0.25">
      <c r="A355" s="38"/>
      <c r="B355" s="38" t="str">
        <f>IF(OR(A355="x",A355="X"),"",IF(ISBLANK(A355),"X",""))</f>
        <v>X</v>
      </c>
      <c r="C355" s="38" t="str">
        <f>IF(OR(TabellaA1[[#This Row],[LUN]]="X",TabellaA1[[#This Row],[MAR]]="X",TabellaA1[[#This Row],[MER]]="X",TabellaA1[[#This Row],[GIO]]="X",TabellaA1[[#This Row],[VEN]]="X",),"X","")</f>
        <v/>
      </c>
      <c r="D355" s="39" t="s">
        <v>26</v>
      </c>
      <c r="E355" s="40" t="s">
        <v>692</v>
      </c>
      <c r="F355" s="40" t="s">
        <v>3927</v>
      </c>
      <c r="G355" s="40" t="s">
        <v>693</v>
      </c>
      <c r="H355" s="41"/>
      <c r="I355" s="41"/>
      <c r="J355" s="41"/>
      <c r="K355" s="41"/>
      <c r="L355" s="42"/>
      <c r="M355" s="43" t="s">
        <v>631</v>
      </c>
      <c r="N355" s="43"/>
      <c r="O355" s="44"/>
      <c r="P355" s="44"/>
      <c r="Q355" s="43"/>
      <c r="R355" s="43"/>
      <c r="S355" s="43"/>
      <c r="T355" s="207" t="str">
        <f ca="1">IF(AND('Inserimento dati'!$B$3=$H$2, TabellaA1[[#This Row],[LUN]]="X"), "X",IF(AND('Inserimento dati'!$B$3=$I$2, TabellaA1[[#This Row],[MAR]]="X"), "X", IF(AND('Inserimento dati'!$B$3=$J$2, TabellaA1[[#This Row],[MER]]="X"), "X",IF(AND('Inserimento dati'!$B$3=$K$2, TabellaA1[[#This Row],[GIO]]="X"), "X", IF(AND('Inserimento dati'!$B$3=$L$2, TabellaA1[[#This Row],[VEN]]="X"), "X","")))))</f>
        <v/>
      </c>
      <c r="U355" s="53" t="str">
        <f t="shared" ca="1" si="12"/>
        <v/>
      </c>
    </row>
    <row r="356" spans="1:21" ht="30" hidden="1" x14ac:dyDescent="0.25">
      <c r="A356" s="38"/>
      <c r="B356" s="38" t="str">
        <f>IF(OR(A356="x",A356="X"),"",IF(ISBLANK(A356),"X",""))</f>
        <v>X</v>
      </c>
      <c r="C356" s="38" t="str">
        <f>IF(OR(TabellaA1[[#This Row],[LUN]]="X",TabellaA1[[#This Row],[MAR]]="X",TabellaA1[[#This Row],[MER]]="X",TabellaA1[[#This Row],[GIO]]="X",TabellaA1[[#This Row],[VEN]]="X",),"X","")</f>
        <v/>
      </c>
      <c r="D356" s="39" t="s">
        <v>26</v>
      </c>
      <c r="E356" s="40" t="s">
        <v>718</v>
      </c>
      <c r="F356" s="40" t="s">
        <v>3924</v>
      </c>
      <c r="G356" s="40" t="s">
        <v>719</v>
      </c>
      <c r="H356" s="41"/>
      <c r="I356" s="41"/>
      <c r="J356" s="41"/>
      <c r="K356" s="41"/>
      <c r="L356" s="42"/>
      <c r="M356" s="43" t="s">
        <v>631</v>
      </c>
      <c r="N356" s="43"/>
      <c r="O356" s="44"/>
      <c r="P356" s="44"/>
      <c r="Q356" s="43"/>
      <c r="R356" s="43">
        <v>45818</v>
      </c>
      <c r="S356" s="43" t="s">
        <v>44</v>
      </c>
      <c r="T356" s="207" t="str">
        <f ca="1">IF(AND('Inserimento dati'!$B$3=$H$2, TabellaA1[[#This Row],[LUN]]="X"), "X",IF(AND('Inserimento dati'!$B$3=$I$2, TabellaA1[[#This Row],[MAR]]="X"), "X", IF(AND('Inserimento dati'!$B$3=$J$2, TabellaA1[[#This Row],[MER]]="X"), "X",IF(AND('Inserimento dati'!$B$3=$K$2, TabellaA1[[#This Row],[GIO]]="X"), "X", IF(AND('Inserimento dati'!$B$3=$L$2, TabellaA1[[#This Row],[VEN]]="X"), "X","")))))</f>
        <v/>
      </c>
      <c r="U356" s="53" t="str">
        <f t="shared" ca="1" si="12"/>
        <v/>
      </c>
    </row>
    <row r="357" spans="1:21" ht="30" hidden="1" x14ac:dyDescent="0.25">
      <c r="A357" s="38"/>
      <c r="B357" s="38"/>
      <c r="C357" s="38" t="str">
        <f>IF(OR(TabellaA1[[#This Row],[LUN]]="X",TabellaA1[[#This Row],[MAR]]="X",TabellaA1[[#This Row],[MER]]="X",TabellaA1[[#This Row],[GIO]]="X",TabellaA1[[#This Row],[VEN]]="X",),"X","")</f>
        <v/>
      </c>
      <c r="D357" s="39" t="s">
        <v>26</v>
      </c>
      <c r="E357" s="40" t="s">
        <v>720</v>
      </c>
      <c r="F357" s="40" t="s">
        <v>3927</v>
      </c>
      <c r="G357" s="40" t="s">
        <v>721</v>
      </c>
      <c r="H357" s="41"/>
      <c r="I357" s="41"/>
      <c r="J357" s="41"/>
      <c r="K357" s="41"/>
      <c r="L357" s="42"/>
      <c r="M357" s="43" t="s">
        <v>631</v>
      </c>
      <c r="N357" s="43"/>
      <c r="O357" s="44"/>
      <c r="P357" s="44"/>
      <c r="Q357" s="43"/>
      <c r="R357" s="43"/>
      <c r="S357" s="43"/>
      <c r="T357" s="207" t="str">
        <f ca="1">IF(AND('Inserimento dati'!$B$3=$H$2, TabellaA1[[#This Row],[LUN]]="X"), "X",IF(AND('Inserimento dati'!$B$3=$I$2, TabellaA1[[#This Row],[MAR]]="X"), "X", IF(AND('Inserimento dati'!$B$3=$J$2, TabellaA1[[#This Row],[MER]]="X"), "X",IF(AND('Inserimento dati'!$B$3=$K$2, TabellaA1[[#This Row],[GIO]]="X"), "X", IF(AND('Inserimento dati'!$B$3=$L$2, TabellaA1[[#This Row],[VEN]]="X"), "X","")))))</f>
        <v/>
      </c>
      <c r="U357" s="53" t="str">
        <f t="shared" ca="1" si="12"/>
        <v/>
      </c>
    </row>
    <row r="358" spans="1:21" ht="30" hidden="1" x14ac:dyDescent="0.25">
      <c r="A358" s="38"/>
      <c r="B358" s="38"/>
      <c r="C358" s="38" t="str">
        <f>IF(OR(TabellaA1[[#This Row],[LUN]]="X",TabellaA1[[#This Row],[MAR]]="X",TabellaA1[[#This Row],[MER]]="X",TabellaA1[[#This Row],[GIO]]="X",TabellaA1[[#This Row],[VEN]]="X",),"X","")</f>
        <v/>
      </c>
      <c r="D358" s="39" t="s">
        <v>26</v>
      </c>
      <c r="E358" s="40" t="s">
        <v>716</v>
      </c>
      <c r="F358" s="40" t="s">
        <v>3927</v>
      </c>
      <c r="G358" s="40" t="s">
        <v>717</v>
      </c>
      <c r="H358" s="41"/>
      <c r="I358" s="41"/>
      <c r="J358" s="41"/>
      <c r="K358" s="41"/>
      <c r="L358" s="42"/>
      <c r="M358" s="43" t="s">
        <v>631</v>
      </c>
      <c r="N358" s="43"/>
      <c r="O358" s="44"/>
      <c r="P358" s="44"/>
      <c r="Q358" s="43"/>
      <c r="R358" s="43">
        <v>45804</v>
      </c>
      <c r="S358" s="43" t="s">
        <v>461</v>
      </c>
      <c r="T358" s="207" t="str">
        <f ca="1">IF(AND('Inserimento dati'!$B$3=$H$2, TabellaA1[[#This Row],[LUN]]="X"), "X",IF(AND('Inserimento dati'!$B$3=$I$2, TabellaA1[[#This Row],[MAR]]="X"), "X", IF(AND('Inserimento dati'!$B$3=$J$2, TabellaA1[[#This Row],[MER]]="X"), "X",IF(AND('Inserimento dati'!$B$3=$K$2, TabellaA1[[#This Row],[GIO]]="X"), "X", IF(AND('Inserimento dati'!$B$3=$L$2, TabellaA1[[#This Row],[VEN]]="X"), "X","")))))</f>
        <v/>
      </c>
      <c r="U358" s="53" t="str">
        <f t="shared" ca="1" si="12"/>
        <v/>
      </c>
    </row>
    <row r="359" spans="1:21" ht="30" hidden="1" x14ac:dyDescent="0.25">
      <c r="A359" s="38"/>
      <c r="B359" s="38" t="str">
        <f>IF(OR(A359="x",A359="X"),"",IF(ISBLANK(A359),"X",""))</f>
        <v>X</v>
      </c>
      <c r="C359" s="38" t="str">
        <f>IF(OR(TabellaA1[[#This Row],[LUN]]="X",TabellaA1[[#This Row],[MAR]]="X",TabellaA1[[#This Row],[MER]]="X",TabellaA1[[#This Row],[GIO]]="X",TabellaA1[[#This Row],[VEN]]="X",),"X","")</f>
        <v/>
      </c>
      <c r="D359" s="39" t="s">
        <v>26</v>
      </c>
      <c r="E359" s="40" t="s">
        <v>696</v>
      </c>
      <c r="F359" s="40" t="s">
        <v>3927</v>
      </c>
      <c r="G359" s="40" t="s">
        <v>697</v>
      </c>
      <c r="H359" s="41"/>
      <c r="I359" s="41"/>
      <c r="J359" s="41"/>
      <c r="K359" s="41"/>
      <c r="L359" s="42"/>
      <c r="M359" s="43" t="s">
        <v>631</v>
      </c>
      <c r="N359" s="43"/>
      <c r="O359" s="44"/>
      <c r="P359" s="44"/>
      <c r="Q359" s="43"/>
      <c r="R359" s="43">
        <v>45798</v>
      </c>
      <c r="S359" s="43" t="s">
        <v>457</v>
      </c>
      <c r="T359" s="207" t="str">
        <f ca="1">IF(AND('Inserimento dati'!$B$3=$H$2, TabellaA1[[#This Row],[LUN]]="X"), "X",IF(AND('Inserimento dati'!$B$3=$I$2, TabellaA1[[#This Row],[MAR]]="X"), "X", IF(AND('Inserimento dati'!$B$3=$J$2, TabellaA1[[#This Row],[MER]]="X"), "X",IF(AND('Inserimento dati'!$B$3=$K$2, TabellaA1[[#This Row],[GIO]]="X"), "X", IF(AND('Inserimento dati'!$B$3=$L$2, TabellaA1[[#This Row],[VEN]]="X"), "X","")))))</f>
        <v/>
      </c>
      <c r="U359" s="53" t="str">
        <f t="shared" ca="1" si="12"/>
        <v/>
      </c>
    </row>
    <row r="360" spans="1:21" ht="30" hidden="1" x14ac:dyDescent="0.25">
      <c r="A360" s="38"/>
      <c r="B360" s="38"/>
      <c r="C360" s="38" t="str">
        <f>IF(OR(TabellaA1[[#This Row],[LUN]]="X",TabellaA1[[#This Row],[MAR]]="X",TabellaA1[[#This Row],[MER]]="X",TabellaA1[[#This Row],[GIO]]="X",TabellaA1[[#This Row],[VEN]]="X",),"X","")</f>
        <v/>
      </c>
      <c r="D360" s="39" t="s">
        <v>26</v>
      </c>
      <c r="E360" s="40" t="s">
        <v>698</v>
      </c>
      <c r="F360" s="40" t="s">
        <v>3924</v>
      </c>
      <c r="G360" s="40" t="s">
        <v>699</v>
      </c>
      <c r="H360" s="41"/>
      <c r="I360" s="41"/>
      <c r="J360" s="41"/>
      <c r="K360" s="41"/>
      <c r="L360" s="42"/>
      <c r="M360" s="43" t="s">
        <v>631</v>
      </c>
      <c r="N360" s="43"/>
      <c r="O360" s="44"/>
      <c r="P360" s="44"/>
      <c r="Q360" s="43"/>
      <c r="R360" s="43"/>
      <c r="S360" s="43" t="s">
        <v>448</v>
      </c>
      <c r="T360" s="207" t="str">
        <f ca="1">IF(AND('Inserimento dati'!$B$3=$H$2, TabellaA1[[#This Row],[LUN]]="X"), "X",IF(AND('Inserimento dati'!$B$3=$I$2, TabellaA1[[#This Row],[MAR]]="X"), "X", IF(AND('Inserimento dati'!$B$3=$J$2, TabellaA1[[#This Row],[MER]]="X"), "X",IF(AND('Inserimento dati'!$B$3=$K$2, TabellaA1[[#This Row],[GIO]]="X"), "X", IF(AND('Inserimento dati'!$B$3=$L$2, TabellaA1[[#This Row],[VEN]]="X"), "X","")))))</f>
        <v/>
      </c>
      <c r="U360" s="53" t="str">
        <f t="shared" ca="1" si="12"/>
        <v/>
      </c>
    </row>
    <row r="361" spans="1:21" ht="23.25" hidden="1" x14ac:dyDescent="0.25">
      <c r="A361" s="38"/>
      <c r="B361" s="38" t="str">
        <f>IF(OR(A361="x",A361="X"),"",IF(ISBLANK(A361),"X",""))</f>
        <v>X</v>
      </c>
      <c r="C361" s="38" t="str">
        <f>IF(OR(TabellaA1[[#This Row],[LUN]]="X",TabellaA1[[#This Row],[MAR]]="X",TabellaA1[[#This Row],[MER]]="X",TabellaA1[[#This Row],[GIO]]="X",TabellaA1[[#This Row],[VEN]]="X",),"X","")</f>
        <v/>
      </c>
      <c r="D361" s="39" t="s">
        <v>26</v>
      </c>
      <c r="E361" s="40" t="s">
        <v>714</v>
      </c>
      <c r="F361" s="40" t="s">
        <v>3926</v>
      </c>
      <c r="G361" s="40" t="s">
        <v>715</v>
      </c>
      <c r="H361" s="41"/>
      <c r="I361" s="41"/>
      <c r="J361" s="41"/>
      <c r="K361" s="41"/>
      <c r="L361" s="42"/>
      <c r="M361" s="43" t="s">
        <v>631</v>
      </c>
      <c r="N361" s="43"/>
      <c r="O361" s="44"/>
      <c r="P361" s="44"/>
      <c r="Q361" s="43"/>
      <c r="R361" s="43"/>
      <c r="S361" s="43"/>
      <c r="T361" s="207" t="str">
        <f ca="1">IF(AND('Inserimento dati'!$B$3=$H$2, TabellaA1[[#This Row],[LUN]]="X"), "X",IF(AND('Inserimento dati'!$B$3=$I$2, TabellaA1[[#This Row],[MAR]]="X"), "X", IF(AND('Inserimento dati'!$B$3=$J$2, TabellaA1[[#This Row],[MER]]="X"), "X",IF(AND('Inserimento dati'!$B$3=$K$2, TabellaA1[[#This Row],[GIO]]="X"), "X", IF(AND('Inserimento dati'!$B$3=$L$2, TabellaA1[[#This Row],[VEN]]="X"), "X","")))))</f>
        <v/>
      </c>
      <c r="U361" s="53" t="str">
        <f t="shared" ca="1" si="12"/>
        <v/>
      </c>
    </row>
    <row r="362" spans="1:21" ht="30" hidden="1" x14ac:dyDescent="0.25">
      <c r="A362" s="38"/>
      <c r="B362" s="38"/>
      <c r="C362" s="38" t="str">
        <f>IF(OR(TabellaA1[[#This Row],[LUN]]="X",TabellaA1[[#This Row],[MAR]]="X",TabellaA1[[#This Row],[MER]]="X",TabellaA1[[#This Row],[GIO]]="X",TabellaA1[[#This Row],[VEN]]="X",),"X","")</f>
        <v/>
      </c>
      <c r="D362" s="39" t="s">
        <v>26</v>
      </c>
      <c r="E362" s="40" t="s">
        <v>734</v>
      </c>
      <c r="F362" s="40" t="s">
        <v>3925</v>
      </c>
      <c r="G362" s="40" t="s">
        <v>735</v>
      </c>
      <c r="H362" s="41"/>
      <c r="I362" s="41"/>
      <c r="J362" s="41"/>
      <c r="K362" s="41"/>
      <c r="L362" s="42"/>
      <c r="M362" s="43" t="s">
        <v>631</v>
      </c>
      <c r="N362" s="43"/>
      <c r="O362" s="44"/>
      <c r="P362" s="44"/>
      <c r="Q362" s="43"/>
      <c r="R362" s="43"/>
      <c r="S362" s="43"/>
      <c r="T362" s="207" t="str">
        <f ca="1">IF(AND('Inserimento dati'!$B$3=$H$2, TabellaA1[[#This Row],[LUN]]="X"), "X",IF(AND('Inserimento dati'!$B$3=$I$2, TabellaA1[[#This Row],[MAR]]="X"), "X", IF(AND('Inserimento dati'!$B$3=$J$2, TabellaA1[[#This Row],[MER]]="X"), "X",IF(AND('Inserimento dati'!$B$3=$K$2, TabellaA1[[#This Row],[GIO]]="X"), "X", IF(AND('Inserimento dati'!$B$3=$L$2, TabellaA1[[#This Row],[VEN]]="X"), "X","")))))</f>
        <v/>
      </c>
      <c r="U362" s="53"/>
    </row>
    <row r="363" spans="1:21" ht="30" hidden="1" x14ac:dyDescent="0.25">
      <c r="A363" s="38"/>
      <c r="B363" s="38" t="str">
        <f>IF(OR(A363="x",A363="X"),"",IF(ISBLANK(A363),"X",""))</f>
        <v>X</v>
      </c>
      <c r="C363" s="38" t="str">
        <f>IF(OR(TabellaA1[[#This Row],[LUN]]="X",TabellaA1[[#This Row],[MAR]]="X",TabellaA1[[#This Row],[MER]]="X",TabellaA1[[#This Row],[GIO]]="X",TabellaA1[[#This Row],[VEN]]="X",),"X","")</f>
        <v/>
      </c>
      <c r="D363" s="39" t="s">
        <v>26</v>
      </c>
      <c r="E363" s="40" t="s">
        <v>710</v>
      </c>
      <c r="F363" s="40" t="s">
        <v>3923</v>
      </c>
      <c r="G363" s="40" t="s">
        <v>711</v>
      </c>
      <c r="H363" s="41"/>
      <c r="I363" s="41"/>
      <c r="J363" s="41"/>
      <c r="K363" s="41"/>
      <c r="L363" s="42"/>
      <c r="M363" s="43" t="s">
        <v>631</v>
      </c>
      <c r="N363" s="43"/>
      <c r="O363" s="44"/>
      <c r="P363" s="44"/>
      <c r="Q363" s="43" t="s">
        <v>712</v>
      </c>
      <c r="R363" s="43">
        <v>45792</v>
      </c>
      <c r="S363" s="43" t="s">
        <v>713</v>
      </c>
      <c r="T363" s="207" t="str">
        <f ca="1">IF(AND('Inserimento dati'!$B$3=$H$2, TabellaA1[[#This Row],[LUN]]="X"), "X",IF(AND('Inserimento dati'!$B$3=$I$2, TabellaA1[[#This Row],[MAR]]="X"), "X", IF(AND('Inserimento dati'!$B$3=$J$2, TabellaA1[[#This Row],[MER]]="X"), "X",IF(AND('Inserimento dati'!$B$3=$K$2, TabellaA1[[#This Row],[GIO]]="X"), "X", IF(AND('Inserimento dati'!$B$3=$L$2, TabellaA1[[#This Row],[VEN]]="X"), "X","")))))</f>
        <v/>
      </c>
      <c r="U363" s="53" t="str">
        <f t="shared" ref="U363:U368" ca="1" si="13">IFERROR(MID(G363,_xlfn.AGGREGATE(15,6,(ROW(INDIRECT("1:"&amp;LEN(G363)-7)))/(ISNUMBER(--MID(G363,ROW(INDIRECT("1:"&amp;LEN(G363)-7)),8))),1),8),"")</f>
        <v/>
      </c>
    </row>
    <row r="364" spans="1:21" ht="30" hidden="1" x14ac:dyDescent="0.25">
      <c r="A364" s="38"/>
      <c r="B364" s="38" t="str">
        <f>IF(OR(A364="x",A364="X"),"",IF(ISBLANK(A364),"X",""))</f>
        <v>X</v>
      </c>
      <c r="C364" s="38" t="str">
        <f>IF(OR(TabellaA1[[#This Row],[LUN]]="X",TabellaA1[[#This Row],[MAR]]="X",TabellaA1[[#This Row],[MER]]="X",TabellaA1[[#This Row],[GIO]]="X",TabellaA1[[#This Row],[VEN]]="X",),"X","")</f>
        <v/>
      </c>
      <c r="D364" s="39" t="s">
        <v>26</v>
      </c>
      <c r="E364" s="40" t="s">
        <v>708</v>
      </c>
      <c r="F364" s="40" t="s">
        <v>3923</v>
      </c>
      <c r="G364" s="40" t="s">
        <v>709</v>
      </c>
      <c r="H364" s="41"/>
      <c r="I364" s="41"/>
      <c r="J364" s="41"/>
      <c r="K364" s="41"/>
      <c r="L364" s="42"/>
      <c r="M364" s="43" t="s">
        <v>631</v>
      </c>
      <c r="N364" s="43"/>
      <c r="O364" s="44"/>
      <c r="P364" s="44"/>
      <c r="Q364" s="43"/>
      <c r="R364" s="43">
        <v>45788</v>
      </c>
      <c r="S364" s="43" t="s">
        <v>76</v>
      </c>
      <c r="T364" s="207" t="str">
        <f ca="1">IF(AND('Inserimento dati'!$B$3=$H$2, TabellaA1[[#This Row],[LUN]]="X"), "X",IF(AND('Inserimento dati'!$B$3=$I$2, TabellaA1[[#This Row],[MAR]]="X"), "X", IF(AND('Inserimento dati'!$B$3=$J$2, TabellaA1[[#This Row],[MER]]="X"), "X",IF(AND('Inserimento dati'!$B$3=$K$2, TabellaA1[[#This Row],[GIO]]="X"), "X", IF(AND('Inserimento dati'!$B$3=$L$2, TabellaA1[[#This Row],[VEN]]="X"), "X","")))))</f>
        <v/>
      </c>
      <c r="U364" s="53" t="str">
        <f t="shared" ca="1" si="13"/>
        <v/>
      </c>
    </row>
    <row r="365" spans="1:21" ht="30" hidden="1" x14ac:dyDescent="0.25">
      <c r="A365" s="38"/>
      <c r="B365" s="38" t="str">
        <f>IF(OR(A365="x",A365="X"),"",IF(ISBLANK(A365),"X",""))</f>
        <v>X</v>
      </c>
      <c r="C365" s="38" t="str">
        <f>IF(OR(TabellaA1[[#This Row],[LUN]]="X",TabellaA1[[#This Row],[MAR]]="X",TabellaA1[[#This Row],[MER]]="X",TabellaA1[[#This Row],[GIO]]="X",TabellaA1[[#This Row],[VEN]]="X",),"X","")</f>
        <v/>
      </c>
      <c r="D365" s="39" t="s">
        <v>26</v>
      </c>
      <c r="E365" s="40" t="s">
        <v>705</v>
      </c>
      <c r="F365" s="40" t="s">
        <v>3923</v>
      </c>
      <c r="G365" s="40" t="s">
        <v>706</v>
      </c>
      <c r="H365" s="41"/>
      <c r="I365" s="41"/>
      <c r="J365" s="41"/>
      <c r="K365" s="41"/>
      <c r="L365" s="42"/>
      <c r="M365" s="43" t="s">
        <v>631</v>
      </c>
      <c r="N365" s="43"/>
      <c r="O365" s="44"/>
      <c r="P365" s="44"/>
      <c r="Q365" s="43" t="s">
        <v>707</v>
      </c>
      <c r="R365" s="43">
        <v>45785</v>
      </c>
      <c r="S365" s="43"/>
      <c r="T365" s="207" t="str">
        <f ca="1">IF(AND('Inserimento dati'!$B$3=$H$2, TabellaA1[[#This Row],[LUN]]="X"), "X",IF(AND('Inserimento dati'!$B$3=$I$2, TabellaA1[[#This Row],[MAR]]="X"), "X", IF(AND('Inserimento dati'!$B$3=$J$2, TabellaA1[[#This Row],[MER]]="X"), "X",IF(AND('Inserimento dati'!$B$3=$K$2, TabellaA1[[#This Row],[GIO]]="X"), "X", IF(AND('Inserimento dati'!$B$3=$L$2, TabellaA1[[#This Row],[VEN]]="X"), "X","")))))</f>
        <v/>
      </c>
      <c r="U365" s="53" t="str">
        <f t="shared" ca="1" si="13"/>
        <v/>
      </c>
    </row>
    <row r="366" spans="1:21" ht="23.25" hidden="1" x14ac:dyDescent="0.25">
      <c r="A366" s="38"/>
      <c r="B366" s="38" t="str">
        <f>IF(OR(A366="x",A366="X"),"",IF(ISBLANK(A366),"X",""))</f>
        <v>X</v>
      </c>
      <c r="C366" s="38" t="str">
        <f>IF(OR(TabellaA1[[#This Row],[LUN]]="X",TabellaA1[[#This Row],[MAR]]="X",TabellaA1[[#This Row],[MER]]="X",TabellaA1[[#This Row],[GIO]]="X",TabellaA1[[#This Row],[VEN]]="X",),"X","")</f>
        <v/>
      </c>
      <c r="D366" s="39" t="s">
        <v>26</v>
      </c>
      <c r="E366" s="40" t="s">
        <v>694</v>
      </c>
      <c r="F366" s="40" t="s">
        <v>93</v>
      </c>
      <c r="G366" s="40" t="s">
        <v>695</v>
      </c>
      <c r="H366" s="41"/>
      <c r="I366" s="41"/>
      <c r="J366" s="41"/>
      <c r="K366" s="41"/>
      <c r="L366" s="42"/>
      <c r="M366" s="43" t="s">
        <v>631</v>
      </c>
      <c r="N366" s="43"/>
      <c r="O366" s="44"/>
      <c r="P366" s="44"/>
      <c r="Q366" s="43" t="s">
        <v>559</v>
      </c>
      <c r="R366" s="43">
        <v>45771</v>
      </c>
      <c r="S366" s="43" t="s">
        <v>44</v>
      </c>
      <c r="T366" s="207" t="str">
        <f ca="1">IF(AND('Inserimento dati'!$B$3=$H$2, TabellaA1[[#This Row],[LUN]]="X"), "X",IF(AND('Inserimento dati'!$B$3=$I$2, TabellaA1[[#This Row],[MAR]]="X"), "X", IF(AND('Inserimento dati'!$B$3=$J$2, TabellaA1[[#This Row],[MER]]="X"), "X",IF(AND('Inserimento dati'!$B$3=$K$2, TabellaA1[[#This Row],[GIO]]="X"), "X", IF(AND('Inserimento dati'!$B$3=$L$2, TabellaA1[[#This Row],[VEN]]="X"), "X","")))))</f>
        <v/>
      </c>
      <c r="U366" s="53" t="str">
        <f t="shared" ca="1" si="13"/>
        <v/>
      </c>
    </row>
    <row r="367" spans="1:21" ht="23.25" hidden="1" x14ac:dyDescent="0.25">
      <c r="A367" s="38"/>
      <c r="B367" s="38" t="str">
        <f>IF(OR(A367="x",A367="X"),"",IF(ISBLANK(A367),"X",""))</f>
        <v>X</v>
      </c>
      <c r="C367" s="38" t="str">
        <f>IF(OR(TabellaA1[[#This Row],[LUN]]="X",TabellaA1[[#This Row],[MAR]]="X",TabellaA1[[#This Row],[MER]]="X",TabellaA1[[#This Row],[GIO]]="X",TabellaA1[[#This Row],[VEN]]="X",),"X","")</f>
        <v/>
      </c>
      <c r="D367" s="39" t="s">
        <v>26</v>
      </c>
      <c r="E367" s="40" t="s">
        <v>702</v>
      </c>
      <c r="F367" s="40" t="s">
        <v>3926</v>
      </c>
      <c r="G367" s="40" t="s">
        <v>703</v>
      </c>
      <c r="H367" s="41"/>
      <c r="I367" s="41"/>
      <c r="J367" s="41"/>
      <c r="K367" s="41"/>
      <c r="L367" s="42"/>
      <c r="M367" s="43" t="s">
        <v>631</v>
      </c>
      <c r="N367" s="43"/>
      <c r="O367" s="44"/>
      <c r="P367" s="44"/>
      <c r="Q367" s="43" t="s">
        <v>704</v>
      </c>
      <c r="R367" s="43"/>
      <c r="S367" s="43"/>
      <c r="T367" s="207" t="str">
        <f ca="1">IF(AND('Inserimento dati'!$B$3=$H$2, TabellaA1[[#This Row],[LUN]]="X"), "X",IF(AND('Inserimento dati'!$B$3=$I$2, TabellaA1[[#This Row],[MAR]]="X"), "X", IF(AND('Inserimento dati'!$B$3=$J$2, TabellaA1[[#This Row],[MER]]="X"), "X",IF(AND('Inserimento dati'!$B$3=$K$2, TabellaA1[[#This Row],[GIO]]="X"), "X", IF(AND('Inserimento dati'!$B$3=$L$2, TabellaA1[[#This Row],[VEN]]="X"), "X","")))))</f>
        <v/>
      </c>
      <c r="U367" s="53" t="str">
        <f t="shared" ca="1" si="13"/>
        <v/>
      </c>
    </row>
    <row r="368" spans="1:21" ht="30" hidden="1" x14ac:dyDescent="0.25">
      <c r="A368" s="38"/>
      <c r="B368" s="38"/>
      <c r="C368" s="38" t="str">
        <f>IF(OR(TabellaA1[[#This Row],[LUN]]="X",TabellaA1[[#This Row],[MAR]]="X",TabellaA1[[#This Row],[MER]]="X",TabellaA1[[#This Row],[GIO]]="X",TabellaA1[[#This Row],[VEN]]="X",),"X","")</f>
        <v/>
      </c>
      <c r="D368" s="39" t="s">
        <v>26</v>
      </c>
      <c r="E368" s="40" t="s">
        <v>681</v>
      </c>
      <c r="F368" s="40" t="s">
        <v>3925</v>
      </c>
      <c r="G368" s="40" t="s">
        <v>682</v>
      </c>
      <c r="H368" s="41"/>
      <c r="I368" s="41"/>
      <c r="J368" s="41"/>
      <c r="K368" s="41"/>
      <c r="L368" s="42"/>
      <c r="M368" s="43" t="s">
        <v>631</v>
      </c>
      <c r="N368" s="43"/>
      <c r="O368" s="44"/>
      <c r="P368" s="44"/>
      <c r="Q368" s="43"/>
      <c r="R368" s="43"/>
      <c r="S368" s="43"/>
      <c r="T368" s="207" t="str">
        <f ca="1">IF(AND('Inserimento dati'!$B$3=$H$2, TabellaA1[[#This Row],[LUN]]="X"), "X",IF(AND('Inserimento dati'!$B$3=$I$2, TabellaA1[[#This Row],[MAR]]="X"), "X", IF(AND('Inserimento dati'!$B$3=$J$2, TabellaA1[[#This Row],[MER]]="X"), "X",IF(AND('Inserimento dati'!$B$3=$K$2, TabellaA1[[#This Row],[GIO]]="X"), "X", IF(AND('Inserimento dati'!$B$3=$L$2, TabellaA1[[#This Row],[VEN]]="X"), "X","")))))</f>
        <v/>
      </c>
      <c r="U368" s="53" t="str">
        <f t="shared" ca="1" si="13"/>
        <v>18000155</v>
      </c>
    </row>
    <row r="369" spans="1:21" ht="30" hidden="1" x14ac:dyDescent="0.25">
      <c r="A369" s="24"/>
      <c r="B369" s="24"/>
      <c r="C369" s="24" t="str">
        <f>IF(OR(TabellaA1[[#This Row],[LUN]]="X",TabellaA1[[#This Row],[MAR]]="X",TabellaA1[[#This Row],[MER]]="X",TabellaA1[[#This Row],[GIO]]="X",TabellaA1[[#This Row],[VEN]]="X",),"X","")</f>
        <v/>
      </c>
      <c r="D369" s="25" t="s">
        <v>26</v>
      </c>
      <c r="E369" s="26" t="s">
        <v>4588</v>
      </c>
      <c r="F369" s="26">
        <v>200</v>
      </c>
      <c r="G369" s="26" t="s">
        <v>4589</v>
      </c>
      <c r="H369" s="27"/>
      <c r="I369" s="27"/>
      <c r="J369" s="27"/>
      <c r="K369" s="27"/>
      <c r="L369" s="27"/>
      <c r="M369" s="26" t="s">
        <v>631</v>
      </c>
      <c r="N369" s="28"/>
      <c r="O369" s="29"/>
      <c r="P369" s="29"/>
      <c r="Q369" s="28"/>
      <c r="R369" s="28"/>
      <c r="S369" s="28"/>
      <c r="T369" s="30" t="str">
        <f ca="1">IF(AND('Inserimento dati'!$B$3=$H$2, TabellaA1[[#This Row],[LUN]]="X"), "X",IF(AND('Inserimento dati'!$B$3=$I$2, TabellaA1[[#This Row],[MAR]]="X"), "X", IF(AND('Inserimento dati'!$B$3=$J$2, TabellaA1[[#This Row],[MER]]="X"), "X",IF(AND('Inserimento dati'!$B$3=$K$2, TabellaA1[[#This Row],[GIO]]="X"), "X", IF(AND('Inserimento dati'!$B$3=$L$2, TabellaA1[[#This Row],[VEN]]="X"), "X","")))))</f>
        <v/>
      </c>
      <c r="U369" s="54"/>
    </row>
    <row r="370" spans="1:21" ht="23.25" hidden="1" x14ac:dyDescent="0.25">
      <c r="A370" s="38"/>
      <c r="B370" s="38"/>
      <c r="C370" s="38" t="str">
        <f>IF(OR(TabellaA1[[#This Row],[LUN]]="X",TabellaA1[[#This Row],[MAR]]="X",TabellaA1[[#This Row],[MER]]="X",TabellaA1[[#This Row],[GIO]]="X",TabellaA1[[#This Row],[VEN]]="X",),"X","")</f>
        <v/>
      </c>
      <c r="D370" s="39" t="s">
        <v>26</v>
      </c>
      <c r="E370" s="40" t="s">
        <v>728</v>
      </c>
      <c r="F370" s="40" t="s">
        <v>3925</v>
      </c>
      <c r="G370" s="40" t="s">
        <v>729</v>
      </c>
      <c r="H370" s="41"/>
      <c r="I370" s="41"/>
      <c r="J370" s="41"/>
      <c r="K370" s="41"/>
      <c r="L370" s="42"/>
      <c r="M370" s="43" t="s">
        <v>631</v>
      </c>
      <c r="N370" s="43"/>
      <c r="O370" s="44"/>
      <c r="P370" s="44"/>
      <c r="Q370" s="43"/>
      <c r="R370" s="43"/>
      <c r="S370" s="43"/>
      <c r="T370" s="207" t="str">
        <f ca="1">IF(AND('Inserimento dati'!$B$3=$H$2, TabellaA1[[#This Row],[LUN]]="X"), "X",IF(AND('Inserimento dati'!$B$3=$I$2, TabellaA1[[#This Row],[MAR]]="X"), "X", IF(AND('Inserimento dati'!$B$3=$J$2, TabellaA1[[#This Row],[MER]]="X"), "X",IF(AND('Inserimento dati'!$B$3=$K$2, TabellaA1[[#This Row],[GIO]]="X"), "X", IF(AND('Inserimento dati'!$B$3=$L$2, TabellaA1[[#This Row],[VEN]]="X"), "X","")))))</f>
        <v/>
      </c>
      <c r="U370" s="53" t="str">
        <f ca="1">IFERROR(MID(G370,_xlfn.AGGREGATE(15,6,(ROW(INDIRECT("1:"&amp;LEN(G370)-7)))/(ISNUMBER(--MID(G370,ROW(INDIRECT("1:"&amp;LEN(G370)-7)),8))),1),8),"")</f>
        <v/>
      </c>
    </row>
    <row r="371" spans="1:21" ht="30" hidden="1" x14ac:dyDescent="0.25">
      <c r="A371" s="24"/>
      <c r="B371" s="24"/>
      <c r="C371" s="24" t="str">
        <f>IF(OR(TabellaA1[[#This Row],[LUN]]="X",TabellaA1[[#This Row],[MAR]]="X",TabellaA1[[#This Row],[MER]]="X",TabellaA1[[#This Row],[GIO]]="X",TabellaA1[[#This Row],[VEN]]="X",),"X","")</f>
        <v/>
      </c>
      <c r="D371" s="25" t="s">
        <v>26</v>
      </c>
      <c r="E371" s="26" t="s">
        <v>4600</v>
      </c>
      <c r="F371" s="26">
        <v>100</v>
      </c>
      <c r="G371" s="26" t="s">
        <v>4601</v>
      </c>
      <c r="H371" s="27"/>
      <c r="I371" s="27"/>
      <c r="J371" s="27"/>
      <c r="K371" s="27"/>
      <c r="L371" s="27"/>
      <c r="M371" s="26" t="s">
        <v>631</v>
      </c>
      <c r="N371" s="28"/>
      <c r="O371" s="29"/>
      <c r="P371" s="29"/>
      <c r="Q371" s="28"/>
      <c r="R371" s="28"/>
      <c r="S371" s="28"/>
      <c r="T371" s="30" t="str">
        <f ca="1">IF(AND('Inserimento dati'!$B$3=$H$2, TabellaA1[[#This Row],[LUN]]="X"), "X",IF(AND('Inserimento dati'!$B$3=$I$2, TabellaA1[[#This Row],[MAR]]="X"), "X", IF(AND('Inserimento dati'!$B$3=$J$2, TabellaA1[[#This Row],[MER]]="X"), "X",IF(AND('Inserimento dati'!$B$3=$K$2, TabellaA1[[#This Row],[GIO]]="X"), "X", IF(AND('Inserimento dati'!$B$3=$L$2, TabellaA1[[#This Row],[VEN]]="X"), "X","")))))</f>
        <v/>
      </c>
      <c r="U371" s="54"/>
    </row>
    <row r="372" spans="1:21" ht="23.25" hidden="1" x14ac:dyDescent="0.25">
      <c r="A372" s="38"/>
      <c r="B372" s="38" t="str">
        <f>IF(OR(A372="x",A372="X"),"",IF(ISBLANK(A372),"X",""))</f>
        <v>X</v>
      </c>
      <c r="C372" s="38" t="str">
        <f>IF(OR(TabellaA1[[#This Row],[LUN]]="X",TabellaA1[[#This Row],[MAR]]="X",TabellaA1[[#This Row],[MER]]="X",TabellaA1[[#This Row],[GIO]]="X",TabellaA1[[#This Row],[VEN]]="X",),"X","")</f>
        <v/>
      </c>
      <c r="D372" s="39" t="s">
        <v>26</v>
      </c>
      <c r="E372" s="40" t="s">
        <v>700</v>
      </c>
      <c r="F372" s="40" t="s">
        <v>3925</v>
      </c>
      <c r="G372" s="40" t="s">
        <v>701</v>
      </c>
      <c r="H372" s="41"/>
      <c r="I372" s="41"/>
      <c r="J372" s="41"/>
      <c r="K372" s="41"/>
      <c r="L372" s="42"/>
      <c r="M372" s="43" t="s">
        <v>631</v>
      </c>
      <c r="N372" s="43"/>
      <c r="O372" s="44"/>
      <c r="P372" s="44"/>
      <c r="Q372" s="43"/>
      <c r="R372" s="43"/>
      <c r="S372" s="43"/>
      <c r="T372" s="207" t="str">
        <f ca="1">IF(AND('Inserimento dati'!$B$3=$H$2, TabellaA1[[#This Row],[LUN]]="X"), "X",IF(AND('Inserimento dati'!$B$3=$I$2, TabellaA1[[#This Row],[MAR]]="X"), "X", IF(AND('Inserimento dati'!$B$3=$J$2, TabellaA1[[#This Row],[MER]]="X"), "X",IF(AND('Inserimento dati'!$B$3=$K$2, TabellaA1[[#This Row],[GIO]]="X"), "X", IF(AND('Inserimento dati'!$B$3=$L$2, TabellaA1[[#This Row],[VEN]]="X"), "X","")))))</f>
        <v/>
      </c>
      <c r="U372" s="53" t="str">
        <f ca="1">IFERROR(MID(G372,_xlfn.AGGREGATE(15,6,(ROW(INDIRECT("1:"&amp;LEN(G372)-7)))/(ISNUMBER(--MID(G372,ROW(INDIRECT("1:"&amp;LEN(G372)-7)),8))),1),8),"")</f>
        <v/>
      </c>
    </row>
    <row r="373" spans="1:21" ht="23.25" hidden="1" x14ac:dyDescent="0.25">
      <c r="A373" s="24"/>
      <c r="B373" s="24"/>
      <c r="C373" s="24" t="str">
        <f>IF(OR(TabellaA1[[#This Row],[LUN]]="X",TabellaA1[[#This Row],[MAR]]="X",TabellaA1[[#This Row],[MER]]="X",TabellaA1[[#This Row],[GIO]]="X",TabellaA1[[#This Row],[VEN]]="X",),"X","")</f>
        <v/>
      </c>
      <c r="D373" s="25" t="s">
        <v>26</v>
      </c>
      <c r="E373" s="26" t="s">
        <v>4627</v>
      </c>
      <c r="F373" s="26">
        <v>100</v>
      </c>
      <c r="G373" s="26" t="s">
        <v>4628</v>
      </c>
      <c r="H373" s="27"/>
      <c r="I373" s="27"/>
      <c r="J373" s="27"/>
      <c r="K373" s="27"/>
      <c r="L373" s="27"/>
      <c r="M373" s="26" t="s">
        <v>631</v>
      </c>
      <c r="N373" s="28"/>
      <c r="O373" s="29"/>
      <c r="P373" s="29"/>
      <c r="Q373" s="28"/>
      <c r="R373" s="28"/>
      <c r="S373" s="28"/>
      <c r="T373" s="30" t="str">
        <f ca="1">IF(AND('Inserimento dati'!$B$3=$H$2, TabellaA1[[#This Row],[LUN]]="X"), "X",IF(AND('Inserimento dati'!$B$3=$I$2, TabellaA1[[#This Row],[MAR]]="X"), "X", IF(AND('Inserimento dati'!$B$3=$J$2, TabellaA1[[#This Row],[MER]]="X"), "X",IF(AND('Inserimento dati'!$B$3=$K$2, TabellaA1[[#This Row],[GIO]]="X"), "X", IF(AND('Inserimento dati'!$B$3=$L$2, TabellaA1[[#This Row],[VEN]]="X"), "X","")))))</f>
        <v/>
      </c>
      <c r="U373" s="54"/>
    </row>
    <row r="374" spans="1:21" ht="23.25" hidden="1" x14ac:dyDescent="0.25">
      <c r="A374" s="24"/>
      <c r="B374" s="24"/>
      <c r="C374" s="24" t="str">
        <f>IF(OR(TabellaA1[[#This Row],[LUN]]="X",TabellaA1[[#This Row],[MAR]]="X",TabellaA1[[#This Row],[MER]]="X",TabellaA1[[#This Row],[GIO]]="X",TabellaA1[[#This Row],[VEN]]="X",),"X","")</f>
        <v/>
      </c>
      <c r="D374" s="25" t="s">
        <v>26</v>
      </c>
      <c r="E374" s="26" t="s">
        <v>4688</v>
      </c>
      <c r="F374" s="26">
        <v>100</v>
      </c>
      <c r="G374" s="26" t="s">
        <v>4689</v>
      </c>
      <c r="H374" s="27"/>
      <c r="I374" s="27"/>
      <c r="J374" s="27"/>
      <c r="K374" s="27"/>
      <c r="L374" s="27"/>
      <c r="M374" s="26" t="s">
        <v>631</v>
      </c>
      <c r="N374" s="28"/>
      <c r="O374" s="29"/>
      <c r="P374" s="29"/>
      <c r="Q374" s="28"/>
      <c r="R374" s="28"/>
      <c r="S374" s="28"/>
      <c r="T374" s="30" t="str">
        <f ca="1">IF(AND('Inserimento dati'!$B$3=$H$2, TabellaA1[[#This Row],[LUN]]="X"), "X",IF(AND('Inserimento dati'!$B$3=$I$2, TabellaA1[[#This Row],[MAR]]="X"), "X", IF(AND('Inserimento dati'!$B$3=$J$2, TabellaA1[[#This Row],[MER]]="X"), "X",IF(AND('Inserimento dati'!$B$3=$K$2, TabellaA1[[#This Row],[GIO]]="X"), "X", IF(AND('Inserimento dati'!$B$3=$L$2, TabellaA1[[#This Row],[VEN]]="X"), "X","")))))</f>
        <v/>
      </c>
      <c r="U374" s="54"/>
    </row>
    <row r="375" spans="1:21" ht="30" hidden="1" x14ac:dyDescent="0.25">
      <c r="A375" s="24"/>
      <c r="B375" s="24"/>
      <c r="C375" s="24" t="str">
        <f>IF(OR(TabellaA1[[#This Row],[LUN]]="X",TabellaA1[[#This Row],[MAR]]="X",TabellaA1[[#This Row],[MER]]="X",TabellaA1[[#This Row],[GIO]]="X",TabellaA1[[#This Row],[VEN]]="X",),"X","")</f>
        <v/>
      </c>
      <c r="D375" s="25" t="s">
        <v>26</v>
      </c>
      <c r="E375" s="26" t="s">
        <v>4590</v>
      </c>
      <c r="F375" s="26">
        <v>400</v>
      </c>
      <c r="G375" s="26" t="s">
        <v>4591</v>
      </c>
      <c r="H375" s="27"/>
      <c r="I375" s="27"/>
      <c r="J375" s="27"/>
      <c r="K375" s="27"/>
      <c r="L375" s="27"/>
      <c r="M375" s="26" t="s">
        <v>631</v>
      </c>
      <c r="N375" s="28"/>
      <c r="O375" s="29"/>
      <c r="P375" s="29"/>
      <c r="Q375" s="28"/>
      <c r="R375" s="28"/>
      <c r="S375" s="28"/>
      <c r="T375" s="30" t="str">
        <f ca="1">IF(AND('Inserimento dati'!$B$3=$H$2, TabellaA1[[#This Row],[LUN]]="X"), "X",IF(AND('Inserimento dati'!$B$3=$I$2, TabellaA1[[#This Row],[MAR]]="X"), "X", IF(AND('Inserimento dati'!$B$3=$J$2, TabellaA1[[#This Row],[MER]]="X"), "X",IF(AND('Inserimento dati'!$B$3=$K$2, TabellaA1[[#This Row],[GIO]]="X"), "X", IF(AND('Inserimento dati'!$B$3=$L$2, TabellaA1[[#This Row],[VEN]]="X"), "X","")))))</f>
        <v/>
      </c>
      <c r="U375" s="54"/>
    </row>
    <row r="376" spans="1:21" ht="23.25" hidden="1" x14ac:dyDescent="0.25">
      <c r="A376" s="24"/>
      <c r="B376" s="24"/>
      <c r="C376" s="24" t="str">
        <f>IF(OR(TabellaA1[[#This Row],[LUN]]="X",TabellaA1[[#This Row],[MAR]]="X",TabellaA1[[#This Row],[MER]]="X",TabellaA1[[#This Row],[GIO]]="X",TabellaA1[[#This Row],[VEN]]="X",),"X","")</f>
        <v/>
      </c>
      <c r="D376" s="25" t="s">
        <v>26</v>
      </c>
      <c r="E376" s="26" t="s">
        <v>4715</v>
      </c>
      <c r="F376" s="26">
        <v>100</v>
      </c>
      <c r="G376" s="26" t="s">
        <v>4716</v>
      </c>
      <c r="H376" s="27"/>
      <c r="I376" s="27"/>
      <c r="J376" s="27"/>
      <c r="K376" s="27"/>
      <c r="L376" s="27"/>
      <c r="M376" s="26" t="s">
        <v>631</v>
      </c>
      <c r="N376" s="28"/>
      <c r="O376" s="29"/>
      <c r="P376" s="29"/>
      <c r="Q376" s="28"/>
      <c r="R376" s="28"/>
      <c r="S376" s="28"/>
      <c r="T376" s="30" t="str">
        <f ca="1">IF(AND('Inserimento dati'!$B$3=$H$2, TabellaA1[[#This Row],[LUN]]="X"), "X",IF(AND('Inserimento dati'!$B$3=$I$2, TabellaA1[[#This Row],[MAR]]="X"), "X", IF(AND('Inserimento dati'!$B$3=$J$2, TabellaA1[[#This Row],[MER]]="X"), "X",IF(AND('Inserimento dati'!$B$3=$K$2, TabellaA1[[#This Row],[GIO]]="X"), "X", IF(AND('Inserimento dati'!$B$3=$L$2, TabellaA1[[#This Row],[VEN]]="X"), "X","")))))</f>
        <v/>
      </c>
      <c r="U376" s="54"/>
    </row>
    <row r="377" spans="1:21" ht="23.25" hidden="1" x14ac:dyDescent="0.25">
      <c r="A377" s="24"/>
      <c r="B377" s="24"/>
      <c r="C377" s="24" t="str">
        <f>IF(OR(TabellaA1[[#This Row],[LUN]]="X",TabellaA1[[#This Row],[MAR]]="X",TabellaA1[[#This Row],[MER]]="X",TabellaA1[[#This Row],[GIO]]="X",TabellaA1[[#This Row],[VEN]]="X",),"X","")</f>
        <v/>
      </c>
      <c r="D377" s="25" t="s">
        <v>26</v>
      </c>
      <c r="E377" s="26" t="s">
        <v>4717</v>
      </c>
      <c r="F377" s="26">
        <v>100</v>
      </c>
      <c r="G377" s="26" t="s">
        <v>4718</v>
      </c>
      <c r="H377" s="27"/>
      <c r="I377" s="27"/>
      <c r="J377" s="27"/>
      <c r="K377" s="27"/>
      <c r="L377" s="27"/>
      <c r="M377" s="26" t="s">
        <v>631</v>
      </c>
      <c r="N377" s="28"/>
      <c r="O377" s="29"/>
      <c r="P377" s="29"/>
      <c r="Q377" s="28"/>
      <c r="R377" s="28"/>
      <c r="S377" s="28"/>
      <c r="T377" s="30" t="str">
        <f ca="1">IF(AND('Inserimento dati'!$B$3=$H$2, TabellaA1[[#This Row],[LUN]]="X"), "X",IF(AND('Inserimento dati'!$B$3=$I$2, TabellaA1[[#This Row],[MAR]]="X"), "X", IF(AND('Inserimento dati'!$B$3=$J$2, TabellaA1[[#This Row],[MER]]="X"), "X",IF(AND('Inserimento dati'!$B$3=$K$2, TabellaA1[[#This Row],[GIO]]="X"), "X", IF(AND('Inserimento dati'!$B$3=$L$2, TabellaA1[[#This Row],[VEN]]="X"), "X","")))))</f>
        <v/>
      </c>
      <c r="U377" s="54"/>
    </row>
    <row r="378" spans="1:21" ht="23.25" hidden="1" x14ac:dyDescent="0.25">
      <c r="A378" s="24"/>
      <c r="B378" s="24"/>
      <c r="C378" s="24" t="str">
        <f>IF(OR(TabellaA1[[#This Row],[LUN]]="X",TabellaA1[[#This Row],[MAR]]="X",TabellaA1[[#This Row],[MER]]="X",TabellaA1[[#This Row],[GIO]]="X",TabellaA1[[#This Row],[VEN]]="X",),"X","")</f>
        <v/>
      </c>
      <c r="D378" s="25" t="s">
        <v>26</v>
      </c>
      <c r="E378" s="26" t="s">
        <v>4607</v>
      </c>
      <c r="F378" s="26">
        <v>400</v>
      </c>
      <c r="G378" s="26" t="s">
        <v>4602</v>
      </c>
      <c r="H378" s="27"/>
      <c r="I378" s="27"/>
      <c r="J378" s="27"/>
      <c r="K378" s="27"/>
      <c r="L378" s="27"/>
      <c r="M378" s="26" t="s">
        <v>631</v>
      </c>
      <c r="N378" s="28"/>
      <c r="O378" s="29"/>
      <c r="P378" s="29"/>
      <c r="Q378" s="28"/>
      <c r="R378" s="28"/>
      <c r="S378" s="28"/>
      <c r="T378" s="30" t="str">
        <f ca="1">IF(AND('Inserimento dati'!$B$3=$H$2, TabellaA1[[#This Row],[LUN]]="X"), "X",IF(AND('Inserimento dati'!$B$3=$I$2, TabellaA1[[#This Row],[MAR]]="X"), "X", IF(AND('Inserimento dati'!$B$3=$J$2, TabellaA1[[#This Row],[MER]]="X"), "X",IF(AND('Inserimento dati'!$B$3=$K$2, TabellaA1[[#This Row],[GIO]]="X"), "X", IF(AND('Inserimento dati'!$B$3=$L$2, TabellaA1[[#This Row],[VEN]]="X"), "X","")))))</f>
        <v/>
      </c>
      <c r="U378" s="54"/>
    </row>
    <row r="379" spans="1:21" ht="23.25" hidden="1" x14ac:dyDescent="0.25">
      <c r="A379" s="24"/>
      <c r="B379" s="24"/>
      <c r="C379" s="24" t="str">
        <f>IF(OR(TabellaA1[[#This Row],[LUN]]="X",TabellaA1[[#This Row],[MAR]]="X",TabellaA1[[#This Row],[MER]]="X",TabellaA1[[#This Row],[GIO]]="X",TabellaA1[[#This Row],[VEN]]="X",),"X","")</f>
        <v/>
      </c>
      <c r="D379" s="25" t="s">
        <v>26</v>
      </c>
      <c r="E379" s="26" t="s">
        <v>4713</v>
      </c>
      <c r="F379" s="26">
        <v>100</v>
      </c>
      <c r="G379" s="26" t="s">
        <v>4714</v>
      </c>
      <c r="H379" s="27"/>
      <c r="I379" s="27"/>
      <c r="J379" s="27"/>
      <c r="K379" s="27"/>
      <c r="L379" s="27"/>
      <c r="M379" s="26" t="s">
        <v>631</v>
      </c>
      <c r="N379" s="28"/>
      <c r="O379" s="29"/>
      <c r="P379" s="29"/>
      <c r="Q379" s="28"/>
      <c r="R379" s="28"/>
      <c r="S379" s="28"/>
      <c r="T379" s="30" t="str">
        <f ca="1">IF(AND('Inserimento dati'!$B$3=$H$2, TabellaA1[[#This Row],[LUN]]="X"), "X",IF(AND('Inserimento dati'!$B$3=$I$2, TabellaA1[[#This Row],[MAR]]="X"), "X", IF(AND('Inserimento dati'!$B$3=$J$2, TabellaA1[[#This Row],[MER]]="X"), "X",IF(AND('Inserimento dati'!$B$3=$K$2, TabellaA1[[#This Row],[GIO]]="X"), "X", IF(AND('Inserimento dati'!$B$3=$L$2, TabellaA1[[#This Row],[VEN]]="X"), "X","")))))</f>
        <v/>
      </c>
      <c r="U379" s="54"/>
    </row>
    <row r="380" spans="1:21" ht="23.25" hidden="1" x14ac:dyDescent="0.25">
      <c r="A380" s="24"/>
      <c r="B380" s="24"/>
      <c r="C380" s="24" t="str">
        <f>IF(OR(TabellaA1[[#This Row],[LUN]]="X",TabellaA1[[#This Row],[MAR]]="X",TabellaA1[[#This Row],[MER]]="X",TabellaA1[[#This Row],[GIO]]="X",TabellaA1[[#This Row],[VEN]]="X",),"X","")</f>
        <v/>
      </c>
      <c r="D380" s="25" t="s">
        <v>26</v>
      </c>
      <c r="E380" s="26" t="s">
        <v>4739</v>
      </c>
      <c r="F380" s="26">
        <v>100</v>
      </c>
      <c r="G380" s="26" t="s">
        <v>4740</v>
      </c>
      <c r="H380" s="27"/>
      <c r="I380" s="27"/>
      <c r="J380" s="27"/>
      <c r="K380" s="27"/>
      <c r="L380" s="27"/>
      <c r="M380" s="26" t="s">
        <v>631</v>
      </c>
      <c r="N380" s="28"/>
      <c r="O380" s="29"/>
      <c r="P380" s="29"/>
      <c r="Q380" s="28"/>
      <c r="R380" s="28"/>
      <c r="S380" s="28"/>
      <c r="T380" s="30" t="str">
        <f ca="1">IF(AND('Inserimento dati'!$B$3=$H$2, TabellaA1[[#This Row],[LUN]]="X"), "X",IF(AND('Inserimento dati'!$B$3=$I$2, TabellaA1[[#This Row],[MAR]]="X"), "X", IF(AND('Inserimento dati'!$B$3=$J$2, TabellaA1[[#This Row],[MER]]="X"), "X",IF(AND('Inserimento dati'!$B$3=$K$2, TabellaA1[[#This Row],[GIO]]="X"), "X", IF(AND('Inserimento dati'!$B$3=$L$2, TabellaA1[[#This Row],[VEN]]="X"), "X","")))))</f>
        <v/>
      </c>
      <c r="U380" s="54"/>
    </row>
    <row r="381" spans="1:21" ht="23.25" hidden="1" x14ac:dyDescent="0.25">
      <c r="A381" s="24"/>
      <c r="B381" s="24"/>
      <c r="C381" s="24" t="str">
        <f>IF(OR(TabellaA1[[#This Row],[LUN]]="X",TabellaA1[[#This Row],[MAR]]="X",TabellaA1[[#This Row],[MER]]="X",TabellaA1[[#This Row],[GIO]]="X",TabellaA1[[#This Row],[VEN]]="X",),"X","")</f>
        <v/>
      </c>
      <c r="D381" s="25" t="s">
        <v>26</v>
      </c>
      <c r="E381" s="26" t="s">
        <v>4709</v>
      </c>
      <c r="F381" s="26">
        <v>200</v>
      </c>
      <c r="G381" s="26" t="s">
        <v>4710</v>
      </c>
      <c r="H381" s="27"/>
      <c r="I381" s="27"/>
      <c r="J381" s="27"/>
      <c r="K381" s="27"/>
      <c r="L381" s="27"/>
      <c r="M381" s="26" t="s">
        <v>631</v>
      </c>
      <c r="N381" s="28"/>
      <c r="O381" s="29"/>
      <c r="P381" s="29"/>
      <c r="Q381" s="28"/>
      <c r="R381" s="28"/>
      <c r="S381" s="28"/>
      <c r="T381" s="30" t="str">
        <f ca="1">IF(AND('Inserimento dati'!$B$3=$H$2, TabellaA1[[#This Row],[LUN]]="X"), "X",IF(AND('Inserimento dati'!$B$3=$I$2, TabellaA1[[#This Row],[MAR]]="X"), "X", IF(AND('Inserimento dati'!$B$3=$J$2, TabellaA1[[#This Row],[MER]]="X"), "X",IF(AND('Inserimento dati'!$B$3=$K$2, TabellaA1[[#This Row],[GIO]]="X"), "X", IF(AND('Inserimento dati'!$B$3=$L$2, TabellaA1[[#This Row],[VEN]]="X"), "X","")))))</f>
        <v/>
      </c>
      <c r="U381" s="54"/>
    </row>
    <row r="382" spans="1:21" ht="30" hidden="1" x14ac:dyDescent="0.25">
      <c r="A382" s="24"/>
      <c r="B382" s="24"/>
      <c r="C382" s="24" t="str">
        <f>IF(OR(TabellaA1[[#This Row],[LUN]]="X",TabellaA1[[#This Row],[MAR]]="X",TabellaA1[[#This Row],[MER]]="X",TabellaA1[[#This Row],[GIO]]="X",TabellaA1[[#This Row],[VEN]]="X",),"X","")</f>
        <v/>
      </c>
      <c r="D382" s="25" t="s">
        <v>26</v>
      </c>
      <c r="E382" s="26" t="s">
        <v>4719</v>
      </c>
      <c r="F382" s="26">
        <v>200</v>
      </c>
      <c r="G382" s="26" t="s">
        <v>4720</v>
      </c>
      <c r="H382" s="27"/>
      <c r="I382" s="27"/>
      <c r="J382" s="27"/>
      <c r="K382" s="27"/>
      <c r="L382" s="27"/>
      <c r="M382" s="26" t="s">
        <v>631</v>
      </c>
      <c r="N382" s="28"/>
      <c r="O382" s="29"/>
      <c r="P382" s="29"/>
      <c r="Q382" s="28"/>
      <c r="R382" s="28"/>
      <c r="S382" s="28"/>
      <c r="T382" s="30" t="str">
        <f ca="1">IF(AND('Inserimento dati'!$B$3=$H$2, TabellaA1[[#This Row],[LUN]]="X"), "X",IF(AND('Inserimento dati'!$B$3=$I$2, TabellaA1[[#This Row],[MAR]]="X"), "X", IF(AND('Inserimento dati'!$B$3=$J$2, TabellaA1[[#This Row],[MER]]="X"), "X",IF(AND('Inserimento dati'!$B$3=$K$2, TabellaA1[[#This Row],[GIO]]="X"), "X", IF(AND('Inserimento dati'!$B$3=$L$2, TabellaA1[[#This Row],[VEN]]="X"), "X","")))))</f>
        <v/>
      </c>
      <c r="U382" s="54"/>
    </row>
    <row r="383" spans="1:21" ht="23.25" hidden="1" x14ac:dyDescent="0.25">
      <c r="A383" s="24"/>
      <c r="B383" s="24"/>
      <c r="C383" s="24" t="str">
        <f>IF(OR(TabellaA1[[#This Row],[LUN]]="X",TabellaA1[[#This Row],[MAR]]="X",TabellaA1[[#This Row],[MER]]="X",TabellaA1[[#This Row],[GIO]]="X",TabellaA1[[#This Row],[VEN]]="X",),"X","")</f>
        <v/>
      </c>
      <c r="D383" s="25" t="s">
        <v>26</v>
      </c>
      <c r="E383" s="26" t="s">
        <v>4761</v>
      </c>
      <c r="F383" s="26">
        <v>900</v>
      </c>
      <c r="G383" s="26" t="s">
        <v>4762</v>
      </c>
      <c r="H383" s="27"/>
      <c r="I383" s="27"/>
      <c r="J383" s="27"/>
      <c r="K383" s="27"/>
      <c r="L383" s="27"/>
      <c r="M383" s="26" t="s">
        <v>631</v>
      </c>
      <c r="N383" s="28"/>
      <c r="O383" s="29"/>
      <c r="P383" s="29"/>
      <c r="Q383" s="28"/>
      <c r="R383" s="28"/>
      <c r="S383" s="28"/>
      <c r="T383" s="30" t="str">
        <f ca="1">IF(AND('Inserimento dati'!$B$3=$H$2, TabellaA1[[#This Row],[LUN]]="X"), "X",IF(AND('Inserimento dati'!$B$3=$I$2, TabellaA1[[#This Row],[MAR]]="X"), "X", IF(AND('Inserimento dati'!$B$3=$J$2, TabellaA1[[#This Row],[MER]]="X"), "X",IF(AND('Inserimento dati'!$B$3=$K$2, TabellaA1[[#This Row],[GIO]]="X"), "X", IF(AND('Inserimento dati'!$B$3=$L$2, TabellaA1[[#This Row],[VEN]]="X"), "X","")))))</f>
        <v/>
      </c>
      <c r="U383" s="54"/>
    </row>
    <row r="384" spans="1:21" ht="23.25" hidden="1" x14ac:dyDescent="0.25">
      <c r="A384" s="24"/>
      <c r="B384" s="24"/>
      <c r="C384" s="24" t="str">
        <f>IF(OR(TabellaA1[[#This Row],[LUN]]="X",TabellaA1[[#This Row],[MAR]]="X",TabellaA1[[#This Row],[MER]]="X",TabellaA1[[#This Row],[GIO]]="X",TabellaA1[[#This Row],[VEN]]="X",),"X","")</f>
        <v/>
      </c>
      <c r="D384" s="25" t="s">
        <v>26</v>
      </c>
      <c r="E384" s="26" t="s">
        <v>4801</v>
      </c>
      <c r="F384" s="26">
        <v>300</v>
      </c>
      <c r="G384" s="26" t="s">
        <v>4802</v>
      </c>
      <c r="H384" s="27"/>
      <c r="I384" s="27"/>
      <c r="J384" s="27"/>
      <c r="K384" s="27"/>
      <c r="L384" s="27"/>
      <c r="M384" s="26" t="s">
        <v>631</v>
      </c>
      <c r="N384" s="28"/>
      <c r="O384" s="29"/>
      <c r="P384" s="29"/>
      <c r="Q384" s="28"/>
      <c r="R384" s="28"/>
      <c r="S384" s="28"/>
      <c r="T384" s="30" t="str">
        <f ca="1">IF(AND('Inserimento dati'!$B$3=$H$2, TabellaA1[[#This Row],[LUN]]="X"), "X",IF(AND('Inserimento dati'!$B$3=$I$2, TabellaA1[[#This Row],[MAR]]="X"), "X", IF(AND('Inserimento dati'!$B$3=$J$2, TabellaA1[[#This Row],[MER]]="X"), "X",IF(AND('Inserimento dati'!$B$3=$K$2, TabellaA1[[#This Row],[GIO]]="X"), "X", IF(AND('Inserimento dati'!$B$3=$L$2, TabellaA1[[#This Row],[VEN]]="X"), "X","")))))</f>
        <v/>
      </c>
      <c r="U384" s="54"/>
    </row>
    <row r="385" spans="1:22" ht="23.25" hidden="1" x14ac:dyDescent="0.25">
      <c r="A385" s="24"/>
      <c r="B385" s="24"/>
      <c r="C385" s="24" t="str">
        <f>IF(OR(TabellaA1[[#This Row],[LUN]]="X",TabellaA1[[#This Row],[MAR]]="X",TabellaA1[[#This Row],[MER]]="X",TabellaA1[[#This Row],[GIO]]="X",TabellaA1[[#This Row],[VEN]]="X",),"X","")</f>
        <v/>
      </c>
      <c r="D385" s="25" t="s">
        <v>26</v>
      </c>
      <c r="E385" s="26" t="s">
        <v>4867</v>
      </c>
      <c r="F385" s="26">
        <v>100</v>
      </c>
      <c r="G385" s="26" t="s">
        <v>4868</v>
      </c>
      <c r="H385" s="27"/>
      <c r="I385" s="27"/>
      <c r="J385" s="27"/>
      <c r="K385" s="27"/>
      <c r="L385" s="27"/>
      <c r="M385" s="26" t="s">
        <v>631</v>
      </c>
      <c r="N385" s="28"/>
      <c r="O385" s="29"/>
      <c r="P385" s="29"/>
      <c r="Q385" s="28"/>
      <c r="R385" s="28"/>
      <c r="S385" s="28"/>
      <c r="T385" s="30" t="str">
        <f ca="1">IF(AND('Inserimento dati'!$B$3=$H$2, TabellaA1[[#This Row],[LUN]]="X"), "X",IF(AND('Inserimento dati'!$B$3=$I$2, TabellaA1[[#This Row],[MAR]]="X"), "X", IF(AND('Inserimento dati'!$B$3=$J$2, TabellaA1[[#This Row],[MER]]="X"), "X",IF(AND('Inserimento dati'!$B$3=$K$2, TabellaA1[[#This Row],[GIO]]="X"), "X", IF(AND('Inserimento dati'!$B$3=$L$2, TabellaA1[[#This Row],[VEN]]="X"), "X","")))))</f>
        <v/>
      </c>
      <c r="U385" s="54"/>
    </row>
    <row r="386" spans="1:22" ht="23.25" hidden="1" x14ac:dyDescent="0.25">
      <c r="A386" s="24"/>
      <c r="B386" s="24"/>
      <c r="C386" s="24" t="str">
        <f>IF(OR(TabellaA1[[#This Row],[LUN]]="X",TabellaA1[[#This Row],[MAR]]="X",TabellaA1[[#This Row],[MER]]="X",TabellaA1[[#This Row],[GIO]]="X",TabellaA1[[#This Row],[VEN]]="X",),"X","")</f>
        <v/>
      </c>
      <c r="D386" s="25" t="s">
        <v>26</v>
      </c>
      <c r="E386" s="26" t="s">
        <v>4825</v>
      </c>
      <c r="F386" s="26">
        <v>100</v>
      </c>
      <c r="G386" s="26" t="s">
        <v>4826</v>
      </c>
      <c r="H386" s="27"/>
      <c r="I386" s="27"/>
      <c r="J386" s="27"/>
      <c r="K386" s="27"/>
      <c r="L386" s="27"/>
      <c r="M386" s="26" t="s">
        <v>631</v>
      </c>
      <c r="N386" s="28"/>
      <c r="O386" s="29"/>
      <c r="P386" s="29"/>
      <c r="Q386" s="28"/>
      <c r="R386" s="28"/>
      <c r="S386" s="28"/>
      <c r="T386" s="30" t="str">
        <f ca="1">IF(AND('Inserimento dati'!$B$3=$H$2, TabellaA1[[#This Row],[LUN]]="X"), "X",IF(AND('Inserimento dati'!$B$3=$I$2, TabellaA1[[#This Row],[MAR]]="X"), "X", IF(AND('Inserimento dati'!$B$3=$J$2, TabellaA1[[#This Row],[MER]]="X"), "X",IF(AND('Inserimento dati'!$B$3=$K$2, TabellaA1[[#This Row],[GIO]]="X"), "X", IF(AND('Inserimento dati'!$B$3=$L$2, TabellaA1[[#This Row],[VEN]]="X"), "X","")))))</f>
        <v/>
      </c>
      <c r="U386" s="54"/>
    </row>
    <row r="387" spans="1:22" ht="23.25" hidden="1" x14ac:dyDescent="0.25">
      <c r="A387" s="24"/>
      <c r="B387" s="24"/>
      <c r="C387" s="24" t="str">
        <f>IF(OR(TabellaA1[[#This Row],[LUN]]="X",TabellaA1[[#This Row],[MAR]]="X",TabellaA1[[#This Row],[MER]]="X",TabellaA1[[#This Row],[GIO]]="X",TabellaA1[[#This Row],[VEN]]="X",),"X","")</f>
        <v/>
      </c>
      <c r="D387" s="25" t="s">
        <v>26</v>
      </c>
      <c r="E387" s="26" t="s">
        <v>4881</v>
      </c>
      <c r="F387" s="26">
        <v>200</v>
      </c>
      <c r="G387" s="26" t="s">
        <v>4882</v>
      </c>
      <c r="H387" s="27"/>
      <c r="I387" s="27"/>
      <c r="J387" s="27"/>
      <c r="K387" s="27"/>
      <c r="L387" s="27"/>
      <c r="M387" s="26" t="s">
        <v>631</v>
      </c>
      <c r="N387" s="28"/>
      <c r="O387" s="29"/>
      <c r="P387" s="29"/>
      <c r="Q387" s="28"/>
      <c r="R387" s="28"/>
      <c r="S387" s="28"/>
      <c r="T387" s="30" t="str">
        <f ca="1">IF(AND('Inserimento dati'!$B$3=$H$2, TabellaA1[[#This Row],[LUN]]="X"), "X",IF(AND('Inserimento dati'!$B$3=$I$2, TabellaA1[[#This Row],[MAR]]="X"), "X", IF(AND('Inserimento dati'!$B$3=$J$2, TabellaA1[[#This Row],[MER]]="X"), "X",IF(AND('Inserimento dati'!$B$3=$K$2, TabellaA1[[#This Row],[GIO]]="X"), "X", IF(AND('Inserimento dati'!$B$3=$L$2, TabellaA1[[#This Row],[VEN]]="X"), "X","")))))</f>
        <v/>
      </c>
      <c r="U387" s="54"/>
    </row>
    <row r="388" spans="1:22" ht="23.25" hidden="1" x14ac:dyDescent="0.25">
      <c r="A388" s="24"/>
      <c r="B388" s="24"/>
      <c r="C388" s="24" t="str">
        <f>IF(OR(TabellaA1[[#This Row],[LUN]]="X",TabellaA1[[#This Row],[MAR]]="X",TabellaA1[[#This Row],[MER]]="X",TabellaA1[[#This Row],[GIO]]="X",TabellaA1[[#This Row],[VEN]]="X",),"X","")</f>
        <v/>
      </c>
      <c r="D388" s="25" t="s">
        <v>26</v>
      </c>
      <c r="E388" s="26" t="s">
        <v>4629</v>
      </c>
      <c r="F388" s="26">
        <v>400</v>
      </c>
      <c r="G388" s="26" t="s">
        <v>4630</v>
      </c>
      <c r="H388" s="27"/>
      <c r="I388" s="27"/>
      <c r="J388" s="27"/>
      <c r="K388" s="27"/>
      <c r="L388" s="27"/>
      <c r="M388" s="26" t="s">
        <v>631</v>
      </c>
      <c r="N388" s="28"/>
      <c r="O388" s="29"/>
      <c r="P388" s="29"/>
      <c r="Q388" s="28"/>
      <c r="R388" s="28"/>
      <c r="S388" s="28"/>
      <c r="T388" s="30" t="str">
        <f ca="1">IF(AND('Inserimento dati'!$B$3=$H$2, TabellaA1[[#This Row],[LUN]]="X"), "X",IF(AND('Inserimento dati'!$B$3=$I$2, TabellaA1[[#This Row],[MAR]]="X"), "X", IF(AND('Inserimento dati'!$B$3=$J$2, TabellaA1[[#This Row],[MER]]="X"), "X",IF(AND('Inserimento dati'!$B$3=$K$2, TabellaA1[[#This Row],[GIO]]="X"), "X", IF(AND('Inserimento dati'!$B$3=$L$2, TabellaA1[[#This Row],[VEN]]="X"), "X","")))))</f>
        <v/>
      </c>
      <c r="U388" s="54"/>
    </row>
    <row r="389" spans="1:22" ht="23.25" hidden="1" x14ac:dyDescent="0.25">
      <c r="A389" s="24"/>
      <c r="B389" s="24"/>
      <c r="C389" s="24" t="str">
        <f>IF(OR(TabellaA1[[#This Row],[LUN]]="X",TabellaA1[[#This Row],[MAR]]="X",TabellaA1[[#This Row],[MER]]="X",TabellaA1[[#This Row],[GIO]]="X",TabellaA1[[#This Row],[VEN]]="X",),"X","")</f>
        <v/>
      </c>
      <c r="D389" s="25" t="s">
        <v>26</v>
      </c>
      <c r="E389" s="26" t="s">
        <v>4705</v>
      </c>
      <c r="F389" s="26">
        <v>400</v>
      </c>
      <c r="G389" s="26" t="s">
        <v>4706</v>
      </c>
      <c r="H389" s="27"/>
      <c r="I389" s="27"/>
      <c r="J389" s="27"/>
      <c r="K389" s="27"/>
      <c r="L389" s="27"/>
      <c r="M389" s="26" t="s">
        <v>631</v>
      </c>
      <c r="N389" s="28"/>
      <c r="O389" s="29"/>
      <c r="P389" s="29"/>
      <c r="Q389" s="28"/>
      <c r="R389" s="28"/>
      <c r="S389" s="28"/>
      <c r="T389" s="30" t="str">
        <f ca="1">IF(AND('Inserimento dati'!$B$3=$H$2, TabellaA1[[#This Row],[LUN]]="X"), "X",IF(AND('Inserimento dati'!$B$3=$I$2, TabellaA1[[#This Row],[MAR]]="X"), "X", IF(AND('Inserimento dati'!$B$3=$J$2, TabellaA1[[#This Row],[MER]]="X"), "X",IF(AND('Inserimento dati'!$B$3=$K$2, TabellaA1[[#This Row],[GIO]]="X"), "X", IF(AND('Inserimento dati'!$B$3=$L$2, TabellaA1[[#This Row],[VEN]]="X"), "X","")))))</f>
        <v/>
      </c>
      <c r="U389" s="54"/>
    </row>
    <row r="390" spans="1:22" ht="23.25" hidden="1" x14ac:dyDescent="0.25">
      <c r="A390" s="24"/>
      <c r="B390" s="24"/>
      <c r="C390" s="24" t="str">
        <f>IF(OR(TabellaA1[[#This Row],[LUN]]="X",TabellaA1[[#This Row],[MAR]]="X",TabellaA1[[#This Row],[MER]]="X",TabellaA1[[#This Row],[GIO]]="X",TabellaA1[[#This Row],[VEN]]="X",),"X","")</f>
        <v/>
      </c>
      <c r="D390" s="25" t="s">
        <v>26</v>
      </c>
      <c r="E390" s="26" t="s">
        <v>4721</v>
      </c>
      <c r="F390" s="26">
        <v>400</v>
      </c>
      <c r="G390" s="26" t="s">
        <v>4722</v>
      </c>
      <c r="H390" s="27"/>
      <c r="I390" s="27"/>
      <c r="J390" s="27"/>
      <c r="K390" s="27"/>
      <c r="L390" s="27"/>
      <c r="M390" s="26" t="s">
        <v>631</v>
      </c>
      <c r="N390" s="28"/>
      <c r="O390" s="29"/>
      <c r="P390" s="29"/>
      <c r="Q390" s="28"/>
      <c r="R390" s="28"/>
      <c r="S390" s="28"/>
      <c r="T390" s="30" t="str">
        <f ca="1">IF(AND('Inserimento dati'!$B$3=$H$2, TabellaA1[[#This Row],[LUN]]="X"), "X",IF(AND('Inserimento dati'!$B$3=$I$2, TabellaA1[[#This Row],[MAR]]="X"), "X", IF(AND('Inserimento dati'!$B$3=$J$2, TabellaA1[[#This Row],[MER]]="X"), "X",IF(AND('Inserimento dati'!$B$3=$K$2, TabellaA1[[#This Row],[GIO]]="X"), "X", IF(AND('Inserimento dati'!$B$3=$L$2, TabellaA1[[#This Row],[VEN]]="X"), "X","")))))</f>
        <v/>
      </c>
      <c r="U390" s="54"/>
    </row>
    <row r="391" spans="1:22" ht="30" hidden="1" x14ac:dyDescent="0.25">
      <c r="A391" s="24"/>
      <c r="B391" s="24"/>
      <c r="C391" s="24" t="str">
        <f>IF(OR(TabellaA1[[#This Row],[LUN]]="X",TabellaA1[[#This Row],[MAR]]="X",TabellaA1[[#This Row],[MER]]="X",TabellaA1[[#This Row],[GIO]]="X",TabellaA1[[#This Row],[VEN]]="X",),"X","")</f>
        <v/>
      </c>
      <c r="D391" s="25" t="s">
        <v>26</v>
      </c>
      <c r="E391" s="26" t="s">
        <v>4869</v>
      </c>
      <c r="F391" s="26">
        <v>400</v>
      </c>
      <c r="G391" s="26" t="s">
        <v>4870</v>
      </c>
      <c r="H391" s="27"/>
      <c r="I391" s="27"/>
      <c r="J391" s="27"/>
      <c r="K391" s="27"/>
      <c r="L391" s="27"/>
      <c r="M391" s="26" t="s">
        <v>631</v>
      </c>
      <c r="N391" s="28"/>
      <c r="O391" s="29"/>
      <c r="P391" s="29"/>
      <c r="Q391" s="28"/>
      <c r="R391" s="28"/>
      <c r="S391" s="28"/>
      <c r="T391" s="30" t="str">
        <f ca="1">IF(AND('Inserimento dati'!$B$3=$H$2, TabellaA1[[#This Row],[LUN]]="X"), "X",IF(AND('Inserimento dati'!$B$3=$I$2, TabellaA1[[#This Row],[MAR]]="X"), "X", IF(AND('Inserimento dati'!$B$3=$J$2, TabellaA1[[#This Row],[MER]]="X"), "X",IF(AND('Inserimento dati'!$B$3=$K$2, TabellaA1[[#This Row],[GIO]]="X"), "X", IF(AND('Inserimento dati'!$B$3=$L$2, TabellaA1[[#This Row],[VEN]]="X"), "X","")))))</f>
        <v/>
      </c>
      <c r="U391" s="54"/>
    </row>
    <row r="392" spans="1:22" ht="30" hidden="1" x14ac:dyDescent="0.25">
      <c r="A392" s="24"/>
      <c r="B392" s="24"/>
      <c r="C392" s="24" t="str">
        <f>IF(OR(TabellaA1[[#This Row],[LUN]]="X",TabellaA1[[#This Row],[MAR]]="X",TabellaA1[[#This Row],[MER]]="X",TabellaA1[[#This Row],[GIO]]="X",TabellaA1[[#This Row],[VEN]]="X",),"X","")</f>
        <v/>
      </c>
      <c r="D392" s="25" t="s">
        <v>26</v>
      </c>
      <c r="E392" s="26" t="s">
        <v>4910</v>
      </c>
      <c r="F392" s="26">
        <v>400</v>
      </c>
      <c r="G392" s="26" t="s">
        <v>4911</v>
      </c>
      <c r="H392" s="27"/>
      <c r="I392" s="27"/>
      <c r="J392" s="27"/>
      <c r="K392" s="27"/>
      <c r="L392" s="27"/>
      <c r="M392" s="26" t="s">
        <v>631</v>
      </c>
      <c r="N392" s="28"/>
      <c r="O392" s="29"/>
      <c r="P392" s="29"/>
      <c r="Q392" s="28"/>
      <c r="R392" s="28"/>
      <c r="S392" s="28"/>
      <c r="T392" s="30" t="str">
        <f ca="1">IF(AND('Inserimento dati'!$B$3=$H$2, TabellaA1[[#This Row],[LUN]]="X"), "X",IF(AND('Inserimento dati'!$B$3=$I$2, TabellaA1[[#This Row],[MAR]]="X"), "X", IF(AND('Inserimento dati'!$B$3=$J$2, TabellaA1[[#This Row],[MER]]="X"), "X",IF(AND('Inserimento dati'!$B$3=$K$2, TabellaA1[[#This Row],[GIO]]="X"), "X", IF(AND('Inserimento dati'!$B$3=$L$2, TabellaA1[[#This Row],[VEN]]="X"), "X","")))))</f>
        <v/>
      </c>
      <c r="U392" s="54"/>
    </row>
    <row r="393" spans="1:22" ht="23.25" x14ac:dyDescent="0.25">
      <c r="A393" s="24"/>
      <c r="B393" s="24"/>
      <c r="C393" s="24" t="str">
        <f>IF(OR(TabellaA1[[#This Row],[LUN]]="X",TabellaA1[[#This Row],[MAR]]="X",TabellaA1[[#This Row],[MER]]="X",TabellaA1[[#This Row],[GIO]]="X",TabellaA1[[#This Row],[VEN]]="X",),"X","")</f>
        <v>X</v>
      </c>
      <c r="D393" s="25" t="s">
        <v>26</v>
      </c>
      <c r="E393" s="26" t="s">
        <v>5054</v>
      </c>
      <c r="F393" s="26">
        <v>100</v>
      </c>
      <c r="G393" s="26" t="s">
        <v>5055</v>
      </c>
      <c r="H393" s="27" t="s">
        <v>109</v>
      </c>
      <c r="I393" s="27" t="s">
        <v>109</v>
      </c>
      <c r="J393" s="27"/>
      <c r="K393" s="27"/>
      <c r="L393" s="27"/>
      <c r="M393" s="26" t="s">
        <v>631</v>
      </c>
      <c r="N393" s="28"/>
      <c r="O393" s="29"/>
      <c r="P393" s="29"/>
      <c r="Q393" s="28"/>
      <c r="R393" s="28"/>
      <c r="S393" s="28"/>
      <c r="T393" s="30" t="str">
        <f ca="1">IF(AND('Inserimento dati'!$B$3=$H$2, TabellaA1[[#This Row],[LUN]]="X"), "X",IF(AND('Inserimento dati'!$B$3=$I$2, TabellaA1[[#This Row],[MAR]]="X"), "X", IF(AND('Inserimento dati'!$B$3=$J$2, TabellaA1[[#This Row],[MER]]="X"), "X",IF(AND('Inserimento dati'!$B$3=$K$2, TabellaA1[[#This Row],[GIO]]="X"), "X", IF(AND('Inserimento dati'!$B$3=$L$2, TabellaA1[[#This Row],[VEN]]="X"), "X","")))))</f>
        <v>X</v>
      </c>
      <c r="U393" s="54"/>
    </row>
    <row r="394" spans="1:22" ht="23.25" x14ac:dyDescent="0.25">
      <c r="A394" s="24"/>
      <c r="B394" s="24"/>
      <c r="C394" s="24" t="str">
        <f>IF(OR(TabellaA1[[#This Row],[LUN]]="X",TabellaA1[[#This Row],[MAR]]="X",TabellaA1[[#This Row],[MER]]="X",TabellaA1[[#This Row],[GIO]]="X",TabellaA1[[#This Row],[VEN]]="X",),"X","")</f>
        <v>X</v>
      </c>
      <c r="D394" s="25" t="s">
        <v>26</v>
      </c>
      <c r="E394" s="26" t="s">
        <v>5092</v>
      </c>
      <c r="F394" s="26">
        <v>100</v>
      </c>
      <c r="G394" s="26" t="s">
        <v>5093</v>
      </c>
      <c r="H394" s="27"/>
      <c r="I394" s="27" t="s">
        <v>109</v>
      </c>
      <c r="J394" s="27"/>
      <c r="K394" s="27"/>
      <c r="L394" s="27"/>
      <c r="M394" s="26" t="s">
        <v>631</v>
      </c>
      <c r="N394" s="28"/>
      <c r="O394" s="29"/>
      <c r="P394" s="29"/>
      <c r="Q394" s="28"/>
      <c r="R394" s="28"/>
      <c r="S394" s="28"/>
      <c r="T394" s="30" t="str">
        <f ca="1">IF(AND('Inserimento dati'!$B$3=$H$2, TabellaA1[[#This Row],[LUN]]="X"), "X",IF(AND('Inserimento dati'!$B$3=$I$2, TabellaA1[[#This Row],[MAR]]="X"), "X", IF(AND('Inserimento dati'!$B$3=$J$2, TabellaA1[[#This Row],[MER]]="X"), "X",IF(AND('Inserimento dati'!$B$3=$K$2, TabellaA1[[#This Row],[GIO]]="X"), "X", IF(AND('Inserimento dati'!$B$3=$L$2, TabellaA1[[#This Row],[VEN]]="X"), "X","")))))</f>
        <v>X</v>
      </c>
      <c r="U394" s="54"/>
    </row>
    <row r="395" spans="1:22" ht="23.25" x14ac:dyDescent="0.25">
      <c r="A395" s="24"/>
      <c r="B395" s="24"/>
      <c r="C395" s="24" t="str">
        <f>IF(OR(TabellaA1[[#This Row],[LUN]]="X",TabellaA1[[#This Row],[MAR]]="X",TabellaA1[[#This Row],[MER]]="X",TabellaA1[[#This Row],[GIO]]="X",TabellaA1[[#This Row],[VEN]]="X",),"X","")</f>
        <v>X</v>
      </c>
      <c r="D395" s="25" t="s">
        <v>26</v>
      </c>
      <c r="E395" s="26" t="s">
        <v>5094</v>
      </c>
      <c r="F395" s="26">
        <v>100</v>
      </c>
      <c r="G395" s="26" t="s">
        <v>5095</v>
      </c>
      <c r="H395" s="27"/>
      <c r="I395" s="27" t="s">
        <v>109</v>
      </c>
      <c r="J395" s="27"/>
      <c r="K395" s="27"/>
      <c r="L395" s="27"/>
      <c r="M395" s="26" t="s">
        <v>631</v>
      </c>
      <c r="N395" s="28"/>
      <c r="O395" s="29"/>
      <c r="P395" s="29"/>
      <c r="Q395" s="28"/>
      <c r="R395" s="28"/>
      <c r="S395" s="28"/>
      <c r="T395" s="30" t="str">
        <f ca="1">IF(AND('Inserimento dati'!$B$3=$H$2, TabellaA1[[#This Row],[LUN]]="X"), "X",IF(AND('Inserimento dati'!$B$3=$I$2, TabellaA1[[#This Row],[MAR]]="X"), "X", IF(AND('Inserimento dati'!$B$3=$J$2, TabellaA1[[#This Row],[MER]]="X"), "X",IF(AND('Inserimento dati'!$B$3=$K$2, TabellaA1[[#This Row],[GIO]]="X"), "X", IF(AND('Inserimento dati'!$B$3=$L$2, TabellaA1[[#This Row],[VEN]]="X"), "X","")))))</f>
        <v>X</v>
      </c>
      <c r="U395" s="54"/>
    </row>
    <row r="396" spans="1:22" ht="30" hidden="1" x14ac:dyDescent="0.25">
      <c r="A396" s="24"/>
      <c r="B396" s="24"/>
      <c r="C396" s="24" t="str">
        <f>IF(OR(TabellaA1[[#This Row],[LUN]]="X",TabellaA1[[#This Row],[MAR]]="X",TabellaA1[[#This Row],[MER]]="X",TabellaA1[[#This Row],[GIO]]="X",TabellaA1[[#This Row],[VEN]]="X",),"X","")</f>
        <v/>
      </c>
      <c r="D396" s="25" t="s">
        <v>26</v>
      </c>
      <c r="E396" s="26" t="s">
        <v>5077</v>
      </c>
      <c r="F396" s="26">
        <v>200</v>
      </c>
      <c r="G396" s="26" t="s">
        <v>5078</v>
      </c>
      <c r="H396" s="27"/>
      <c r="I396" s="27"/>
      <c r="J396" s="27"/>
      <c r="K396" s="27"/>
      <c r="L396" s="27"/>
      <c r="M396" s="26" t="s">
        <v>631</v>
      </c>
      <c r="N396" s="28"/>
      <c r="O396" s="29"/>
      <c r="P396" s="29"/>
      <c r="Q396" s="28" t="s">
        <v>5098</v>
      </c>
      <c r="R396" s="28">
        <v>46128</v>
      </c>
      <c r="S396" s="28" t="s">
        <v>44</v>
      </c>
      <c r="T396" s="30" t="str">
        <f ca="1">IF(AND('Inserimento dati'!$B$3=$H$2, TabellaA1[[#This Row],[LUN]]="X"), "X",IF(AND('Inserimento dati'!$B$3=$I$2, TabellaA1[[#This Row],[MAR]]="X"), "X", IF(AND('Inserimento dati'!$B$3=$J$2, TabellaA1[[#This Row],[MER]]="X"), "X",IF(AND('Inserimento dati'!$B$3=$K$2, TabellaA1[[#This Row],[GIO]]="X"), "X", IF(AND('Inserimento dati'!$B$3=$L$2, TabellaA1[[#This Row],[VEN]]="X"), "X","")))))</f>
        <v/>
      </c>
      <c r="U396" s="54"/>
    </row>
    <row r="397" spans="1:22" ht="30" hidden="1" x14ac:dyDescent="0.25">
      <c r="A397" s="24"/>
      <c r="B397" s="24"/>
      <c r="C397" s="24" t="str">
        <f>IF(OR(TabellaA1[[#This Row],[LUN]]="X",TabellaA1[[#This Row],[MAR]]="X",TabellaA1[[#This Row],[MER]]="X",TabellaA1[[#This Row],[GIO]]="X",TabellaA1[[#This Row],[VEN]]="X",),"X","")</f>
        <v/>
      </c>
      <c r="D397" s="25" t="s">
        <v>26</v>
      </c>
      <c r="E397" s="26" t="s">
        <v>5075</v>
      </c>
      <c r="F397" s="26">
        <v>400</v>
      </c>
      <c r="G397" s="26" t="s">
        <v>5076</v>
      </c>
      <c r="H397" s="27"/>
      <c r="I397" s="27"/>
      <c r="J397" s="27"/>
      <c r="K397" s="27"/>
      <c r="L397" s="27"/>
      <c r="M397" s="26" t="s">
        <v>631</v>
      </c>
      <c r="N397" s="28"/>
      <c r="O397" s="29"/>
      <c r="P397" s="29"/>
      <c r="Q397" s="28" t="s">
        <v>5099</v>
      </c>
      <c r="R397" s="28">
        <v>46128</v>
      </c>
      <c r="S397" s="28" t="s">
        <v>5028</v>
      </c>
      <c r="T397" s="30" t="str">
        <f ca="1">IF(AND('Inserimento dati'!$B$3=$H$2, TabellaA1[[#This Row],[LUN]]="X"), "X",IF(AND('Inserimento dati'!$B$3=$I$2, TabellaA1[[#This Row],[MAR]]="X"), "X", IF(AND('Inserimento dati'!$B$3=$J$2, TabellaA1[[#This Row],[MER]]="X"), "X",IF(AND('Inserimento dati'!$B$3=$K$2, TabellaA1[[#This Row],[GIO]]="X"), "X", IF(AND('Inserimento dati'!$B$3=$L$2, TabellaA1[[#This Row],[VEN]]="X"), "X","")))))</f>
        <v/>
      </c>
      <c r="U397" s="54"/>
    </row>
    <row r="398" spans="1:22" ht="30" hidden="1" x14ac:dyDescent="0.25">
      <c r="A398" s="24"/>
      <c r="B398" s="24"/>
      <c r="C398" s="24" t="str">
        <f>IF(OR(TabellaA1[[#This Row],[LUN]]="X",TabellaA1[[#This Row],[MAR]]="X",TabellaA1[[#This Row],[MER]]="X",TabellaA1[[#This Row],[GIO]]="X",TabellaA1[[#This Row],[VEN]]="X",),"X","")</f>
        <v/>
      </c>
      <c r="D398" s="25" t="s">
        <v>26</v>
      </c>
      <c r="E398" s="26" t="s">
        <v>5024</v>
      </c>
      <c r="F398" s="26">
        <v>200</v>
      </c>
      <c r="G398" s="26" t="s">
        <v>5025</v>
      </c>
      <c r="H398" s="27"/>
      <c r="I398" s="27"/>
      <c r="J398" s="27"/>
      <c r="K398" s="27"/>
      <c r="L398" s="27"/>
      <c r="M398" s="26" t="s">
        <v>631</v>
      </c>
      <c r="N398" s="28"/>
      <c r="O398" s="29"/>
      <c r="P398" s="29"/>
      <c r="Q398" s="28" t="s">
        <v>5036</v>
      </c>
      <c r="R398" s="28">
        <v>46126</v>
      </c>
      <c r="S398" s="28" t="s">
        <v>5028</v>
      </c>
      <c r="T398" s="30" t="str">
        <f ca="1">IF(AND('Inserimento dati'!$B$3=$H$2, TabellaA1[[#This Row],[LUN]]="X"), "X",IF(AND('Inserimento dati'!$B$3=$I$2, TabellaA1[[#This Row],[MAR]]="X"), "X", IF(AND('Inserimento dati'!$B$3=$J$2, TabellaA1[[#This Row],[MER]]="X"), "X",IF(AND('Inserimento dati'!$B$3=$K$2, TabellaA1[[#This Row],[GIO]]="X"), "X", IF(AND('Inserimento dati'!$B$3=$L$2, TabellaA1[[#This Row],[VEN]]="X"), "X","")))))</f>
        <v/>
      </c>
      <c r="U398" s="54"/>
      <c r="V398" s="55" t="s">
        <v>5100</v>
      </c>
    </row>
    <row r="399" spans="1:22" ht="30" hidden="1" x14ac:dyDescent="0.25">
      <c r="A399" s="24"/>
      <c r="B399" s="24"/>
      <c r="C399" s="24" t="str">
        <f>IF(OR(TabellaA1[[#This Row],[LUN]]="X",TabellaA1[[#This Row],[MAR]]="X",TabellaA1[[#This Row],[MER]]="X",TabellaA1[[#This Row],[GIO]]="X",TabellaA1[[#This Row],[VEN]]="X",),"X","")</f>
        <v/>
      </c>
      <c r="D399" s="25" t="s">
        <v>26</v>
      </c>
      <c r="E399" s="26" t="s">
        <v>5026</v>
      </c>
      <c r="F399" s="26">
        <v>100</v>
      </c>
      <c r="G399" s="26" t="s">
        <v>5027</v>
      </c>
      <c r="H399" s="27"/>
      <c r="I399" s="27"/>
      <c r="J399" s="27"/>
      <c r="K399" s="27"/>
      <c r="L399" s="27"/>
      <c r="M399" s="26" t="s">
        <v>631</v>
      </c>
      <c r="N399" s="28"/>
      <c r="O399" s="29"/>
      <c r="P399" s="29"/>
      <c r="Q399" s="28" t="s">
        <v>5036</v>
      </c>
      <c r="R399" s="28">
        <v>46126</v>
      </c>
      <c r="S399" s="28" t="s">
        <v>5028</v>
      </c>
      <c r="T399" s="30" t="str">
        <f ca="1">IF(AND('Inserimento dati'!$B$3=$H$2, TabellaA1[[#This Row],[LUN]]="X"), "X",IF(AND('Inserimento dati'!$B$3=$I$2, TabellaA1[[#This Row],[MAR]]="X"), "X", IF(AND('Inserimento dati'!$B$3=$J$2, TabellaA1[[#This Row],[MER]]="X"), "X",IF(AND('Inserimento dati'!$B$3=$K$2, TabellaA1[[#This Row],[GIO]]="X"), "X", IF(AND('Inserimento dati'!$B$3=$L$2, TabellaA1[[#This Row],[VEN]]="X"), "X","")))))</f>
        <v/>
      </c>
      <c r="U399" s="54"/>
    </row>
    <row r="400" spans="1:22" ht="30" hidden="1" x14ac:dyDescent="0.25">
      <c r="A400" s="24"/>
      <c r="B400" s="24"/>
      <c r="C400" s="24" t="str">
        <f>IF(OR(TabellaA1[[#This Row],[LUN]]="X",TabellaA1[[#This Row],[MAR]]="X",TabellaA1[[#This Row],[MER]]="X",TabellaA1[[#This Row],[GIO]]="X",TabellaA1[[#This Row],[VEN]]="X",),"X","")</f>
        <v/>
      </c>
      <c r="D400" s="25" t="s">
        <v>26</v>
      </c>
      <c r="E400" s="26" t="s">
        <v>5048</v>
      </c>
      <c r="F400" s="26">
        <v>100</v>
      </c>
      <c r="G400" s="26" t="s">
        <v>5049</v>
      </c>
      <c r="H400" s="27"/>
      <c r="I400" s="27"/>
      <c r="J400" s="27"/>
      <c r="K400" s="27"/>
      <c r="L400" s="27"/>
      <c r="M400" s="26" t="s">
        <v>631</v>
      </c>
      <c r="N400" s="28"/>
      <c r="O400" s="29"/>
      <c r="P400" s="29"/>
      <c r="Q400" s="28" t="s">
        <v>5088</v>
      </c>
      <c r="R400" s="28">
        <v>46128</v>
      </c>
      <c r="S400" s="28" t="s">
        <v>44</v>
      </c>
      <c r="T400" s="30" t="str">
        <f ca="1">IF(AND('Inserimento dati'!$B$3=$H$2, TabellaA1[[#This Row],[LUN]]="X"), "X",IF(AND('Inserimento dati'!$B$3=$I$2, TabellaA1[[#This Row],[MAR]]="X"), "X", IF(AND('Inserimento dati'!$B$3=$J$2, TabellaA1[[#This Row],[MER]]="X"), "X",IF(AND('Inserimento dati'!$B$3=$K$2, TabellaA1[[#This Row],[GIO]]="X"), "X", IF(AND('Inserimento dati'!$B$3=$L$2, TabellaA1[[#This Row],[VEN]]="X"), "X","")))))</f>
        <v/>
      </c>
      <c r="U400" s="54"/>
      <c r="V400" s="55" t="s">
        <v>5091</v>
      </c>
    </row>
    <row r="401" spans="1:22" ht="30" hidden="1" x14ac:dyDescent="0.25">
      <c r="A401" s="24"/>
      <c r="B401" s="24"/>
      <c r="C401" s="24" t="str">
        <f>IF(OR(TabellaA1[[#This Row],[LUN]]="X",TabellaA1[[#This Row],[MAR]]="X",TabellaA1[[#This Row],[MER]]="X",TabellaA1[[#This Row],[GIO]]="X",TabellaA1[[#This Row],[VEN]]="X",),"X","")</f>
        <v/>
      </c>
      <c r="D401" s="25" t="s">
        <v>26</v>
      </c>
      <c r="E401" s="26" t="s">
        <v>5050</v>
      </c>
      <c r="F401" s="26">
        <v>900</v>
      </c>
      <c r="G401" s="26" t="s">
        <v>5051</v>
      </c>
      <c r="H401" s="27"/>
      <c r="I401" s="27"/>
      <c r="J401" s="27"/>
      <c r="K401" s="27"/>
      <c r="L401" s="27"/>
      <c r="M401" s="26" t="s">
        <v>631</v>
      </c>
      <c r="N401" s="28"/>
      <c r="O401" s="29"/>
      <c r="P401" s="29"/>
      <c r="Q401" s="28" t="s">
        <v>5085</v>
      </c>
      <c r="R401" s="28">
        <v>46128</v>
      </c>
      <c r="S401" s="28" t="s">
        <v>44</v>
      </c>
      <c r="T401" s="30" t="str">
        <f ca="1">IF(AND('Inserimento dati'!$B$3=$H$2, TabellaA1[[#This Row],[LUN]]="X"), "X",IF(AND('Inserimento dati'!$B$3=$I$2, TabellaA1[[#This Row],[MAR]]="X"), "X", IF(AND('Inserimento dati'!$B$3=$J$2, TabellaA1[[#This Row],[MER]]="X"), "X",IF(AND('Inserimento dati'!$B$3=$K$2, TabellaA1[[#This Row],[GIO]]="X"), "X", IF(AND('Inserimento dati'!$B$3=$L$2, TabellaA1[[#This Row],[VEN]]="X"), "X","")))))</f>
        <v/>
      </c>
      <c r="U401" s="54"/>
      <c r="V401" s="55">
        <v>46128.621238425927</v>
      </c>
    </row>
    <row r="402" spans="1:22" ht="30" hidden="1" x14ac:dyDescent="0.25">
      <c r="A402" s="24"/>
      <c r="B402" s="24"/>
      <c r="C402" s="24" t="str">
        <f>IF(OR(TabellaA1[[#This Row],[LUN]]="X",TabellaA1[[#This Row],[MAR]]="X",TabellaA1[[#This Row],[MER]]="X",TabellaA1[[#This Row],[GIO]]="X",TabellaA1[[#This Row],[VEN]]="X",),"X","")</f>
        <v/>
      </c>
      <c r="D402" s="25" t="s">
        <v>26</v>
      </c>
      <c r="E402" s="26" t="s">
        <v>4997</v>
      </c>
      <c r="F402" s="26">
        <v>400</v>
      </c>
      <c r="G402" s="26" t="s">
        <v>4998</v>
      </c>
      <c r="H402" s="27"/>
      <c r="I402" s="27"/>
      <c r="J402" s="27"/>
      <c r="K402" s="27"/>
      <c r="L402" s="27"/>
      <c r="M402" s="26" t="s">
        <v>631</v>
      </c>
      <c r="N402" s="28"/>
      <c r="O402" s="29"/>
      <c r="P402" s="29"/>
      <c r="Q402" s="28" t="s">
        <v>5001</v>
      </c>
      <c r="R402" s="28">
        <v>46122</v>
      </c>
      <c r="S402" s="28" t="s">
        <v>35</v>
      </c>
      <c r="T402" s="30" t="str">
        <f ca="1">IF(AND('Inserimento dati'!$B$3=$H$2, TabellaA1[[#This Row],[LUN]]="X"), "X",IF(AND('Inserimento dati'!$B$3=$I$2, TabellaA1[[#This Row],[MAR]]="X"), "X", IF(AND('Inserimento dati'!$B$3=$J$2, TabellaA1[[#This Row],[MER]]="X"), "X",IF(AND('Inserimento dati'!$B$3=$K$2, TabellaA1[[#This Row],[GIO]]="X"), "X", IF(AND('Inserimento dati'!$B$3=$L$2, TabellaA1[[#This Row],[VEN]]="X"), "X","")))))</f>
        <v/>
      </c>
      <c r="U402" s="54"/>
      <c r="V402" s="55">
        <v>46128.530925925923</v>
      </c>
    </row>
    <row r="403" spans="1:22" ht="23.25" hidden="1" x14ac:dyDescent="0.25">
      <c r="A403" s="24"/>
      <c r="B403" s="24"/>
      <c r="C403" s="24" t="str">
        <f>IF(OR(TabellaA1[[#This Row],[LUN]]="X",TabellaA1[[#This Row],[MAR]]="X",TabellaA1[[#This Row],[MER]]="X",TabellaA1[[#This Row],[GIO]]="X",TabellaA1[[#This Row],[VEN]]="X",),"X","")</f>
        <v/>
      </c>
      <c r="D403" s="25" t="s">
        <v>26</v>
      </c>
      <c r="E403" s="26" t="s">
        <v>4807</v>
      </c>
      <c r="F403" s="26">
        <v>400</v>
      </c>
      <c r="G403" s="26" t="s">
        <v>4808</v>
      </c>
      <c r="H403" s="27"/>
      <c r="I403" s="27"/>
      <c r="J403" s="27"/>
      <c r="K403" s="27"/>
      <c r="L403" s="27"/>
      <c r="M403" s="26" t="s">
        <v>631</v>
      </c>
      <c r="N403" s="28"/>
      <c r="O403" s="29"/>
      <c r="P403" s="29"/>
      <c r="Q403" s="28" t="s">
        <v>5030</v>
      </c>
      <c r="R403" s="28">
        <v>46122</v>
      </c>
      <c r="S403" s="28" t="s">
        <v>44</v>
      </c>
      <c r="T403" s="30" t="str">
        <f ca="1">IF(AND('Inserimento dati'!$B$3=$H$2, TabellaA1[[#This Row],[LUN]]="X"), "X",IF(AND('Inserimento dati'!$B$3=$I$2, TabellaA1[[#This Row],[MAR]]="X"), "X", IF(AND('Inserimento dati'!$B$3=$J$2, TabellaA1[[#This Row],[MER]]="X"), "X",IF(AND('Inserimento dati'!$B$3=$K$2, TabellaA1[[#This Row],[GIO]]="X"), "X", IF(AND('Inserimento dati'!$B$3=$L$2, TabellaA1[[#This Row],[VEN]]="X"), "X","")))))</f>
        <v/>
      </c>
      <c r="U403" s="54"/>
      <c r="V403" s="55">
        <v>46128.627650462964</v>
      </c>
    </row>
    <row r="404" spans="1:22" ht="30" hidden="1" x14ac:dyDescent="0.25">
      <c r="A404" s="24"/>
      <c r="B404" s="24"/>
      <c r="C404" s="24" t="str">
        <f>IF(OR(TabellaA1[[#This Row],[LUN]]="X",TabellaA1[[#This Row],[MAR]]="X",TabellaA1[[#This Row],[MER]]="X",TabellaA1[[#This Row],[GIO]]="X",TabellaA1[[#This Row],[VEN]]="X",),"X","")</f>
        <v/>
      </c>
      <c r="D404" s="25" t="s">
        <v>26</v>
      </c>
      <c r="E404" s="26" t="s">
        <v>4843</v>
      </c>
      <c r="F404" s="26">
        <v>400</v>
      </c>
      <c r="G404" s="26" t="s">
        <v>4844</v>
      </c>
      <c r="H404" s="27"/>
      <c r="I404" s="27"/>
      <c r="J404" s="27"/>
      <c r="K404" s="27"/>
      <c r="L404" s="27"/>
      <c r="M404" s="26" t="s">
        <v>631</v>
      </c>
      <c r="N404" s="28"/>
      <c r="O404" s="29"/>
      <c r="P404" s="29"/>
      <c r="Q404" s="28" t="s">
        <v>4969</v>
      </c>
      <c r="R404" s="28">
        <v>46120</v>
      </c>
      <c r="S404" s="28" t="s">
        <v>4968</v>
      </c>
      <c r="T404" s="30" t="str">
        <f ca="1">IF(AND('Inserimento dati'!$B$3=$H$2, TabellaA1[[#This Row],[LUN]]="X"), "X",IF(AND('Inserimento dati'!$B$3=$I$2, TabellaA1[[#This Row],[MAR]]="X"), "X", IF(AND('Inserimento dati'!$B$3=$J$2, TabellaA1[[#This Row],[MER]]="X"), "X",IF(AND('Inserimento dati'!$B$3=$K$2, TabellaA1[[#This Row],[GIO]]="X"), "X", IF(AND('Inserimento dati'!$B$3=$L$2, TabellaA1[[#This Row],[VEN]]="X"), "X","")))))</f>
        <v/>
      </c>
      <c r="U404" s="54"/>
      <c r="V404" s="55">
        <v>46126.524722222224</v>
      </c>
    </row>
    <row r="405" spans="1:22" ht="23.25" hidden="1" x14ac:dyDescent="0.25">
      <c r="A405" s="24"/>
      <c r="B405" s="24"/>
      <c r="C405" s="24" t="str">
        <f>IF(OR(TabellaA1[[#This Row],[LUN]]="X",TabellaA1[[#This Row],[MAR]]="X",TabellaA1[[#This Row],[MER]]="X",TabellaA1[[#This Row],[GIO]]="X",TabellaA1[[#This Row],[VEN]]="X",),"X","")</f>
        <v/>
      </c>
      <c r="D405" s="25" t="s">
        <v>26</v>
      </c>
      <c r="E405" s="26" t="s">
        <v>4942</v>
      </c>
      <c r="F405" s="26">
        <v>100</v>
      </c>
      <c r="G405" s="26" t="s">
        <v>855</v>
      </c>
      <c r="H405" s="27"/>
      <c r="I405" s="27"/>
      <c r="J405" s="27"/>
      <c r="K405" s="27"/>
      <c r="L405" s="27"/>
      <c r="M405" s="26" t="s">
        <v>631</v>
      </c>
      <c r="N405" s="28"/>
      <c r="O405" s="29"/>
      <c r="P405" s="29"/>
      <c r="Q405" s="28" t="s">
        <v>4967</v>
      </c>
      <c r="R405" s="28">
        <v>46120</v>
      </c>
      <c r="S405" s="28" t="s">
        <v>44</v>
      </c>
      <c r="T405" s="30" t="str">
        <f ca="1">IF(AND('Inserimento dati'!$B$3=$H$2, TabellaA1[[#This Row],[LUN]]="X"), "X",IF(AND('Inserimento dati'!$B$3=$I$2, TabellaA1[[#This Row],[MAR]]="X"), "X", IF(AND('Inserimento dati'!$B$3=$J$2, TabellaA1[[#This Row],[MER]]="X"), "X",IF(AND('Inserimento dati'!$B$3=$K$2, TabellaA1[[#This Row],[GIO]]="X"), "X", IF(AND('Inserimento dati'!$B$3=$L$2, TabellaA1[[#This Row],[VEN]]="X"), "X","")))))</f>
        <v/>
      </c>
      <c r="U405" s="54"/>
      <c r="V405" s="55">
        <v>46120.543553240743</v>
      </c>
    </row>
    <row r="406" spans="1:22" ht="23.25" hidden="1" x14ac:dyDescent="0.25">
      <c r="A406" s="24"/>
      <c r="B406" s="24"/>
      <c r="C406" s="24" t="str">
        <f>IF(OR(TabellaA1[[#This Row],[LUN]]="X",TabellaA1[[#This Row],[MAR]]="X",TabellaA1[[#This Row],[MER]]="X",TabellaA1[[#This Row],[GIO]]="X",TabellaA1[[#This Row],[VEN]]="X",),"X","")</f>
        <v/>
      </c>
      <c r="D406" s="25" t="s">
        <v>26</v>
      </c>
      <c r="E406" s="26" t="s">
        <v>4692</v>
      </c>
      <c r="F406" s="26">
        <v>100</v>
      </c>
      <c r="G406" s="26" t="s">
        <v>4693</v>
      </c>
      <c r="H406" s="27"/>
      <c r="I406" s="27"/>
      <c r="J406" s="27"/>
      <c r="K406" s="27"/>
      <c r="L406" s="27"/>
      <c r="M406" s="26" t="s">
        <v>631</v>
      </c>
      <c r="N406" s="28"/>
      <c r="O406" s="29"/>
      <c r="P406" s="29"/>
      <c r="Q406" s="28" t="s">
        <v>4697</v>
      </c>
      <c r="R406" s="28">
        <v>46085</v>
      </c>
      <c r="S406" s="28" t="s">
        <v>35</v>
      </c>
      <c r="T406" s="30" t="str">
        <f ca="1">IF(AND('Inserimento dati'!$B$3=$H$2, TabellaA1[[#This Row],[LUN]]="X"), "X",IF(AND('Inserimento dati'!$B$3=$I$2, TabellaA1[[#This Row],[MAR]]="X"), "X", IF(AND('Inserimento dati'!$B$3=$J$2, TabellaA1[[#This Row],[MER]]="X"), "X",IF(AND('Inserimento dati'!$B$3=$K$2, TabellaA1[[#This Row],[GIO]]="X"), "X", IF(AND('Inserimento dati'!$B$3=$L$2, TabellaA1[[#This Row],[VEN]]="X"), "X","")))))</f>
        <v/>
      </c>
      <c r="U406" s="54"/>
    </row>
    <row r="407" spans="1:22" ht="23.25" hidden="1" x14ac:dyDescent="0.25">
      <c r="A407" s="24"/>
      <c r="B407" s="24"/>
      <c r="C407" s="24" t="str">
        <f>IF(OR(TabellaA1[[#This Row],[LUN]]="X",TabellaA1[[#This Row],[MAR]]="X",TabellaA1[[#This Row],[MER]]="X",TabellaA1[[#This Row],[GIO]]="X",TabellaA1[[#This Row],[VEN]]="X",),"X","")</f>
        <v/>
      </c>
      <c r="D407" s="25" t="s">
        <v>26</v>
      </c>
      <c r="E407" s="26" t="s">
        <v>5173</v>
      </c>
      <c r="F407" s="26">
        <v>100</v>
      </c>
      <c r="G407" s="26" t="s">
        <v>5174</v>
      </c>
      <c r="H407" s="27"/>
      <c r="I407" s="27"/>
      <c r="J407" s="27"/>
      <c r="K407" s="27"/>
      <c r="L407" s="27"/>
      <c r="M407" s="26" t="s">
        <v>631</v>
      </c>
      <c r="N407" s="28"/>
      <c r="O407" s="29"/>
      <c r="P407" s="29"/>
      <c r="Q407" s="28"/>
      <c r="R407" s="28"/>
      <c r="S407" s="28"/>
      <c r="T407" s="30" t="str">
        <f ca="1">IF(AND('Inserimento dati'!$B$3=$H$2, TabellaA1[[#This Row],[LUN]]="X"), "X",IF(AND('Inserimento dati'!$B$3=$I$2, TabellaA1[[#This Row],[MAR]]="X"), "X", IF(AND('Inserimento dati'!$B$3=$J$2, TabellaA1[[#This Row],[MER]]="X"), "X",IF(AND('Inserimento dati'!$B$3=$K$2, TabellaA1[[#This Row],[GIO]]="X"), "X", IF(AND('Inserimento dati'!$B$3=$L$2, TabellaA1[[#This Row],[VEN]]="X"), "X","")))))</f>
        <v/>
      </c>
      <c r="U407" s="54"/>
      <c r="V407" s="55">
        <v>46125.553402777776</v>
      </c>
    </row>
    <row r="408" spans="1:22" ht="23.25" hidden="1" x14ac:dyDescent="0.25">
      <c r="A408" s="24"/>
      <c r="B408" s="24"/>
      <c r="C408" s="24" t="str">
        <f>IF(OR(TabellaA1[[#This Row],[LUN]]="X",TabellaA1[[#This Row],[MAR]]="X",TabellaA1[[#This Row],[MER]]="X",TabellaA1[[#This Row],[GIO]]="X",TabellaA1[[#This Row],[VEN]]="X",),"X","")</f>
        <v/>
      </c>
      <c r="D408" s="25" t="s">
        <v>26</v>
      </c>
      <c r="E408" s="26" t="s">
        <v>5177</v>
      </c>
      <c r="F408" s="26">
        <v>200</v>
      </c>
      <c r="G408" s="26" t="s">
        <v>5178</v>
      </c>
      <c r="H408" s="27"/>
      <c r="I408" s="27"/>
      <c r="J408" s="27"/>
      <c r="K408" s="27"/>
      <c r="L408" s="27"/>
      <c r="M408" s="26" t="s">
        <v>631</v>
      </c>
      <c r="N408" s="28"/>
      <c r="O408" s="29"/>
      <c r="P408" s="29"/>
      <c r="Q408" s="28"/>
      <c r="R408" s="28"/>
      <c r="S408" s="28"/>
      <c r="T408" s="30" t="str">
        <f ca="1">IF(AND('Inserimento dati'!$B$3=$H$2, TabellaA1[[#This Row],[LUN]]="X"), "X",IF(AND('Inserimento dati'!$B$3=$I$2, TabellaA1[[#This Row],[MAR]]="X"), "X", IF(AND('Inserimento dati'!$B$3=$J$2, TabellaA1[[#This Row],[MER]]="X"), "X",IF(AND('Inserimento dati'!$B$3=$K$2, TabellaA1[[#This Row],[GIO]]="X"), "X", IF(AND('Inserimento dati'!$B$3=$L$2, TabellaA1[[#This Row],[VEN]]="X"), "X","")))))</f>
        <v/>
      </c>
      <c r="U408" s="54"/>
      <c r="V408" s="55">
        <v>46120.543136574073</v>
      </c>
    </row>
    <row r="409" spans="1:22" ht="75" hidden="1" x14ac:dyDescent="0.25">
      <c r="A409" s="24"/>
      <c r="B409" s="24"/>
      <c r="C409" s="24" t="str">
        <f>IF(OR(TabellaA1[[#This Row],[LUN]]="X",TabellaA1[[#This Row],[MAR]]="X",TabellaA1[[#This Row],[MER]]="X",TabellaA1[[#This Row],[GIO]]="X",TabellaA1[[#This Row],[VEN]]="X",),"X","")</f>
        <v/>
      </c>
      <c r="D409" s="25" t="s">
        <v>26</v>
      </c>
      <c r="E409" s="26" t="s">
        <v>5070</v>
      </c>
      <c r="F409" s="26">
        <v>200</v>
      </c>
      <c r="G409" s="26" t="s">
        <v>5071</v>
      </c>
      <c r="H409" s="27"/>
      <c r="I409" s="27"/>
      <c r="J409" s="27"/>
      <c r="K409" s="27"/>
      <c r="L409" s="27"/>
      <c r="M409" s="26" t="s">
        <v>631</v>
      </c>
      <c r="N409" s="28"/>
      <c r="O409" s="29"/>
      <c r="P409" s="29"/>
      <c r="Q409" s="28" t="s">
        <v>5090</v>
      </c>
      <c r="R409" s="28">
        <v>46128</v>
      </c>
      <c r="S409" s="28" t="s">
        <v>44</v>
      </c>
      <c r="T409" s="30" t="str">
        <f ca="1">IF(AND('Inserimento dati'!$B$3=$H$2, TabellaA1[[#This Row],[LUN]]="X"), "X",IF(AND('Inserimento dati'!$B$3=$I$2, TabellaA1[[#This Row],[MAR]]="X"), "X", IF(AND('Inserimento dati'!$B$3=$J$2, TabellaA1[[#This Row],[MER]]="X"), "X",IF(AND('Inserimento dati'!$B$3=$K$2, TabellaA1[[#This Row],[GIO]]="X"), "X", IF(AND('Inserimento dati'!$B$3=$L$2, TabellaA1[[#This Row],[VEN]]="X"), "X","")))))</f>
        <v/>
      </c>
      <c r="U409" s="54"/>
      <c r="V409" s="55">
        <v>46100.550763888888</v>
      </c>
    </row>
    <row r="410" spans="1:22" ht="23.25" x14ac:dyDescent="0.25">
      <c r="A410" s="24"/>
      <c r="B410" s="24"/>
      <c r="C410" s="24" t="str">
        <f>IF(OR(TabellaA1[[#This Row],[LUN]]="X",TabellaA1[[#This Row],[MAR]]="X",TabellaA1[[#This Row],[MER]]="X",TabellaA1[[#This Row],[GIO]]="X",TabellaA1[[#This Row],[VEN]]="X",),"X","")</f>
        <v>X</v>
      </c>
      <c r="D410" s="25" t="s">
        <v>26</v>
      </c>
      <c r="E410" s="26" t="s">
        <v>5109</v>
      </c>
      <c r="F410" s="26">
        <v>200</v>
      </c>
      <c r="G410" s="26" t="s">
        <v>5110</v>
      </c>
      <c r="H410" s="27" t="s">
        <v>109</v>
      </c>
      <c r="I410" s="27" t="s">
        <v>109</v>
      </c>
      <c r="J410" s="27" t="s">
        <v>109</v>
      </c>
      <c r="K410" s="27" t="s">
        <v>109</v>
      </c>
      <c r="L410" s="27"/>
      <c r="M410" s="26" t="s">
        <v>631</v>
      </c>
      <c r="N410" s="28"/>
      <c r="O410" s="29"/>
      <c r="P410" s="29"/>
      <c r="Q410" s="28"/>
      <c r="R410" s="28"/>
      <c r="S410" s="28"/>
      <c r="T410" s="30" t="str">
        <f ca="1">IF(AND('Inserimento dati'!$B$3=$H$2, TabellaA1[[#This Row],[LUN]]="X"), "X",IF(AND('Inserimento dati'!$B$3=$I$2, TabellaA1[[#This Row],[MAR]]="X"), "X", IF(AND('Inserimento dati'!$B$3=$J$2, TabellaA1[[#This Row],[MER]]="X"), "X",IF(AND('Inserimento dati'!$B$3=$K$2, TabellaA1[[#This Row],[GIO]]="X"), "X", IF(AND('Inserimento dati'!$B$3=$L$2, TabellaA1[[#This Row],[VEN]]="X"), "X","")))))</f>
        <v>X</v>
      </c>
      <c r="U410" s="54"/>
    </row>
    <row r="411" spans="1:22" ht="30" hidden="1" x14ac:dyDescent="0.25">
      <c r="A411" s="38"/>
      <c r="B411" s="38"/>
      <c r="C411" s="38" t="str">
        <f>IF(OR(TabellaA1[[#This Row],[LUN]]="X",TabellaA1[[#This Row],[MAR]]="X",TabellaA1[[#This Row],[MER]]="X",TabellaA1[[#This Row],[GIO]]="X",TabellaA1[[#This Row],[VEN]]="X",),"X","")</f>
        <v/>
      </c>
      <c r="D411" s="39" t="s">
        <v>26</v>
      </c>
      <c r="E411" s="40" t="s">
        <v>884</v>
      </c>
      <c r="F411" s="40" t="s">
        <v>3923</v>
      </c>
      <c r="G411" s="40" t="s">
        <v>885</v>
      </c>
      <c r="H411" s="41"/>
      <c r="I411" s="41"/>
      <c r="J411" s="41"/>
      <c r="K411" s="41"/>
      <c r="L411" s="42"/>
      <c r="M411" s="43" t="s">
        <v>886</v>
      </c>
      <c r="N411" s="43"/>
      <c r="O411" s="44"/>
      <c r="P411" s="44"/>
      <c r="Q411" s="43" t="s">
        <v>887</v>
      </c>
      <c r="R411" s="43"/>
      <c r="S411" s="43"/>
      <c r="T411" s="207" t="str">
        <f ca="1">IF(AND('Inserimento dati'!$B$3=$H$2, TabellaA1[[#This Row],[LUN]]="X"), "X",IF(AND('Inserimento dati'!$B$3=$I$2, TabellaA1[[#This Row],[MAR]]="X"), "X", IF(AND('Inserimento dati'!$B$3=$J$2, TabellaA1[[#This Row],[MER]]="X"), "X",IF(AND('Inserimento dati'!$B$3=$K$2, TabellaA1[[#This Row],[GIO]]="X"), "X", IF(AND('Inserimento dati'!$B$3=$L$2, TabellaA1[[#This Row],[VEN]]="X"), "X","")))))</f>
        <v/>
      </c>
      <c r="U411" s="53"/>
    </row>
    <row r="412" spans="1:22" ht="23.25" hidden="1" x14ac:dyDescent="0.25">
      <c r="A412" s="38"/>
      <c r="B412" s="38"/>
      <c r="C412" s="38" t="str">
        <f>IF(OR(TabellaA1[[#This Row],[LUN]]="X",TabellaA1[[#This Row],[MAR]]="X",TabellaA1[[#This Row],[MER]]="X",TabellaA1[[#This Row],[GIO]]="X",TabellaA1[[#This Row],[VEN]]="X",),"X","")</f>
        <v/>
      </c>
      <c r="D412" s="39" t="s">
        <v>26</v>
      </c>
      <c r="E412" s="40" t="s">
        <v>889</v>
      </c>
      <c r="F412" s="40" t="s">
        <v>3925</v>
      </c>
      <c r="G412" s="40" t="s">
        <v>890</v>
      </c>
      <c r="H412" s="41"/>
      <c r="I412" s="41"/>
      <c r="J412" s="41"/>
      <c r="K412" s="41"/>
      <c r="L412" s="42"/>
      <c r="M412" s="43" t="s">
        <v>886</v>
      </c>
      <c r="N412" s="43"/>
      <c r="O412" s="44"/>
      <c r="P412" s="44"/>
      <c r="Q412" s="43" t="s">
        <v>891</v>
      </c>
      <c r="R412" s="43">
        <v>45943</v>
      </c>
      <c r="S412" s="43" t="s">
        <v>44</v>
      </c>
      <c r="T412" s="207" t="str">
        <f ca="1">IF(AND('Inserimento dati'!$B$3=$H$2, TabellaA1[[#This Row],[LUN]]="X"), "X",IF(AND('Inserimento dati'!$B$3=$I$2, TabellaA1[[#This Row],[MAR]]="X"), "X", IF(AND('Inserimento dati'!$B$3=$J$2, TabellaA1[[#This Row],[MER]]="X"), "X",IF(AND('Inserimento dati'!$B$3=$K$2, TabellaA1[[#This Row],[GIO]]="X"), "X", IF(AND('Inserimento dati'!$B$3=$L$2, TabellaA1[[#This Row],[VEN]]="X"), "X","")))))</f>
        <v/>
      </c>
      <c r="U412" s="53"/>
    </row>
    <row r="413" spans="1:22" ht="30" hidden="1" x14ac:dyDescent="0.25">
      <c r="A413" s="38"/>
      <c r="B413" s="38"/>
      <c r="C413" s="38" t="str">
        <f>IF(OR(TabellaA1[[#This Row],[LUN]]="X",TabellaA1[[#This Row],[MAR]]="X",TabellaA1[[#This Row],[MER]]="X",TabellaA1[[#This Row],[GIO]]="X",TabellaA1[[#This Row],[VEN]]="X",),"X","")</f>
        <v/>
      </c>
      <c r="D413" s="39" t="s">
        <v>26</v>
      </c>
      <c r="E413" s="40" t="s">
        <v>893</v>
      </c>
      <c r="F413" s="40" t="s">
        <v>3927</v>
      </c>
      <c r="G413" s="40" t="s">
        <v>894</v>
      </c>
      <c r="H413" s="41"/>
      <c r="I413" s="41"/>
      <c r="J413" s="41"/>
      <c r="K413" s="41"/>
      <c r="L413" s="42"/>
      <c r="M413" s="43" t="s">
        <v>886</v>
      </c>
      <c r="N413" s="43"/>
      <c r="O413" s="44"/>
      <c r="P413" s="44"/>
      <c r="Q413" s="43" t="s">
        <v>895</v>
      </c>
      <c r="R413" s="43">
        <v>45939</v>
      </c>
      <c r="S413" s="43"/>
      <c r="T413" s="207" t="str">
        <f ca="1">IF(AND('Inserimento dati'!$B$3=$H$2, TabellaA1[[#This Row],[LUN]]="X"), "X",IF(AND('Inserimento dati'!$B$3=$I$2, TabellaA1[[#This Row],[MAR]]="X"), "X", IF(AND('Inserimento dati'!$B$3=$J$2, TabellaA1[[#This Row],[MER]]="X"), "X",IF(AND('Inserimento dati'!$B$3=$K$2, TabellaA1[[#This Row],[GIO]]="X"), "X", IF(AND('Inserimento dati'!$B$3=$L$2, TabellaA1[[#This Row],[VEN]]="X"), "X","")))))</f>
        <v/>
      </c>
      <c r="U413" s="53"/>
      <c r="V413" s="55" t="s">
        <v>888</v>
      </c>
    </row>
    <row r="414" spans="1:22" ht="60" hidden="1" x14ac:dyDescent="0.25">
      <c r="A414" s="38"/>
      <c r="B414" s="38"/>
      <c r="C414" s="38" t="str">
        <f>IF(OR(TabellaA1[[#This Row],[LUN]]="X",TabellaA1[[#This Row],[MAR]]="X",TabellaA1[[#This Row],[MER]]="X",TabellaA1[[#This Row],[GIO]]="X",TabellaA1[[#This Row],[VEN]]="X",),"X","")</f>
        <v/>
      </c>
      <c r="D414" s="39" t="s">
        <v>26</v>
      </c>
      <c r="E414" s="40" t="s">
        <v>899</v>
      </c>
      <c r="F414" s="40" t="s">
        <v>3925</v>
      </c>
      <c r="G414" s="40" t="s">
        <v>900</v>
      </c>
      <c r="H414" s="41"/>
      <c r="I414" s="41"/>
      <c r="J414" s="41"/>
      <c r="K414" s="41"/>
      <c r="L414" s="42"/>
      <c r="M414" s="43" t="s">
        <v>886</v>
      </c>
      <c r="N414" s="43"/>
      <c r="O414" s="44"/>
      <c r="P414" s="44"/>
      <c r="Q414" s="43" t="s">
        <v>901</v>
      </c>
      <c r="R414" s="43">
        <v>45939</v>
      </c>
      <c r="S414" s="43"/>
      <c r="T414" s="207" t="str">
        <f ca="1">IF(AND('Inserimento dati'!$B$3=$H$2, TabellaA1[[#This Row],[LUN]]="X"), "X",IF(AND('Inserimento dati'!$B$3=$I$2, TabellaA1[[#This Row],[MAR]]="X"), "X", IF(AND('Inserimento dati'!$B$3=$J$2, TabellaA1[[#This Row],[MER]]="X"), "X",IF(AND('Inserimento dati'!$B$3=$K$2, TabellaA1[[#This Row],[GIO]]="X"), "X", IF(AND('Inserimento dati'!$B$3=$L$2, TabellaA1[[#This Row],[VEN]]="X"), "X","")))))</f>
        <v/>
      </c>
      <c r="U414" s="53"/>
      <c r="V414" s="55" t="s">
        <v>892</v>
      </c>
    </row>
    <row r="415" spans="1:22" ht="23.25" hidden="1" x14ac:dyDescent="0.25">
      <c r="A415" s="38"/>
      <c r="B415" s="38"/>
      <c r="C415" s="38" t="str">
        <f>IF(OR(TabellaA1[[#This Row],[LUN]]="X",TabellaA1[[#This Row],[MAR]]="X",TabellaA1[[#This Row],[MER]]="X",TabellaA1[[#This Row],[GIO]]="X",TabellaA1[[#This Row],[VEN]]="X",),"X","")</f>
        <v/>
      </c>
      <c r="D415" s="39" t="s">
        <v>26</v>
      </c>
      <c r="E415" s="40" t="s">
        <v>896</v>
      </c>
      <c r="F415" s="40" t="s">
        <v>93</v>
      </c>
      <c r="G415" s="40" t="s">
        <v>897</v>
      </c>
      <c r="H415" s="41"/>
      <c r="I415" s="41"/>
      <c r="J415" s="41"/>
      <c r="K415" s="41"/>
      <c r="L415" s="42"/>
      <c r="M415" s="43" t="s">
        <v>886</v>
      </c>
      <c r="N415" s="43"/>
      <c r="O415" s="44"/>
      <c r="P415" s="44"/>
      <c r="Q415" s="43" t="s">
        <v>898</v>
      </c>
      <c r="R415" s="43">
        <v>45939</v>
      </c>
      <c r="S415" s="43"/>
      <c r="T415" s="207" t="str">
        <f ca="1">IF(AND('Inserimento dati'!$B$3=$H$2, TabellaA1[[#This Row],[LUN]]="X"), "X",IF(AND('Inserimento dati'!$B$3=$I$2, TabellaA1[[#This Row],[MAR]]="X"), "X", IF(AND('Inserimento dati'!$B$3=$J$2, TabellaA1[[#This Row],[MER]]="X"), "X",IF(AND('Inserimento dati'!$B$3=$K$2, TabellaA1[[#This Row],[GIO]]="X"), "X", IF(AND('Inserimento dati'!$B$3=$L$2, TabellaA1[[#This Row],[VEN]]="X"), "X","")))))</f>
        <v/>
      </c>
      <c r="U415" s="53"/>
    </row>
    <row r="416" spans="1:22" ht="30" hidden="1" x14ac:dyDescent="0.25">
      <c r="A416" s="38"/>
      <c r="B416" s="38"/>
      <c r="C416" s="38" t="str">
        <f>IF(OR(TabellaA1[[#This Row],[LUN]]="X",TabellaA1[[#This Row],[MAR]]="X",TabellaA1[[#This Row],[MER]]="X",TabellaA1[[#This Row],[GIO]]="X",TabellaA1[[#This Row],[VEN]]="X",),"X","")</f>
        <v/>
      </c>
      <c r="D416" s="39" t="s">
        <v>26</v>
      </c>
      <c r="E416" s="40" t="s">
        <v>906</v>
      </c>
      <c r="F416" s="40" t="s">
        <v>3923</v>
      </c>
      <c r="G416" s="40" t="s">
        <v>907</v>
      </c>
      <c r="H416" s="41"/>
      <c r="I416" s="41"/>
      <c r="J416" s="41"/>
      <c r="K416" s="41"/>
      <c r="L416" s="42"/>
      <c r="M416" s="43" t="s">
        <v>886</v>
      </c>
      <c r="N416" s="43"/>
      <c r="O416" s="44"/>
      <c r="P416" s="44"/>
      <c r="Q416" s="43" t="s">
        <v>908</v>
      </c>
      <c r="R416" s="43">
        <v>45938</v>
      </c>
      <c r="S416" s="43"/>
      <c r="T416" s="207" t="str">
        <f ca="1">IF(AND('Inserimento dati'!$B$3=$H$2, TabellaA1[[#This Row],[LUN]]="X"), "X",IF(AND('Inserimento dati'!$B$3=$I$2, TabellaA1[[#This Row],[MAR]]="X"), "X", IF(AND('Inserimento dati'!$B$3=$J$2, TabellaA1[[#This Row],[MER]]="X"), "X",IF(AND('Inserimento dati'!$B$3=$K$2, TabellaA1[[#This Row],[GIO]]="X"), "X", IF(AND('Inserimento dati'!$B$3=$L$2, TabellaA1[[#This Row],[VEN]]="X"), "X","")))))</f>
        <v/>
      </c>
      <c r="U416" s="53" t="str">
        <f ca="1">IFERROR(MID(G416,_xlfn.AGGREGATE(15,6,(ROW(INDIRECT("1:"&amp;LEN(G416)-7)))/(ISNUMBER(--MID(G416,ROW(INDIRECT("1:"&amp;LEN(G416)-7)),8))),1),8),"")</f>
        <v/>
      </c>
    </row>
    <row r="417" spans="1:22" ht="30" hidden="1" x14ac:dyDescent="0.25">
      <c r="A417" s="38"/>
      <c r="B417" s="38"/>
      <c r="C417" s="38" t="str">
        <f>IF(OR(TabellaA1[[#This Row],[LUN]]="X",TabellaA1[[#This Row],[MAR]]="X",TabellaA1[[#This Row],[MER]]="X",TabellaA1[[#This Row],[GIO]]="X",TabellaA1[[#This Row],[VEN]]="X",),"X","")</f>
        <v/>
      </c>
      <c r="D417" s="39" t="s">
        <v>26</v>
      </c>
      <c r="E417" s="40" t="s">
        <v>902</v>
      </c>
      <c r="F417" s="40" t="s">
        <v>3927</v>
      </c>
      <c r="G417" s="40" t="s">
        <v>903</v>
      </c>
      <c r="H417" s="41"/>
      <c r="I417" s="41"/>
      <c r="J417" s="41"/>
      <c r="K417" s="41"/>
      <c r="L417" s="42"/>
      <c r="M417" s="43" t="s">
        <v>886</v>
      </c>
      <c r="N417" s="43"/>
      <c r="O417" s="44"/>
      <c r="P417" s="44"/>
      <c r="Q417" s="43" t="s">
        <v>904</v>
      </c>
      <c r="R417" s="43">
        <v>45937</v>
      </c>
      <c r="S417" s="43" t="s">
        <v>905</v>
      </c>
      <c r="T417" s="207" t="str">
        <f ca="1">IF(AND('Inserimento dati'!$B$3=$H$2, TabellaA1[[#This Row],[LUN]]="X"), "X",IF(AND('Inserimento dati'!$B$3=$I$2, TabellaA1[[#This Row],[MAR]]="X"), "X", IF(AND('Inserimento dati'!$B$3=$J$2, TabellaA1[[#This Row],[MER]]="X"), "X",IF(AND('Inserimento dati'!$B$3=$K$2, TabellaA1[[#This Row],[GIO]]="X"), "X", IF(AND('Inserimento dati'!$B$3=$L$2, TabellaA1[[#This Row],[VEN]]="X"), "X","")))))</f>
        <v/>
      </c>
      <c r="U417" s="53"/>
    </row>
    <row r="418" spans="1:22" ht="30" hidden="1" x14ac:dyDescent="0.25">
      <c r="A418" s="38"/>
      <c r="B418" s="38"/>
      <c r="C418" s="38" t="str">
        <f>IF(OR(TabellaA1[[#This Row],[LUN]]="X",TabellaA1[[#This Row],[MAR]]="X",TabellaA1[[#This Row],[MER]]="X",TabellaA1[[#This Row],[GIO]]="X",TabellaA1[[#This Row],[VEN]]="X",),"X","")</f>
        <v/>
      </c>
      <c r="D418" s="39" t="s">
        <v>26</v>
      </c>
      <c r="E418" s="40" t="s">
        <v>958</v>
      </c>
      <c r="F418" s="40" t="s">
        <v>3923</v>
      </c>
      <c r="G418" s="40" t="s">
        <v>959</v>
      </c>
      <c r="H418" s="41"/>
      <c r="I418" s="41"/>
      <c r="J418" s="41"/>
      <c r="K418" s="41"/>
      <c r="L418" s="42"/>
      <c r="M418" s="43" t="s">
        <v>886</v>
      </c>
      <c r="N418" s="43"/>
      <c r="O418" s="44" t="s">
        <v>109</v>
      </c>
      <c r="P418" s="44"/>
      <c r="Q418" s="43" t="s">
        <v>960</v>
      </c>
      <c r="R418" s="43">
        <v>45930</v>
      </c>
      <c r="S418" s="43" t="s">
        <v>44</v>
      </c>
      <c r="T418" s="207" t="str">
        <f ca="1">IF(AND('Inserimento dati'!$B$3=$H$2, TabellaA1[[#This Row],[LUN]]="X"), "X",IF(AND('Inserimento dati'!$B$3=$I$2, TabellaA1[[#This Row],[MAR]]="X"), "X", IF(AND('Inserimento dati'!$B$3=$J$2, TabellaA1[[#This Row],[MER]]="X"), "X",IF(AND('Inserimento dati'!$B$3=$K$2, TabellaA1[[#This Row],[GIO]]="X"), "X", IF(AND('Inserimento dati'!$B$3=$L$2, TabellaA1[[#This Row],[VEN]]="X"), "X","")))))</f>
        <v/>
      </c>
      <c r="U418" s="53"/>
    </row>
    <row r="419" spans="1:22" ht="23.25" hidden="1" x14ac:dyDescent="0.25">
      <c r="A419" s="38"/>
      <c r="B419" s="38"/>
      <c r="C419" s="38" t="str">
        <f>IF(OR(TabellaA1[[#This Row],[LUN]]="X",TabellaA1[[#This Row],[MAR]]="X",TabellaA1[[#This Row],[MER]]="X",TabellaA1[[#This Row],[GIO]]="X",TabellaA1[[#This Row],[VEN]]="X",),"X","")</f>
        <v/>
      </c>
      <c r="D419" s="39" t="s">
        <v>26</v>
      </c>
      <c r="E419" s="40" t="s">
        <v>909</v>
      </c>
      <c r="F419" s="40" t="s">
        <v>3925</v>
      </c>
      <c r="G419" s="40" t="s">
        <v>910</v>
      </c>
      <c r="H419" s="41"/>
      <c r="I419" s="41"/>
      <c r="J419" s="41"/>
      <c r="K419" s="41"/>
      <c r="L419" s="42"/>
      <c r="M419" s="43" t="s">
        <v>886</v>
      </c>
      <c r="N419" s="43"/>
      <c r="O419" s="44"/>
      <c r="P419" s="44"/>
      <c r="Q419" s="43"/>
      <c r="R419" s="43">
        <v>45901</v>
      </c>
      <c r="S419" s="43" t="s">
        <v>35</v>
      </c>
      <c r="T419" s="207" t="str">
        <f ca="1">IF(AND('Inserimento dati'!$B$3=$H$2, TabellaA1[[#This Row],[LUN]]="X"), "X",IF(AND('Inserimento dati'!$B$3=$I$2, TabellaA1[[#This Row],[MAR]]="X"), "X", IF(AND('Inserimento dati'!$B$3=$J$2, TabellaA1[[#This Row],[MER]]="X"), "X",IF(AND('Inserimento dati'!$B$3=$K$2, TabellaA1[[#This Row],[GIO]]="X"), "X", IF(AND('Inserimento dati'!$B$3=$L$2, TabellaA1[[#This Row],[VEN]]="X"), "X","")))))</f>
        <v/>
      </c>
      <c r="U419" s="53"/>
    </row>
    <row r="420" spans="1:22" ht="30" hidden="1" x14ac:dyDescent="0.25">
      <c r="A420" s="38"/>
      <c r="B420" s="38"/>
      <c r="C420" s="38" t="str">
        <f>IF(OR(TabellaA1[[#This Row],[LUN]]="X",TabellaA1[[#This Row],[MAR]]="X",TabellaA1[[#This Row],[MER]]="X",TabellaA1[[#This Row],[GIO]]="X",TabellaA1[[#This Row],[VEN]]="X",),"X","")</f>
        <v/>
      </c>
      <c r="D420" s="39" t="s">
        <v>26</v>
      </c>
      <c r="E420" s="40" t="s">
        <v>911</v>
      </c>
      <c r="F420" s="40" t="s">
        <v>3923</v>
      </c>
      <c r="G420" s="40" t="s">
        <v>912</v>
      </c>
      <c r="H420" s="41"/>
      <c r="I420" s="41"/>
      <c r="J420" s="41"/>
      <c r="K420" s="41"/>
      <c r="L420" s="42"/>
      <c r="M420" s="43" t="s">
        <v>886</v>
      </c>
      <c r="N420" s="43"/>
      <c r="O420" s="44"/>
      <c r="P420" s="44"/>
      <c r="Q420" s="43" t="s">
        <v>913</v>
      </c>
      <c r="R420" s="43">
        <v>45889</v>
      </c>
      <c r="S420" s="43" t="s">
        <v>35</v>
      </c>
      <c r="T420" s="207" t="str">
        <f ca="1">IF(AND('Inserimento dati'!$B$3=$H$2, TabellaA1[[#This Row],[LUN]]="X"), "X",IF(AND('Inserimento dati'!$B$3=$I$2, TabellaA1[[#This Row],[MAR]]="X"), "X", IF(AND('Inserimento dati'!$B$3=$J$2, TabellaA1[[#This Row],[MER]]="X"), "X",IF(AND('Inserimento dati'!$B$3=$K$2, TabellaA1[[#This Row],[GIO]]="X"), "X", IF(AND('Inserimento dati'!$B$3=$L$2, TabellaA1[[#This Row],[VEN]]="X"), "X","")))))</f>
        <v/>
      </c>
      <c r="U420" s="53"/>
    </row>
    <row r="421" spans="1:22" ht="30" hidden="1" x14ac:dyDescent="0.25">
      <c r="A421" s="38"/>
      <c r="B421" s="38"/>
      <c r="C421" s="38" t="str">
        <f>IF(OR(TabellaA1[[#This Row],[LUN]]="X",TabellaA1[[#This Row],[MAR]]="X",TabellaA1[[#This Row],[MER]]="X",TabellaA1[[#This Row],[GIO]]="X",TabellaA1[[#This Row],[VEN]]="X",),"X","")</f>
        <v/>
      </c>
      <c r="D421" s="39" t="s">
        <v>26</v>
      </c>
      <c r="E421" s="40" t="s">
        <v>918</v>
      </c>
      <c r="F421" s="40" t="s">
        <v>3924</v>
      </c>
      <c r="G421" s="40" t="s">
        <v>919</v>
      </c>
      <c r="H421" s="41"/>
      <c r="I421" s="41"/>
      <c r="J421" s="41"/>
      <c r="K421" s="41"/>
      <c r="L421" s="42"/>
      <c r="M421" s="43" t="s">
        <v>886</v>
      </c>
      <c r="N421" s="43"/>
      <c r="O421" s="44"/>
      <c r="P421" s="44"/>
      <c r="Q421" s="43" t="s">
        <v>920</v>
      </c>
      <c r="R421" s="43">
        <v>45888</v>
      </c>
      <c r="S421" s="43" t="s">
        <v>518</v>
      </c>
      <c r="T421" s="207" t="str">
        <f ca="1">IF(AND('Inserimento dati'!$B$3=$H$2, TabellaA1[[#This Row],[LUN]]="X"), "X",IF(AND('Inserimento dati'!$B$3=$I$2, TabellaA1[[#This Row],[MAR]]="X"), "X", IF(AND('Inserimento dati'!$B$3=$J$2, TabellaA1[[#This Row],[MER]]="X"), "X",IF(AND('Inserimento dati'!$B$3=$K$2, TabellaA1[[#This Row],[GIO]]="X"), "X", IF(AND('Inserimento dati'!$B$3=$L$2, TabellaA1[[#This Row],[VEN]]="X"), "X","")))))</f>
        <v/>
      </c>
      <c r="U421" s="53"/>
    </row>
    <row r="422" spans="1:22" ht="30" hidden="1" x14ac:dyDescent="0.25">
      <c r="A422" s="38"/>
      <c r="B422" s="38"/>
      <c r="C422" s="38" t="str">
        <f>IF(OR(TabellaA1[[#This Row],[LUN]]="X",TabellaA1[[#This Row],[MAR]]="X",TabellaA1[[#This Row],[MER]]="X",TabellaA1[[#This Row],[GIO]]="X",TabellaA1[[#This Row],[VEN]]="X",),"X","")</f>
        <v/>
      </c>
      <c r="D422" s="39" t="s">
        <v>26</v>
      </c>
      <c r="E422" s="40" t="s">
        <v>921</v>
      </c>
      <c r="F422" s="40" t="s">
        <v>3926</v>
      </c>
      <c r="G422" s="40" t="s">
        <v>922</v>
      </c>
      <c r="H422" s="41"/>
      <c r="I422" s="41"/>
      <c r="J422" s="41"/>
      <c r="K422" s="41"/>
      <c r="L422" s="42"/>
      <c r="M422" s="43" t="s">
        <v>886</v>
      </c>
      <c r="N422" s="43"/>
      <c r="O422" s="44" t="s">
        <v>109</v>
      </c>
      <c r="P422" s="44"/>
      <c r="Q422" s="43" t="s">
        <v>923</v>
      </c>
      <c r="R422" s="43">
        <v>45881</v>
      </c>
      <c r="S422" s="43" t="s">
        <v>569</v>
      </c>
      <c r="T422" s="207" t="str">
        <f ca="1">IF(AND('Inserimento dati'!$B$3=$H$2, TabellaA1[[#This Row],[LUN]]="X"), "X",IF(AND('Inserimento dati'!$B$3=$I$2, TabellaA1[[#This Row],[MAR]]="X"), "X", IF(AND('Inserimento dati'!$B$3=$J$2, TabellaA1[[#This Row],[MER]]="X"), "X",IF(AND('Inserimento dati'!$B$3=$K$2, TabellaA1[[#This Row],[GIO]]="X"), "X", IF(AND('Inserimento dati'!$B$3=$L$2, TabellaA1[[#This Row],[VEN]]="X"), "X","")))))</f>
        <v/>
      </c>
      <c r="U422" s="53"/>
    </row>
    <row r="423" spans="1:22" ht="23.25" hidden="1" x14ac:dyDescent="0.25">
      <c r="A423" s="38"/>
      <c r="B423" s="38"/>
      <c r="C423" s="38" t="str">
        <f>IF(OR(TabellaA1[[#This Row],[LUN]]="X",TabellaA1[[#This Row],[MAR]]="X",TabellaA1[[#This Row],[MER]]="X",TabellaA1[[#This Row],[GIO]]="X",TabellaA1[[#This Row],[VEN]]="X",),"X","")</f>
        <v/>
      </c>
      <c r="D423" s="39" t="s">
        <v>26</v>
      </c>
      <c r="E423" s="40" t="s">
        <v>924</v>
      </c>
      <c r="F423" s="40" t="s">
        <v>3927</v>
      </c>
      <c r="G423" s="40" t="s">
        <v>925</v>
      </c>
      <c r="H423" s="41"/>
      <c r="I423" s="41"/>
      <c r="J423" s="41"/>
      <c r="K423" s="41"/>
      <c r="L423" s="42"/>
      <c r="M423" s="43" t="s">
        <v>886</v>
      </c>
      <c r="N423" s="43" t="s">
        <v>109</v>
      </c>
      <c r="O423" s="44"/>
      <c r="P423" s="44"/>
      <c r="Q423" s="43" t="s">
        <v>926</v>
      </c>
      <c r="R423" s="43">
        <v>45869</v>
      </c>
      <c r="S423" s="43" t="s">
        <v>157</v>
      </c>
      <c r="T423" s="207" t="str">
        <f ca="1">IF(AND('Inserimento dati'!$B$3=$H$2, TabellaA1[[#This Row],[LUN]]="X"), "X",IF(AND('Inserimento dati'!$B$3=$I$2, TabellaA1[[#This Row],[MAR]]="X"), "X", IF(AND('Inserimento dati'!$B$3=$J$2, TabellaA1[[#This Row],[MER]]="X"), "X",IF(AND('Inserimento dati'!$B$3=$K$2, TabellaA1[[#This Row],[GIO]]="X"), "X", IF(AND('Inserimento dati'!$B$3=$L$2, TabellaA1[[#This Row],[VEN]]="X"), "X","")))))</f>
        <v/>
      </c>
      <c r="U423" s="53"/>
    </row>
    <row r="424" spans="1:22" ht="45" hidden="1" x14ac:dyDescent="0.25">
      <c r="A424" s="38"/>
      <c r="B424" s="38"/>
      <c r="C424" s="38" t="str">
        <f>IF(OR(TabellaA1[[#This Row],[LUN]]="X",TabellaA1[[#This Row],[MAR]]="X",TabellaA1[[#This Row],[MER]]="X",TabellaA1[[#This Row],[GIO]]="X",TabellaA1[[#This Row],[VEN]]="X",),"X","")</f>
        <v/>
      </c>
      <c r="D424" s="39" t="s">
        <v>26</v>
      </c>
      <c r="E424" s="40" t="s">
        <v>914</v>
      </c>
      <c r="F424" s="40" t="s">
        <v>3927</v>
      </c>
      <c r="G424" s="40" t="s">
        <v>915</v>
      </c>
      <c r="H424" s="41"/>
      <c r="I424" s="41"/>
      <c r="J424" s="41"/>
      <c r="K424" s="41"/>
      <c r="L424" s="42"/>
      <c r="M424" s="43" t="s">
        <v>886</v>
      </c>
      <c r="N424" s="43"/>
      <c r="O424" s="44" t="s">
        <v>109</v>
      </c>
      <c r="P424" s="44" t="s">
        <v>109</v>
      </c>
      <c r="Q424" s="43" t="s">
        <v>916</v>
      </c>
      <c r="R424" s="43">
        <v>45889</v>
      </c>
      <c r="S424" s="43" t="s">
        <v>917</v>
      </c>
      <c r="T424" s="207" t="str">
        <f ca="1">IF(AND('Inserimento dati'!$B$3=$H$2, TabellaA1[[#This Row],[LUN]]="X"), "X",IF(AND('Inserimento dati'!$B$3=$I$2, TabellaA1[[#This Row],[MAR]]="X"), "X", IF(AND('Inserimento dati'!$B$3=$J$2, TabellaA1[[#This Row],[MER]]="X"), "X",IF(AND('Inserimento dati'!$B$3=$K$2, TabellaA1[[#This Row],[GIO]]="X"), "X", IF(AND('Inserimento dati'!$B$3=$L$2, TabellaA1[[#This Row],[VEN]]="X"), "X","")))))</f>
        <v/>
      </c>
      <c r="U424" s="53"/>
    </row>
    <row r="425" spans="1:22" ht="30" hidden="1" x14ac:dyDescent="0.25">
      <c r="A425" s="38"/>
      <c r="B425" s="38"/>
      <c r="C425" s="38" t="str">
        <f>IF(OR(TabellaA1[[#This Row],[LUN]]="X",TabellaA1[[#This Row],[MAR]]="X",TabellaA1[[#This Row],[MER]]="X",TabellaA1[[#This Row],[GIO]]="X",TabellaA1[[#This Row],[VEN]]="X",),"X","")</f>
        <v/>
      </c>
      <c r="D425" s="39" t="s">
        <v>26</v>
      </c>
      <c r="E425" s="40" t="s">
        <v>927</v>
      </c>
      <c r="F425" s="40" t="s">
        <v>93</v>
      </c>
      <c r="G425" s="40" t="s">
        <v>928</v>
      </c>
      <c r="H425" s="41"/>
      <c r="I425" s="41"/>
      <c r="J425" s="41"/>
      <c r="K425" s="41"/>
      <c r="L425" s="42"/>
      <c r="M425" s="43" t="s">
        <v>886</v>
      </c>
      <c r="N425" s="43"/>
      <c r="O425" s="44"/>
      <c r="P425" s="44"/>
      <c r="Q425" s="43"/>
      <c r="R425" s="43"/>
      <c r="S425" s="43"/>
      <c r="T425" s="207" t="str">
        <f ca="1">IF(AND('Inserimento dati'!$B$3=$H$2, TabellaA1[[#This Row],[LUN]]="X"), "X",IF(AND('Inserimento dati'!$B$3=$I$2, TabellaA1[[#This Row],[MAR]]="X"), "X", IF(AND('Inserimento dati'!$B$3=$J$2, TabellaA1[[#This Row],[MER]]="X"), "X",IF(AND('Inserimento dati'!$B$3=$K$2, TabellaA1[[#This Row],[GIO]]="X"), "X", IF(AND('Inserimento dati'!$B$3=$L$2, TabellaA1[[#This Row],[VEN]]="X"), "X","")))))</f>
        <v/>
      </c>
      <c r="U425" s="53"/>
    </row>
    <row r="426" spans="1:22" ht="45" hidden="1" x14ac:dyDescent="0.25">
      <c r="A426" s="38"/>
      <c r="B426" s="38"/>
      <c r="C426" s="38" t="str">
        <f>IF(OR(TabellaA1[[#This Row],[LUN]]="X",TabellaA1[[#This Row],[MAR]]="X",TabellaA1[[#This Row],[MER]]="X",TabellaA1[[#This Row],[GIO]]="X",TabellaA1[[#This Row],[VEN]]="X",),"X","")</f>
        <v/>
      </c>
      <c r="D426" s="39" t="s">
        <v>26</v>
      </c>
      <c r="E426" s="40" t="s">
        <v>929</v>
      </c>
      <c r="F426" s="40" t="s">
        <v>3927</v>
      </c>
      <c r="G426" s="40" t="s">
        <v>930</v>
      </c>
      <c r="H426" s="41"/>
      <c r="I426" s="41"/>
      <c r="J426" s="41"/>
      <c r="K426" s="41"/>
      <c r="L426" s="42"/>
      <c r="M426" s="43" t="s">
        <v>886</v>
      </c>
      <c r="N426" s="43"/>
      <c r="O426" s="44"/>
      <c r="P426" s="44"/>
      <c r="Q426" s="43" t="s">
        <v>931</v>
      </c>
      <c r="R426" s="43">
        <v>45817</v>
      </c>
      <c r="S426" s="43" t="s">
        <v>44</v>
      </c>
      <c r="T426" s="207" t="str">
        <f ca="1">IF(AND('Inserimento dati'!$B$3=$H$2, TabellaA1[[#This Row],[LUN]]="X"), "X",IF(AND('Inserimento dati'!$B$3=$I$2, TabellaA1[[#This Row],[MAR]]="X"), "X", IF(AND('Inserimento dati'!$B$3=$J$2, TabellaA1[[#This Row],[MER]]="X"), "X",IF(AND('Inserimento dati'!$B$3=$K$2, TabellaA1[[#This Row],[GIO]]="X"), "X", IF(AND('Inserimento dati'!$B$3=$L$2, TabellaA1[[#This Row],[VEN]]="X"), "X","")))))</f>
        <v/>
      </c>
      <c r="U426" s="53" t="str">
        <f t="shared" ref="U426:U435" ca="1" si="14">IFERROR(MID(G426,_xlfn.AGGREGATE(15,6,(ROW(INDIRECT("1:"&amp;LEN(G426)-7)))/(ISNUMBER(--MID(G426,ROW(INDIRECT("1:"&amp;LEN(G426)-7)),8))),1),8),"")</f>
        <v/>
      </c>
    </row>
    <row r="427" spans="1:22" ht="45" hidden="1" x14ac:dyDescent="0.25">
      <c r="A427" s="38"/>
      <c r="B427" s="38"/>
      <c r="C427" s="38" t="str">
        <f>IF(OR(TabellaA1[[#This Row],[LUN]]="X",TabellaA1[[#This Row],[MAR]]="X",TabellaA1[[#This Row],[MER]]="X",TabellaA1[[#This Row],[GIO]]="X",TabellaA1[[#This Row],[VEN]]="X",),"X","")</f>
        <v/>
      </c>
      <c r="D427" s="39" t="s">
        <v>26</v>
      </c>
      <c r="E427" s="40" t="s">
        <v>932</v>
      </c>
      <c r="F427" s="40" t="s">
        <v>3927</v>
      </c>
      <c r="G427" s="40" t="s">
        <v>933</v>
      </c>
      <c r="H427" s="41"/>
      <c r="I427" s="41"/>
      <c r="J427" s="41"/>
      <c r="K427" s="41"/>
      <c r="L427" s="42"/>
      <c r="M427" s="43" t="s">
        <v>886</v>
      </c>
      <c r="N427" s="43"/>
      <c r="O427" s="44"/>
      <c r="P427" s="44"/>
      <c r="Q427" s="43" t="s">
        <v>934</v>
      </c>
      <c r="R427" s="43">
        <v>45817</v>
      </c>
      <c r="S427" s="43" t="s">
        <v>44</v>
      </c>
      <c r="T427" s="207" t="str">
        <f ca="1">IF(AND('Inserimento dati'!$B$3=$H$2, TabellaA1[[#This Row],[LUN]]="X"), "X",IF(AND('Inserimento dati'!$B$3=$I$2, TabellaA1[[#This Row],[MAR]]="X"), "X", IF(AND('Inserimento dati'!$B$3=$J$2, TabellaA1[[#This Row],[MER]]="X"), "X",IF(AND('Inserimento dati'!$B$3=$K$2, TabellaA1[[#This Row],[GIO]]="X"), "X", IF(AND('Inserimento dati'!$B$3=$L$2, TabellaA1[[#This Row],[VEN]]="X"), "X","")))))</f>
        <v/>
      </c>
      <c r="U427" s="53" t="str">
        <f t="shared" ca="1" si="14"/>
        <v/>
      </c>
    </row>
    <row r="428" spans="1:22" ht="45" hidden="1" x14ac:dyDescent="0.25">
      <c r="A428" s="38"/>
      <c r="B428" s="38" t="str">
        <f t="shared" ref="B428:B435" si="15">IF(OR(A428="x",A428="X"),"",IF(ISBLANK(A428),"X",""))</f>
        <v>X</v>
      </c>
      <c r="C428" s="38" t="str">
        <f>IF(OR(TabellaA1[[#This Row],[LUN]]="X",TabellaA1[[#This Row],[MAR]]="X",TabellaA1[[#This Row],[MER]]="X",TabellaA1[[#This Row],[GIO]]="X",TabellaA1[[#This Row],[VEN]]="X",),"X","")</f>
        <v/>
      </c>
      <c r="D428" s="39" t="s">
        <v>26</v>
      </c>
      <c r="E428" s="40" t="s">
        <v>935</v>
      </c>
      <c r="F428" s="40" t="s">
        <v>3925</v>
      </c>
      <c r="G428" s="40" t="s">
        <v>936</v>
      </c>
      <c r="H428" s="41"/>
      <c r="I428" s="41"/>
      <c r="J428" s="41"/>
      <c r="K428" s="41"/>
      <c r="L428" s="42"/>
      <c r="M428" s="43" t="s">
        <v>886</v>
      </c>
      <c r="N428" s="43"/>
      <c r="O428" s="44"/>
      <c r="P428" s="44"/>
      <c r="Q428" s="43" t="s">
        <v>937</v>
      </c>
      <c r="R428" s="43">
        <v>45788</v>
      </c>
      <c r="S428" s="43" t="s">
        <v>444</v>
      </c>
      <c r="T428" s="207" t="str">
        <f ca="1">IF(AND('Inserimento dati'!$B$3=$H$2, TabellaA1[[#This Row],[LUN]]="X"), "X",IF(AND('Inserimento dati'!$B$3=$I$2, TabellaA1[[#This Row],[MAR]]="X"), "X", IF(AND('Inserimento dati'!$B$3=$J$2, TabellaA1[[#This Row],[MER]]="X"), "X",IF(AND('Inserimento dati'!$B$3=$K$2, TabellaA1[[#This Row],[GIO]]="X"), "X", IF(AND('Inserimento dati'!$B$3=$L$2, TabellaA1[[#This Row],[VEN]]="X"), "X","")))))</f>
        <v/>
      </c>
      <c r="U428" s="53" t="str">
        <f t="shared" ca="1" si="14"/>
        <v/>
      </c>
    </row>
    <row r="429" spans="1:22" ht="30" hidden="1" x14ac:dyDescent="0.25">
      <c r="A429" s="38"/>
      <c r="B429" s="38" t="str">
        <f t="shared" si="15"/>
        <v>X</v>
      </c>
      <c r="C429" s="38" t="str">
        <f>IF(OR(TabellaA1[[#This Row],[LUN]]="X",TabellaA1[[#This Row],[MAR]]="X",TabellaA1[[#This Row],[MER]]="X",TabellaA1[[#This Row],[GIO]]="X",TabellaA1[[#This Row],[VEN]]="X",),"X","")</f>
        <v/>
      </c>
      <c r="D429" s="39" t="s">
        <v>26</v>
      </c>
      <c r="E429" s="40" t="s">
        <v>938</v>
      </c>
      <c r="F429" s="40" t="s">
        <v>3927</v>
      </c>
      <c r="G429" s="40" t="s">
        <v>939</v>
      </c>
      <c r="H429" s="41"/>
      <c r="I429" s="41"/>
      <c r="J429" s="41"/>
      <c r="K429" s="41"/>
      <c r="L429" s="42"/>
      <c r="M429" s="43" t="s">
        <v>886</v>
      </c>
      <c r="N429" s="43"/>
      <c r="O429" s="44"/>
      <c r="P429" s="44"/>
      <c r="Q429" s="43" t="s">
        <v>940</v>
      </c>
      <c r="R429" s="43">
        <v>45784</v>
      </c>
      <c r="S429" s="43" t="s">
        <v>453</v>
      </c>
      <c r="T429" s="207" t="str">
        <f ca="1">IF(AND('Inserimento dati'!$B$3=$H$2, TabellaA1[[#This Row],[LUN]]="X"), "X",IF(AND('Inserimento dati'!$B$3=$I$2, TabellaA1[[#This Row],[MAR]]="X"), "X", IF(AND('Inserimento dati'!$B$3=$J$2, TabellaA1[[#This Row],[MER]]="X"), "X",IF(AND('Inserimento dati'!$B$3=$K$2, TabellaA1[[#This Row],[GIO]]="X"), "X", IF(AND('Inserimento dati'!$B$3=$L$2, TabellaA1[[#This Row],[VEN]]="X"), "X","")))))</f>
        <v/>
      </c>
      <c r="U429" s="53" t="str">
        <f t="shared" ca="1" si="14"/>
        <v/>
      </c>
    </row>
    <row r="430" spans="1:22" ht="30" hidden="1" x14ac:dyDescent="0.25">
      <c r="A430" s="38"/>
      <c r="B430" s="38" t="str">
        <f t="shared" si="15"/>
        <v>X</v>
      </c>
      <c r="C430" s="38" t="str">
        <f>IF(OR(TabellaA1[[#This Row],[LUN]]="X",TabellaA1[[#This Row],[MAR]]="X",TabellaA1[[#This Row],[MER]]="X",TabellaA1[[#This Row],[GIO]]="X",TabellaA1[[#This Row],[VEN]]="X",),"X","")</f>
        <v/>
      </c>
      <c r="D430" s="39" t="s">
        <v>26</v>
      </c>
      <c r="E430" s="40" t="s">
        <v>941</v>
      </c>
      <c r="F430" s="40" t="s">
        <v>93</v>
      </c>
      <c r="G430" s="40" t="s">
        <v>942</v>
      </c>
      <c r="H430" s="41"/>
      <c r="I430" s="41"/>
      <c r="J430" s="41"/>
      <c r="K430" s="41"/>
      <c r="L430" s="42"/>
      <c r="M430" s="43" t="s">
        <v>886</v>
      </c>
      <c r="N430" s="43"/>
      <c r="O430" s="44"/>
      <c r="P430" s="44"/>
      <c r="Q430" s="43" t="s">
        <v>943</v>
      </c>
      <c r="R430" s="43">
        <v>45770</v>
      </c>
      <c r="S430" s="43" t="s">
        <v>44</v>
      </c>
      <c r="T430" s="207" t="str">
        <f ca="1">IF(AND('Inserimento dati'!$B$3=$H$2, TabellaA1[[#This Row],[LUN]]="X"), "X",IF(AND('Inserimento dati'!$B$3=$I$2, TabellaA1[[#This Row],[MAR]]="X"), "X", IF(AND('Inserimento dati'!$B$3=$J$2, TabellaA1[[#This Row],[MER]]="X"), "X",IF(AND('Inserimento dati'!$B$3=$K$2, TabellaA1[[#This Row],[GIO]]="X"), "X", IF(AND('Inserimento dati'!$B$3=$L$2, TabellaA1[[#This Row],[VEN]]="X"), "X","")))))</f>
        <v/>
      </c>
      <c r="U430" s="53" t="str">
        <f t="shared" ca="1" si="14"/>
        <v/>
      </c>
    </row>
    <row r="431" spans="1:22" ht="30" hidden="1" x14ac:dyDescent="0.25">
      <c r="A431" s="38"/>
      <c r="B431" s="38" t="str">
        <f t="shared" si="15"/>
        <v>X</v>
      </c>
      <c r="C431" s="38" t="str">
        <f>IF(OR(TabellaA1[[#This Row],[LUN]]="X",TabellaA1[[#This Row],[MAR]]="X",TabellaA1[[#This Row],[MER]]="X",TabellaA1[[#This Row],[GIO]]="X",TabellaA1[[#This Row],[VEN]]="X",),"X","")</f>
        <v/>
      </c>
      <c r="D431" s="39" t="s">
        <v>26</v>
      </c>
      <c r="E431" s="40" t="s">
        <v>944</v>
      </c>
      <c r="F431" s="40" t="s">
        <v>3923</v>
      </c>
      <c r="G431" s="40" t="s">
        <v>945</v>
      </c>
      <c r="H431" s="41"/>
      <c r="I431" s="41"/>
      <c r="J431" s="41"/>
      <c r="K431" s="41"/>
      <c r="L431" s="42"/>
      <c r="M431" s="43" t="s">
        <v>886</v>
      </c>
      <c r="N431" s="43"/>
      <c r="O431" s="44"/>
      <c r="P431" s="44"/>
      <c r="Q431" s="43" t="s">
        <v>946</v>
      </c>
      <c r="R431" s="43">
        <v>45762</v>
      </c>
      <c r="S431" s="43" t="s">
        <v>76</v>
      </c>
      <c r="T431" s="207" t="str">
        <f ca="1">IF(AND('Inserimento dati'!$B$3=$H$2, TabellaA1[[#This Row],[LUN]]="X"), "X",IF(AND('Inserimento dati'!$B$3=$I$2, TabellaA1[[#This Row],[MAR]]="X"), "X", IF(AND('Inserimento dati'!$B$3=$J$2, TabellaA1[[#This Row],[MER]]="X"), "X",IF(AND('Inserimento dati'!$B$3=$K$2, TabellaA1[[#This Row],[GIO]]="X"), "X", IF(AND('Inserimento dati'!$B$3=$L$2, TabellaA1[[#This Row],[VEN]]="X"), "X","")))))</f>
        <v/>
      </c>
      <c r="U431" s="53" t="str">
        <f t="shared" ca="1" si="14"/>
        <v/>
      </c>
      <c r="V431" s="55">
        <v>46111.623807870368</v>
      </c>
    </row>
    <row r="432" spans="1:22" ht="30" hidden="1" x14ac:dyDescent="0.25">
      <c r="A432" s="38"/>
      <c r="B432" s="38" t="str">
        <f t="shared" si="15"/>
        <v>X</v>
      </c>
      <c r="C432" s="38" t="str">
        <f>IF(OR(TabellaA1[[#This Row],[LUN]]="X",TabellaA1[[#This Row],[MAR]]="X",TabellaA1[[#This Row],[MER]]="X",TabellaA1[[#This Row],[GIO]]="X",TabellaA1[[#This Row],[VEN]]="X",),"X","")</f>
        <v/>
      </c>
      <c r="D432" s="39" t="s">
        <v>26</v>
      </c>
      <c r="E432" s="40" t="s">
        <v>947</v>
      </c>
      <c r="F432" s="40" t="s">
        <v>3925</v>
      </c>
      <c r="G432" s="40" t="s">
        <v>948</v>
      </c>
      <c r="H432" s="41"/>
      <c r="I432" s="41"/>
      <c r="J432" s="41"/>
      <c r="K432" s="41"/>
      <c r="L432" s="42"/>
      <c r="M432" s="43" t="s">
        <v>886</v>
      </c>
      <c r="N432" s="43"/>
      <c r="O432" s="44"/>
      <c r="P432" s="44"/>
      <c r="Q432" s="43" t="s">
        <v>181</v>
      </c>
      <c r="R432" s="43">
        <v>45722</v>
      </c>
      <c r="S432" s="43" t="s">
        <v>85</v>
      </c>
      <c r="T432" s="207" t="str">
        <f ca="1">IF(AND('Inserimento dati'!$B$3=$H$2, TabellaA1[[#This Row],[LUN]]="X"), "X",IF(AND('Inserimento dati'!$B$3=$I$2, TabellaA1[[#This Row],[MAR]]="X"), "X", IF(AND('Inserimento dati'!$B$3=$J$2, TabellaA1[[#This Row],[MER]]="X"), "X",IF(AND('Inserimento dati'!$B$3=$K$2, TabellaA1[[#This Row],[GIO]]="X"), "X", IF(AND('Inserimento dati'!$B$3=$L$2, TabellaA1[[#This Row],[VEN]]="X"), "X","")))))</f>
        <v/>
      </c>
      <c r="U432" s="53" t="str">
        <f t="shared" ca="1" si="14"/>
        <v/>
      </c>
    </row>
    <row r="433" spans="1:22" ht="30" hidden="1" x14ac:dyDescent="0.25">
      <c r="A433" s="38"/>
      <c r="B433" s="38" t="str">
        <f t="shared" si="15"/>
        <v>X</v>
      </c>
      <c r="C433" s="38" t="str">
        <f>IF(OR(TabellaA1[[#This Row],[LUN]]="X",TabellaA1[[#This Row],[MAR]]="X",TabellaA1[[#This Row],[MER]]="X",TabellaA1[[#This Row],[GIO]]="X",TabellaA1[[#This Row],[VEN]]="X",),"X","")</f>
        <v/>
      </c>
      <c r="D433" s="39" t="s">
        <v>26</v>
      </c>
      <c r="E433" s="40" t="s">
        <v>949</v>
      </c>
      <c r="F433" s="40" t="s">
        <v>3923</v>
      </c>
      <c r="G433" s="40" t="s">
        <v>950</v>
      </c>
      <c r="H433" s="41"/>
      <c r="I433" s="41"/>
      <c r="J433" s="41"/>
      <c r="K433" s="41"/>
      <c r="L433" s="42"/>
      <c r="M433" s="43" t="s">
        <v>886</v>
      </c>
      <c r="N433" s="43"/>
      <c r="O433" s="44"/>
      <c r="P433" s="44"/>
      <c r="Q433" s="43" t="s">
        <v>951</v>
      </c>
      <c r="R433" s="43">
        <v>45714</v>
      </c>
      <c r="S433" s="43" t="s">
        <v>85</v>
      </c>
      <c r="T433" s="207" t="str">
        <f ca="1">IF(AND('Inserimento dati'!$B$3=$H$2, TabellaA1[[#This Row],[LUN]]="X"), "X",IF(AND('Inserimento dati'!$B$3=$I$2, TabellaA1[[#This Row],[MAR]]="X"), "X", IF(AND('Inserimento dati'!$B$3=$J$2, TabellaA1[[#This Row],[MER]]="X"), "X",IF(AND('Inserimento dati'!$B$3=$K$2, TabellaA1[[#This Row],[GIO]]="X"), "X", IF(AND('Inserimento dati'!$B$3=$L$2, TabellaA1[[#This Row],[VEN]]="X"), "X","")))))</f>
        <v/>
      </c>
      <c r="U433" s="53" t="str">
        <f t="shared" ca="1" si="14"/>
        <v/>
      </c>
    </row>
    <row r="434" spans="1:22" ht="30" hidden="1" x14ac:dyDescent="0.25">
      <c r="A434" s="38"/>
      <c r="B434" s="38" t="str">
        <f t="shared" si="15"/>
        <v>X</v>
      </c>
      <c r="C434" s="38" t="str">
        <f>IF(OR(TabellaA1[[#This Row],[LUN]]="X",TabellaA1[[#This Row],[MAR]]="X",TabellaA1[[#This Row],[MER]]="X",TabellaA1[[#This Row],[GIO]]="X",TabellaA1[[#This Row],[VEN]]="X",),"X","")</f>
        <v/>
      </c>
      <c r="D434" s="39" t="s">
        <v>26</v>
      </c>
      <c r="E434" s="40" t="s">
        <v>952</v>
      </c>
      <c r="F434" s="40" t="s">
        <v>3927</v>
      </c>
      <c r="G434" s="40" t="s">
        <v>953</v>
      </c>
      <c r="H434" s="41"/>
      <c r="I434" s="41"/>
      <c r="J434" s="41"/>
      <c r="K434" s="41"/>
      <c r="L434" s="42"/>
      <c r="M434" s="43" t="s">
        <v>886</v>
      </c>
      <c r="N434" s="43"/>
      <c r="O434" s="44" t="s">
        <v>109</v>
      </c>
      <c r="P434" s="44"/>
      <c r="Q434" s="43" t="s">
        <v>954</v>
      </c>
      <c r="R434" s="43">
        <v>45680</v>
      </c>
      <c r="S434" s="43" t="s">
        <v>76</v>
      </c>
      <c r="T434" s="207" t="str">
        <f ca="1">IF(AND('Inserimento dati'!$B$3=$H$2, TabellaA1[[#This Row],[LUN]]="X"), "X",IF(AND('Inserimento dati'!$B$3=$I$2, TabellaA1[[#This Row],[MAR]]="X"), "X", IF(AND('Inserimento dati'!$B$3=$J$2, TabellaA1[[#This Row],[MER]]="X"), "X",IF(AND('Inserimento dati'!$B$3=$K$2, TabellaA1[[#This Row],[GIO]]="X"), "X", IF(AND('Inserimento dati'!$B$3=$L$2, TabellaA1[[#This Row],[VEN]]="X"), "X","")))))</f>
        <v/>
      </c>
      <c r="U434" s="53" t="str">
        <f t="shared" ca="1" si="14"/>
        <v/>
      </c>
      <c r="V434" s="55">
        <v>46128.653611111113</v>
      </c>
    </row>
    <row r="435" spans="1:22" ht="45" hidden="1" x14ac:dyDescent="0.25">
      <c r="A435" s="38"/>
      <c r="B435" s="38" t="str">
        <f t="shared" si="15"/>
        <v>X</v>
      </c>
      <c r="C435" s="38" t="str">
        <f>IF(OR(TabellaA1[[#This Row],[LUN]]="X",TabellaA1[[#This Row],[MAR]]="X",TabellaA1[[#This Row],[MER]]="X",TabellaA1[[#This Row],[GIO]]="X",TabellaA1[[#This Row],[VEN]]="X",),"X","")</f>
        <v/>
      </c>
      <c r="D435" s="39" t="s">
        <v>26</v>
      </c>
      <c r="E435" s="40" t="s">
        <v>955</v>
      </c>
      <c r="F435" s="40" t="s">
        <v>3927</v>
      </c>
      <c r="G435" s="40" t="s">
        <v>956</v>
      </c>
      <c r="H435" s="41"/>
      <c r="I435" s="41"/>
      <c r="J435" s="41"/>
      <c r="K435" s="41"/>
      <c r="L435" s="42"/>
      <c r="M435" s="43" t="s">
        <v>886</v>
      </c>
      <c r="N435" s="43"/>
      <c r="O435" s="44" t="s">
        <v>109</v>
      </c>
      <c r="P435" s="44"/>
      <c r="Q435" s="43" t="s">
        <v>957</v>
      </c>
      <c r="R435" s="43">
        <v>45644</v>
      </c>
      <c r="S435" s="43" t="s">
        <v>369</v>
      </c>
      <c r="T435" s="207" t="str">
        <f ca="1">IF(AND('Inserimento dati'!$B$3=$H$2, TabellaA1[[#This Row],[LUN]]="X"), "X",IF(AND('Inserimento dati'!$B$3=$I$2, TabellaA1[[#This Row],[MAR]]="X"), "X", IF(AND('Inserimento dati'!$B$3=$J$2, TabellaA1[[#This Row],[MER]]="X"), "X",IF(AND('Inserimento dati'!$B$3=$K$2, TabellaA1[[#This Row],[GIO]]="X"), "X", IF(AND('Inserimento dati'!$B$3=$L$2, TabellaA1[[#This Row],[VEN]]="X"), "X","")))))</f>
        <v/>
      </c>
      <c r="U435" s="53" t="str">
        <f t="shared" ca="1" si="14"/>
        <v/>
      </c>
      <c r="V435" s="55">
        <v>46113.679375</v>
      </c>
    </row>
    <row r="436" spans="1:22" ht="23.25" hidden="1" x14ac:dyDescent="0.25">
      <c r="A436" s="24"/>
      <c r="B436" s="24"/>
      <c r="C436" s="24" t="str">
        <f>IF(OR(TabellaA1[[#This Row],[LUN]]="X",TabellaA1[[#This Row],[MAR]]="X",TabellaA1[[#This Row],[MER]]="X",TabellaA1[[#This Row],[GIO]]="X",TabellaA1[[#This Row],[VEN]]="X",),"X","")</f>
        <v/>
      </c>
      <c r="D436" s="25" t="s">
        <v>26</v>
      </c>
      <c r="E436" s="26" t="s">
        <v>4570</v>
      </c>
      <c r="F436" s="26">
        <v>100</v>
      </c>
      <c r="G436" s="26" t="s">
        <v>4571</v>
      </c>
      <c r="H436" s="27"/>
      <c r="I436" s="27"/>
      <c r="J436" s="27"/>
      <c r="K436" s="27"/>
      <c r="L436" s="27"/>
      <c r="M436" s="26"/>
      <c r="N436" s="28"/>
      <c r="O436" s="29"/>
      <c r="P436" s="29"/>
      <c r="Q436" s="28"/>
      <c r="R436" s="28"/>
      <c r="S436" s="28"/>
      <c r="T436" s="30" t="str">
        <f ca="1">IF(AND('Inserimento dati'!$B$3=$H$2, TabellaA1[[#This Row],[LUN]]="X"), "X",IF(AND('Inserimento dati'!$B$3=$I$2, TabellaA1[[#This Row],[MAR]]="X"), "X", IF(AND('Inserimento dati'!$B$3=$J$2, TabellaA1[[#This Row],[MER]]="X"), "X",IF(AND('Inserimento dati'!$B$3=$K$2, TabellaA1[[#This Row],[GIO]]="X"), "X", IF(AND('Inserimento dati'!$B$3=$L$2, TabellaA1[[#This Row],[VEN]]="X"), "X","")))))</f>
        <v/>
      </c>
      <c r="U436" s="54"/>
    </row>
  </sheetData>
  <mergeCells count="2">
    <mergeCell ref="A1:D1"/>
    <mergeCell ref="N2:P2"/>
  </mergeCells>
  <conditionalFormatting sqref="R250:S250 M161:S161 E161:G249 N413:S413 E373:G436 M414:S436 M373:S412">
    <cfRule type="expression" dxfId="21926" priority="2923">
      <formula>SEARCH("IN CORSO",$M161)&gt;0</formula>
    </cfRule>
    <cfRule type="expression" dxfId="21925" priority="2924">
      <formula>SEARCH("CHIUSO",$M161)&gt;0</formula>
    </cfRule>
    <cfRule type="expression" dxfId="21924" priority="2925">
      <formula>SEARCH("EMESSO",$M161)&gt;0</formula>
    </cfRule>
    <cfRule type="expression" dxfId="21923" priority="2926">
      <formula>SEARCH("RICHIESTO",$M161)&gt;0</formula>
    </cfRule>
    <cfRule type="expression" dxfId="21922" priority="2927">
      <formula>SEARCH("DA CHIUDERE",$M161)&gt;0</formula>
    </cfRule>
    <cfRule type="expression" dxfId="21921" priority="2928">
      <formula>SEARCH("INTERROTTO",$M161)&gt;0</formula>
    </cfRule>
  </conditionalFormatting>
  <conditionalFormatting sqref="M250">
    <cfRule type="expression" dxfId="21920" priority="2917">
      <formula>SEARCH("IN CORSO",$M250)&gt;0</formula>
    </cfRule>
    <cfRule type="expression" dxfId="21919" priority="2918">
      <formula>SEARCH("CHIUSO",$M250)&gt;0</formula>
    </cfRule>
    <cfRule type="expression" dxfId="21918" priority="2919">
      <formula>SEARCH("EMESSO",$M250)&gt;0</formula>
    </cfRule>
    <cfRule type="expression" dxfId="21917" priority="2920">
      <formula>SEARCH("RICHIESTO",$M250)&gt;0</formula>
    </cfRule>
    <cfRule type="expression" dxfId="21916" priority="2921">
      <formula>SEARCH("DA CHIUDERE",$M250)&gt;0</formula>
    </cfRule>
    <cfRule type="expression" dxfId="21915" priority="2922">
      <formula>SEARCH("INTERROTTO",$M250)&gt;0</formula>
    </cfRule>
  </conditionalFormatting>
  <conditionalFormatting sqref="E160:G160 N160:Q160">
    <cfRule type="expression" dxfId="21914" priority="2887">
      <formula>SEARCH("IN CORSO",$M160)&gt;0</formula>
    </cfRule>
    <cfRule type="expression" dxfId="21913" priority="2888">
      <formula>SEARCH("CHIUSO",$M160)&gt;0</formula>
    </cfRule>
    <cfRule type="expression" dxfId="21912" priority="2889">
      <formula>SEARCH("EMESSO",$M160)&gt;0</formula>
    </cfRule>
    <cfRule type="expression" dxfId="21911" priority="2890">
      <formula>SEARCH("RICHIESTO",$M160)&gt;0</formula>
    </cfRule>
    <cfRule type="expression" dxfId="21910" priority="2891">
      <formula>SEARCH("DA CHIUDERE",$M160)&gt;0</formula>
    </cfRule>
    <cfRule type="expression" dxfId="21909" priority="2892">
      <formula>SEARCH("INTERROTTO",$M160)&gt;0</formula>
    </cfRule>
  </conditionalFormatting>
  <conditionalFormatting sqref="R160:S160">
    <cfRule type="expression" dxfId="21908" priority="2881">
      <formula>SEARCH("IN CORSO",$M160)&gt;0</formula>
    </cfRule>
    <cfRule type="expression" dxfId="21907" priority="2882">
      <formula>SEARCH("CHIUSO",$M160)&gt;0</formula>
    </cfRule>
    <cfRule type="expression" dxfId="21906" priority="2883">
      <formula>SEARCH("EMESSO",$M160)&gt;0</formula>
    </cfRule>
    <cfRule type="expression" dxfId="21905" priority="2884">
      <formula>SEARCH("RICHIESTO",$M160)&gt;0</formula>
    </cfRule>
    <cfRule type="expression" dxfId="21904" priority="2885">
      <formula>SEARCH("DA CHIUDERE",$M160)&gt;0</formula>
    </cfRule>
    <cfRule type="expression" dxfId="21903" priority="2886">
      <formula>SEARCH("INTERROTTO",$M160)&gt;0</formula>
    </cfRule>
  </conditionalFormatting>
  <conditionalFormatting sqref="M160">
    <cfRule type="expression" dxfId="21902" priority="2875">
      <formula>SEARCH("IN CORSO",$M160)&gt;0</formula>
    </cfRule>
    <cfRule type="expression" dxfId="21901" priority="2876">
      <formula>SEARCH("CHIUSO",$M160)&gt;0</formula>
    </cfRule>
    <cfRule type="expression" dxfId="21900" priority="2877">
      <formula>SEARCH("EMESSO",$M160)&gt;0</formula>
    </cfRule>
    <cfRule type="expression" dxfId="21899" priority="2878">
      <formula>SEARCH("RICHIESTO",$M160)&gt;0</formula>
    </cfRule>
    <cfRule type="expression" dxfId="21898" priority="2879">
      <formula>SEARCH("DA CHIUDERE",$M160)&gt;0</formula>
    </cfRule>
    <cfRule type="expression" dxfId="21897" priority="2880">
      <formula>SEARCH("INTERROTTO",$M160)&gt;0</formula>
    </cfRule>
  </conditionalFormatting>
  <conditionalFormatting sqref="E159:G159 N159:Q159">
    <cfRule type="expression" dxfId="21896" priority="2869">
      <formula>SEARCH("IN CORSO",$M159)&gt;0</formula>
    </cfRule>
    <cfRule type="expression" dxfId="21895" priority="2870">
      <formula>SEARCH("CHIUSO",$M159)&gt;0</formula>
    </cfRule>
    <cfRule type="expression" dxfId="21894" priority="2871">
      <formula>SEARCH("EMESSO",$M159)&gt;0</formula>
    </cfRule>
    <cfRule type="expression" dxfId="21893" priority="2872">
      <formula>SEARCH("RICHIESTO",$M159)&gt;0</formula>
    </cfRule>
    <cfRule type="expression" dxfId="21892" priority="2873">
      <formula>SEARCH("DA CHIUDERE",$M159)&gt;0</formula>
    </cfRule>
    <cfRule type="expression" dxfId="21891" priority="2874">
      <formula>SEARCH("INTERROTTO",$M159)&gt;0</formula>
    </cfRule>
  </conditionalFormatting>
  <conditionalFormatting sqref="R159:S159">
    <cfRule type="expression" dxfId="21890" priority="2863">
      <formula>SEARCH("IN CORSO",$M159)&gt;0</formula>
    </cfRule>
    <cfRule type="expression" dxfId="21889" priority="2864">
      <formula>SEARCH("CHIUSO",$M159)&gt;0</formula>
    </cfRule>
    <cfRule type="expression" dxfId="21888" priority="2865">
      <formula>SEARCH("EMESSO",$M159)&gt;0</formula>
    </cfRule>
    <cfRule type="expression" dxfId="21887" priority="2866">
      <formula>SEARCH("RICHIESTO",$M159)&gt;0</formula>
    </cfRule>
    <cfRule type="expression" dxfId="21886" priority="2867">
      <formula>SEARCH("DA CHIUDERE",$M159)&gt;0</formula>
    </cfRule>
    <cfRule type="expression" dxfId="21885" priority="2868">
      <formula>SEARCH("INTERROTTO",$M159)&gt;0</formula>
    </cfRule>
  </conditionalFormatting>
  <conditionalFormatting sqref="M159">
    <cfRule type="expression" dxfId="21884" priority="2857">
      <formula>SEARCH("IN CORSO",$M159)&gt;0</formula>
    </cfRule>
    <cfRule type="expression" dxfId="21883" priority="2858">
      <formula>SEARCH("CHIUSO",$M159)&gt;0</formula>
    </cfRule>
    <cfRule type="expression" dxfId="21882" priority="2859">
      <formula>SEARCH("EMESSO",$M159)&gt;0</formula>
    </cfRule>
    <cfRule type="expression" dxfId="21881" priority="2860">
      <formula>SEARCH("RICHIESTO",$M159)&gt;0</formula>
    </cfRule>
    <cfRule type="expression" dxfId="21880" priority="2861">
      <formula>SEARCH("DA CHIUDERE",$M159)&gt;0</formula>
    </cfRule>
    <cfRule type="expression" dxfId="21879" priority="2862">
      <formula>SEARCH("INTERROTTO",$M159)&gt;0</formula>
    </cfRule>
  </conditionalFormatting>
  <conditionalFormatting sqref="E158:G158 N158:Q158">
    <cfRule type="expression" dxfId="21878" priority="2851">
      <formula>SEARCH("IN CORSO",$M158)&gt;0</formula>
    </cfRule>
    <cfRule type="expression" dxfId="21877" priority="2852">
      <formula>SEARCH("CHIUSO",$M158)&gt;0</formula>
    </cfRule>
    <cfRule type="expression" dxfId="21876" priority="2853">
      <formula>SEARCH("EMESSO",$M158)&gt;0</formula>
    </cfRule>
    <cfRule type="expression" dxfId="21875" priority="2854">
      <formula>SEARCH("RICHIESTO",$M158)&gt;0</formula>
    </cfRule>
    <cfRule type="expression" dxfId="21874" priority="2855">
      <formula>SEARCH("DA CHIUDERE",$M158)&gt;0</formula>
    </cfRule>
    <cfRule type="expression" dxfId="21873" priority="2856">
      <formula>SEARCH("INTERROTTO",$M158)&gt;0</formula>
    </cfRule>
  </conditionalFormatting>
  <conditionalFormatting sqref="R158:S158">
    <cfRule type="expression" dxfId="21872" priority="2845">
      <formula>SEARCH("IN CORSO",$M158)&gt;0</formula>
    </cfRule>
    <cfRule type="expression" dxfId="21871" priority="2846">
      <formula>SEARCH("CHIUSO",$M158)&gt;0</formula>
    </cfRule>
    <cfRule type="expression" dxfId="21870" priority="2847">
      <formula>SEARCH("EMESSO",$M158)&gt;0</formula>
    </cfRule>
    <cfRule type="expression" dxfId="21869" priority="2848">
      <formula>SEARCH("RICHIESTO",$M158)&gt;0</formula>
    </cfRule>
    <cfRule type="expression" dxfId="21868" priority="2849">
      <formula>SEARCH("DA CHIUDERE",$M158)&gt;0</formula>
    </cfRule>
    <cfRule type="expression" dxfId="21867" priority="2850">
      <formula>SEARCH("INTERROTTO",$M158)&gt;0</formula>
    </cfRule>
  </conditionalFormatting>
  <conditionalFormatting sqref="M158">
    <cfRule type="expression" dxfId="21866" priority="2839">
      <formula>SEARCH("IN CORSO",$M158)&gt;0</formula>
    </cfRule>
    <cfRule type="expression" dxfId="21865" priority="2840">
      <formula>SEARCH("CHIUSO",$M158)&gt;0</formula>
    </cfRule>
    <cfRule type="expression" dxfId="21864" priority="2841">
      <formula>SEARCH("EMESSO",$M158)&gt;0</formula>
    </cfRule>
    <cfRule type="expression" dxfId="21863" priority="2842">
      <formula>SEARCH("RICHIESTO",$M158)&gt;0</formula>
    </cfRule>
    <cfRule type="expression" dxfId="21862" priority="2843">
      <formula>SEARCH("DA CHIUDERE",$M158)&gt;0</formula>
    </cfRule>
    <cfRule type="expression" dxfId="21861" priority="2844">
      <formula>SEARCH("INTERROTTO",$M158)&gt;0</formula>
    </cfRule>
  </conditionalFormatting>
  <conditionalFormatting sqref="E157:G157 N157:Q157">
    <cfRule type="expression" dxfId="21860" priority="2833">
      <formula>SEARCH("IN CORSO",$M157)&gt;0</formula>
    </cfRule>
    <cfRule type="expression" dxfId="21859" priority="2834">
      <formula>SEARCH("CHIUSO",$M157)&gt;0</formula>
    </cfRule>
    <cfRule type="expression" dxfId="21858" priority="2835">
      <formula>SEARCH("EMESSO",$M157)&gt;0</formula>
    </cfRule>
    <cfRule type="expression" dxfId="21857" priority="2836">
      <formula>SEARCH("RICHIESTO",$M157)&gt;0</formula>
    </cfRule>
    <cfRule type="expression" dxfId="21856" priority="2837">
      <formula>SEARCH("DA CHIUDERE",$M157)&gt;0</formula>
    </cfRule>
    <cfRule type="expression" dxfId="21855" priority="2838">
      <formula>SEARCH("INTERROTTO",$M157)&gt;0</formula>
    </cfRule>
  </conditionalFormatting>
  <conditionalFormatting sqref="R157:S157">
    <cfRule type="expression" dxfId="21854" priority="2827">
      <formula>SEARCH("IN CORSO",$M157)&gt;0</formula>
    </cfRule>
    <cfRule type="expression" dxfId="21853" priority="2828">
      <formula>SEARCH("CHIUSO",$M157)&gt;0</formula>
    </cfRule>
    <cfRule type="expression" dxfId="21852" priority="2829">
      <formula>SEARCH("EMESSO",$M157)&gt;0</formula>
    </cfRule>
    <cfRule type="expression" dxfId="21851" priority="2830">
      <formula>SEARCH("RICHIESTO",$M157)&gt;0</formula>
    </cfRule>
    <cfRule type="expression" dxfId="21850" priority="2831">
      <formula>SEARCH("DA CHIUDERE",$M157)&gt;0</formula>
    </cfRule>
    <cfRule type="expression" dxfId="21849" priority="2832">
      <formula>SEARCH("INTERROTTO",$M157)&gt;0</formula>
    </cfRule>
  </conditionalFormatting>
  <conditionalFormatting sqref="M157">
    <cfRule type="expression" dxfId="21848" priority="2821">
      <formula>SEARCH("IN CORSO",$M157)&gt;0</formula>
    </cfRule>
    <cfRule type="expression" dxfId="21847" priority="2822">
      <formula>SEARCH("CHIUSO",$M157)&gt;0</formula>
    </cfRule>
    <cfRule type="expression" dxfId="21846" priority="2823">
      <formula>SEARCH("EMESSO",$M157)&gt;0</formula>
    </cfRule>
    <cfRule type="expression" dxfId="21845" priority="2824">
      <formula>SEARCH("RICHIESTO",$M157)&gt;0</formula>
    </cfRule>
    <cfRule type="expression" dxfId="21844" priority="2825">
      <formula>SEARCH("DA CHIUDERE",$M157)&gt;0</formula>
    </cfRule>
    <cfRule type="expression" dxfId="21843" priority="2826">
      <formula>SEARCH("INTERROTTO",$M157)&gt;0</formula>
    </cfRule>
  </conditionalFormatting>
  <conditionalFormatting sqref="E156:G156 N156:Q156">
    <cfRule type="expression" dxfId="21842" priority="2815">
      <formula>SEARCH("IN CORSO",$M156)&gt;0</formula>
    </cfRule>
    <cfRule type="expression" dxfId="21841" priority="2816">
      <formula>SEARCH("CHIUSO",$M156)&gt;0</formula>
    </cfRule>
    <cfRule type="expression" dxfId="21840" priority="2817">
      <formula>SEARCH("EMESSO",$M156)&gt;0</formula>
    </cfRule>
    <cfRule type="expression" dxfId="21839" priority="2818">
      <formula>SEARCH("RICHIESTO",$M156)&gt;0</formula>
    </cfRule>
    <cfRule type="expression" dxfId="21838" priority="2819">
      <formula>SEARCH("DA CHIUDERE",$M156)&gt;0</formula>
    </cfRule>
    <cfRule type="expression" dxfId="21837" priority="2820">
      <formula>SEARCH("INTERROTTO",$M156)&gt;0</formula>
    </cfRule>
  </conditionalFormatting>
  <conditionalFormatting sqref="R156:S156">
    <cfRule type="expression" dxfId="21836" priority="2809">
      <formula>SEARCH("IN CORSO",$M156)&gt;0</formula>
    </cfRule>
    <cfRule type="expression" dxfId="21835" priority="2810">
      <formula>SEARCH("CHIUSO",$M156)&gt;0</formula>
    </cfRule>
    <cfRule type="expression" dxfId="21834" priority="2811">
      <formula>SEARCH("EMESSO",$M156)&gt;0</formula>
    </cfRule>
    <cfRule type="expression" dxfId="21833" priority="2812">
      <formula>SEARCH("RICHIESTO",$M156)&gt;0</formula>
    </cfRule>
    <cfRule type="expression" dxfId="21832" priority="2813">
      <formula>SEARCH("DA CHIUDERE",$M156)&gt;0</formula>
    </cfRule>
    <cfRule type="expression" dxfId="21831" priority="2814">
      <formula>SEARCH("INTERROTTO",$M156)&gt;0</formula>
    </cfRule>
  </conditionalFormatting>
  <conditionalFormatting sqref="M156">
    <cfRule type="expression" dxfId="21830" priority="2803">
      <formula>SEARCH("IN CORSO",$M156)&gt;0</formula>
    </cfRule>
    <cfRule type="expression" dxfId="21829" priority="2804">
      <formula>SEARCH("CHIUSO",$M156)&gt;0</formula>
    </cfRule>
    <cfRule type="expression" dxfId="21828" priority="2805">
      <formula>SEARCH("EMESSO",$M156)&gt;0</formula>
    </cfRule>
    <cfRule type="expression" dxfId="21827" priority="2806">
      <formula>SEARCH("RICHIESTO",$M156)&gt;0</formula>
    </cfRule>
    <cfRule type="expression" dxfId="21826" priority="2807">
      <formula>SEARCH("DA CHIUDERE",$M156)&gt;0</formula>
    </cfRule>
    <cfRule type="expression" dxfId="21825" priority="2808">
      <formula>SEARCH("INTERROTTO",$M156)&gt;0</formula>
    </cfRule>
  </conditionalFormatting>
  <conditionalFormatting sqref="E155:G155 N155:Q155">
    <cfRule type="expression" dxfId="21824" priority="2797">
      <formula>SEARCH("IN CORSO",$M155)&gt;0</formula>
    </cfRule>
    <cfRule type="expression" dxfId="21823" priority="2798">
      <formula>SEARCH("CHIUSO",$M155)&gt;0</formula>
    </cfRule>
    <cfRule type="expression" dxfId="21822" priority="2799">
      <formula>SEARCH("EMESSO",$M155)&gt;0</formula>
    </cfRule>
    <cfRule type="expression" dxfId="21821" priority="2800">
      <formula>SEARCH("RICHIESTO",$M155)&gt;0</formula>
    </cfRule>
    <cfRule type="expression" dxfId="21820" priority="2801">
      <formula>SEARCH("DA CHIUDERE",$M155)&gt;0</formula>
    </cfRule>
    <cfRule type="expression" dxfId="21819" priority="2802">
      <formula>SEARCH("INTERROTTO",$M155)&gt;0</formula>
    </cfRule>
  </conditionalFormatting>
  <conditionalFormatting sqref="R155:S155">
    <cfRule type="expression" dxfId="21818" priority="2791">
      <formula>SEARCH("IN CORSO",$M155)&gt;0</formula>
    </cfRule>
    <cfRule type="expression" dxfId="21817" priority="2792">
      <formula>SEARCH("CHIUSO",$M155)&gt;0</formula>
    </cfRule>
    <cfRule type="expression" dxfId="21816" priority="2793">
      <formula>SEARCH("EMESSO",$M155)&gt;0</formula>
    </cfRule>
    <cfRule type="expression" dxfId="21815" priority="2794">
      <formula>SEARCH("RICHIESTO",$M155)&gt;0</formula>
    </cfRule>
    <cfRule type="expression" dxfId="21814" priority="2795">
      <formula>SEARCH("DA CHIUDERE",$M155)&gt;0</formula>
    </cfRule>
    <cfRule type="expression" dxfId="21813" priority="2796">
      <formula>SEARCH("INTERROTTO",$M155)&gt;0</formula>
    </cfRule>
  </conditionalFormatting>
  <conditionalFormatting sqref="M155">
    <cfRule type="expression" dxfId="21812" priority="2785">
      <formula>SEARCH("IN CORSO",$M155)&gt;0</formula>
    </cfRule>
    <cfRule type="expression" dxfId="21811" priority="2786">
      <formula>SEARCH("CHIUSO",$M155)&gt;0</formula>
    </cfRule>
    <cfRule type="expression" dxfId="21810" priority="2787">
      <formula>SEARCH("EMESSO",$M155)&gt;0</formula>
    </cfRule>
    <cfRule type="expression" dxfId="21809" priority="2788">
      <formula>SEARCH("RICHIESTO",$M155)&gt;0</formula>
    </cfRule>
    <cfRule type="expression" dxfId="21808" priority="2789">
      <formula>SEARCH("DA CHIUDERE",$M155)&gt;0</formula>
    </cfRule>
    <cfRule type="expression" dxfId="21807" priority="2790">
      <formula>SEARCH("INTERROTTO",$M155)&gt;0</formula>
    </cfRule>
  </conditionalFormatting>
  <conditionalFormatting sqref="E154:G154 N154:Q154">
    <cfRule type="expression" dxfId="21806" priority="2779">
      <formula>SEARCH("IN CORSO",$M154)&gt;0</formula>
    </cfRule>
    <cfRule type="expression" dxfId="21805" priority="2780">
      <formula>SEARCH("CHIUSO",$M154)&gt;0</formula>
    </cfRule>
    <cfRule type="expression" dxfId="21804" priority="2781">
      <formula>SEARCH("EMESSO",$M154)&gt;0</formula>
    </cfRule>
    <cfRule type="expression" dxfId="21803" priority="2782">
      <formula>SEARCH("RICHIESTO",$M154)&gt;0</formula>
    </cfRule>
    <cfRule type="expression" dxfId="21802" priority="2783">
      <formula>SEARCH("DA CHIUDERE",$M154)&gt;0</formula>
    </cfRule>
    <cfRule type="expression" dxfId="21801" priority="2784">
      <formula>SEARCH("INTERROTTO",$M154)&gt;0</formula>
    </cfRule>
  </conditionalFormatting>
  <conditionalFormatting sqref="R154:S154">
    <cfRule type="expression" dxfId="21800" priority="2773">
      <formula>SEARCH("IN CORSO",$M154)&gt;0</formula>
    </cfRule>
    <cfRule type="expression" dxfId="21799" priority="2774">
      <formula>SEARCH("CHIUSO",$M154)&gt;0</formula>
    </cfRule>
    <cfRule type="expression" dxfId="21798" priority="2775">
      <formula>SEARCH("EMESSO",$M154)&gt;0</formula>
    </cfRule>
    <cfRule type="expression" dxfId="21797" priority="2776">
      <formula>SEARCH("RICHIESTO",$M154)&gt;0</formula>
    </cfRule>
    <cfRule type="expression" dxfId="21796" priority="2777">
      <formula>SEARCH("DA CHIUDERE",$M154)&gt;0</formula>
    </cfRule>
    <cfRule type="expression" dxfId="21795" priority="2778">
      <formula>SEARCH("INTERROTTO",$M154)&gt;0</formula>
    </cfRule>
  </conditionalFormatting>
  <conditionalFormatting sqref="M154">
    <cfRule type="expression" dxfId="21794" priority="2767">
      <formula>SEARCH("IN CORSO",$M154)&gt;0</formula>
    </cfRule>
    <cfRule type="expression" dxfId="21793" priority="2768">
      <formula>SEARCH("CHIUSO",$M154)&gt;0</formula>
    </cfRule>
    <cfRule type="expression" dxfId="21792" priority="2769">
      <formula>SEARCH("EMESSO",$M154)&gt;0</formula>
    </cfRule>
    <cfRule type="expression" dxfId="21791" priority="2770">
      <formula>SEARCH("RICHIESTO",$M154)&gt;0</formula>
    </cfRule>
    <cfRule type="expression" dxfId="21790" priority="2771">
      <formula>SEARCH("DA CHIUDERE",$M154)&gt;0</formula>
    </cfRule>
    <cfRule type="expression" dxfId="21789" priority="2772">
      <formula>SEARCH("INTERROTTO",$M154)&gt;0</formula>
    </cfRule>
  </conditionalFormatting>
  <conditionalFormatting sqref="E153:G153 N153:Q153">
    <cfRule type="expression" dxfId="21788" priority="2761">
      <formula>SEARCH("IN CORSO",$M153)&gt;0</formula>
    </cfRule>
    <cfRule type="expression" dxfId="21787" priority="2762">
      <formula>SEARCH("CHIUSO",$M153)&gt;0</formula>
    </cfRule>
    <cfRule type="expression" dxfId="21786" priority="2763">
      <formula>SEARCH("EMESSO",$M153)&gt;0</formula>
    </cfRule>
    <cfRule type="expression" dxfId="21785" priority="2764">
      <formula>SEARCH("RICHIESTO",$M153)&gt;0</formula>
    </cfRule>
    <cfRule type="expression" dxfId="21784" priority="2765">
      <formula>SEARCH("DA CHIUDERE",$M153)&gt;0</formula>
    </cfRule>
    <cfRule type="expression" dxfId="21783" priority="2766">
      <formula>SEARCH("INTERROTTO",$M153)&gt;0</formula>
    </cfRule>
  </conditionalFormatting>
  <conditionalFormatting sqref="R153:S153">
    <cfRule type="expression" dxfId="21782" priority="2755">
      <formula>SEARCH("IN CORSO",$M153)&gt;0</formula>
    </cfRule>
    <cfRule type="expression" dxfId="21781" priority="2756">
      <formula>SEARCH("CHIUSO",$M153)&gt;0</formula>
    </cfRule>
    <cfRule type="expression" dxfId="21780" priority="2757">
      <formula>SEARCH("EMESSO",$M153)&gt;0</formula>
    </cfRule>
    <cfRule type="expression" dxfId="21779" priority="2758">
      <formula>SEARCH("RICHIESTO",$M153)&gt;0</formula>
    </cfRule>
    <cfRule type="expression" dxfId="21778" priority="2759">
      <formula>SEARCH("DA CHIUDERE",$M153)&gt;0</formula>
    </cfRule>
    <cfRule type="expression" dxfId="21777" priority="2760">
      <formula>SEARCH("INTERROTTO",$M153)&gt;0</formula>
    </cfRule>
  </conditionalFormatting>
  <conditionalFormatting sqref="M153">
    <cfRule type="expression" dxfId="21776" priority="2749">
      <formula>SEARCH("IN CORSO",$M153)&gt;0</formula>
    </cfRule>
    <cfRule type="expression" dxfId="21775" priority="2750">
      <formula>SEARCH("CHIUSO",$M153)&gt;0</formula>
    </cfRule>
    <cfRule type="expression" dxfId="21774" priority="2751">
      <formula>SEARCH("EMESSO",$M153)&gt;0</formula>
    </cfRule>
    <cfRule type="expression" dxfId="21773" priority="2752">
      <formula>SEARCH("RICHIESTO",$M153)&gt;0</formula>
    </cfRule>
    <cfRule type="expression" dxfId="21772" priority="2753">
      <formula>SEARCH("DA CHIUDERE",$M153)&gt;0</formula>
    </cfRule>
    <cfRule type="expression" dxfId="21771" priority="2754">
      <formula>SEARCH("INTERROTTO",$M153)&gt;0</formula>
    </cfRule>
  </conditionalFormatting>
  <conditionalFormatting sqref="E152:G152 N152:Q152">
    <cfRule type="expression" dxfId="21770" priority="2743">
      <formula>SEARCH("IN CORSO",$M152)&gt;0</formula>
    </cfRule>
    <cfRule type="expression" dxfId="21769" priority="2744">
      <formula>SEARCH("CHIUSO",$M152)&gt;0</formula>
    </cfRule>
    <cfRule type="expression" dxfId="21768" priority="2745">
      <formula>SEARCH("EMESSO",$M152)&gt;0</formula>
    </cfRule>
    <cfRule type="expression" dxfId="21767" priority="2746">
      <formula>SEARCH("RICHIESTO",$M152)&gt;0</formula>
    </cfRule>
    <cfRule type="expression" dxfId="21766" priority="2747">
      <formula>SEARCH("DA CHIUDERE",$M152)&gt;0</formula>
    </cfRule>
    <cfRule type="expression" dxfId="21765" priority="2748">
      <formula>SEARCH("INTERROTTO",$M152)&gt;0</formula>
    </cfRule>
  </conditionalFormatting>
  <conditionalFormatting sqref="R152:S152">
    <cfRule type="expression" dxfId="21764" priority="2737">
      <formula>SEARCH("IN CORSO",$M152)&gt;0</formula>
    </cfRule>
    <cfRule type="expression" dxfId="21763" priority="2738">
      <formula>SEARCH("CHIUSO",$M152)&gt;0</formula>
    </cfRule>
    <cfRule type="expression" dxfId="21762" priority="2739">
      <formula>SEARCH("EMESSO",$M152)&gt;0</formula>
    </cfRule>
    <cfRule type="expression" dxfId="21761" priority="2740">
      <formula>SEARCH("RICHIESTO",$M152)&gt;0</formula>
    </cfRule>
    <cfRule type="expression" dxfId="21760" priority="2741">
      <formula>SEARCH("DA CHIUDERE",$M152)&gt;0</formula>
    </cfRule>
    <cfRule type="expression" dxfId="21759" priority="2742">
      <formula>SEARCH("INTERROTTO",$M152)&gt;0</formula>
    </cfRule>
  </conditionalFormatting>
  <conditionalFormatting sqref="M152">
    <cfRule type="expression" dxfId="21758" priority="2731">
      <formula>SEARCH("IN CORSO",$M152)&gt;0</formula>
    </cfRule>
    <cfRule type="expression" dxfId="21757" priority="2732">
      <formula>SEARCH("CHIUSO",$M152)&gt;0</formula>
    </cfRule>
    <cfRule type="expression" dxfId="21756" priority="2733">
      <formula>SEARCH("EMESSO",$M152)&gt;0</formula>
    </cfRule>
    <cfRule type="expression" dxfId="21755" priority="2734">
      <formula>SEARCH("RICHIESTO",$M152)&gt;0</formula>
    </cfRule>
    <cfRule type="expression" dxfId="21754" priority="2735">
      <formula>SEARCH("DA CHIUDERE",$M152)&gt;0</formula>
    </cfRule>
    <cfRule type="expression" dxfId="21753" priority="2736">
      <formula>SEARCH("INTERROTTO",$M152)&gt;0</formula>
    </cfRule>
  </conditionalFormatting>
  <conditionalFormatting sqref="E151:G151 N151:Q151">
    <cfRule type="expression" dxfId="21752" priority="2725">
      <formula>SEARCH("IN CORSO",$M151)&gt;0</formula>
    </cfRule>
    <cfRule type="expression" dxfId="21751" priority="2726">
      <formula>SEARCH("CHIUSO",$M151)&gt;0</formula>
    </cfRule>
    <cfRule type="expression" dxfId="21750" priority="2727">
      <formula>SEARCH("EMESSO",$M151)&gt;0</formula>
    </cfRule>
    <cfRule type="expression" dxfId="21749" priority="2728">
      <formula>SEARCH("RICHIESTO",$M151)&gt;0</formula>
    </cfRule>
    <cfRule type="expression" dxfId="21748" priority="2729">
      <formula>SEARCH("DA CHIUDERE",$M151)&gt;0</formula>
    </cfRule>
    <cfRule type="expression" dxfId="21747" priority="2730">
      <formula>SEARCH("INTERROTTO",$M151)&gt;0</formula>
    </cfRule>
  </conditionalFormatting>
  <conditionalFormatting sqref="R151:S151">
    <cfRule type="expression" dxfId="21746" priority="2719">
      <formula>SEARCH("IN CORSO",$M151)&gt;0</formula>
    </cfRule>
    <cfRule type="expression" dxfId="21745" priority="2720">
      <formula>SEARCH("CHIUSO",$M151)&gt;0</formula>
    </cfRule>
    <cfRule type="expression" dxfId="21744" priority="2721">
      <formula>SEARCH("EMESSO",$M151)&gt;0</formula>
    </cfRule>
    <cfRule type="expression" dxfId="21743" priority="2722">
      <formula>SEARCH("RICHIESTO",$M151)&gt;0</formula>
    </cfRule>
    <cfRule type="expression" dxfId="21742" priority="2723">
      <formula>SEARCH("DA CHIUDERE",$M151)&gt;0</formula>
    </cfRule>
    <cfRule type="expression" dxfId="21741" priority="2724">
      <formula>SEARCH("INTERROTTO",$M151)&gt;0</formula>
    </cfRule>
  </conditionalFormatting>
  <conditionalFormatting sqref="M151">
    <cfRule type="expression" dxfId="21740" priority="2713">
      <formula>SEARCH("IN CORSO",$M151)&gt;0</formula>
    </cfRule>
    <cfRule type="expression" dxfId="21739" priority="2714">
      <formula>SEARCH("CHIUSO",$M151)&gt;0</formula>
    </cfRule>
    <cfRule type="expression" dxfId="21738" priority="2715">
      <formula>SEARCH("EMESSO",$M151)&gt;0</formula>
    </cfRule>
    <cfRule type="expression" dxfId="21737" priority="2716">
      <formula>SEARCH("RICHIESTO",$M151)&gt;0</formula>
    </cfRule>
    <cfRule type="expression" dxfId="21736" priority="2717">
      <formula>SEARCH("DA CHIUDERE",$M151)&gt;0</formula>
    </cfRule>
    <cfRule type="expression" dxfId="21735" priority="2718">
      <formula>SEARCH("INTERROTTO",$M151)&gt;0</formula>
    </cfRule>
  </conditionalFormatting>
  <conditionalFormatting sqref="E150:G150 N150:Q150">
    <cfRule type="expression" dxfId="21734" priority="2707">
      <formula>SEARCH("IN CORSO",$M150)&gt;0</formula>
    </cfRule>
    <cfRule type="expression" dxfId="21733" priority="2708">
      <formula>SEARCH("CHIUSO",$M150)&gt;0</formula>
    </cfRule>
    <cfRule type="expression" dxfId="21732" priority="2709">
      <formula>SEARCH("EMESSO",$M150)&gt;0</formula>
    </cfRule>
    <cfRule type="expression" dxfId="21731" priority="2710">
      <formula>SEARCH("RICHIESTO",$M150)&gt;0</formula>
    </cfRule>
    <cfRule type="expression" dxfId="21730" priority="2711">
      <formula>SEARCH("DA CHIUDERE",$M150)&gt;0</formula>
    </cfRule>
    <cfRule type="expression" dxfId="21729" priority="2712">
      <formula>SEARCH("INTERROTTO",$M150)&gt;0</formula>
    </cfRule>
  </conditionalFormatting>
  <conditionalFormatting sqref="E148:G148 N148:Q148">
    <cfRule type="expression" dxfId="21728" priority="2665">
      <formula>SEARCH("IN CORSO",$M148)&gt;0</formula>
    </cfRule>
    <cfRule type="expression" dxfId="21727" priority="2666">
      <formula>SEARCH("CHIUSO",$M148)&gt;0</formula>
    </cfRule>
    <cfRule type="expression" dxfId="21726" priority="2667">
      <formula>SEARCH("EMESSO",$M148)&gt;0</formula>
    </cfRule>
    <cfRule type="expression" dxfId="21725" priority="2668">
      <formula>SEARCH("RICHIESTO",$M148)&gt;0</formula>
    </cfRule>
    <cfRule type="expression" dxfId="21724" priority="2669">
      <formula>SEARCH("DA CHIUDERE",$M148)&gt;0</formula>
    </cfRule>
    <cfRule type="expression" dxfId="21723" priority="2670">
      <formula>SEARCH("INTERROTTO",$M148)&gt;0</formula>
    </cfRule>
  </conditionalFormatting>
  <conditionalFormatting sqref="R148:S148">
    <cfRule type="expression" dxfId="21722" priority="2659">
      <formula>SEARCH("IN CORSO",$M148)&gt;0</formula>
    </cfRule>
    <cfRule type="expression" dxfId="21721" priority="2660">
      <formula>SEARCH("CHIUSO",$M148)&gt;0</formula>
    </cfRule>
    <cfRule type="expression" dxfId="21720" priority="2661">
      <formula>SEARCH("EMESSO",$M148)&gt;0</formula>
    </cfRule>
    <cfRule type="expression" dxfId="21719" priority="2662">
      <formula>SEARCH("RICHIESTO",$M148)&gt;0</formula>
    </cfRule>
    <cfRule type="expression" dxfId="21718" priority="2663">
      <formula>SEARCH("DA CHIUDERE",$M148)&gt;0</formula>
    </cfRule>
    <cfRule type="expression" dxfId="21717" priority="2664">
      <formula>SEARCH("INTERROTTO",$M148)&gt;0</formula>
    </cfRule>
  </conditionalFormatting>
  <conditionalFormatting sqref="M148">
    <cfRule type="expression" dxfId="21716" priority="2653">
      <formula>SEARCH("IN CORSO",$M148)&gt;0</formula>
    </cfRule>
    <cfRule type="expression" dxfId="21715" priority="2654">
      <formula>SEARCH("CHIUSO",$M148)&gt;0</formula>
    </cfRule>
    <cfRule type="expression" dxfId="21714" priority="2655">
      <formula>SEARCH("EMESSO",$M148)&gt;0</formula>
    </cfRule>
    <cfRule type="expression" dxfId="21713" priority="2656">
      <formula>SEARCH("RICHIESTO",$M148)&gt;0</formula>
    </cfRule>
    <cfRule type="expression" dxfId="21712" priority="2657">
      <formula>SEARCH("DA CHIUDERE",$M148)&gt;0</formula>
    </cfRule>
    <cfRule type="expression" dxfId="21711" priority="2658">
      <formula>SEARCH("INTERROTTO",$M148)&gt;0</formula>
    </cfRule>
  </conditionalFormatting>
  <conditionalFormatting sqref="E147:G147 N147:Q147">
    <cfRule type="expression" dxfId="21710" priority="2647">
      <formula>SEARCH("IN CORSO",$M147)&gt;0</formula>
    </cfRule>
    <cfRule type="expression" dxfId="21709" priority="2648">
      <formula>SEARCH("CHIUSO",$M147)&gt;0</formula>
    </cfRule>
    <cfRule type="expression" dxfId="21708" priority="2649">
      <formula>SEARCH("EMESSO",$M147)&gt;0</formula>
    </cfRule>
    <cfRule type="expression" dxfId="21707" priority="2650">
      <formula>SEARCH("RICHIESTO",$M147)&gt;0</formula>
    </cfRule>
    <cfRule type="expression" dxfId="21706" priority="2651">
      <formula>SEARCH("DA CHIUDERE",$M147)&gt;0</formula>
    </cfRule>
    <cfRule type="expression" dxfId="21705" priority="2652">
      <formula>SEARCH("INTERROTTO",$M147)&gt;0</formula>
    </cfRule>
  </conditionalFormatting>
  <conditionalFormatting sqref="R147:S147">
    <cfRule type="expression" dxfId="21704" priority="2641">
      <formula>SEARCH("IN CORSO",$M147)&gt;0</formula>
    </cfRule>
    <cfRule type="expression" dxfId="21703" priority="2642">
      <formula>SEARCH("CHIUSO",$M147)&gt;0</formula>
    </cfRule>
    <cfRule type="expression" dxfId="21702" priority="2643">
      <formula>SEARCH("EMESSO",$M147)&gt;0</formula>
    </cfRule>
    <cfRule type="expression" dxfId="21701" priority="2644">
      <formula>SEARCH("RICHIESTO",$M147)&gt;0</formula>
    </cfRule>
    <cfRule type="expression" dxfId="21700" priority="2645">
      <formula>SEARCH("DA CHIUDERE",$M147)&gt;0</formula>
    </cfRule>
    <cfRule type="expression" dxfId="21699" priority="2646">
      <formula>SEARCH("INTERROTTO",$M147)&gt;0</formula>
    </cfRule>
  </conditionalFormatting>
  <conditionalFormatting sqref="M147">
    <cfRule type="expression" dxfId="21698" priority="2635">
      <formula>SEARCH("IN CORSO",$M147)&gt;0</formula>
    </cfRule>
    <cfRule type="expression" dxfId="21697" priority="2636">
      <formula>SEARCH("CHIUSO",$M147)&gt;0</formula>
    </cfRule>
    <cfRule type="expression" dxfId="21696" priority="2637">
      <formula>SEARCH("EMESSO",$M147)&gt;0</formula>
    </cfRule>
    <cfRule type="expression" dxfId="21695" priority="2638">
      <formula>SEARCH("RICHIESTO",$M147)&gt;0</formula>
    </cfRule>
    <cfRule type="expression" dxfId="21694" priority="2639">
      <formula>SEARCH("DA CHIUDERE",$M147)&gt;0</formula>
    </cfRule>
    <cfRule type="expression" dxfId="21693" priority="2640">
      <formula>SEARCH("INTERROTTO",$M147)&gt;0</formula>
    </cfRule>
  </conditionalFormatting>
  <conditionalFormatting sqref="E146:G146 N146:Q146">
    <cfRule type="expression" dxfId="21692" priority="2629">
      <formula>SEARCH("IN CORSO",$M146)&gt;0</formula>
    </cfRule>
    <cfRule type="expression" dxfId="21691" priority="2630">
      <formula>SEARCH("CHIUSO",$M146)&gt;0</formula>
    </cfRule>
    <cfRule type="expression" dxfId="21690" priority="2631">
      <formula>SEARCH("EMESSO",$M146)&gt;0</formula>
    </cfRule>
    <cfRule type="expression" dxfId="21689" priority="2632">
      <formula>SEARCH("RICHIESTO",$M146)&gt;0</formula>
    </cfRule>
    <cfRule type="expression" dxfId="21688" priority="2633">
      <formula>SEARCH("DA CHIUDERE",$M146)&gt;0</formula>
    </cfRule>
    <cfRule type="expression" dxfId="21687" priority="2634">
      <formula>SEARCH("INTERROTTO",$M146)&gt;0</formula>
    </cfRule>
  </conditionalFormatting>
  <conditionalFormatting sqref="M146">
    <cfRule type="expression" dxfId="21686" priority="2623">
      <formula>SEARCH("IN CORSO",$M146)&gt;0</formula>
    </cfRule>
    <cfRule type="expression" dxfId="21685" priority="2624">
      <formula>SEARCH("CHIUSO",$M146)&gt;0</formula>
    </cfRule>
    <cfRule type="expression" dxfId="21684" priority="2625">
      <formula>SEARCH("EMESSO",$M146)&gt;0</formula>
    </cfRule>
    <cfRule type="expression" dxfId="21683" priority="2626">
      <formula>SEARCH("RICHIESTO",$M146)&gt;0</formula>
    </cfRule>
    <cfRule type="expression" dxfId="21682" priority="2627">
      <formula>SEARCH("DA CHIUDERE",$M146)&gt;0</formula>
    </cfRule>
    <cfRule type="expression" dxfId="21681" priority="2628">
      <formula>SEARCH("INTERROTTO",$M146)&gt;0</formula>
    </cfRule>
  </conditionalFormatting>
  <conditionalFormatting sqref="R146:S146">
    <cfRule type="expression" dxfId="21680" priority="2617">
      <formula>SEARCH("IN CORSO",$M146)&gt;0</formula>
    </cfRule>
    <cfRule type="expression" dxfId="21679" priority="2618">
      <formula>SEARCH("CHIUSO",$M146)&gt;0</formula>
    </cfRule>
    <cfRule type="expression" dxfId="21678" priority="2619">
      <formula>SEARCH("EMESSO",$M146)&gt;0</formula>
    </cfRule>
    <cfRule type="expression" dxfId="21677" priority="2620">
      <formula>SEARCH("RICHIESTO",$M146)&gt;0</formula>
    </cfRule>
    <cfRule type="expression" dxfId="21676" priority="2621">
      <formula>SEARCH("DA CHIUDERE",$M146)&gt;0</formula>
    </cfRule>
    <cfRule type="expression" dxfId="21675" priority="2622">
      <formula>SEARCH("INTERROTTO",$M146)&gt;0</formula>
    </cfRule>
  </conditionalFormatting>
  <conditionalFormatting sqref="E372:G372 M372:S372">
    <cfRule type="expression" dxfId="21674" priority="5047">
      <formula>SEARCH("IN CORSO",$M372)&gt;0</formula>
    </cfRule>
    <cfRule type="expression" dxfId="21673" priority="5048">
      <formula>SEARCH("CHIUSO",$M372)&gt;0</formula>
    </cfRule>
    <cfRule type="expression" dxfId="21672" priority="5049">
      <formula>SEARCH("EMESSO",$M372)&gt;0</formula>
    </cfRule>
    <cfRule type="expression" dxfId="21671" priority="5050">
      <formula>SEARCH("RICHIESTO",$M372)&gt;0</formula>
    </cfRule>
    <cfRule type="expression" dxfId="21670" priority="5051">
      <formula>SEARCH("DA CHIUDERE",$M372)&gt;0</formula>
    </cfRule>
    <cfRule type="expression" dxfId="21669" priority="5052">
      <formula>SEARCH("INTERROTTO",$M372)&gt;0</formula>
    </cfRule>
  </conditionalFormatting>
  <conditionalFormatting sqref="E371:G371 M371:S371">
    <cfRule type="expression" dxfId="21668" priority="5041">
      <formula>SEARCH("IN CORSO",$M371)&gt;0</formula>
    </cfRule>
    <cfRule type="expression" dxfId="21667" priority="5042">
      <formula>SEARCH("CHIUSO",$M371)&gt;0</formula>
    </cfRule>
    <cfRule type="expression" dxfId="21666" priority="5043">
      <formula>SEARCH("EMESSO",$M371)&gt;0</formula>
    </cfRule>
    <cfRule type="expression" dxfId="21665" priority="5044">
      <formula>SEARCH("RICHIESTO",$M371)&gt;0</formula>
    </cfRule>
    <cfRule type="expression" dxfId="21664" priority="5045">
      <formula>SEARCH("DA CHIUDERE",$M371)&gt;0</formula>
    </cfRule>
    <cfRule type="expression" dxfId="21663" priority="5046">
      <formula>SEARCH("INTERROTTO",$M371)&gt;0</formula>
    </cfRule>
  </conditionalFormatting>
  <conditionalFormatting sqref="E370:G370 M370:S370">
    <cfRule type="expression" dxfId="21662" priority="5035">
      <formula>SEARCH("IN CORSO",$M370)&gt;0</formula>
    </cfRule>
    <cfRule type="expression" dxfId="21661" priority="5036">
      <formula>SEARCH("CHIUSO",$M370)&gt;0</formula>
    </cfRule>
    <cfRule type="expression" dxfId="21660" priority="5037">
      <formula>SEARCH("EMESSO",$M370)&gt;0</formula>
    </cfRule>
    <cfRule type="expression" dxfId="21659" priority="5038">
      <formula>SEARCH("RICHIESTO",$M370)&gt;0</formula>
    </cfRule>
    <cfRule type="expression" dxfId="21658" priority="5039">
      <formula>SEARCH("DA CHIUDERE",$M370)&gt;0</formula>
    </cfRule>
    <cfRule type="expression" dxfId="21657" priority="5040">
      <formula>SEARCH("INTERROTTO",$M370)&gt;0</formula>
    </cfRule>
  </conditionalFormatting>
  <conditionalFormatting sqref="E369:G369 N369:S369">
    <cfRule type="expression" dxfId="21656" priority="5029">
      <formula>SEARCH("IN CORSO",$M369)&gt;0</formula>
    </cfRule>
    <cfRule type="expression" dxfId="21655" priority="5030">
      <formula>SEARCH("CHIUSO",$M369)&gt;0</formula>
    </cfRule>
    <cfRule type="expression" dxfId="21654" priority="5031">
      <formula>SEARCH("EMESSO",$M369)&gt;0</formula>
    </cfRule>
    <cfRule type="expression" dxfId="21653" priority="5032">
      <formula>SEARCH("RICHIESTO",$M369)&gt;0</formula>
    </cfRule>
    <cfRule type="expression" dxfId="21652" priority="5033">
      <formula>SEARCH("DA CHIUDERE",$M369)&gt;0</formula>
    </cfRule>
    <cfRule type="expression" dxfId="21651" priority="5034">
      <formula>SEARCH("INTERROTTO",$M369)&gt;0</formula>
    </cfRule>
  </conditionalFormatting>
  <conditionalFormatting sqref="E368:G368 M368:S368">
    <cfRule type="expression" dxfId="21650" priority="5023">
      <formula>SEARCH("IN CORSO",$M368)&gt;0</formula>
    </cfRule>
    <cfRule type="expression" dxfId="21649" priority="5024">
      <formula>SEARCH("CHIUSO",$M368)&gt;0</formula>
    </cfRule>
    <cfRule type="expression" dxfId="21648" priority="5025">
      <formula>SEARCH("EMESSO",$M368)&gt;0</formula>
    </cfRule>
    <cfRule type="expression" dxfId="21647" priority="5026">
      <formula>SEARCH("RICHIESTO",$M368)&gt;0</formula>
    </cfRule>
    <cfRule type="expression" dxfId="21646" priority="5027">
      <formula>SEARCH("DA CHIUDERE",$M368)&gt;0</formula>
    </cfRule>
    <cfRule type="expression" dxfId="21645" priority="5028">
      <formula>SEARCH("INTERROTTO",$M368)&gt;0</formula>
    </cfRule>
  </conditionalFormatting>
  <conditionalFormatting sqref="M369">
    <cfRule type="expression" dxfId="21644" priority="5017">
      <formula>SEARCH("IN CORSO",$M369)&gt;0</formula>
    </cfRule>
    <cfRule type="expression" dxfId="21643" priority="5018">
      <formula>SEARCH("CHIUSO",$M369)&gt;0</formula>
    </cfRule>
    <cfRule type="expression" dxfId="21642" priority="5019">
      <formula>SEARCH("EMESSO",$M369)&gt;0</formula>
    </cfRule>
    <cfRule type="expression" dxfId="21641" priority="5020">
      <formula>SEARCH("RICHIESTO",$M369)&gt;0</formula>
    </cfRule>
    <cfRule type="expression" dxfId="21640" priority="5021">
      <formula>SEARCH("DA CHIUDERE",$M369)&gt;0</formula>
    </cfRule>
    <cfRule type="expression" dxfId="21639" priority="5022">
      <formula>SEARCH("INTERROTTO",$M369)&gt;0</formula>
    </cfRule>
  </conditionalFormatting>
  <conditionalFormatting sqref="E367:G367 M367:S367">
    <cfRule type="expression" dxfId="21638" priority="5011">
      <formula>SEARCH("IN CORSO",$M367)&gt;0</formula>
    </cfRule>
    <cfRule type="expression" dxfId="21637" priority="5012">
      <formula>SEARCH("CHIUSO",$M367)&gt;0</formula>
    </cfRule>
    <cfRule type="expression" dxfId="21636" priority="5013">
      <formula>SEARCH("EMESSO",$M367)&gt;0</formula>
    </cfRule>
    <cfRule type="expression" dxfId="21635" priority="5014">
      <formula>SEARCH("RICHIESTO",$M367)&gt;0</formula>
    </cfRule>
    <cfRule type="expression" dxfId="21634" priority="5015">
      <formula>SEARCH("DA CHIUDERE",$M367)&gt;0</formula>
    </cfRule>
    <cfRule type="expression" dxfId="21633" priority="5016">
      <formula>SEARCH("INTERROTTO",$M367)&gt;0</formula>
    </cfRule>
  </conditionalFormatting>
  <conditionalFormatting sqref="E366:G366 M366:Q366">
    <cfRule type="expression" dxfId="21632" priority="5005">
      <formula>SEARCH("IN CORSO",$M366)&gt;0</formula>
    </cfRule>
    <cfRule type="expression" dxfId="21631" priority="5006">
      <formula>SEARCH("CHIUSO",$M366)&gt;0</formula>
    </cfRule>
    <cfRule type="expression" dxfId="21630" priority="5007">
      <formula>SEARCH("EMESSO",$M366)&gt;0</formula>
    </cfRule>
    <cfRule type="expression" dxfId="21629" priority="5008">
      <formula>SEARCH("RICHIESTO",$M366)&gt;0</formula>
    </cfRule>
    <cfRule type="expression" dxfId="21628" priority="5009">
      <formula>SEARCH("DA CHIUDERE",$M366)&gt;0</formula>
    </cfRule>
    <cfRule type="expression" dxfId="21627" priority="5010">
      <formula>SEARCH("INTERROTTO",$M366)&gt;0</formula>
    </cfRule>
  </conditionalFormatting>
  <conditionalFormatting sqref="E365:G365 M365:Q365">
    <cfRule type="expression" dxfId="21626" priority="4993">
      <formula>SEARCH("IN CORSO",$M365)&gt;0</formula>
    </cfRule>
    <cfRule type="expression" dxfId="21625" priority="4994">
      <formula>SEARCH("CHIUSO",$M365)&gt;0</formula>
    </cfRule>
    <cfRule type="expression" dxfId="21624" priority="4995">
      <formula>SEARCH("EMESSO",$M365)&gt;0</formula>
    </cfRule>
    <cfRule type="expression" dxfId="21623" priority="4996">
      <formula>SEARCH("RICHIESTO",$M365)&gt;0</formula>
    </cfRule>
    <cfRule type="expression" dxfId="21622" priority="4997">
      <formula>SEARCH("DA CHIUDERE",$M365)&gt;0</formula>
    </cfRule>
    <cfRule type="expression" dxfId="21621" priority="4998">
      <formula>SEARCH("INTERROTTO",$M365)&gt;0</formula>
    </cfRule>
  </conditionalFormatting>
  <conditionalFormatting sqref="R365:S365">
    <cfRule type="expression" dxfId="21620" priority="4987">
      <formula>SEARCH("IN CORSO",$M365)&gt;0</formula>
    </cfRule>
    <cfRule type="expression" dxfId="21619" priority="4988">
      <formula>SEARCH("CHIUSO",$M365)&gt;0</formula>
    </cfRule>
    <cfRule type="expression" dxfId="21618" priority="4989">
      <formula>SEARCH("EMESSO",$M365)&gt;0</formula>
    </cfRule>
    <cfRule type="expression" dxfId="21617" priority="4990">
      <formula>SEARCH("RICHIESTO",$M365)&gt;0</formula>
    </cfRule>
    <cfRule type="expression" dxfId="21616" priority="4991">
      <formula>SEARCH("DA CHIUDERE",$M365)&gt;0</formula>
    </cfRule>
    <cfRule type="expression" dxfId="21615" priority="4992">
      <formula>SEARCH("INTERROTTO",$M365)&gt;0</formula>
    </cfRule>
  </conditionalFormatting>
  <conditionalFormatting sqref="E364:G364 M364:Q364">
    <cfRule type="expression" dxfId="21614" priority="4981">
      <formula>SEARCH("IN CORSO",$M364)&gt;0</formula>
    </cfRule>
    <cfRule type="expression" dxfId="21613" priority="4982">
      <formula>SEARCH("CHIUSO",$M364)&gt;0</formula>
    </cfRule>
    <cfRule type="expression" dxfId="21612" priority="4983">
      <formula>SEARCH("EMESSO",$M364)&gt;0</formula>
    </cfRule>
    <cfRule type="expression" dxfId="21611" priority="4984">
      <formula>SEARCH("RICHIESTO",$M364)&gt;0</formula>
    </cfRule>
    <cfRule type="expression" dxfId="21610" priority="4985">
      <formula>SEARCH("DA CHIUDERE",$M364)&gt;0</formula>
    </cfRule>
    <cfRule type="expression" dxfId="21609" priority="4986">
      <formula>SEARCH("INTERROTTO",$M364)&gt;0</formula>
    </cfRule>
  </conditionalFormatting>
  <conditionalFormatting sqref="R364:S364">
    <cfRule type="expression" dxfId="21608" priority="4975">
      <formula>SEARCH("IN CORSO",$M364)&gt;0</formula>
    </cfRule>
    <cfRule type="expression" dxfId="21607" priority="4976">
      <formula>SEARCH("CHIUSO",$M364)&gt;0</formula>
    </cfRule>
    <cfRule type="expression" dxfId="21606" priority="4977">
      <formula>SEARCH("EMESSO",$M364)&gt;0</formula>
    </cfRule>
    <cfRule type="expression" dxfId="21605" priority="4978">
      <formula>SEARCH("RICHIESTO",$M364)&gt;0</formula>
    </cfRule>
    <cfRule type="expression" dxfId="21604" priority="4979">
      <formula>SEARCH("DA CHIUDERE",$M364)&gt;0</formula>
    </cfRule>
    <cfRule type="expression" dxfId="21603" priority="4980">
      <formula>SEARCH("INTERROTTO",$M364)&gt;0</formula>
    </cfRule>
  </conditionalFormatting>
  <conditionalFormatting sqref="E362:G362 N362:Q362">
    <cfRule type="expression" dxfId="21602" priority="4951">
      <formula>SEARCH("IN CORSO",$M362)&gt;0</formula>
    </cfRule>
    <cfRule type="expression" dxfId="21601" priority="4952">
      <formula>SEARCH("CHIUSO",$M362)&gt;0</formula>
    </cfRule>
    <cfRule type="expression" dxfId="21600" priority="4953">
      <formula>SEARCH("EMESSO",$M362)&gt;0</formula>
    </cfRule>
    <cfRule type="expression" dxfId="21599" priority="4954">
      <formula>SEARCH("RICHIESTO",$M362)&gt;0</formula>
    </cfRule>
    <cfRule type="expression" dxfId="21598" priority="4955">
      <formula>SEARCH("DA CHIUDERE",$M362)&gt;0</formula>
    </cfRule>
    <cfRule type="expression" dxfId="21597" priority="4956">
      <formula>SEARCH("INTERROTTO",$M362)&gt;0</formula>
    </cfRule>
  </conditionalFormatting>
  <conditionalFormatting sqref="R362:S362">
    <cfRule type="expression" dxfId="21596" priority="4945">
      <formula>SEARCH("IN CORSO",$M362)&gt;0</formula>
    </cfRule>
    <cfRule type="expression" dxfId="21595" priority="4946">
      <formula>SEARCH("CHIUSO",$M362)&gt;0</formula>
    </cfRule>
    <cfRule type="expression" dxfId="21594" priority="4947">
      <formula>SEARCH("EMESSO",$M362)&gt;0</formula>
    </cfRule>
    <cfRule type="expression" dxfId="21593" priority="4948">
      <formula>SEARCH("RICHIESTO",$M362)&gt;0</formula>
    </cfRule>
    <cfRule type="expression" dxfId="21592" priority="4949">
      <formula>SEARCH("DA CHIUDERE",$M362)&gt;0</formula>
    </cfRule>
    <cfRule type="expression" dxfId="21591" priority="4950">
      <formula>SEARCH("INTERROTTO",$M362)&gt;0</formula>
    </cfRule>
  </conditionalFormatting>
  <conditionalFormatting sqref="M362">
    <cfRule type="expression" dxfId="21590" priority="4939">
      <formula>SEARCH("IN CORSO",$M362)&gt;0</formula>
    </cfRule>
    <cfRule type="expression" dxfId="21589" priority="4940">
      <formula>SEARCH("CHIUSO",$M362)&gt;0</formula>
    </cfRule>
    <cfRule type="expression" dxfId="21588" priority="4941">
      <formula>SEARCH("EMESSO",$M362)&gt;0</formula>
    </cfRule>
    <cfRule type="expression" dxfId="21587" priority="4942">
      <formula>SEARCH("RICHIESTO",$M362)&gt;0</formula>
    </cfRule>
    <cfRule type="expression" dxfId="21586" priority="4943">
      <formula>SEARCH("DA CHIUDERE",$M362)&gt;0</formula>
    </cfRule>
    <cfRule type="expression" dxfId="21585" priority="4944">
      <formula>SEARCH("INTERROTTO",$M362)&gt;0</formula>
    </cfRule>
  </conditionalFormatting>
  <conditionalFormatting sqref="E361:G361 N361:Q361">
    <cfRule type="expression" dxfId="21584" priority="4933">
      <formula>SEARCH("IN CORSO",$M361)&gt;0</formula>
    </cfRule>
    <cfRule type="expression" dxfId="21583" priority="4934">
      <formula>SEARCH("CHIUSO",$M361)&gt;0</formula>
    </cfRule>
    <cfRule type="expression" dxfId="21582" priority="4935">
      <formula>SEARCH("EMESSO",$M361)&gt;0</formula>
    </cfRule>
    <cfRule type="expression" dxfId="21581" priority="4936">
      <formula>SEARCH("RICHIESTO",$M361)&gt;0</formula>
    </cfRule>
    <cfRule type="expression" dxfId="21580" priority="4937">
      <formula>SEARCH("DA CHIUDERE",$M361)&gt;0</formula>
    </cfRule>
    <cfRule type="expression" dxfId="21579" priority="4938">
      <formula>SEARCH("INTERROTTO",$M361)&gt;0</formula>
    </cfRule>
  </conditionalFormatting>
  <conditionalFormatting sqref="R361:S361">
    <cfRule type="expression" dxfId="21578" priority="4927">
      <formula>SEARCH("IN CORSO",$M361)&gt;0</formula>
    </cfRule>
    <cfRule type="expression" dxfId="21577" priority="4928">
      <formula>SEARCH("CHIUSO",$M361)&gt;0</formula>
    </cfRule>
    <cfRule type="expression" dxfId="21576" priority="4929">
      <formula>SEARCH("EMESSO",$M361)&gt;0</formula>
    </cfRule>
    <cfRule type="expression" dxfId="21575" priority="4930">
      <formula>SEARCH("RICHIESTO",$M361)&gt;0</formula>
    </cfRule>
    <cfRule type="expression" dxfId="21574" priority="4931">
      <formula>SEARCH("DA CHIUDERE",$M361)&gt;0</formula>
    </cfRule>
    <cfRule type="expression" dxfId="21573" priority="4932">
      <formula>SEARCH("INTERROTTO",$M361)&gt;0</formula>
    </cfRule>
  </conditionalFormatting>
  <conditionalFormatting sqref="M361">
    <cfRule type="expression" dxfId="21572" priority="4921">
      <formula>SEARCH("IN CORSO",$M361)&gt;0</formula>
    </cfRule>
    <cfRule type="expression" dxfId="21571" priority="4922">
      <formula>SEARCH("CHIUSO",$M361)&gt;0</formula>
    </cfRule>
    <cfRule type="expression" dxfId="21570" priority="4923">
      <formula>SEARCH("EMESSO",$M361)&gt;0</formula>
    </cfRule>
    <cfRule type="expression" dxfId="21569" priority="4924">
      <formula>SEARCH("RICHIESTO",$M361)&gt;0</formula>
    </cfRule>
    <cfRule type="expression" dxfId="21568" priority="4925">
      <formula>SEARCH("DA CHIUDERE",$M361)&gt;0</formula>
    </cfRule>
    <cfRule type="expression" dxfId="21567" priority="4926">
      <formula>SEARCH("INTERROTTO",$M361)&gt;0</formula>
    </cfRule>
  </conditionalFormatting>
  <conditionalFormatting sqref="E360:G360 N360:Q360">
    <cfRule type="expression" dxfId="21566" priority="4915">
      <formula>SEARCH("IN CORSO",$M360)&gt;0</formula>
    </cfRule>
    <cfRule type="expression" dxfId="21565" priority="4916">
      <formula>SEARCH("CHIUSO",$M360)&gt;0</formula>
    </cfRule>
    <cfRule type="expression" dxfId="21564" priority="4917">
      <formula>SEARCH("EMESSO",$M360)&gt;0</formula>
    </cfRule>
    <cfRule type="expression" dxfId="21563" priority="4918">
      <formula>SEARCH("RICHIESTO",$M360)&gt;0</formula>
    </cfRule>
    <cfRule type="expression" dxfId="21562" priority="4919">
      <formula>SEARCH("DA CHIUDERE",$M360)&gt;0</formula>
    </cfRule>
    <cfRule type="expression" dxfId="21561" priority="4920">
      <formula>SEARCH("INTERROTTO",$M360)&gt;0</formula>
    </cfRule>
  </conditionalFormatting>
  <conditionalFormatting sqref="R360:S360">
    <cfRule type="expression" dxfId="21560" priority="4909">
      <formula>SEARCH("IN CORSO",$M360)&gt;0</formula>
    </cfRule>
    <cfRule type="expression" dxfId="21559" priority="4910">
      <formula>SEARCH("CHIUSO",$M360)&gt;0</formula>
    </cfRule>
    <cfRule type="expression" dxfId="21558" priority="4911">
      <formula>SEARCH("EMESSO",$M360)&gt;0</formula>
    </cfRule>
    <cfRule type="expression" dxfId="21557" priority="4912">
      <formula>SEARCH("RICHIESTO",$M360)&gt;0</formula>
    </cfRule>
    <cfRule type="expression" dxfId="21556" priority="4913">
      <formula>SEARCH("DA CHIUDERE",$M360)&gt;0</formula>
    </cfRule>
    <cfRule type="expression" dxfId="21555" priority="4914">
      <formula>SEARCH("INTERROTTO",$M360)&gt;0</formula>
    </cfRule>
  </conditionalFormatting>
  <conditionalFormatting sqref="M360">
    <cfRule type="expression" dxfId="21554" priority="4903">
      <formula>SEARCH("IN CORSO",$M360)&gt;0</formula>
    </cfRule>
    <cfRule type="expression" dxfId="21553" priority="4904">
      <formula>SEARCH("CHIUSO",$M360)&gt;0</formula>
    </cfRule>
    <cfRule type="expression" dxfId="21552" priority="4905">
      <formula>SEARCH("EMESSO",$M360)&gt;0</formula>
    </cfRule>
    <cfRule type="expression" dxfId="21551" priority="4906">
      <formula>SEARCH("RICHIESTO",$M360)&gt;0</formula>
    </cfRule>
    <cfRule type="expression" dxfId="21550" priority="4907">
      <formula>SEARCH("DA CHIUDERE",$M360)&gt;0</formula>
    </cfRule>
    <cfRule type="expression" dxfId="21549" priority="4908">
      <formula>SEARCH("INTERROTTO",$M360)&gt;0</formula>
    </cfRule>
  </conditionalFormatting>
  <conditionalFormatting sqref="E359:G359 N359:Q359">
    <cfRule type="expression" dxfId="21548" priority="4897">
      <formula>SEARCH("IN CORSO",$M359)&gt;0</formula>
    </cfRule>
    <cfRule type="expression" dxfId="21547" priority="4898">
      <formula>SEARCH("CHIUSO",$M359)&gt;0</formula>
    </cfRule>
    <cfRule type="expression" dxfId="21546" priority="4899">
      <formula>SEARCH("EMESSO",$M359)&gt;0</formula>
    </cfRule>
    <cfRule type="expression" dxfId="21545" priority="4900">
      <formula>SEARCH("RICHIESTO",$M359)&gt;0</formula>
    </cfRule>
    <cfRule type="expression" dxfId="21544" priority="4901">
      <formula>SEARCH("DA CHIUDERE",$M359)&gt;0</formula>
    </cfRule>
    <cfRule type="expression" dxfId="21543" priority="4902">
      <formula>SEARCH("INTERROTTO",$M359)&gt;0</formula>
    </cfRule>
  </conditionalFormatting>
  <conditionalFormatting sqref="R359:S359">
    <cfRule type="expression" dxfId="21542" priority="4891">
      <formula>SEARCH("IN CORSO",$M359)&gt;0</formula>
    </cfRule>
    <cfRule type="expression" dxfId="21541" priority="4892">
      <formula>SEARCH("CHIUSO",$M359)&gt;0</formula>
    </cfRule>
    <cfRule type="expression" dxfId="21540" priority="4893">
      <formula>SEARCH("EMESSO",$M359)&gt;0</formula>
    </cfRule>
    <cfRule type="expression" dxfId="21539" priority="4894">
      <formula>SEARCH("RICHIESTO",$M359)&gt;0</formula>
    </cfRule>
    <cfRule type="expression" dxfId="21538" priority="4895">
      <formula>SEARCH("DA CHIUDERE",$M359)&gt;0</formula>
    </cfRule>
    <cfRule type="expression" dxfId="21537" priority="4896">
      <formula>SEARCH("INTERROTTO",$M359)&gt;0</formula>
    </cfRule>
  </conditionalFormatting>
  <conditionalFormatting sqref="M359">
    <cfRule type="expression" dxfId="21536" priority="4885">
      <formula>SEARCH("IN CORSO",$M359)&gt;0</formula>
    </cfRule>
    <cfRule type="expression" dxfId="21535" priority="4886">
      <formula>SEARCH("CHIUSO",$M359)&gt;0</formula>
    </cfRule>
    <cfRule type="expression" dxfId="21534" priority="4887">
      <formula>SEARCH("EMESSO",$M359)&gt;0</formula>
    </cfRule>
    <cfRule type="expression" dxfId="21533" priority="4888">
      <formula>SEARCH("RICHIESTO",$M359)&gt;0</formula>
    </cfRule>
    <cfRule type="expression" dxfId="21532" priority="4889">
      <formula>SEARCH("DA CHIUDERE",$M359)&gt;0</formula>
    </cfRule>
    <cfRule type="expression" dxfId="21531" priority="4890">
      <formula>SEARCH("INTERROTTO",$M359)&gt;0</formula>
    </cfRule>
  </conditionalFormatting>
  <conditionalFormatting sqref="E358:G358 N358:Q358">
    <cfRule type="expression" dxfId="21530" priority="4879">
      <formula>SEARCH("IN CORSO",$M358)&gt;0</formula>
    </cfRule>
    <cfRule type="expression" dxfId="21529" priority="4880">
      <formula>SEARCH("CHIUSO",$M358)&gt;0</formula>
    </cfRule>
    <cfRule type="expression" dxfId="21528" priority="4881">
      <formula>SEARCH("EMESSO",$M358)&gt;0</formula>
    </cfRule>
    <cfRule type="expression" dxfId="21527" priority="4882">
      <formula>SEARCH("RICHIESTO",$M358)&gt;0</formula>
    </cfRule>
    <cfRule type="expression" dxfId="21526" priority="4883">
      <formula>SEARCH("DA CHIUDERE",$M358)&gt;0</formula>
    </cfRule>
    <cfRule type="expression" dxfId="21525" priority="4884">
      <formula>SEARCH("INTERROTTO",$M358)&gt;0</formula>
    </cfRule>
  </conditionalFormatting>
  <conditionalFormatting sqref="R358:S358">
    <cfRule type="expression" dxfId="21524" priority="4873">
      <formula>SEARCH("IN CORSO",$M358)&gt;0</formula>
    </cfRule>
    <cfRule type="expression" dxfId="21523" priority="4874">
      <formula>SEARCH("CHIUSO",$M358)&gt;0</formula>
    </cfRule>
    <cfRule type="expression" dxfId="21522" priority="4875">
      <formula>SEARCH("EMESSO",$M358)&gt;0</formula>
    </cfRule>
    <cfRule type="expression" dxfId="21521" priority="4876">
      <formula>SEARCH("RICHIESTO",$M358)&gt;0</formula>
    </cfRule>
    <cfRule type="expression" dxfId="21520" priority="4877">
      <formula>SEARCH("DA CHIUDERE",$M358)&gt;0</formula>
    </cfRule>
    <cfRule type="expression" dxfId="21519" priority="4878">
      <formula>SEARCH("INTERROTTO",$M358)&gt;0</formula>
    </cfRule>
  </conditionalFormatting>
  <conditionalFormatting sqref="M358">
    <cfRule type="expression" dxfId="21518" priority="4867">
      <formula>SEARCH("IN CORSO",$M358)&gt;0</formula>
    </cfRule>
    <cfRule type="expression" dxfId="21517" priority="4868">
      <formula>SEARCH("CHIUSO",$M358)&gt;0</formula>
    </cfRule>
    <cfRule type="expression" dxfId="21516" priority="4869">
      <formula>SEARCH("EMESSO",$M358)&gt;0</formula>
    </cfRule>
    <cfRule type="expression" dxfId="21515" priority="4870">
      <formula>SEARCH("RICHIESTO",$M358)&gt;0</formula>
    </cfRule>
    <cfRule type="expression" dxfId="21514" priority="4871">
      <formula>SEARCH("DA CHIUDERE",$M358)&gt;0</formula>
    </cfRule>
    <cfRule type="expression" dxfId="21513" priority="4872">
      <formula>SEARCH("INTERROTTO",$M358)&gt;0</formula>
    </cfRule>
  </conditionalFormatting>
  <conditionalFormatting sqref="E357:G357 N357:Q357">
    <cfRule type="expression" dxfId="21512" priority="4861">
      <formula>SEARCH("IN CORSO",$M357)&gt;0</formula>
    </cfRule>
    <cfRule type="expression" dxfId="21511" priority="4862">
      <formula>SEARCH("CHIUSO",$M357)&gt;0</formula>
    </cfRule>
    <cfRule type="expression" dxfId="21510" priority="4863">
      <formula>SEARCH("EMESSO",$M357)&gt;0</formula>
    </cfRule>
    <cfRule type="expression" dxfId="21509" priority="4864">
      <formula>SEARCH("RICHIESTO",$M357)&gt;0</formula>
    </cfRule>
    <cfRule type="expression" dxfId="21508" priority="4865">
      <formula>SEARCH("DA CHIUDERE",$M357)&gt;0</formula>
    </cfRule>
    <cfRule type="expression" dxfId="21507" priority="4866">
      <formula>SEARCH("INTERROTTO",$M357)&gt;0</formula>
    </cfRule>
  </conditionalFormatting>
  <conditionalFormatting sqref="R357:S357">
    <cfRule type="expression" dxfId="21506" priority="4855">
      <formula>SEARCH("IN CORSO",$M357)&gt;0</formula>
    </cfRule>
    <cfRule type="expression" dxfId="21505" priority="4856">
      <formula>SEARCH("CHIUSO",$M357)&gt;0</formula>
    </cfRule>
    <cfRule type="expression" dxfId="21504" priority="4857">
      <formula>SEARCH("EMESSO",$M357)&gt;0</formula>
    </cfRule>
    <cfRule type="expression" dxfId="21503" priority="4858">
      <formula>SEARCH("RICHIESTO",$M357)&gt;0</formula>
    </cfRule>
    <cfRule type="expression" dxfId="21502" priority="4859">
      <formula>SEARCH("DA CHIUDERE",$M357)&gt;0</formula>
    </cfRule>
    <cfRule type="expression" dxfId="21501" priority="4860">
      <formula>SEARCH("INTERROTTO",$M357)&gt;0</formula>
    </cfRule>
  </conditionalFormatting>
  <conditionalFormatting sqref="M357">
    <cfRule type="expression" dxfId="21500" priority="4849">
      <formula>SEARCH("IN CORSO",$M357)&gt;0</formula>
    </cfRule>
    <cfRule type="expression" dxfId="21499" priority="4850">
      <formula>SEARCH("CHIUSO",$M357)&gt;0</formula>
    </cfRule>
    <cfRule type="expression" dxfId="21498" priority="4851">
      <formula>SEARCH("EMESSO",$M357)&gt;0</formula>
    </cfRule>
    <cfRule type="expression" dxfId="21497" priority="4852">
      <formula>SEARCH("RICHIESTO",$M357)&gt;0</formula>
    </cfRule>
    <cfRule type="expression" dxfId="21496" priority="4853">
      <formula>SEARCH("DA CHIUDERE",$M357)&gt;0</formula>
    </cfRule>
    <cfRule type="expression" dxfId="21495" priority="4854">
      <formula>SEARCH("INTERROTTO",$M357)&gt;0</formula>
    </cfRule>
  </conditionalFormatting>
  <conditionalFormatting sqref="E356:G356 N356:Q356">
    <cfRule type="expression" dxfId="21494" priority="4843">
      <formula>SEARCH("IN CORSO",$M356)&gt;0</formula>
    </cfRule>
    <cfRule type="expression" dxfId="21493" priority="4844">
      <formula>SEARCH("CHIUSO",$M356)&gt;0</formula>
    </cfRule>
    <cfRule type="expression" dxfId="21492" priority="4845">
      <formula>SEARCH("EMESSO",$M356)&gt;0</formula>
    </cfRule>
    <cfRule type="expression" dxfId="21491" priority="4846">
      <formula>SEARCH("RICHIESTO",$M356)&gt;0</formula>
    </cfRule>
    <cfRule type="expression" dxfId="21490" priority="4847">
      <formula>SEARCH("DA CHIUDERE",$M356)&gt;0</formula>
    </cfRule>
    <cfRule type="expression" dxfId="21489" priority="4848">
      <formula>SEARCH("INTERROTTO",$M356)&gt;0</formula>
    </cfRule>
  </conditionalFormatting>
  <conditionalFormatting sqref="R356:S356">
    <cfRule type="expression" dxfId="21488" priority="4837">
      <formula>SEARCH("IN CORSO",$M356)&gt;0</formula>
    </cfRule>
    <cfRule type="expression" dxfId="21487" priority="4838">
      <formula>SEARCH("CHIUSO",$M356)&gt;0</formula>
    </cfRule>
    <cfRule type="expression" dxfId="21486" priority="4839">
      <formula>SEARCH("EMESSO",$M356)&gt;0</formula>
    </cfRule>
    <cfRule type="expression" dxfId="21485" priority="4840">
      <formula>SEARCH("RICHIESTO",$M356)&gt;0</formula>
    </cfRule>
    <cfRule type="expression" dxfId="21484" priority="4841">
      <formula>SEARCH("DA CHIUDERE",$M356)&gt;0</formula>
    </cfRule>
    <cfRule type="expression" dxfId="21483" priority="4842">
      <formula>SEARCH("INTERROTTO",$M356)&gt;0</formula>
    </cfRule>
  </conditionalFormatting>
  <conditionalFormatting sqref="M356">
    <cfRule type="expression" dxfId="21482" priority="4831">
      <formula>SEARCH("IN CORSO",$M356)&gt;0</formula>
    </cfRule>
    <cfRule type="expression" dxfId="21481" priority="4832">
      <formula>SEARCH("CHIUSO",$M356)&gt;0</formula>
    </cfRule>
    <cfRule type="expression" dxfId="21480" priority="4833">
      <formula>SEARCH("EMESSO",$M356)&gt;0</formula>
    </cfRule>
    <cfRule type="expression" dxfId="21479" priority="4834">
      <formula>SEARCH("RICHIESTO",$M356)&gt;0</formula>
    </cfRule>
    <cfRule type="expression" dxfId="21478" priority="4835">
      <formula>SEARCH("DA CHIUDERE",$M356)&gt;0</formula>
    </cfRule>
    <cfRule type="expression" dxfId="21477" priority="4836">
      <formula>SEARCH("INTERROTTO",$M356)&gt;0</formula>
    </cfRule>
  </conditionalFormatting>
  <conditionalFormatting sqref="E355:G355 N355:Q355">
    <cfRule type="expression" dxfId="21476" priority="4825">
      <formula>SEARCH("IN CORSO",$M355)&gt;0</formula>
    </cfRule>
    <cfRule type="expression" dxfId="21475" priority="4826">
      <formula>SEARCH("CHIUSO",$M355)&gt;0</formula>
    </cfRule>
    <cfRule type="expression" dxfId="21474" priority="4827">
      <formula>SEARCH("EMESSO",$M355)&gt;0</formula>
    </cfRule>
    <cfRule type="expression" dxfId="21473" priority="4828">
      <formula>SEARCH("RICHIESTO",$M355)&gt;0</formula>
    </cfRule>
    <cfRule type="expression" dxfId="21472" priority="4829">
      <formula>SEARCH("DA CHIUDERE",$M355)&gt;0</formula>
    </cfRule>
    <cfRule type="expression" dxfId="21471" priority="4830">
      <formula>SEARCH("INTERROTTO",$M355)&gt;0</formula>
    </cfRule>
  </conditionalFormatting>
  <conditionalFormatting sqref="R355:S355">
    <cfRule type="expression" dxfId="21470" priority="4819">
      <formula>SEARCH("IN CORSO",$M355)&gt;0</formula>
    </cfRule>
    <cfRule type="expression" dxfId="21469" priority="4820">
      <formula>SEARCH("CHIUSO",$M355)&gt;0</formula>
    </cfRule>
    <cfRule type="expression" dxfId="21468" priority="4821">
      <formula>SEARCH("EMESSO",$M355)&gt;0</formula>
    </cfRule>
    <cfRule type="expression" dxfId="21467" priority="4822">
      <formula>SEARCH("RICHIESTO",$M355)&gt;0</formula>
    </cfRule>
    <cfRule type="expression" dxfId="21466" priority="4823">
      <formula>SEARCH("DA CHIUDERE",$M355)&gt;0</formula>
    </cfRule>
    <cfRule type="expression" dxfId="21465" priority="4824">
      <formula>SEARCH("INTERROTTO",$M355)&gt;0</formula>
    </cfRule>
  </conditionalFormatting>
  <conditionalFormatting sqref="M355">
    <cfRule type="expression" dxfId="21464" priority="4813">
      <formula>SEARCH("IN CORSO",$M355)&gt;0</formula>
    </cfRule>
    <cfRule type="expression" dxfId="21463" priority="4814">
      <formula>SEARCH("CHIUSO",$M355)&gt;0</formula>
    </cfRule>
    <cfRule type="expression" dxfId="21462" priority="4815">
      <formula>SEARCH("EMESSO",$M355)&gt;0</formula>
    </cfRule>
    <cfRule type="expression" dxfId="21461" priority="4816">
      <formula>SEARCH("RICHIESTO",$M355)&gt;0</formula>
    </cfRule>
    <cfRule type="expression" dxfId="21460" priority="4817">
      <formula>SEARCH("DA CHIUDERE",$M355)&gt;0</formula>
    </cfRule>
    <cfRule type="expression" dxfId="21459" priority="4818">
      <formula>SEARCH("INTERROTTO",$M355)&gt;0</formula>
    </cfRule>
  </conditionalFormatting>
  <conditionalFormatting sqref="E354:G354 N354:Q354">
    <cfRule type="expression" dxfId="21458" priority="4807">
      <formula>SEARCH("IN CORSO",$M354)&gt;0</formula>
    </cfRule>
    <cfRule type="expression" dxfId="21457" priority="4808">
      <formula>SEARCH("CHIUSO",$M354)&gt;0</formula>
    </cfRule>
    <cfRule type="expression" dxfId="21456" priority="4809">
      <formula>SEARCH("EMESSO",$M354)&gt;0</formula>
    </cfRule>
    <cfRule type="expression" dxfId="21455" priority="4810">
      <formula>SEARCH("RICHIESTO",$M354)&gt;0</formula>
    </cfRule>
    <cfRule type="expression" dxfId="21454" priority="4811">
      <formula>SEARCH("DA CHIUDERE",$M354)&gt;0</formula>
    </cfRule>
    <cfRule type="expression" dxfId="21453" priority="4812">
      <formula>SEARCH("INTERROTTO",$M354)&gt;0</formula>
    </cfRule>
  </conditionalFormatting>
  <conditionalFormatting sqref="R354:S354">
    <cfRule type="expression" dxfId="21452" priority="4801">
      <formula>SEARCH("IN CORSO",$M354)&gt;0</formula>
    </cfRule>
    <cfRule type="expression" dxfId="21451" priority="4802">
      <formula>SEARCH("CHIUSO",$M354)&gt;0</formula>
    </cfRule>
    <cfRule type="expression" dxfId="21450" priority="4803">
      <formula>SEARCH("EMESSO",$M354)&gt;0</formula>
    </cfRule>
    <cfRule type="expression" dxfId="21449" priority="4804">
      <formula>SEARCH("RICHIESTO",$M354)&gt;0</formula>
    </cfRule>
    <cfRule type="expression" dxfId="21448" priority="4805">
      <formula>SEARCH("DA CHIUDERE",$M354)&gt;0</formula>
    </cfRule>
    <cfRule type="expression" dxfId="21447" priority="4806">
      <formula>SEARCH("INTERROTTO",$M354)&gt;0</formula>
    </cfRule>
  </conditionalFormatting>
  <conditionalFormatting sqref="M354">
    <cfRule type="expression" dxfId="21446" priority="4795">
      <formula>SEARCH("IN CORSO",$M354)&gt;0</formula>
    </cfRule>
    <cfRule type="expression" dxfId="21445" priority="4796">
      <formula>SEARCH("CHIUSO",$M354)&gt;0</formula>
    </cfRule>
    <cfRule type="expression" dxfId="21444" priority="4797">
      <formula>SEARCH("EMESSO",$M354)&gt;0</formula>
    </cfRule>
    <cfRule type="expression" dxfId="21443" priority="4798">
      <formula>SEARCH("RICHIESTO",$M354)&gt;0</formula>
    </cfRule>
    <cfRule type="expression" dxfId="21442" priority="4799">
      <formula>SEARCH("DA CHIUDERE",$M354)&gt;0</formula>
    </cfRule>
    <cfRule type="expression" dxfId="21441" priority="4800">
      <formula>SEARCH("INTERROTTO",$M354)&gt;0</formula>
    </cfRule>
  </conditionalFormatting>
  <conditionalFormatting sqref="R366:S366">
    <cfRule type="expression" dxfId="21440" priority="4999">
      <formula>SEARCH("IN CORSO",$M366)&gt;0</formula>
    </cfRule>
    <cfRule type="expression" dxfId="21439" priority="5000">
      <formula>SEARCH("CHIUSO",$M366)&gt;0</formula>
    </cfRule>
    <cfRule type="expression" dxfId="21438" priority="5001">
      <formula>SEARCH("EMESSO",$M366)&gt;0</formula>
    </cfRule>
    <cfRule type="expression" dxfId="21437" priority="5002">
      <formula>SEARCH("RICHIESTO",$M366)&gt;0</formula>
    </cfRule>
    <cfRule type="expression" dxfId="21436" priority="5003">
      <formula>SEARCH("DA CHIUDERE",$M366)&gt;0</formula>
    </cfRule>
    <cfRule type="expression" dxfId="21435" priority="5004">
      <formula>SEARCH("INTERROTTO",$M366)&gt;0</formula>
    </cfRule>
  </conditionalFormatting>
  <conditionalFormatting sqref="E363:G363 N363:Q363">
    <cfRule type="expression" dxfId="21434" priority="4969">
      <formula>SEARCH("IN CORSO",$M363)&gt;0</formula>
    </cfRule>
    <cfRule type="expression" dxfId="21433" priority="4970">
      <formula>SEARCH("CHIUSO",$M363)&gt;0</formula>
    </cfRule>
    <cfRule type="expression" dxfId="21432" priority="4971">
      <formula>SEARCH("EMESSO",$M363)&gt;0</formula>
    </cfRule>
    <cfRule type="expression" dxfId="21431" priority="4972">
      <formula>SEARCH("RICHIESTO",$M363)&gt;0</formula>
    </cfRule>
    <cfRule type="expression" dxfId="21430" priority="4973">
      <formula>SEARCH("DA CHIUDERE",$M363)&gt;0</formula>
    </cfRule>
    <cfRule type="expression" dxfId="21429" priority="4974">
      <formula>SEARCH("INTERROTTO",$M363)&gt;0</formula>
    </cfRule>
  </conditionalFormatting>
  <conditionalFormatting sqref="R363:S363">
    <cfRule type="expression" dxfId="21428" priority="4963">
      <formula>SEARCH("IN CORSO",$M363)&gt;0</formula>
    </cfRule>
    <cfRule type="expression" dxfId="21427" priority="4964">
      <formula>SEARCH("CHIUSO",$M363)&gt;0</formula>
    </cfRule>
    <cfRule type="expression" dxfId="21426" priority="4965">
      <formula>SEARCH("EMESSO",$M363)&gt;0</formula>
    </cfRule>
    <cfRule type="expression" dxfId="21425" priority="4966">
      <formula>SEARCH("RICHIESTO",$M363)&gt;0</formula>
    </cfRule>
    <cfRule type="expression" dxfId="21424" priority="4967">
      <formula>SEARCH("DA CHIUDERE",$M363)&gt;0</formula>
    </cfRule>
    <cfRule type="expression" dxfId="21423" priority="4968">
      <formula>SEARCH("INTERROTTO",$M363)&gt;0</formula>
    </cfRule>
  </conditionalFormatting>
  <conditionalFormatting sqref="M363">
    <cfRule type="expression" dxfId="21422" priority="4957">
      <formula>SEARCH("IN CORSO",$M363)&gt;0</formula>
    </cfRule>
    <cfRule type="expression" dxfId="21421" priority="4958">
      <formula>SEARCH("CHIUSO",$M363)&gt;0</formula>
    </cfRule>
    <cfRule type="expression" dxfId="21420" priority="4959">
      <formula>SEARCH("EMESSO",$M363)&gt;0</formula>
    </cfRule>
    <cfRule type="expression" dxfId="21419" priority="4960">
      <formula>SEARCH("RICHIESTO",$M363)&gt;0</formula>
    </cfRule>
    <cfRule type="expression" dxfId="21418" priority="4961">
      <formula>SEARCH("DA CHIUDERE",$M363)&gt;0</formula>
    </cfRule>
    <cfRule type="expression" dxfId="21417" priority="4962">
      <formula>SEARCH("INTERROTTO",$M363)&gt;0</formula>
    </cfRule>
  </conditionalFormatting>
  <conditionalFormatting sqref="E353:G353 N353:Q353">
    <cfRule type="expression" dxfId="21416" priority="4789">
      <formula>SEARCH("IN CORSO",$M353)&gt;0</formula>
    </cfRule>
    <cfRule type="expression" dxfId="21415" priority="4790">
      <formula>SEARCH("CHIUSO",$M353)&gt;0</formula>
    </cfRule>
    <cfRule type="expression" dxfId="21414" priority="4791">
      <formula>SEARCH("EMESSO",$M353)&gt;0</formula>
    </cfRule>
    <cfRule type="expression" dxfId="21413" priority="4792">
      <formula>SEARCH("RICHIESTO",$M353)&gt;0</formula>
    </cfRule>
    <cfRule type="expression" dxfId="21412" priority="4793">
      <formula>SEARCH("DA CHIUDERE",$M353)&gt;0</formula>
    </cfRule>
    <cfRule type="expression" dxfId="21411" priority="4794">
      <formula>SEARCH("INTERROTTO",$M353)&gt;0</formula>
    </cfRule>
  </conditionalFormatting>
  <conditionalFormatting sqref="R353:S353">
    <cfRule type="expression" dxfId="21410" priority="4783">
      <formula>SEARCH("IN CORSO",$M353)&gt;0</formula>
    </cfRule>
    <cfRule type="expression" dxfId="21409" priority="4784">
      <formula>SEARCH("CHIUSO",$M353)&gt;0</formula>
    </cfRule>
    <cfRule type="expression" dxfId="21408" priority="4785">
      <formula>SEARCH("EMESSO",$M353)&gt;0</formula>
    </cfRule>
    <cfRule type="expression" dxfId="21407" priority="4786">
      <formula>SEARCH("RICHIESTO",$M353)&gt;0</formula>
    </cfRule>
    <cfRule type="expression" dxfId="21406" priority="4787">
      <formula>SEARCH("DA CHIUDERE",$M353)&gt;0</formula>
    </cfRule>
    <cfRule type="expression" dxfId="21405" priority="4788">
      <formula>SEARCH("INTERROTTO",$M353)&gt;0</formula>
    </cfRule>
  </conditionalFormatting>
  <conditionalFormatting sqref="M353">
    <cfRule type="expression" dxfId="21404" priority="4777">
      <formula>SEARCH("IN CORSO",$M353)&gt;0</formula>
    </cfRule>
    <cfRule type="expression" dxfId="21403" priority="4778">
      <formula>SEARCH("CHIUSO",$M353)&gt;0</formula>
    </cfRule>
    <cfRule type="expression" dxfId="21402" priority="4779">
      <formula>SEARCH("EMESSO",$M353)&gt;0</formula>
    </cfRule>
    <cfRule type="expression" dxfId="21401" priority="4780">
      <formula>SEARCH("RICHIESTO",$M353)&gt;0</formula>
    </cfRule>
    <cfRule type="expression" dxfId="21400" priority="4781">
      <formula>SEARCH("DA CHIUDERE",$M353)&gt;0</formula>
    </cfRule>
    <cfRule type="expression" dxfId="21399" priority="4782">
      <formula>SEARCH("INTERROTTO",$M353)&gt;0</formula>
    </cfRule>
  </conditionalFormatting>
  <conditionalFormatting sqref="E352:G352 N352:Q352">
    <cfRule type="expression" dxfId="21398" priority="4771">
      <formula>SEARCH("IN CORSO",$M352)&gt;0</formula>
    </cfRule>
    <cfRule type="expression" dxfId="21397" priority="4772">
      <formula>SEARCH("CHIUSO",$M352)&gt;0</formula>
    </cfRule>
    <cfRule type="expression" dxfId="21396" priority="4773">
      <formula>SEARCH("EMESSO",$M352)&gt;0</formula>
    </cfRule>
    <cfRule type="expression" dxfId="21395" priority="4774">
      <formula>SEARCH("RICHIESTO",$M352)&gt;0</formula>
    </cfRule>
    <cfRule type="expression" dxfId="21394" priority="4775">
      <formula>SEARCH("DA CHIUDERE",$M352)&gt;0</formula>
    </cfRule>
    <cfRule type="expression" dxfId="21393" priority="4776">
      <formula>SEARCH("INTERROTTO",$M352)&gt;0</formula>
    </cfRule>
  </conditionalFormatting>
  <conditionalFormatting sqref="R352:S352">
    <cfRule type="expression" dxfId="21392" priority="4765">
      <formula>SEARCH("IN CORSO",$M352)&gt;0</formula>
    </cfRule>
    <cfRule type="expression" dxfId="21391" priority="4766">
      <formula>SEARCH("CHIUSO",$M352)&gt;0</formula>
    </cfRule>
    <cfRule type="expression" dxfId="21390" priority="4767">
      <formula>SEARCH("EMESSO",$M352)&gt;0</formula>
    </cfRule>
    <cfRule type="expression" dxfId="21389" priority="4768">
      <formula>SEARCH("RICHIESTO",$M352)&gt;0</formula>
    </cfRule>
    <cfRule type="expression" dxfId="21388" priority="4769">
      <formula>SEARCH("DA CHIUDERE",$M352)&gt;0</formula>
    </cfRule>
    <cfRule type="expression" dxfId="21387" priority="4770">
      <formula>SEARCH("INTERROTTO",$M352)&gt;0</formula>
    </cfRule>
  </conditionalFormatting>
  <conditionalFormatting sqref="M352">
    <cfRule type="expression" dxfId="21386" priority="4759">
      <formula>SEARCH("IN CORSO",$M352)&gt;0</formula>
    </cfRule>
    <cfRule type="expression" dxfId="21385" priority="4760">
      <formula>SEARCH("CHIUSO",$M352)&gt;0</formula>
    </cfRule>
    <cfRule type="expression" dxfId="21384" priority="4761">
      <formula>SEARCH("EMESSO",$M352)&gt;0</formula>
    </cfRule>
    <cfRule type="expression" dxfId="21383" priority="4762">
      <formula>SEARCH("RICHIESTO",$M352)&gt;0</formula>
    </cfRule>
    <cfRule type="expression" dxfId="21382" priority="4763">
      <formula>SEARCH("DA CHIUDERE",$M352)&gt;0</formula>
    </cfRule>
    <cfRule type="expression" dxfId="21381" priority="4764">
      <formula>SEARCH("INTERROTTO",$M352)&gt;0</formula>
    </cfRule>
  </conditionalFormatting>
  <conditionalFormatting sqref="E351:G351 N351:Q351">
    <cfRule type="expression" dxfId="21380" priority="4753">
      <formula>SEARCH("IN CORSO",$M351)&gt;0</formula>
    </cfRule>
    <cfRule type="expression" dxfId="21379" priority="4754">
      <formula>SEARCH("CHIUSO",$M351)&gt;0</formula>
    </cfRule>
    <cfRule type="expression" dxfId="21378" priority="4755">
      <formula>SEARCH("EMESSO",$M351)&gt;0</formula>
    </cfRule>
    <cfRule type="expression" dxfId="21377" priority="4756">
      <formula>SEARCH("RICHIESTO",$M351)&gt;0</formula>
    </cfRule>
    <cfRule type="expression" dxfId="21376" priority="4757">
      <formula>SEARCH("DA CHIUDERE",$M351)&gt;0</formula>
    </cfRule>
    <cfRule type="expression" dxfId="21375" priority="4758">
      <formula>SEARCH("INTERROTTO",$M351)&gt;0</formula>
    </cfRule>
  </conditionalFormatting>
  <conditionalFormatting sqref="R351:S351">
    <cfRule type="expression" dxfId="21374" priority="4747">
      <formula>SEARCH("IN CORSO",$M351)&gt;0</formula>
    </cfRule>
    <cfRule type="expression" dxfId="21373" priority="4748">
      <formula>SEARCH("CHIUSO",$M351)&gt;0</formula>
    </cfRule>
    <cfRule type="expression" dxfId="21372" priority="4749">
      <formula>SEARCH("EMESSO",$M351)&gt;0</formula>
    </cfRule>
    <cfRule type="expression" dxfId="21371" priority="4750">
      <formula>SEARCH("RICHIESTO",$M351)&gt;0</formula>
    </cfRule>
    <cfRule type="expression" dxfId="21370" priority="4751">
      <formula>SEARCH("DA CHIUDERE",$M351)&gt;0</formula>
    </cfRule>
    <cfRule type="expression" dxfId="21369" priority="4752">
      <formula>SEARCH("INTERROTTO",$M351)&gt;0</formula>
    </cfRule>
  </conditionalFormatting>
  <conditionalFormatting sqref="M351">
    <cfRule type="expression" dxfId="21368" priority="4741">
      <formula>SEARCH("IN CORSO",$M351)&gt;0</formula>
    </cfRule>
    <cfRule type="expression" dxfId="21367" priority="4742">
      <formula>SEARCH("CHIUSO",$M351)&gt;0</formula>
    </cfRule>
    <cfRule type="expression" dxfId="21366" priority="4743">
      <formula>SEARCH("EMESSO",$M351)&gt;0</formula>
    </cfRule>
    <cfRule type="expression" dxfId="21365" priority="4744">
      <formula>SEARCH("RICHIESTO",$M351)&gt;0</formula>
    </cfRule>
    <cfRule type="expression" dxfId="21364" priority="4745">
      <formula>SEARCH("DA CHIUDERE",$M351)&gt;0</formula>
    </cfRule>
    <cfRule type="expression" dxfId="21363" priority="4746">
      <formula>SEARCH("INTERROTTO",$M351)&gt;0</formula>
    </cfRule>
  </conditionalFormatting>
  <conditionalFormatting sqref="E350:G350 N350:Q350">
    <cfRule type="expression" dxfId="21362" priority="4735">
      <formula>SEARCH("IN CORSO",$M350)&gt;0</formula>
    </cfRule>
    <cfRule type="expression" dxfId="21361" priority="4736">
      <formula>SEARCH("CHIUSO",$M350)&gt;0</formula>
    </cfRule>
    <cfRule type="expression" dxfId="21360" priority="4737">
      <formula>SEARCH("EMESSO",$M350)&gt;0</formula>
    </cfRule>
    <cfRule type="expression" dxfId="21359" priority="4738">
      <formula>SEARCH("RICHIESTO",$M350)&gt;0</formula>
    </cfRule>
    <cfRule type="expression" dxfId="21358" priority="4739">
      <formula>SEARCH("DA CHIUDERE",$M350)&gt;0</formula>
    </cfRule>
    <cfRule type="expression" dxfId="21357" priority="4740">
      <formula>SEARCH("INTERROTTO",$M350)&gt;0</formula>
    </cfRule>
  </conditionalFormatting>
  <conditionalFormatting sqref="R350:S350">
    <cfRule type="expression" dxfId="21356" priority="4729">
      <formula>SEARCH("IN CORSO",$M350)&gt;0</formula>
    </cfRule>
    <cfRule type="expression" dxfId="21355" priority="4730">
      <formula>SEARCH("CHIUSO",$M350)&gt;0</formula>
    </cfRule>
    <cfRule type="expression" dxfId="21354" priority="4731">
      <formula>SEARCH("EMESSO",$M350)&gt;0</formula>
    </cfRule>
    <cfRule type="expression" dxfId="21353" priority="4732">
      <formula>SEARCH("RICHIESTO",$M350)&gt;0</formula>
    </cfRule>
    <cfRule type="expression" dxfId="21352" priority="4733">
      <formula>SEARCH("DA CHIUDERE",$M350)&gt;0</formula>
    </cfRule>
    <cfRule type="expression" dxfId="21351" priority="4734">
      <formula>SEARCH("INTERROTTO",$M350)&gt;0</formula>
    </cfRule>
  </conditionalFormatting>
  <conditionalFormatting sqref="M350">
    <cfRule type="expression" dxfId="21350" priority="4723">
      <formula>SEARCH("IN CORSO",$M350)&gt;0</formula>
    </cfRule>
    <cfRule type="expression" dxfId="21349" priority="4724">
      <formula>SEARCH("CHIUSO",$M350)&gt;0</formula>
    </cfRule>
    <cfRule type="expression" dxfId="21348" priority="4725">
      <formula>SEARCH("EMESSO",$M350)&gt;0</formula>
    </cfRule>
    <cfRule type="expression" dxfId="21347" priority="4726">
      <formula>SEARCH("RICHIESTO",$M350)&gt;0</formula>
    </cfRule>
    <cfRule type="expression" dxfId="21346" priority="4727">
      <formula>SEARCH("DA CHIUDERE",$M350)&gt;0</formula>
    </cfRule>
    <cfRule type="expression" dxfId="21345" priority="4728">
      <formula>SEARCH("INTERROTTO",$M350)&gt;0</formula>
    </cfRule>
  </conditionalFormatting>
  <conditionalFormatting sqref="E349:G349 N349:Q349">
    <cfRule type="expression" dxfId="21344" priority="4717">
      <formula>SEARCH("IN CORSO",$M349)&gt;0</formula>
    </cfRule>
    <cfRule type="expression" dxfId="21343" priority="4718">
      <formula>SEARCH("CHIUSO",$M349)&gt;0</formula>
    </cfRule>
    <cfRule type="expression" dxfId="21342" priority="4719">
      <formula>SEARCH("EMESSO",$M349)&gt;0</formula>
    </cfRule>
    <cfRule type="expression" dxfId="21341" priority="4720">
      <formula>SEARCH("RICHIESTO",$M349)&gt;0</formula>
    </cfRule>
    <cfRule type="expression" dxfId="21340" priority="4721">
      <formula>SEARCH("DA CHIUDERE",$M349)&gt;0</formula>
    </cfRule>
    <cfRule type="expression" dxfId="21339" priority="4722">
      <formula>SEARCH("INTERROTTO",$M349)&gt;0</formula>
    </cfRule>
  </conditionalFormatting>
  <conditionalFormatting sqref="R349:S349">
    <cfRule type="expression" dxfId="21338" priority="4711">
      <formula>SEARCH("IN CORSO",$M349)&gt;0</formula>
    </cfRule>
    <cfRule type="expression" dxfId="21337" priority="4712">
      <formula>SEARCH("CHIUSO",$M349)&gt;0</formula>
    </cfRule>
    <cfRule type="expression" dxfId="21336" priority="4713">
      <formula>SEARCH("EMESSO",$M349)&gt;0</formula>
    </cfRule>
    <cfRule type="expression" dxfId="21335" priority="4714">
      <formula>SEARCH("RICHIESTO",$M349)&gt;0</formula>
    </cfRule>
    <cfRule type="expression" dxfId="21334" priority="4715">
      <formula>SEARCH("DA CHIUDERE",$M349)&gt;0</formula>
    </cfRule>
    <cfRule type="expression" dxfId="21333" priority="4716">
      <formula>SEARCH("INTERROTTO",$M349)&gt;0</formula>
    </cfRule>
  </conditionalFormatting>
  <conditionalFormatting sqref="M349">
    <cfRule type="expression" dxfId="21332" priority="4705">
      <formula>SEARCH("IN CORSO",$M349)&gt;0</formula>
    </cfRule>
    <cfRule type="expression" dxfId="21331" priority="4706">
      <formula>SEARCH("CHIUSO",$M349)&gt;0</formula>
    </cfRule>
    <cfRule type="expression" dxfId="21330" priority="4707">
      <formula>SEARCH("EMESSO",$M349)&gt;0</formula>
    </cfRule>
    <cfRule type="expression" dxfId="21329" priority="4708">
      <formula>SEARCH("RICHIESTO",$M349)&gt;0</formula>
    </cfRule>
    <cfRule type="expression" dxfId="21328" priority="4709">
      <formula>SEARCH("DA CHIUDERE",$M349)&gt;0</formula>
    </cfRule>
    <cfRule type="expression" dxfId="21327" priority="4710">
      <formula>SEARCH("INTERROTTO",$M349)&gt;0</formula>
    </cfRule>
  </conditionalFormatting>
  <conditionalFormatting sqref="E348:G348 N348:Q348">
    <cfRule type="expression" dxfId="21326" priority="4699">
      <formula>SEARCH("IN CORSO",$M348)&gt;0</formula>
    </cfRule>
    <cfRule type="expression" dxfId="21325" priority="4700">
      <formula>SEARCH("CHIUSO",$M348)&gt;0</formula>
    </cfRule>
    <cfRule type="expression" dxfId="21324" priority="4701">
      <formula>SEARCH("EMESSO",$M348)&gt;0</formula>
    </cfRule>
    <cfRule type="expression" dxfId="21323" priority="4702">
      <formula>SEARCH("RICHIESTO",$M348)&gt;0</formula>
    </cfRule>
    <cfRule type="expression" dxfId="21322" priority="4703">
      <formula>SEARCH("DA CHIUDERE",$M348)&gt;0</formula>
    </cfRule>
    <cfRule type="expression" dxfId="21321" priority="4704">
      <formula>SEARCH("INTERROTTO",$M348)&gt;0</formula>
    </cfRule>
  </conditionalFormatting>
  <conditionalFormatting sqref="R348:S348">
    <cfRule type="expression" dxfId="21320" priority="4693">
      <formula>SEARCH("IN CORSO",$M348)&gt;0</formula>
    </cfRule>
    <cfRule type="expression" dxfId="21319" priority="4694">
      <formula>SEARCH("CHIUSO",$M348)&gt;0</formula>
    </cfRule>
    <cfRule type="expression" dxfId="21318" priority="4695">
      <formula>SEARCH("EMESSO",$M348)&gt;0</formula>
    </cfRule>
    <cfRule type="expression" dxfId="21317" priority="4696">
      <formula>SEARCH("RICHIESTO",$M348)&gt;0</formula>
    </cfRule>
    <cfRule type="expression" dxfId="21316" priority="4697">
      <formula>SEARCH("DA CHIUDERE",$M348)&gt;0</formula>
    </cfRule>
    <cfRule type="expression" dxfId="21315" priority="4698">
      <formula>SEARCH("INTERROTTO",$M348)&gt;0</formula>
    </cfRule>
  </conditionalFormatting>
  <conditionalFormatting sqref="M348">
    <cfRule type="expression" dxfId="21314" priority="4687">
      <formula>SEARCH("IN CORSO",$M348)&gt;0</formula>
    </cfRule>
    <cfRule type="expression" dxfId="21313" priority="4688">
      <formula>SEARCH("CHIUSO",$M348)&gt;0</formula>
    </cfRule>
    <cfRule type="expression" dxfId="21312" priority="4689">
      <formula>SEARCH("EMESSO",$M348)&gt;0</formula>
    </cfRule>
    <cfRule type="expression" dxfId="21311" priority="4690">
      <formula>SEARCH("RICHIESTO",$M348)&gt;0</formula>
    </cfRule>
    <cfRule type="expression" dxfId="21310" priority="4691">
      <formula>SEARCH("DA CHIUDERE",$M348)&gt;0</formula>
    </cfRule>
    <cfRule type="expression" dxfId="21309" priority="4692">
      <formula>SEARCH("INTERROTTO",$M348)&gt;0</formula>
    </cfRule>
  </conditionalFormatting>
  <conditionalFormatting sqref="E347:G347 N347:Q347">
    <cfRule type="expression" dxfId="21308" priority="4681">
      <formula>SEARCH("IN CORSO",$M347)&gt;0</formula>
    </cfRule>
    <cfRule type="expression" dxfId="21307" priority="4682">
      <formula>SEARCH("CHIUSO",$M347)&gt;0</formula>
    </cfRule>
    <cfRule type="expression" dxfId="21306" priority="4683">
      <formula>SEARCH("EMESSO",$M347)&gt;0</formula>
    </cfRule>
    <cfRule type="expression" dxfId="21305" priority="4684">
      <formula>SEARCH("RICHIESTO",$M347)&gt;0</formula>
    </cfRule>
    <cfRule type="expression" dxfId="21304" priority="4685">
      <formula>SEARCH("DA CHIUDERE",$M347)&gt;0</formula>
    </cfRule>
    <cfRule type="expression" dxfId="21303" priority="4686">
      <formula>SEARCH("INTERROTTO",$M347)&gt;0</formula>
    </cfRule>
  </conditionalFormatting>
  <conditionalFormatting sqref="R347:S347">
    <cfRule type="expression" dxfId="21302" priority="4675">
      <formula>SEARCH("IN CORSO",$M347)&gt;0</formula>
    </cfRule>
    <cfRule type="expression" dxfId="21301" priority="4676">
      <formula>SEARCH("CHIUSO",$M347)&gt;0</formula>
    </cfRule>
    <cfRule type="expression" dxfId="21300" priority="4677">
      <formula>SEARCH("EMESSO",$M347)&gt;0</formula>
    </cfRule>
    <cfRule type="expression" dxfId="21299" priority="4678">
      <formula>SEARCH("RICHIESTO",$M347)&gt;0</formula>
    </cfRule>
    <cfRule type="expression" dxfId="21298" priority="4679">
      <formula>SEARCH("DA CHIUDERE",$M347)&gt;0</formula>
    </cfRule>
    <cfRule type="expression" dxfId="21297" priority="4680">
      <formula>SEARCH("INTERROTTO",$M347)&gt;0</formula>
    </cfRule>
  </conditionalFormatting>
  <conditionalFormatting sqref="M347">
    <cfRule type="expression" dxfId="21296" priority="4669">
      <formula>SEARCH("IN CORSO",$M347)&gt;0</formula>
    </cfRule>
    <cfRule type="expression" dxfId="21295" priority="4670">
      <formula>SEARCH("CHIUSO",$M347)&gt;0</formula>
    </cfRule>
    <cfRule type="expression" dxfId="21294" priority="4671">
      <formula>SEARCH("EMESSO",$M347)&gt;0</formula>
    </cfRule>
    <cfRule type="expression" dxfId="21293" priority="4672">
      <formula>SEARCH("RICHIESTO",$M347)&gt;0</formula>
    </cfRule>
    <cfRule type="expression" dxfId="21292" priority="4673">
      <formula>SEARCH("DA CHIUDERE",$M347)&gt;0</formula>
    </cfRule>
    <cfRule type="expression" dxfId="21291" priority="4674">
      <formula>SEARCH("INTERROTTO",$M347)&gt;0</formula>
    </cfRule>
  </conditionalFormatting>
  <conditionalFormatting sqref="E346:G346 N346:Q346">
    <cfRule type="expression" dxfId="21290" priority="4663">
      <formula>SEARCH("IN CORSO",$M346)&gt;0</formula>
    </cfRule>
    <cfRule type="expression" dxfId="21289" priority="4664">
      <formula>SEARCH("CHIUSO",$M346)&gt;0</formula>
    </cfRule>
    <cfRule type="expression" dxfId="21288" priority="4665">
      <formula>SEARCH("EMESSO",$M346)&gt;0</formula>
    </cfRule>
    <cfRule type="expression" dxfId="21287" priority="4666">
      <formula>SEARCH("RICHIESTO",$M346)&gt;0</formula>
    </cfRule>
    <cfRule type="expression" dxfId="21286" priority="4667">
      <formula>SEARCH("DA CHIUDERE",$M346)&gt;0</formula>
    </cfRule>
    <cfRule type="expression" dxfId="21285" priority="4668">
      <formula>SEARCH("INTERROTTO",$M346)&gt;0</formula>
    </cfRule>
  </conditionalFormatting>
  <conditionalFormatting sqref="R346:S346">
    <cfRule type="expression" dxfId="21284" priority="4657">
      <formula>SEARCH("IN CORSO",$M346)&gt;0</formula>
    </cfRule>
    <cfRule type="expression" dxfId="21283" priority="4658">
      <formula>SEARCH("CHIUSO",$M346)&gt;0</formula>
    </cfRule>
    <cfRule type="expression" dxfId="21282" priority="4659">
      <formula>SEARCH("EMESSO",$M346)&gt;0</formula>
    </cfRule>
    <cfRule type="expression" dxfId="21281" priority="4660">
      <formula>SEARCH("RICHIESTO",$M346)&gt;0</formula>
    </cfRule>
    <cfRule type="expression" dxfId="21280" priority="4661">
      <formula>SEARCH("DA CHIUDERE",$M346)&gt;0</formula>
    </cfRule>
    <cfRule type="expression" dxfId="21279" priority="4662">
      <formula>SEARCH("INTERROTTO",$M346)&gt;0</formula>
    </cfRule>
  </conditionalFormatting>
  <conditionalFormatting sqref="M346">
    <cfRule type="expression" dxfId="21278" priority="4651">
      <formula>SEARCH("IN CORSO",$M346)&gt;0</formula>
    </cfRule>
    <cfRule type="expression" dxfId="21277" priority="4652">
      <formula>SEARCH("CHIUSO",$M346)&gt;0</formula>
    </cfRule>
    <cfRule type="expression" dxfId="21276" priority="4653">
      <formula>SEARCH("EMESSO",$M346)&gt;0</formula>
    </cfRule>
    <cfRule type="expression" dxfId="21275" priority="4654">
      <formula>SEARCH("RICHIESTO",$M346)&gt;0</formula>
    </cfRule>
    <cfRule type="expression" dxfId="21274" priority="4655">
      <formula>SEARCH("DA CHIUDERE",$M346)&gt;0</formula>
    </cfRule>
    <cfRule type="expression" dxfId="21273" priority="4656">
      <formula>SEARCH("INTERROTTO",$M346)&gt;0</formula>
    </cfRule>
  </conditionalFormatting>
  <conditionalFormatting sqref="E345:G345 N345:Q345">
    <cfRule type="expression" dxfId="21272" priority="4645">
      <formula>SEARCH("IN CORSO",$M345)&gt;0</formula>
    </cfRule>
    <cfRule type="expression" dxfId="21271" priority="4646">
      <formula>SEARCH("CHIUSO",$M345)&gt;0</formula>
    </cfRule>
    <cfRule type="expression" dxfId="21270" priority="4647">
      <formula>SEARCH("EMESSO",$M345)&gt;0</formula>
    </cfRule>
    <cfRule type="expression" dxfId="21269" priority="4648">
      <formula>SEARCH("RICHIESTO",$M345)&gt;0</formula>
    </cfRule>
    <cfRule type="expression" dxfId="21268" priority="4649">
      <formula>SEARCH("DA CHIUDERE",$M345)&gt;0</formula>
    </cfRule>
    <cfRule type="expression" dxfId="21267" priority="4650">
      <formula>SEARCH("INTERROTTO",$M345)&gt;0</formula>
    </cfRule>
  </conditionalFormatting>
  <conditionalFormatting sqref="R345:S345">
    <cfRule type="expression" dxfId="21266" priority="4639">
      <formula>SEARCH("IN CORSO",$M345)&gt;0</formula>
    </cfRule>
    <cfRule type="expression" dxfId="21265" priority="4640">
      <formula>SEARCH("CHIUSO",$M345)&gt;0</formula>
    </cfRule>
    <cfRule type="expression" dxfId="21264" priority="4641">
      <formula>SEARCH("EMESSO",$M345)&gt;0</formula>
    </cfRule>
    <cfRule type="expression" dxfId="21263" priority="4642">
      <formula>SEARCH("RICHIESTO",$M345)&gt;0</formula>
    </cfRule>
    <cfRule type="expression" dxfId="21262" priority="4643">
      <formula>SEARCH("DA CHIUDERE",$M345)&gt;0</formula>
    </cfRule>
    <cfRule type="expression" dxfId="21261" priority="4644">
      <formula>SEARCH("INTERROTTO",$M345)&gt;0</formula>
    </cfRule>
  </conditionalFormatting>
  <conditionalFormatting sqref="M345">
    <cfRule type="expression" dxfId="21260" priority="4633">
      <formula>SEARCH("IN CORSO",$M345)&gt;0</formula>
    </cfRule>
    <cfRule type="expression" dxfId="21259" priority="4634">
      <formula>SEARCH("CHIUSO",$M345)&gt;0</formula>
    </cfRule>
    <cfRule type="expression" dxfId="21258" priority="4635">
      <formula>SEARCH("EMESSO",$M345)&gt;0</formula>
    </cfRule>
    <cfRule type="expression" dxfId="21257" priority="4636">
      <formula>SEARCH("RICHIESTO",$M345)&gt;0</formula>
    </cfRule>
    <cfRule type="expression" dxfId="21256" priority="4637">
      <formula>SEARCH("DA CHIUDERE",$M345)&gt;0</formula>
    </cfRule>
    <cfRule type="expression" dxfId="21255" priority="4638">
      <formula>SEARCH("INTERROTTO",$M345)&gt;0</formula>
    </cfRule>
  </conditionalFormatting>
  <conditionalFormatting sqref="E344:G344 N344:Q344">
    <cfRule type="expression" dxfId="21254" priority="4627">
      <formula>SEARCH("IN CORSO",$M344)&gt;0</formula>
    </cfRule>
    <cfRule type="expression" dxfId="21253" priority="4628">
      <formula>SEARCH("CHIUSO",$M344)&gt;0</formula>
    </cfRule>
    <cfRule type="expression" dxfId="21252" priority="4629">
      <formula>SEARCH("EMESSO",$M344)&gt;0</formula>
    </cfRule>
    <cfRule type="expression" dxfId="21251" priority="4630">
      <formula>SEARCH("RICHIESTO",$M344)&gt;0</formula>
    </cfRule>
    <cfRule type="expression" dxfId="21250" priority="4631">
      <formula>SEARCH("DA CHIUDERE",$M344)&gt;0</formula>
    </cfRule>
    <cfRule type="expression" dxfId="21249" priority="4632">
      <formula>SEARCH("INTERROTTO",$M344)&gt;0</formula>
    </cfRule>
  </conditionalFormatting>
  <conditionalFormatting sqref="R344:S344">
    <cfRule type="expression" dxfId="21248" priority="4621">
      <formula>SEARCH("IN CORSO",$M344)&gt;0</formula>
    </cfRule>
    <cfRule type="expression" dxfId="21247" priority="4622">
      <formula>SEARCH("CHIUSO",$M344)&gt;0</formula>
    </cfRule>
    <cfRule type="expression" dxfId="21246" priority="4623">
      <formula>SEARCH("EMESSO",$M344)&gt;0</formula>
    </cfRule>
    <cfRule type="expression" dxfId="21245" priority="4624">
      <formula>SEARCH("RICHIESTO",$M344)&gt;0</formula>
    </cfRule>
    <cfRule type="expression" dxfId="21244" priority="4625">
      <formula>SEARCH("DA CHIUDERE",$M344)&gt;0</formula>
    </cfRule>
    <cfRule type="expression" dxfId="21243" priority="4626">
      <formula>SEARCH("INTERROTTO",$M344)&gt;0</formula>
    </cfRule>
  </conditionalFormatting>
  <conditionalFormatting sqref="M344">
    <cfRule type="expression" dxfId="21242" priority="4615">
      <formula>SEARCH("IN CORSO",$M344)&gt;0</formula>
    </cfRule>
    <cfRule type="expression" dxfId="21241" priority="4616">
      <formula>SEARCH("CHIUSO",$M344)&gt;0</formula>
    </cfRule>
    <cfRule type="expression" dxfId="21240" priority="4617">
      <formula>SEARCH("EMESSO",$M344)&gt;0</formula>
    </cfRule>
    <cfRule type="expression" dxfId="21239" priority="4618">
      <formula>SEARCH("RICHIESTO",$M344)&gt;0</formula>
    </cfRule>
    <cfRule type="expression" dxfId="21238" priority="4619">
      <formula>SEARCH("DA CHIUDERE",$M344)&gt;0</formula>
    </cfRule>
    <cfRule type="expression" dxfId="21237" priority="4620">
      <formula>SEARCH("INTERROTTO",$M344)&gt;0</formula>
    </cfRule>
  </conditionalFormatting>
  <conditionalFormatting sqref="E343:G343 N343:Q343">
    <cfRule type="expression" dxfId="21236" priority="4609">
      <formula>SEARCH("IN CORSO",$M343)&gt;0</formula>
    </cfRule>
    <cfRule type="expression" dxfId="21235" priority="4610">
      <formula>SEARCH("CHIUSO",$M343)&gt;0</formula>
    </cfRule>
    <cfRule type="expression" dxfId="21234" priority="4611">
      <formula>SEARCH("EMESSO",$M343)&gt;0</formula>
    </cfRule>
    <cfRule type="expression" dxfId="21233" priority="4612">
      <formula>SEARCH("RICHIESTO",$M343)&gt;0</formula>
    </cfRule>
    <cfRule type="expression" dxfId="21232" priority="4613">
      <formula>SEARCH("DA CHIUDERE",$M343)&gt;0</formula>
    </cfRule>
    <cfRule type="expression" dxfId="21231" priority="4614">
      <formula>SEARCH("INTERROTTO",$M343)&gt;0</formula>
    </cfRule>
  </conditionalFormatting>
  <conditionalFormatting sqref="R343:S343">
    <cfRule type="expression" dxfId="21230" priority="4603">
      <formula>SEARCH("IN CORSO",$M343)&gt;0</formula>
    </cfRule>
    <cfRule type="expression" dxfId="21229" priority="4604">
      <formula>SEARCH("CHIUSO",$M343)&gt;0</formula>
    </cfRule>
    <cfRule type="expression" dxfId="21228" priority="4605">
      <formula>SEARCH("EMESSO",$M343)&gt;0</formula>
    </cfRule>
    <cfRule type="expression" dxfId="21227" priority="4606">
      <formula>SEARCH("RICHIESTO",$M343)&gt;0</formula>
    </cfRule>
    <cfRule type="expression" dxfId="21226" priority="4607">
      <formula>SEARCH("DA CHIUDERE",$M343)&gt;0</formula>
    </cfRule>
    <cfRule type="expression" dxfId="21225" priority="4608">
      <formula>SEARCH("INTERROTTO",$M343)&gt;0</formula>
    </cfRule>
  </conditionalFormatting>
  <conditionalFormatting sqref="M343">
    <cfRule type="expression" dxfId="21224" priority="4597">
      <formula>SEARCH("IN CORSO",$M343)&gt;0</formula>
    </cfRule>
    <cfRule type="expression" dxfId="21223" priority="4598">
      <formula>SEARCH("CHIUSO",$M343)&gt;0</formula>
    </cfRule>
    <cfRule type="expression" dxfId="21222" priority="4599">
      <formula>SEARCH("EMESSO",$M343)&gt;0</formula>
    </cfRule>
    <cfRule type="expression" dxfId="21221" priority="4600">
      <formula>SEARCH("RICHIESTO",$M343)&gt;0</formula>
    </cfRule>
    <cfRule type="expression" dxfId="21220" priority="4601">
      <formula>SEARCH("DA CHIUDERE",$M343)&gt;0</formula>
    </cfRule>
    <cfRule type="expression" dxfId="21219" priority="4602">
      <formula>SEARCH("INTERROTTO",$M343)&gt;0</formula>
    </cfRule>
  </conditionalFormatting>
  <conditionalFormatting sqref="E342:G342 N342:Q342">
    <cfRule type="expression" dxfId="21218" priority="4591">
      <formula>SEARCH("IN CORSO",$M342)&gt;0</formula>
    </cfRule>
    <cfRule type="expression" dxfId="21217" priority="4592">
      <formula>SEARCH("CHIUSO",$M342)&gt;0</formula>
    </cfRule>
    <cfRule type="expression" dxfId="21216" priority="4593">
      <formula>SEARCH("EMESSO",$M342)&gt;0</formula>
    </cfRule>
    <cfRule type="expression" dxfId="21215" priority="4594">
      <formula>SEARCH("RICHIESTO",$M342)&gt;0</formula>
    </cfRule>
    <cfRule type="expression" dxfId="21214" priority="4595">
      <formula>SEARCH("DA CHIUDERE",$M342)&gt;0</formula>
    </cfRule>
    <cfRule type="expression" dxfId="21213" priority="4596">
      <formula>SEARCH("INTERROTTO",$M342)&gt;0</formula>
    </cfRule>
  </conditionalFormatting>
  <conditionalFormatting sqref="R342:S342">
    <cfRule type="expression" dxfId="21212" priority="4585">
      <formula>SEARCH("IN CORSO",$M342)&gt;0</formula>
    </cfRule>
    <cfRule type="expression" dxfId="21211" priority="4586">
      <formula>SEARCH("CHIUSO",$M342)&gt;0</formula>
    </cfRule>
    <cfRule type="expression" dxfId="21210" priority="4587">
      <formula>SEARCH("EMESSO",$M342)&gt;0</formula>
    </cfRule>
    <cfRule type="expression" dxfId="21209" priority="4588">
      <formula>SEARCH("RICHIESTO",$M342)&gt;0</formula>
    </cfRule>
    <cfRule type="expression" dxfId="21208" priority="4589">
      <formula>SEARCH("DA CHIUDERE",$M342)&gt;0</formula>
    </cfRule>
    <cfRule type="expression" dxfId="21207" priority="4590">
      <formula>SEARCH("INTERROTTO",$M342)&gt;0</formula>
    </cfRule>
  </conditionalFormatting>
  <conditionalFormatting sqref="M342">
    <cfRule type="expression" dxfId="21206" priority="4579">
      <formula>SEARCH("IN CORSO",$M342)&gt;0</formula>
    </cfRule>
    <cfRule type="expression" dxfId="21205" priority="4580">
      <formula>SEARCH("CHIUSO",$M342)&gt;0</formula>
    </cfRule>
    <cfRule type="expression" dxfId="21204" priority="4581">
      <formula>SEARCH("EMESSO",$M342)&gt;0</formula>
    </cfRule>
    <cfRule type="expression" dxfId="21203" priority="4582">
      <formula>SEARCH("RICHIESTO",$M342)&gt;0</formula>
    </cfRule>
    <cfRule type="expression" dxfId="21202" priority="4583">
      <formula>SEARCH("DA CHIUDERE",$M342)&gt;0</formula>
    </cfRule>
    <cfRule type="expression" dxfId="21201" priority="4584">
      <formula>SEARCH("INTERROTTO",$M342)&gt;0</formula>
    </cfRule>
  </conditionalFormatting>
  <conditionalFormatting sqref="E341:G341 N341:Q341">
    <cfRule type="expression" dxfId="21200" priority="4573">
      <formula>SEARCH("IN CORSO",$M341)&gt;0</formula>
    </cfRule>
    <cfRule type="expression" dxfId="21199" priority="4574">
      <formula>SEARCH("CHIUSO",$M341)&gt;0</formula>
    </cfRule>
    <cfRule type="expression" dxfId="21198" priority="4575">
      <formula>SEARCH("EMESSO",$M341)&gt;0</formula>
    </cfRule>
    <cfRule type="expression" dxfId="21197" priority="4576">
      <formula>SEARCH("RICHIESTO",$M341)&gt;0</formula>
    </cfRule>
    <cfRule type="expression" dxfId="21196" priority="4577">
      <formula>SEARCH("DA CHIUDERE",$M341)&gt;0</formula>
    </cfRule>
    <cfRule type="expression" dxfId="21195" priority="4578">
      <formula>SEARCH("INTERROTTO",$M341)&gt;0</formula>
    </cfRule>
  </conditionalFormatting>
  <conditionalFormatting sqref="R341:S341">
    <cfRule type="expression" dxfId="21194" priority="4567">
      <formula>SEARCH("IN CORSO",$M341)&gt;0</formula>
    </cfRule>
    <cfRule type="expression" dxfId="21193" priority="4568">
      <formula>SEARCH("CHIUSO",$M341)&gt;0</formula>
    </cfRule>
    <cfRule type="expression" dxfId="21192" priority="4569">
      <formula>SEARCH("EMESSO",$M341)&gt;0</formula>
    </cfRule>
    <cfRule type="expression" dxfId="21191" priority="4570">
      <formula>SEARCH("RICHIESTO",$M341)&gt;0</formula>
    </cfRule>
    <cfRule type="expression" dxfId="21190" priority="4571">
      <formula>SEARCH("DA CHIUDERE",$M341)&gt;0</formula>
    </cfRule>
    <cfRule type="expression" dxfId="21189" priority="4572">
      <formula>SEARCH("INTERROTTO",$M341)&gt;0</formula>
    </cfRule>
  </conditionalFormatting>
  <conditionalFormatting sqref="M341">
    <cfRule type="expression" dxfId="21188" priority="4561">
      <formula>SEARCH("IN CORSO",$M341)&gt;0</formula>
    </cfRule>
    <cfRule type="expression" dxfId="21187" priority="4562">
      <formula>SEARCH("CHIUSO",$M341)&gt;0</formula>
    </cfRule>
    <cfRule type="expression" dxfId="21186" priority="4563">
      <formula>SEARCH("EMESSO",$M341)&gt;0</formula>
    </cfRule>
    <cfRule type="expression" dxfId="21185" priority="4564">
      <formula>SEARCH("RICHIESTO",$M341)&gt;0</formula>
    </cfRule>
    <cfRule type="expression" dxfId="21184" priority="4565">
      <formula>SEARCH("DA CHIUDERE",$M341)&gt;0</formula>
    </cfRule>
    <cfRule type="expression" dxfId="21183" priority="4566">
      <formula>SEARCH("INTERROTTO",$M341)&gt;0</formula>
    </cfRule>
  </conditionalFormatting>
  <conditionalFormatting sqref="E340:G340 N340:Q340">
    <cfRule type="expression" dxfId="21182" priority="4555">
      <formula>SEARCH("IN CORSO",$M340)&gt;0</formula>
    </cfRule>
    <cfRule type="expression" dxfId="21181" priority="4556">
      <formula>SEARCH("CHIUSO",$M340)&gt;0</formula>
    </cfRule>
    <cfRule type="expression" dxfId="21180" priority="4557">
      <formula>SEARCH("EMESSO",$M340)&gt;0</formula>
    </cfRule>
    <cfRule type="expression" dxfId="21179" priority="4558">
      <formula>SEARCH("RICHIESTO",$M340)&gt;0</formula>
    </cfRule>
    <cfRule type="expression" dxfId="21178" priority="4559">
      <formula>SEARCH("DA CHIUDERE",$M340)&gt;0</formula>
    </cfRule>
    <cfRule type="expression" dxfId="21177" priority="4560">
      <formula>SEARCH("INTERROTTO",$M340)&gt;0</formula>
    </cfRule>
  </conditionalFormatting>
  <conditionalFormatting sqref="R340:S340">
    <cfRule type="expression" dxfId="21176" priority="4549">
      <formula>SEARCH("IN CORSO",$M340)&gt;0</formula>
    </cfRule>
    <cfRule type="expression" dxfId="21175" priority="4550">
      <formula>SEARCH("CHIUSO",$M340)&gt;0</formula>
    </cfRule>
    <cfRule type="expression" dxfId="21174" priority="4551">
      <formula>SEARCH("EMESSO",$M340)&gt;0</formula>
    </cfRule>
    <cfRule type="expression" dxfId="21173" priority="4552">
      <formula>SEARCH("RICHIESTO",$M340)&gt;0</formula>
    </cfRule>
    <cfRule type="expression" dxfId="21172" priority="4553">
      <formula>SEARCH("DA CHIUDERE",$M340)&gt;0</formula>
    </cfRule>
    <cfRule type="expression" dxfId="21171" priority="4554">
      <formula>SEARCH("INTERROTTO",$M340)&gt;0</formula>
    </cfRule>
  </conditionalFormatting>
  <conditionalFormatting sqref="M340">
    <cfRule type="expression" dxfId="21170" priority="4543">
      <formula>SEARCH("IN CORSO",$M340)&gt;0</formula>
    </cfRule>
    <cfRule type="expression" dxfId="21169" priority="4544">
      <formula>SEARCH("CHIUSO",$M340)&gt;0</formula>
    </cfRule>
    <cfRule type="expression" dxfId="21168" priority="4545">
      <formula>SEARCH("EMESSO",$M340)&gt;0</formula>
    </cfRule>
    <cfRule type="expression" dxfId="21167" priority="4546">
      <formula>SEARCH("RICHIESTO",$M340)&gt;0</formula>
    </cfRule>
    <cfRule type="expression" dxfId="21166" priority="4547">
      <formula>SEARCH("DA CHIUDERE",$M340)&gt;0</formula>
    </cfRule>
    <cfRule type="expression" dxfId="21165" priority="4548">
      <formula>SEARCH("INTERROTTO",$M340)&gt;0</formula>
    </cfRule>
  </conditionalFormatting>
  <conditionalFormatting sqref="E339:G339 N339:Q339">
    <cfRule type="expression" dxfId="21164" priority="4537">
      <formula>SEARCH("IN CORSO",$M339)&gt;0</formula>
    </cfRule>
    <cfRule type="expression" dxfId="21163" priority="4538">
      <formula>SEARCH("CHIUSO",$M339)&gt;0</formula>
    </cfRule>
    <cfRule type="expression" dxfId="21162" priority="4539">
      <formula>SEARCH("EMESSO",$M339)&gt;0</formula>
    </cfRule>
    <cfRule type="expression" dxfId="21161" priority="4540">
      <formula>SEARCH("RICHIESTO",$M339)&gt;0</formula>
    </cfRule>
    <cfRule type="expression" dxfId="21160" priority="4541">
      <formula>SEARCH("DA CHIUDERE",$M339)&gt;0</formula>
    </cfRule>
    <cfRule type="expression" dxfId="21159" priority="4542">
      <formula>SEARCH("INTERROTTO",$M339)&gt;0</formula>
    </cfRule>
  </conditionalFormatting>
  <conditionalFormatting sqref="R339:S339">
    <cfRule type="expression" dxfId="21158" priority="4531">
      <formula>SEARCH("IN CORSO",$M339)&gt;0</formula>
    </cfRule>
    <cfRule type="expression" dxfId="21157" priority="4532">
      <formula>SEARCH("CHIUSO",$M339)&gt;0</formula>
    </cfRule>
    <cfRule type="expression" dxfId="21156" priority="4533">
      <formula>SEARCH("EMESSO",$M339)&gt;0</formula>
    </cfRule>
    <cfRule type="expression" dxfId="21155" priority="4534">
      <formula>SEARCH("RICHIESTO",$M339)&gt;0</formula>
    </cfRule>
    <cfRule type="expression" dxfId="21154" priority="4535">
      <formula>SEARCH("DA CHIUDERE",$M339)&gt;0</formula>
    </cfRule>
    <cfRule type="expression" dxfId="21153" priority="4536">
      <formula>SEARCH("INTERROTTO",$M339)&gt;0</formula>
    </cfRule>
  </conditionalFormatting>
  <conditionalFormatting sqref="M339">
    <cfRule type="expression" dxfId="21152" priority="4525">
      <formula>SEARCH("IN CORSO",$M339)&gt;0</formula>
    </cfRule>
    <cfRule type="expression" dxfId="21151" priority="4526">
      <formula>SEARCH("CHIUSO",$M339)&gt;0</formula>
    </cfRule>
    <cfRule type="expression" dxfId="21150" priority="4527">
      <formula>SEARCH("EMESSO",$M339)&gt;0</formula>
    </cfRule>
    <cfRule type="expression" dxfId="21149" priority="4528">
      <formula>SEARCH("RICHIESTO",$M339)&gt;0</formula>
    </cfRule>
    <cfRule type="expression" dxfId="21148" priority="4529">
      <formula>SEARCH("DA CHIUDERE",$M339)&gt;0</formula>
    </cfRule>
    <cfRule type="expression" dxfId="21147" priority="4530">
      <formula>SEARCH("INTERROTTO",$M339)&gt;0</formula>
    </cfRule>
  </conditionalFormatting>
  <conditionalFormatting sqref="E338:G338 N338:Q338">
    <cfRule type="expression" dxfId="21146" priority="4519">
      <formula>SEARCH("IN CORSO",$M338)&gt;0</formula>
    </cfRule>
    <cfRule type="expression" dxfId="21145" priority="4520">
      <formula>SEARCH("CHIUSO",$M338)&gt;0</formula>
    </cfRule>
    <cfRule type="expression" dxfId="21144" priority="4521">
      <formula>SEARCH("EMESSO",$M338)&gt;0</formula>
    </cfRule>
    <cfRule type="expression" dxfId="21143" priority="4522">
      <formula>SEARCH("RICHIESTO",$M338)&gt;0</formula>
    </cfRule>
    <cfRule type="expression" dxfId="21142" priority="4523">
      <formula>SEARCH("DA CHIUDERE",$M338)&gt;0</formula>
    </cfRule>
    <cfRule type="expression" dxfId="21141" priority="4524">
      <formula>SEARCH("INTERROTTO",$M338)&gt;0</formula>
    </cfRule>
  </conditionalFormatting>
  <conditionalFormatting sqref="R338:S338">
    <cfRule type="expression" dxfId="21140" priority="4513">
      <formula>SEARCH("IN CORSO",$M338)&gt;0</formula>
    </cfRule>
    <cfRule type="expression" dxfId="21139" priority="4514">
      <formula>SEARCH("CHIUSO",$M338)&gt;0</formula>
    </cfRule>
    <cfRule type="expression" dxfId="21138" priority="4515">
      <formula>SEARCH("EMESSO",$M338)&gt;0</formula>
    </cfRule>
    <cfRule type="expression" dxfId="21137" priority="4516">
      <formula>SEARCH("RICHIESTO",$M338)&gt;0</formula>
    </cfRule>
    <cfRule type="expression" dxfId="21136" priority="4517">
      <formula>SEARCH("DA CHIUDERE",$M338)&gt;0</formula>
    </cfRule>
    <cfRule type="expression" dxfId="21135" priority="4518">
      <formula>SEARCH("INTERROTTO",$M338)&gt;0</formula>
    </cfRule>
  </conditionalFormatting>
  <conditionalFormatting sqref="M338">
    <cfRule type="expression" dxfId="21134" priority="4507">
      <formula>SEARCH("IN CORSO",$M338)&gt;0</formula>
    </cfRule>
    <cfRule type="expression" dxfId="21133" priority="4508">
      <formula>SEARCH("CHIUSO",$M338)&gt;0</formula>
    </cfRule>
    <cfRule type="expression" dxfId="21132" priority="4509">
      <formula>SEARCH("EMESSO",$M338)&gt;0</formula>
    </cfRule>
    <cfRule type="expression" dxfId="21131" priority="4510">
      <formula>SEARCH("RICHIESTO",$M338)&gt;0</formula>
    </cfRule>
    <cfRule type="expression" dxfId="21130" priority="4511">
      <formula>SEARCH("DA CHIUDERE",$M338)&gt;0</formula>
    </cfRule>
    <cfRule type="expression" dxfId="21129" priority="4512">
      <formula>SEARCH("INTERROTTO",$M338)&gt;0</formula>
    </cfRule>
  </conditionalFormatting>
  <conditionalFormatting sqref="E337:G337 N337:Q337">
    <cfRule type="expression" dxfId="21128" priority="4501">
      <formula>SEARCH("IN CORSO",$M337)&gt;0</formula>
    </cfRule>
    <cfRule type="expression" dxfId="21127" priority="4502">
      <formula>SEARCH("CHIUSO",$M337)&gt;0</formula>
    </cfRule>
    <cfRule type="expression" dxfId="21126" priority="4503">
      <formula>SEARCH("EMESSO",$M337)&gt;0</formula>
    </cfRule>
    <cfRule type="expression" dxfId="21125" priority="4504">
      <formula>SEARCH("RICHIESTO",$M337)&gt;0</formula>
    </cfRule>
    <cfRule type="expression" dxfId="21124" priority="4505">
      <formula>SEARCH("DA CHIUDERE",$M337)&gt;0</formula>
    </cfRule>
    <cfRule type="expression" dxfId="21123" priority="4506">
      <formula>SEARCH("INTERROTTO",$M337)&gt;0</formula>
    </cfRule>
  </conditionalFormatting>
  <conditionalFormatting sqref="R337:S337">
    <cfRule type="expression" dxfId="21122" priority="4495">
      <formula>SEARCH("IN CORSO",$M337)&gt;0</formula>
    </cfRule>
    <cfRule type="expression" dxfId="21121" priority="4496">
      <formula>SEARCH("CHIUSO",$M337)&gt;0</formula>
    </cfRule>
    <cfRule type="expression" dxfId="21120" priority="4497">
      <formula>SEARCH("EMESSO",$M337)&gt;0</formula>
    </cfRule>
    <cfRule type="expression" dxfId="21119" priority="4498">
      <formula>SEARCH("RICHIESTO",$M337)&gt;0</formula>
    </cfRule>
    <cfRule type="expression" dxfId="21118" priority="4499">
      <formula>SEARCH("DA CHIUDERE",$M337)&gt;0</formula>
    </cfRule>
    <cfRule type="expression" dxfId="21117" priority="4500">
      <formula>SEARCH("INTERROTTO",$M337)&gt;0</formula>
    </cfRule>
  </conditionalFormatting>
  <conditionalFormatting sqref="M337">
    <cfRule type="expression" dxfId="21116" priority="4489">
      <formula>SEARCH("IN CORSO",$M337)&gt;0</formula>
    </cfRule>
    <cfRule type="expression" dxfId="21115" priority="4490">
      <formula>SEARCH("CHIUSO",$M337)&gt;0</formula>
    </cfRule>
    <cfRule type="expression" dxfId="21114" priority="4491">
      <formula>SEARCH("EMESSO",$M337)&gt;0</formula>
    </cfRule>
    <cfRule type="expression" dxfId="21113" priority="4492">
      <formula>SEARCH("RICHIESTO",$M337)&gt;0</formula>
    </cfRule>
    <cfRule type="expression" dxfId="21112" priority="4493">
      <formula>SEARCH("DA CHIUDERE",$M337)&gt;0</formula>
    </cfRule>
    <cfRule type="expression" dxfId="21111" priority="4494">
      <formula>SEARCH("INTERROTTO",$M337)&gt;0</formula>
    </cfRule>
  </conditionalFormatting>
  <conditionalFormatting sqref="E336:G336 N336:Q336">
    <cfRule type="expression" dxfId="21110" priority="4483">
      <formula>SEARCH("IN CORSO",$M336)&gt;0</formula>
    </cfRule>
    <cfRule type="expression" dxfId="21109" priority="4484">
      <formula>SEARCH("CHIUSO",$M336)&gt;0</formula>
    </cfRule>
    <cfRule type="expression" dxfId="21108" priority="4485">
      <formula>SEARCH("EMESSO",$M336)&gt;0</formula>
    </cfRule>
    <cfRule type="expression" dxfId="21107" priority="4486">
      <formula>SEARCH("RICHIESTO",$M336)&gt;0</formula>
    </cfRule>
    <cfRule type="expression" dxfId="21106" priority="4487">
      <formula>SEARCH("DA CHIUDERE",$M336)&gt;0</formula>
    </cfRule>
    <cfRule type="expression" dxfId="21105" priority="4488">
      <formula>SEARCH("INTERROTTO",$M336)&gt;0</formula>
    </cfRule>
  </conditionalFormatting>
  <conditionalFormatting sqref="R336:S336">
    <cfRule type="expression" dxfId="21104" priority="4477">
      <formula>SEARCH("IN CORSO",$M336)&gt;0</formula>
    </cfRule>
    <cfRule type="expression" dxfId="21103" priority="4478">
      <formula>SEARCH("CHIUSO",$M336)&gt;0</formula>
    </cfRule>
    <cfRule type="expression" dxfId="21102" priority="4479">
      <formula>SEARCH("EMESSO",$M336)&gt;0</formula>
    </cfRule>
    <cfRule type="expression" dxfId="21101" priority="4480">
      <formula>SEARCH("RICHIESTO",$M336)&gt;0</formula>
    </cfRule>
    <cfRule type="expression" dxfId="21100" priority="4481">
      <formula>SEARCH("DA CHIUDERE",$M336)&gt;0</formula>
    </cfRule>
    <cfRule type="expression" dxfId="21099" priority="4482">
      <formula>SEARCH("INTERROTTO",$M336)&gt;0</formula>
    </cfRule>
  </conditionalFormatting>
  <conditionalFormatting sqref="M336">
    <cfRule type="expression" dxfId="21098" priority="4471">
      <formula>SEARCH("IN CORSO",$M336)&gt;0</formula>
    </cfRule>
    <cfRule type="expression" dxfId="21097" priority="4472">
      <formula>SEARCH("CHIUSO",$M336)&gt;0</formula>
    </cfRule>
    <cfRule type="expression" dxfId="21096" priority="4473">
      <formula>SEARCH("EMESSO",$M336)&gt;0</formula>
    </cfRule>
    <cfRule type="expression" dxfId="21095" priority="4474">
      <formula>SEARCH("RICHIESTO",$M336)&gt;0</formula>
    </cfRule>
    <cfRule type="expression" dxfId="21094" priority="4475">
      <formula>SEARCH("DA CHIUDERE",$M336)&gt;0</formula>
    </cfRule>
    <cfRule type="expression" dxfId="21093" priority="4476">
      <formula>SEARCH("INTERROTTO",$M336)&gt;0</formula>
    </cfRule>
  </conditionalFormatting>
  <conditionalFormatting sqref="E335:G335 N335:Q335">
    <cfRule type="expression" dxfId="21092" priority="4465">
      <formula>SEARCH("IN CORSO",$M335)&gt;0</formula>
    </cfRule>
    <cfRule type="expression" dxfId="21091" priority="4466">
      <formula>SEARCH("CHIUSO",$M335)&gt;0</formula>
    </cfRule>
    <cfRule type="expression" dxfId="21090" priority="4467">
      <formula>SEARCH("EMESSO",$M335)&gt;0</formula>
    </cfRule>
    <cfRule type="expression" dxfId="21089" priority="4468">
      <formula>SEARCH("RICHIESTO",$M335)&gt;0</formula>
    </cfRule>
    <cfRule type="expression" dxfId="21088" priority="4469">
      <formula>SEARCH("DA CHIUDERE",$M335)&gt;0</formula>
    </cfRule>
    <cfRule type="expression" dxfId="21087" priority="4470">
      <formula>SEARCH("INTERROTTO",$M335)&gt;0</formula>
    </cfRule>
  </conditionalFormatting>
  <conditionalFormatting sqref="R335:S335">
    <cfRule type="expression" dxfId="21086" priority="4459">
      <formula>SEARCH("IN CORSO",$M335)&gt;0</formula>
    </cfRule>
    <cfRule type="expression" dxfId="21085" priority="4460">
      <formula>SEARCH("CHIUSO",$M335)&gt;0</formula>
    </cfRule>
    <cfRule type="expression" dxfId="21084" priority="4461">
      <formula>SEARCH("EMESSO",$M335)&gt;0</formula>
    </cfRule>
    <cfRule type="expression" dxfId="21083" priority="4462">
      <formula>SEARCH("RICHIESTO",$M335)&gt;0</formula>
    </cfRule>
    <cfRule type="expression" dxfId="21082" priority="4463">
      <formula>SEARCH("DA CHIUDERE",$M335)&gt;0</formula>
    </cfRule>
    <cfRule type="expression" dxfId="21081" priority="4464">
      <formula>SEARCH("INTERROTTO",$M335)&gt;0</formula>
    </cfRule>
  </conditionalFormatting>
  <conditionalFormatting sqref="M335">
    <cfRule type="expression" dxfId="21080" priority="4453">
      <formula>SEARCH("IN CORSO",$M335)&gt;0</formula>
    </cfRule>
    <cfRule type="expression" dxfId="21079" priority="4454">
      <formula>SEARCH("CHIUSO",$M335)&gt;0</formula>
    </cfRule>
    <cfRule type="expression" dxfId="21078" priority="4455">
      <formula>SEARCH("EMESSO",$M335)&gt;0</formula>
    </cfRule>
    <cfRule type="expression" dxfId="21077" priority="4456">
      <formula>SEARCH("RICHIESTO",$M335)&gt;0</formula>
    </cfRule>
    <cfRule type="expression" dxfId="21076" priority="4457">
      <formula>SEARCH("DA CHIUDERE",$M335)&gt;0</formula>
    </cfRule>
    <cfRule type="expression" dxfId="21075" priority="4458">
      <formula>SEARCH("INTERROTTO",$M335)&gt;0</formula>
    </cfRule>
  </conditionalFormatting>
  <conditionalFormatting sqref="E334:G334 N334:Q334">
    <cfRule type="expression" dxfId="21074" priority="4447">
      <formula>SEARCH("IN CORSO",$M334)&gt;0</formula>
    </cfRule>
    <cfRule type="expression" dxfId="21073" priority="4448">
      <formula>SEARCH("CHIUSO",$M334)&gt;0</formula>
    </cfRule>
    <cfRule type="expression" dxfId="21072" priority="4449">
      <formula>SEARCH("EMESSO",$M334)&gt;0</formula>
    </cfRule>
    <cfRule type="expression" dxfId="21071" priority="4450">
      <formula>SEARCH("RICHIESTO",$M334)&gt;0</formula>
    </cfRule>
    <cfRule type="expression" dxfId="21070" priority="4451">
      <formula>SEARCH("DA CHIUDERE",$M334)&gt;0</formula>
    </cfRule>
    <cfRule type="expression" dxfId="21069" priority="4452">
      <formula>SEARCH("INTERROTTO",$M334)&gt;0</formula>
    </cfRule>
  </conditionalFormatting>
  <conditionalFormatting sqref="R334:S334">
    <cfRule type="expression" dxfId="21068" priority="4441">
      <formula>SEARCH("IN CORSO",$M334)&gt;0</formula>
    </cfRule>
    <cfRule type="expression" dxfId="21067" priority="4442">
      <formula>SEARCH("CHIUSO",$M334)&gt;0</formula>
    </cfRule>
    <cfRule type="expression" dxfId="21066" priority="4443">
      <formula>SEARCH("EMESSO",$M334)&gt;0</formula>
    </cfRule>
    <cfRule type="expression" dxfId="21065" priority="4444">
      <formula>SEARCH("RICHIESTO",$M334)&gt;0</formula>
    </cfRule>
    <cfRule type="expression" dxfId="21064" priority="4445">
      <formula>SEARCH("DA CHIUDERE",$M334)&gt;0</formula>
    </cfRule>
    <cfRule type="expression" dxfId="21063" priority="4446">
      <formula>SEARCH("INTERROTTO",$M334)&gt;0</formula>
    </cfRule>
  </conditionalFormatting>
  <conditionalFormatting sqref="M334">
    <cfRule type="expression" dxfId="21062" priority="4435">
      <formula>SEARCH("IN CORSO",$M334)&gt;0</formula>
    </cfRule>
    <cfRule type="expression" dxfId="21061" priority="4436">
      <formula>SEARCH("CHIUSO",$M334)&gt;0</formula>
    </cfRule>
    <cfRule type="expression" dxfId="21060" priority="4437">
      <formula>SEARCH("EMESSO",$M334)&gt;0</formula>
    </cfRule>
    <cfRule type="expression" dxfId="21059" priority="4438">
      <formula>SEARCH("RICHIESTO",$M334)&gt;0</formula>
    </cfRule>
    <cfRule type="expression" dxfId="21058" priority="4439">
      <formula>SEARCH("DA CHIUDERE",$M334)&gt;0</formula>
    </cfRule>
    <cfRule type="expression" dxfId="21057" priority="4440">
      <formula>SEARCH("INTERROTTO",$M334)&gt;0</formula>
    </cfRule>
  </conditionalFormatting>
  <conditionalFormatting sqref="E333:G333 N333:Q333">
    <cfRule type="expression" dxfId="21056" priority="4429">
      <formula>SEARCH("IN CORSO",$M333)&gt;0</formula>
    </cfRule>
    <cfRule type="expression" dxfId="21055" priority="4430">
      <formula>SEARCH("CHIUSO",$M333)&gt;0</formula>
    </cfRule>
    <cfRule type="expression" dxfId="21054" priority="4431">
      <formula>SEARCH("EMESSO",$M333)&gt;0</formula>
    </cfRule>
    <cfRule type="expression" dxfId="21053" priority="4432">
      <formula>SEARCH("RICHIESTO",$M333)&gt;0</formula>
    </cfRule>
    <cfRule type="expression" dxfId="21052" priority="4433">
      <formula>SEARCH("DA CHIUDERE",$M333)&gt;0</formula>
    </cfRule>
    <cfRule type="expression" dxfId="21051" priority="4434">
      <formula>SEARCH("INTERROTTO",$M333)&gt;0</formula>
    </cfRule>
  </conditionalFormatting>
  <conditionalFormatting sqref="R333:S333">
    <cfRule type="expression" dxfId="21050" priority="4423">
      <formula>SEARCH("IN CORSO",$M333)&gt;0</formula>
    </cfRule>
    <cfRule type="expression" dxfId="21049" priority="4424">
      <formula>SEARCH("CHIUSO",$M333)&gt;0</formula>
    </cfRule>
    <cfRule type="expression" dxfId="21048" priority="4425">
      <formula>SEARCH("EMESSO",$M333)&gt;0</formula>
    </cfRule>
    <cfRule type="expression" dxfId="21047" priority="4426">
      <formula>SEARCH("RICHIESTO",$M333)&gt;0</formula>
    </cfRule>
    <cfRule type="expression" dxfId="21046" priority="4427">
      <formula>SEARCH("DA CHIUDERE",$M333)&gt;0</formula>
    </cfRule>
    <cfRule type="expression" dxfId="21045" priority="4428">
      <formula>SEARCH("INTERROTTO",$M333)&gt;0</formula>
    </cfRule>
  </conditionalFormatting>
  <conditionalFormatting sqref="M333">
    <cfRule type="expression" dxfId="21044" priority="4417">
      <formula>SEARCH("IN CORSO",$M333)&gt;0</formula>
    </cfRule>
    <cfRule type="expression" dxfId="21043" priority="4418">
      <formula>SEARCH("CHIUSO",$M333)&gt;0</formula>
    </cfRule>
    <cfRule type="expression" dxfId="21042" priority="4419">
      <formula>SEARCH("EMESSO",$M333)&gt;0</formula>
    </cfRule>
    <cfRule type="expression" dxfId="21041" priority="4420">
      <formula>SEARCH("RICHIESTO",$M333)&gt;0</formula>
    </cfRule>
    <cfRule type="expression" dxfId="21040" priority="4421">
      <formula>SEARCH("DA CHIUDERE",$M333)&gt;0</formula>
    </cfRule>
    <cfRule type="expression" dxfId="21039" priority="4422">
      <formula>SEARCH("INTERROTTO",$M333)&gt;0</formula>
    </cfRule>
  </conditionalFormatting>
  <conditionalFormatting sqref="E332:G332 N332:Q332">
    <cfRule type="expression" dxfId="21038" priority="4411">
      <formula>SEARCH("IN CORSO",$M332)&gt;0</formula>
    </cfRule>
    <cfRule type="expression" dxfId="21037" priority="4412">
      <formula>SEARCH("CHIUSO",$M332)&gt;0</formula>
    </cfRule>
    <cfRule type="expression" dxfId="21036" priority="4413">
      <formula>SEARCH("EMESSO",$M332)&gt;0</formula>
    </cfRule>
    <cfRule type="expression" dxfId="21035" priority="4414">
      <formula>SEARCH("RICHIESTO",$M332)&gt;0</formula>
    </cfRule>
    <cfRule type="expression" dxfId="21034" priority="4415">
      <formula>SEARCH("DA CHIUDERE",$M332)&gt;0</formula>
    </cfRule>
    <cfRule type="expression" dxfId="21033" priority="4416">
      <formula>SEARCH("INTERROTTO",$M332)&gt;0</formula>
    </cfRule>
  </conditionalFormatting>
  <conditionalFormatting sqref="R332:S332">
    <cfRule type="expression" dxfId="21032" priority="4405">
      <formula>SEARCH("IN CORSO",$M332)&gt;0</formula>
    </cfRule>
    <cfRule type="expression" dxfId="21031" priority="4406">
      <formula>SEARCH("CHIUSO",$M332)&gt;0</formula>
    </cfRule>
    <cfRule type="expression" dxfId="21030" priority="4407">
      <formula>SEARCH("EMESSO",$M332)&gt;0</formula>
    </cfRule>
    <cfRule type="expression" dxfId="21029" priority="4408">
      <formula>SEARCH("RICHIESTO",$M332)&gt;0</formula>
    </cfRule>
    <cfRule type="expression" dxfId="21028" priority="4409">
      <formula>SEARCH("DA CHIUDERE",$M332)&gt;0</formula>
    </cfRule>
    <cfRule type="expression" dxfId="21027" priority="4410">
      <formula>SEARCH("INTERROTTO",$M332)&gt;0</formula>
    </cfRule>
  </conditionalFormatting>
  <conditionalFormatting sqref="M332">
    <cfRule type="expression" dxfId="21026" priority="4399">
      <formula>SEARCH("IN CORSO",$M332)&gt;0</formula>
    </cfRule>
    <cfRule type="expression" dxfId="21025" priority="4400">
      <formula>SEARCH("CHIUSO",$M332)&gt;0</formula>
    </cfRule>
    <cfRule type="expression" dxfId="21024" priority="4401">
      <formula>SEARCH("EMESSO",$M332)&gt;0</formula>
    </cfRule>
    <cfRule type="expression" dxfId="21023" priority="4402">
      <formula>SEARCH("RICHIESTO",$M332)&gt;0</formula>
    </cfRule>
    <cfRule type="expression" dxfId="21022" priority="4403">
      <formula>SEARCH("DA CHIUDERE",$M332)&gt;0</formula>
    </cfRule>
    <cfRule type="expression" dxfId="21021" priority="4404">
      <formula>SEARCH("INTERROTTO",$M332)&gt;0</formula>
    </cfRule>
  </conditionalFormatting>
  <conditionalFormatting sqref="E331:G331 N331:Q331">
    <cfRule type="expression" dxfId="21020" priority="4393">
      <formula>SEARCH("IN CORSO",$M331)&gt;0</formula>
    </cfRule>
    <cfRule type="expression" dxfId="21019" priority="4394">
      <formula>SEARCH("CHIUSO",$M331)&gt;0</formula>
    </cfRule>
    <cfRule type="expression" dxfId="21018" priority="4395">
      <formula>SEARCH("EMESSO",$M331)&gt;0</formula>
    </cfRule>
    <cfRule type="expression" dxfId="21017" priority="4396">
      <formula>SEARCH("RICHIESTO",$M331)&gt;0</formula>
    </cfRule>
    <cfRule type="expression" dxfId="21016" priority="4397">
      <formula>SEARCH("DA CHIUDERE",$M331)&gt;0</formula>
    </cfRule>
    <cfRule type="expression" dxfId="21015" priority="4398">
      <formula>SEARCH("INTERROTTO",$M331)&gt;0</formula>
    </cfRule>
  </conditionalFormatting>
  <conditionalFormatting sqref="R331:S331">
    <cfRule type="expression" dxfId="21014" priority="4387">
      <formula>SEARCH("IN CORSO",$M331)&gt;0</formula>
    </cfRule>
    <cfRule type="expression" dxfId="21013" priority="4388">
      <formula>SEARCH("CHIUSO",$M331)&gt;0</formula>
    </cfRule>
    <cfRule type="expression" dxfId="21012" priority="4389">
      <formula>SEARCH("EMESSO",$M331)&gt;0</formula>
    </cfRule>
    <cfRule type="expression" dxfId="21011" priority="4390">
      <formula>SEARCH("RICHIESTO",$M331)&gt;0</formula>
    </cfRule>
    <cfRule type="expression" dxfId="21010" priority="4391">
      <formula>SEARCH("DA CHIUDERE",$M331)&gt;0</formula>
    </cfRule>
    <cfRule type="expression" dxfId="21009" priority="4392">
      <formula>SEARCH("INTERROTTO",$M331)&gt;0</formula>
    </cfRule>
  </conditionalFormatting>
  <conditionalFormatting sqref="M331">
    <cfRule type="expression" dxfId="21008" priority="4381">
      <formula>SEARCH("IN CORSO",$M331)&gt;0</formula>
    </cfRule>
    <cfRule type="expression" dxfId="21007" priority="4382">
      <formula>SEARCH("CHIUSO",$M331)&gt;0</formula>
    </cfRule>
    <cfRule type="expression" dxfId="21006" priority="4383">
      <formula>SEARCH("EMESSO",$M331)&gt;0</formula>
    </cfRule>
    <cfRule type="expression" dxfId="21005" priority="4384">
      <formula>SEARCH("RICHIESTO",$M331)&gt;0</formula>
    </cfRule>
    <cfRule type="expression" dxfId="21004" priority="4385">
      <formula>SEARCH("DA CHIUDERE",$M331)&gt;0</formula>
    </cfRule>
    <cfRule type="expression" dxfId="21003" priority="4386">
      <formula>SEARCH("INTERROTTO",$M331)&gt;0</formula>
    </cfRule>
  </conditionalFormatting>
  <conditionalFormatting sqref="E330:G330 N330:Q330">
    <cfRule type="expression" dxfId="21002" priority="4375">
      <formula>SEARCH("IN CORSO",$M330)&gt;0</formula>
    </cfRule>
    <cfRule type="expression" dxfId="21001" priority="4376">
      <formula>SEARCH("CHIUSO",$M330)&gt;0</formula>
    </cfRule>
    <cfRule type="expression" dxfId="21000" priority="4377">
      <formula>SEARCH("EMESSO",$M330)&gt;0</formula>
    </cfRule>
    <cfRule type="expression" dxfId="20999" priority="4378">
      <formula>SEARCH("RICHIESTO",$M330)&gt;0</formula>
    </cfRule>
    <cfRule type="expression" dxfId="20998" priority="4379">
      <formula>SEARCH("DA CHIUDERE",$M330)&gt;0</formula>
    </cfRule>
    <cfRule type="expression" dxfId="20997" priority="4380">
      <formula>SEARCH("INTERROTTO",$M330)&gt;0</formula>
    </cfRule>
  </conditionalFormatting>
  <conditionalFormatting sqref="R330:S330">
    <cfRule type="expression" dxfId="20996" priority="4369">
      <formula>SEARCH("IN CORSO",$M330)&gt;0</formula>
    </cfRule>
    <cfRule type="expression" dxfId="20995" priority="4370">
      <formula>SEARCH("CHIUSO",$M330)&gt;0</formula>
    </cfRule>
    <cfRule type="expression" dxfId="20994" priority="4371">
      <formula>SEARCH("EMESSO",$M330)&gt;0</formula>
    </cfRule>
    <cfRule type="expression" dxfId="20993" priority="4372">
      <formula>SEARCH("RICHIESTO",$M330)&gt;0</formula>
    </cfRule>
    <cfRule type="expression" dxfId="20992" priority="4373">
      <formula>SEARCH("DA CHIUDERE",$M330)&gt;0</formula>
    </cfRule>
    <cfRule type="expression" dxfId="20991" priority="4374">
      <formula>SEARCH("INTERROTTO",$M330)&gt;0</formula>
    </cfRule>
  </conditionalFormatting>
  <conditionalFormatting sqref="M330">
    <cfRule type="expression" dxfId="20990" priority="4363">
      <formula>SEARCH("IN CORSO",$M330)&gt;0</formula>
    </cfRule>
    <cfRule type="expression" dxfId="20989" priority="4364">
      <formula>SEARCH("CHIUSO",$M330)&gt;0</formula>
    </cfRule>
    <cfRule type="expression" dxfId="20988" priority="4365">
      <formula>SEARCH("EMESSO",$M330)&gt;0</formula>
    </cfRule>
    <cfRule type="expression" dxfId="20987" priority="4366">
      <formula>SEARCH("RICHIESTO",$M330)&gt;0</formula>
    </cfRule>
    <cfRule type="expression" dxfId="20986" priority="4367">
      <formula>SEARCH("DA CHIUDERE",$M330)&gt;0</formula>
    </cfRule>
    <cfRule type="expression" dxfId="20985" priority="4368">
      <formula>SEARCH("INTERROTTO",$M330)&gt;0</formula>
    </cfRule>
  </conditionalFormatting>
  <conditionalFormatting sqref="E329:G329 N329:Q329">
    <cfRule type="expression" dxfId="20984" priority="4357">
      <formula>SEARCH("IN CORSO",$M329)&gt;0</formula>
    </cfRule>
    <cfRule type="expression" dxfId="20983" priority="4358">
      <formula>SEARCH("CHIUSO",$M329)&gt;0</formula>
    </cfRule>
    <cfRule type="expression" dxfId="20982" priority="4359">
      <formula>SEARCH("EMESSO",$M329)&gt;0</formula>
    </cfRule>
    <cfRule type="expression" dxfId="20981" priority="4360">
      <formula>SEARCH("RICHIESTO",$M329)&gt;0</formula>
    </cfRule>
    <cfRule type="expression" dxfId="20980" priority="4361">
      <formula>SEARCH("DA CHIUDERE",$M329)&gt;0</formula>
    </cfRule>
    <cfRule type="expression" dxfId="20979" priority="4362">
      <formula>SEARCH("INTERROTTO",$M329)&gt;0</formula>
    </cfRule>
  </conditionalFormatting>
  <conditionalFormatting sqref="R329:S329">
    <cfRule type="expression" dxfId="20978" priority="4351">
      <formula>SEARCH("IN CORSO",$M329)&gt;0</formula>
    </cfRule>
    <cfRule type="expression" dxfId="20977" priority="4352">
      <formula>SEARCH("CHIUSO",$M329)&gt;0</formula>
    </cfRule>
    <cfRule type="expression" dxfId="20976" priority="4353">
      <formula>SEARCH("EMESSO",$M329)&gt;0</formula>
    </cfRule>
    <cfRule type="expression" dxfId="20975" priority="4354">
      <formula>SEARCH("RICHIESTO",$M329)&gt;0</formula>
    </cfRule>
    <cfRule type="expression" dxfId="20974" priority="4355">
      <formula>SEARCH("DA CHIUDERE",$M329)&gt;0</formula>
    </cfRule>
    <cfRule type="expression" dxfId="20973" priority="4356">
      <formula>SEARCH("INTERROTTO",$M329)&gt;0</formula>
    </cfRule>
  </conditionalFormatting>
  <conditionalFormatting sqref="M329">
    <cfRule type="expression" dxfId="20972" priority="4345">
      <formula>SEARCH("IN CORSO",$M329)&gt;0</formula>
    </cfRule>
    <cfRule type="expression" dxfId="20971" priority="4346">
      <formula>SEARCH("CHIUSO",$M329)&gt;0</formula>
    </cfRule>
    <cfRule type="expression" dxfId="20970" priority="4347">
      <formula>SEARCH("EMESSO",$M329)&gt;0</formula>
    </cfRule>
    <cfRule type="expression" dxfId="20969" priority="4348">
      <formula>SEARCH("RICHIESTO",$M329)&gt;0</formula>
    </cfRule>
    <cfRule type="expression" dxfId="20968" priority="4349">
      <formula>SEARCH("DA CHIUDERE",$M329)&gt;0</formula>
    </cfRule>
    <cfRule type="expression" dxfId="20967" priority="4350">
      <formula>SEARCH("INTERROTTO",$M329)&gt;0</formula>
    </cfRule>
  </conditionalFormatting>
  <conditionalFormatting sqref="E328:G328 N328:Q328">
    <cfRule type="expression" dxfId="20966" priority="4339">
      <formula>SEARCH("IN CORSO",$M328)&gt;0</formula>
    </cfRule>
    <cfRule type="expression" dxfId="20965" priority="4340">
      <formula>SEARCH("CHIUSO",$M328)&gt;0</formula>
    </cfRule>
    <cfRule type="expression" dxfId="20964" priority="4341">
      <formula>SEARCH("EMESSO",$M328)&gt;0</formula>
    </cfRule>
    <cfRule type="expression" dxfId="20963" priority="4342">
      <formula>SEARCH("RICHIESTO",$M328)&gt;0</formula>
    </cfRule>
    <cfRule type="expression" dxfId="20962" priority="4343">
      <formula>SEARCH("DA CHIUDERE",$M328)&gt;0</formula>
    </cfRule>
    <cfRule type="expression" dxfId="20961" priority="4344">
      <formula>SEARCH("INTERROTTO",$M328)&gt;0</formula>
    </cfRule>
  </conditionalFormatting>
  <conditionalFormatting sqref="R328:S328">
    <cfRule type="expression" dxfId="20960" priority="4333">
      <formula>SEARCH("IN CORSO",$M328)&gt;0</formula>
    </cfRule>
    <cfRule type="expression" dxfId="20959" priority="4334">
      <formula>SEARCH("CHIUSO",$M328)&gt;0</formula>
    </cfRule>
    <cfRule type="expression" dxfId="20958" priority="4335">
      <formula>SEARCH("EMESSO",$M328)&gt;0</formula>
    </cfRule>
    <cfRule type="expression" dxfId="20957" priority="4336">
      <formula>SEARCH("RICHIESTO",$M328)&gt;0</formula>
    </cfRule>
    <cfRule type="expression" dxfId="20956" priority="4337">
      <formula>SEARCH("DA CHIUDERE",$M328)&gt;0</formula>
    </cfRule>
    <cfRule type="expression" dxfId="20955" priority="4338">
      <formula>SEARCH("INTERROTTO",$M328)&gt;0</formula>
    </cfRule>
  </conditionalFormatting>
  <conditionalFormatting sqref="M328">
    <cfRule type="expression" dxfId="20954" priority="4327">
      <formula>SEARCH("IN CORSO",$M328)&gt;0</formula>
    </cfRule>
    <cfRule type="expression" dxfId="20953" priority="4328">
      <formula>SEARCH("CHIUSO",$M328)&gt;0</formula>
    </cfRule>
    <cfRule type="expression" dxfId="20952" priority="4329">
      <formula>SEARCH("EMESSO",$M328)&gt;0</formula>
    </cfRule>
    <cfRule type="expression" dxfId="20951" priority="4330">
      <formula>SEARCH("RICHIESTO",$M328)&gt;0</formula>
    </cfRule>
    <cfRule type="expression" dxfId="20950" priority="4331">
      <formula>SEARCH("DA CHIUDERE",$M328)&gt;0</formula>
    </cfRule>
    <cfRule type="expression" dxfId="20949" priority="4332">
      <formula>SEARCH("INTERROTTO",$M328)&gt;0</formula>
    </cfRule>
  </conditionalFormatting>
  <conditionalFormatting sqref="E327:G327 N327:Q327">
    <cfRule type="expression" dxfId="20948" priority="4321">
      <formula>SEARCH("IN CORSO",$M327)&gt;0</formula>
    </cfRule>
    <cfRule type="expression" dxfId="20947" priority="4322">
      <formula>SEARCH("CHIUSO",$M327)&gt;0</formula>
    </cfRule>
    <cfRule type="expression" dxfId="20946" priority="4323">
      <formula>SEARCH("EMESSO",$M327)&gt;0</formula>
    </cfRule>
    <cfRule type="expression" dxfId="20945" priority="4324">
      <formula>SEARCH("RICHIESTO",$M327)&gt;0</formula>
    </cfRule>
    <cfRule type="expression" dxfId="20944" priority="4325">
      <formula>SEARCH("DA CHIUDERE",$M327)&gt;0</formula>
    </cfRule>
    <cfRule type="expression" dxfId="20943" priority="4326">
      <formula>SEARCH("INTERROTTO",$M327)&gt;0</formula>
    </cfRule>
  </conditionalFormatting>
  <conditionalFormatting sqref="R327:S327">
    <cfRule type="expression" dxfId="20942" priority="4315">
      <formula>SEARCH("IN CORSO",$M327)&gt;0</formula>
    </cfRule>
    <cfRule type="expression" dxfId="20941" priority="4316">
      <formula>SEARCH("CHIUSO",$M327)&gt;0</formula>
    </cfRule>
    <cfRule type="expression" dxfId="20940" priority="4317">
      <formula>SEARCH("EMESSO",$M327)&gt;0</formula>
    </cfRule>
    <cfRule type="expression" dxfId="20939" priority="4318">
      <formula>SEARCH("RICHIESTO",$M327)&gt;0</formula>
    </cfRule>
    <cfRule type="expression" dxfId="20938" priority="4319">
      <formula>SEARCH("DA CHIUDERE",$M327)&gt;0</formula>
    </cfRule>
    <cfRule type="expression" dxfId="20937" priority="4320">
      <formula>SEARCH("INTERROTTO",$M327)&gt;0</formula>
    </cfRule>
  </conditionalFormatting>
  <conditionalFormatting sqref="M327">
    <cfRule type="expression" dxfId="20936" priority="4309">
      <formula>SEARCH("IN CORSO",$M327)&gt;0</formula>
    </cfRule>
    <cfRule type="expression" dxfId="20935" priority="4310">
      <formula>SEARCH("CHIUSO",$M327)&gt;0</formula>
    </cfRule>
    <cfRule type="expression" dxfId="20934" priority="4311">
      <formula>SEARCH("EMESSO",$M327)&gt;0</formula>
    </cfRule>
    <cfRule type="expression" dxfId="20933" priority="4312">
      <formula>SEARCH("RICHIESTO",$M327)&gt;0</formula>
    </cfRule>
    <cfRule type="expression" dxfId="20932" priority="4313">
      <formula>SEARCH("DA CHIUDERE",$M327)&gt;0</formula>
    </cfRule>
    <cfRule type="expression" dxfId="20931" priority="4314">
      <formula>SEARCH("INTERROTTO",$M327)&gt;0</formula>
    </cfRule>
  </conditionalFormatting>
  <conditionalFormatting sqref="E326:G326 N326:Q326">
    <cfRule type="expression" dxfId="20930" priority="4303">
      <formula>SEARCH("IN CORSO",$M326)&gt;0</formula>
    </cfRule>
    <cfRule type="expression" dxfId="20929" priority="4304">
      <formula>SEARCH("CHIUSO",$M326)&gt;0</formula>
    </cfRule>
    <cfRule type="expression" dxfId="20928" priority="4305">
      <formula>SEARCH("EMESSO",$M326)&gt;0</formula>
    </cfRule>
    <cfRule type="expression" dxfId="20927" priority="4306">
      <formula>SEARCH("RICHIESTO",$M326)&gt;0</formula>
    </cfRule>
    <cfRule type="expression" dxfId="20926" priority="4307">
      <formula>SEARCH("DA CHIUDERE",$M326)&gt;0</formula>
    </cfRule>
    <cfRule type="expression" dxfId="20925" priority="4308">
      <formula>SEARCH("INTERROTTO",$M326)&gt;0</formula>
    </cfRule>
  </conditionalFormatting>
  <conditionalFormatting sqref="R326:S326">
    <cfRule type="expression" dxfId="20924" priority="4297">
      <formula>SEARCH("IN CORSO",$M326)&gt;0</formula>
    </cfRule>
    <cfRule type="expression" dxfId="20923" priority="4298">
      <formula>SEARCH("CHIUSO",$M326)&gt;0</formula>
    </cfRule>
    <cfRule type="expression" dxfId="20922" priority="4299">
      <formula>SEARCH("EMESSO",$M326)&gt;0</formula>
    </cfRule>
    <cfRule type="expression" dxfId="20921" priority="4300">
      <formula>SEARCH("RICHIESTO",$M326)&gt;0</formula>
    </cfRule>
    <cfRule type="expression" dxfId="20920" priority="4301">
      <formula>SEARCH("DA CHIUDERE",$M326)&gt;0</formula>
    </cfRule>
    <cfRule type="expression" dxfId="20919" priority="4302">
      <formula>SEARCH("INTERROTTO",$M326)&gt;0</formula>
    </cfRule>
  </conditionalFormatting>
  <conditionalFormatting sqref="M326">
    <cfRule type="expression" dxfId="20918" priority="4291">
      <formula>SEARCH("IN CORSO",$M326)&gt;0</formula>
    </cfRule>
    <cfRule type="expression" dxfId="20917" priority="4292">
      <formula>SEARCH("CHIUSO",$M326)&gt;0</formula>
    </cfRule>
    <cfRule type="expression" dxfId="20916" priority="4293">
      <formula>SEARCH("EMESSO",$M326)&gt;0</formula>
    </cfRule>
    <cfRule type="expression" dxfId="20915" priority="4294">
      <formula>SEARCH("RICHIESTO",$M326)&gt;0</formula>
    </cfRule>
    <cfRule type="expression" dxfId="20914" priority="4295">
      <formula>SEARCH("DA CHIUDERE",$M326)&gt;0</formula>
    </cfRule>
    <cfRule type="expression" dxfId="20913" priority="4296">
      <formula>SEARCH("INTERROTTO",$M326)&gt;0</formula>
    </cfRule>
  </conditionalFormatting>
  <conditionalFormatting sqref="E325:G325 N325:Q325">
    <cfRule type="expression" dxfId="20912" priority="4285">
      <formula>SEARCH("IN CORSO",$M325)&gt;0</formula>
    </cfRule>
    <cfRule type="expression" dxfId="20911" priority="4286">
      <formula>SEARCH("CHIUSO",$M325)&gt;0</formula>
    </cfRule>
    <cfRule type="expression" dxfId="20910" priority="4287">
      <formula>SEARCH("EMESSO",$M325)&gt;0</formula>
    </cfRule>
    <cfRule type="expression" dxfId="20909" priority="4288">
      <formula>SEARCH("RICHIESTO",$M325)&gt;0</formula>
    </cfRule>
    <cfRule type="expression" dxfId="20908" priority="4289">
      <formula>SEARCH("DA CHIUDERE",$M325)&gt;0</formula>
    </cfRule>
    <cfRule type="expression" dxfId="20907" priority="4290">
      <formula>SEARCH("INTERROTTO",$M325)&gt;0</formula>
    </cfRule>
  </conditionalFormatting>
  <conditionalFormatting sqref="R325:S325">
    <cfRule type="expression" dxfId="20906" priority="4279">
      <formula>SEARCH("IN CORSO",$M325)&gt;0</formula>
    </cfRule>
    <cfRule type="expression" dxfId="20905" priority="4280">
      <formula>SEARCH("CHIUSO",$M325)&gt;0</formula>
    </cfRule>
    <cfRule type="expression" dxfId="20904" priority="4281">
      <formula>SEARCH("EMESSO",$M325)&gt;0</formula>
    </cfRule>
    <cfRule type="expression" dxfId="20903" priority="4282">
      <formula>SEARCH("RICHIESTO",$M325)&gt;0</formula>
    </cfRule>
    <cfRule type="expression" dxfId="20902" priority="4283">
      <formula>SEARCH("DA CHIUDERE",$M325)&gt;0</formula>
    </cfRule>
    <cfRule type="expression" dxfId="20901" priority="4284">
      <formula>SEARCH("INTERROTTO",$M325)&gt;0</formula>
    </cfRule>
  </conditionalFormatting>
  <conditionalFormatting sqref="M325">
    <cfRule type="expression" dxfId="20900" priority="4273">
      <formula>SEARCH("IN CORSO",$M325)&gt;0</formula>
    </cfRule>
    <cfRule type="expression" dxfId="20899" priority="4274">
      <formula>SEARCH("CHIUSO",$M325)&gt;0</formula>
    </cfRule>
    <cfRule type="expression" dxfId="20898" priority="4275">
      <formula>SEARCH("EMESSO",$M325)&gt;0</formula>
    </cfRule>
    <cfRule type="expression" dxfId="20897" priority="4276">
      <formula>SEARCH("RICHIESTO",$M325)&gt;0</formula>
    </cfRule>
    <cfRule type="expression" dxfId="20896" priority="4277">
      <formula>SEARCH("DA CHIUDERE",$M325)&gt;0</formula>
    </cfRule>
    <cfRule type="expression" dxfId="20895" priority="4278">
      <formula>SEARCH("INTERROTTO",$M325)&gt;0</formula>
    </cfRule>
  </conditionalFormatting>
  <conditionalFormatting sqref="E324:G324 N324:Q324">
    <cfRule type="expression" dxfId="20894" priority="4267">
      <formula>SEARCH("IN CORSO",$M324)&gt;0</formula>
    </cfRule>
    <cfRule type="expression" dxfId="20893" priority="4268">
      <formula>SEARCH("CHIUSO",$M324)&gt;0</formula>
    </cfRule>
    <cfRule type="expression" dxfId="20892" priority="4269">
      <formula>SEARCH("EMESSO",$M324)&gt;0</formula>
    </cfRule>
    <cfRule type="expression" dxfId="20891" priority="4270">
      <formula>SEARCH("RICHIESTO",$M324)&gt;0</formula>
    </cfRule>
    <cfRule type="expression" dxfId="20890" priority="4271">
      <formula>SEARCH("DA CHIUDERE",$M324)&gt;0</formula>
    </cfRule>
    <cfRule type="expression" dxfId="20889" priority="4272">
      <formula>SEARCH("INTERROTTO",$M324)&gt;0</formula>
    </cfRule>
  </conditionalFormatting>
  <conditionalFormatting sqref="R324:S324">
    <cfRule type="expression" dxfId="20888" priority="4261">
      <formula>SEARCH("IN CORSO",$M324)&gt;0</formula>
    </cfRule>
    <cfRule type="expression" dxfId="20887" priority="4262">
      <formula>SEARCH("CHIUSO",$M324)&gt;0</formula>
    </cfRule>
    <cfRule type="expression" dxfId="20886" priority="4263">
      <formula>SEARCH("EMESSO",$M324)&gt;0</formula>
    </cfRule>
    <cfRule type="expression" dxfId="20885" priority="4264">
      <formula>SEARCH("RICHIESTO",$M324)&gt;0</formula>
    </cfRule>
    <cfRule type="expression" dxfId="20884" priority="4265">
      <formula>SEARCH("DA CHIUDERE",$M324)&gt;0</formula>
    </cfRule>
    <cfRule type="expression" dxfId="20883" priority="4266">
      <formula>SEARCH("INTERROTTO",$M324)&gt;0</formula>
    </cfRule>
  </conditionalFormatting>
  <conditionalFormatting sqref="E323:G323 N323:Q323">
    <cfRule type="expression" dxfId="20882" priority="4255">
      <formula>SEARCH("IN CORSO",$M323)&gt;0</formula>
    </cfRule>
    <cfRule type="expression" dxfId="20881" priority="4256">
      <formula>SEARCH("CHIUSO",$M323)&gt;0</formula>
    </cfRule>
    <cfRule type="expression" dxfId="20880" priority="4257">
      <formula>SEARCH("EMESSO",$M323)&gt;0</formula>
    </cfRule>
    <cfRule type="expression" dxfId="20879" priority="4258">
      <formula>SEARCH("RICHIESTO",$M323)&gt;0</formula>
    </cfRule>
    <cfRule type="expression" dxfId="20878" priority="4259">
      <formula>SEARCH("DA CHIUDERE",$M323)&gt;0</formula>
    </cfRule>
    <cfRule type="expression" dxfId="20877" priority="4260">
      <formula>SEARCH("INTERROTTO",$M323)&gt;0</formula>
    </cfRule>
  </conditionalFormatting>
  <conditionalFormatting sqref="R323:S323">
    <cfRule type="expression" dxfId="20876" priority="4249">
      <formula>SEARCH("IN CORSO",$M323)&gt;0</formula>
    </cfRule>
    <cfRule type="expression" dxfId="20875" priority="4250">
      <formula>SEARCH("CHIUSO",$M323)&gt;0</formula>
    </cfRule>
    <cfRule type="expression" dxfId="20874" priority="4251">
      <formula>SEARCH("EMESSO",$M323)&gt;0</formula>
    </cfRule>
    <cfRule type="expression" dxfId="20873" priority="4252">
      <formula>SEARCH("RICHIESTO",$M323)&gt;0</formula>
    </cfRule>
    <cfRule type="expression" dxfId="20872" priority="4253">
      <formula>SEARCH("DA CHIUDERE",$M323)&gt;0</formula>
    </cfRule>
    <cfRule type="expression" dxfId="20871" priority="4254">
      <formula>SEARCH("INTERROTTO",$M323)&gt;0</formula>
    </cfRule>
  </conditionalFormatting>
  <conditionalFormatting sqref="M323">
    <cfRule type="expression" dxfId="20870" priority="4243">
      <formula>SEARCH("IN CORSO",$M323)&gt;0</formula>
    </cfRule>
    <cfRule type="expression" dxfId="20869" priority="4244">
      <formula>SEARCH("CHIUSO",$M323)&gt;0</formula>
    </cfRule>
    <cfRule type="expression" dxfId="20868" priority="4245">
      <formula>SEARCH("EMESSO",$M323)&gt;0</formula>
    </cfRule>
    <cfRule type="expression" dxfId="20867" priority="4246">
      <formula>SEARCH("RICHIESTO",$M323)&gt;0</formula>
    </cfRule>
    <cfRule type="expression" dxfId="20866" priority="4247">
      <formula>SEARCH("DA CHIUDERE",$M323)&gt;0</formula>
    </cfRule>
    <cfRule type="expression" dxfId="20865" priority="4248">
      <formula>SEARCH("INTERROTTO",$M323)&gt;0</formula>
    </cfRule>
  </conditionalFormatting>
  <conditionalFormatting sqref="E322:G322 N322:Q322">
    <cfRule type="expression" dxfId="20864" priority="4237">
      <formula>SEARCH("IN CORSO",$M322)&gt;0</formula>
    </cfRule>
    <cfRule type="expression" dxfId="20863" priority="4238">
      <formula>SEARCH("CHIUSO",$M322)&gt;0</formula>
    </cfRule>
    <cfRule type="expression" dxfId="20862" priority="4239">
      <formula>SEARCH("EMESSO",$M322)&gt;0</formula>
    </cfRule>
    <cfRule type="expression" dxfId="20861" priority="4240">
      <formula>SEARCH("RICHIESTO",$M322)&gt;0</formula>
    </cfRule>
    <cfRule type="expression" dxfId="20860" priority="4241">
      <formula>SEARCH("DA CHIUDERE",$M322)&gt;0</formula>
    </cfRule>
    <cfRule type="expression" dxfId="20859" priority="4242">
      <formula>SEARCH("INTERROTTO",$M322)&gt;0</formula>
    </cfRule>
  </conditionalFormatting>
  <conditionalFormatting sqref="R322:S322">
    <cfRule type="expression" dxfId="20858" priority="4231">
      <formula>SEARCH("IN CORSO",$M322)&gt;0</formula>
    </cfRule>
    <cfRule type="expression" dxfId="20857" priority="4232">
      <formula>SEARCH("CHIUSO",$M322)&gt;0</formula>
    </cfRule>
    <cfRule type="expression" dxfId="20856" priority="4233">
      <formula>SEARCH("EMESSO",$M322)&gt;0</formula>
    </cfRule>
    <cfRule type="expression" dxfId="20855" priority="4234">
      <formula>SEARCH("RICHIESTO",$M322)&gt;0</formula>
    </cfRule>
    <cfRule type="expression" dxfId="20854" priority="4235">
      <formula>SEARCH("DA CHIUDERE",$M322)&gt;0</formula>
    </cfRule>
    <cfRule type="expression" dxfId="20853" priority="4236">
      <formula>SEARCH("INTERROTTO",$M322)&gt;0</formula>
    </cfRule>
  </conditionalFormatting>
  <conditionalFormatting sqref="M322">
    <cfRule type="expression" dxfId="20852" priority="4225">
      <formula>SEARCH("IN CORSO",$M322)&gt;0</formula>
    </cfRule>
    <cfRule type="expression" dxfId="20851" priority="4226">
      <formula>SEARCH("CHIUSO",$M322)&gt;0</formula>
    </cfRule>
    <cfRule type="expression" dxfId="20850" priority="4227">
      <formula>SEARCH("EMESSO",$M322)&gt;0</formula>
    </cfRule>
    <cfRule type="expression" dxfId="20849" priority="4228">
      <formula>SEARCH("RICHIESTO",$M322)&gt;0</formula>
    </cfRule>
    <cfRule type="expression" dxfId="20848" priority="4229">
      <formula>SEARCH("DA CHIUDERE",$M322)&gt;0</formula>
    </cfRule>
    <cfRule type="expression" dxfId="20847" priority="4230">
      <formula>SEARCH("INTERROTTO",$M322)&gt;0</formula>
    </cfRule>
  </conditionalFormatting>
  <conditionalFormatting sqref="E321:G321 N321:Q321">
    <cfRule type="expression" dxfId="20846" priority="4219">
      <formula>SEARCH("IN CORSO",$M321)&gt;0</formula>
    </cfRule>
    <cfRule type="expression" dxfId="20845" priority="4220">
      <formula>SEARCH("CHIUSO",$M321)&gt;0</formula>
    </cfRule>
    <cfRule type="expression" dxfId="20844" priority="4221">
      <formula>SEARCH("EMESSO",$M321)&gt;0</formula>
    </cfRule>
    <cfRule type="expression" dxfId="20843" priority="4222">
      <formula>SEARCH("RICHIESTO",$M321)&gt;0</formula>
    </cfRule>
    <cfRule type="expression" dxfId="20842" priority="4223">
      <formula>SEARCH("DA CHIUDERE",$M321)&gt;0</formula>
    </cfRule>
    <cfRule type="expression" dxfId="20841" priority="4224">
      <formula>SEARCH("INTERROTTO",$M321)&gt;0</formula>
    </cfRule>
  </conditionalFormatting>
  <conditionalFormatting sqref="R321:S321">
    <cfRule type="expression" dxfId="20840" priority="4213">
      <formula>SEARCH("IN CORSO",$M321)&gt;0</formula>
    </cfRule>
    <cfRule type="expression" dxfId="20839" priority="4214">
      <formula>SEARCH("CHIUSO",$M321)&gt;0</formula>
    </cfRule>
    <cfRule type="expression" dxfId="20838" priority="4215">
      <formula>SEARCH("EMESSO",$M321)&gt;0</formula>
    </cfRule>
    <cfRule type="expression" dxfId="20837" priority="4216">
      <formula>SEARCH("RICHIESTO",$M321)&gt;0</formula>
    </cfRule>
    <cfRule type="expression" dxfId="20836" priority="4217">
      <formula>SEARCH("DA CHIUDERE",$M321)&gt;0</formula>
    </cfRule>
    <cfRule type="expression" dxfId="20835" priority="4218">
      <formula>SEARCH("INTERROTTO",$M321)&gt;0</formula>
    </cfRule>
  </conditionalFormatting>
  <conditionalFormatting sqref="M321">
    <cfRule type="expression" dxfId="20834" priority="4207">
      <formula>SEARCH("IN CORSO",$M321)&gt;0</formula>
    </cfRule>
    <cfRule type="expression" dxfId="20833" priority="4208">
      <formula>SEARCH("CHIUSO",$M321)&gt;0</formula>
    </cfRule>
    <cfRule type="expression" dxfId="20832" priority="4209">
      <formula>SEARCH("EMESSO",$M321)&gt;0</formula>
    </cfRule>
    <cfRule type="expression" dxfId="20831" priority="4210">
      <formula>SEARCH("RICHIESTO",$M321)&gt;0</formula>
    </cfRule>
    <cfRule type="expression" dxfId="20830" priority="4211">
      <formula>SEARCH("DA CHIUDERE",$M321)&gt;0</formula>
    </cfRule>
    <cfRule type="expression" dxfId="20829" priority="4212">
      <formula>SEARCH("INTERROTTO",$M321)&gt;0</formula>
    </cfRule>
  </conditionalFormatting>
  <conditionalFormatting sqref="E320:G320 N320:Q320">
    <cfRule type="expression" dxfId="20828" priority="4201">
      <formula>SEARCH("IN CORSO",$M320)&gt;0</formula>
    </cfRule>
    <cfRule type="expression" dxfId="20827" priority="4202">
      <formula>SEARCH("CHIUSO",$M320)&gt;0</formula>
    </cfRule>
    <cfRule type="expression" dxfId="20826" priority="4203">
      <formula>SEARCH("EMESSO",$M320)&gt;0</formula>
    </cfRule>
    <cfRule type="expression" dxfId="20825" priority="4204">
      <formula>SEARCH("RICHIESTO",$M320)&gt;0</formula>
    </cfRule>
    <cfRule type="expression" dxfId="20824" priority="4205">
      <formula>SEARCH("DA CHIUDERE",$M320)&gt;0</formula>
    </cfRule>
    <cfRule type="expression" dxfId="20823" priority="4206">
      <formula>SEARCH("INTERROTTO",$M320)&gt;0</formula>
    </cfRule>
  </conditionalFormatting>
  <conditionalFormatting sqref="R320:S320">
    <cfRule type="expression" dxfId="20822" priority="4195">
      <formula>SEARCH("IN CORSO",$M320)&gt;0</formula>
    </cfRule>
    <cfRule type="expression" dxfId="20821" priority="4196">
      <formula>SEARCH("CHIUSO",$M320)&gt;0</formula>
    </cfRule>
    <cfRule type="expression" dxfId="20820" priority="4197">
      <formula>SEARCH("EMESSO",$M320)&gt;0</formula>
    </cfRule>
    <cfRule type="expression" dxfId="20819" priority="4198">
      <formula>SEARCH("RICHIESTO",$M320)&gt;0</formula>
    </cfRule>
    <cfRule type="expression" dxfId="20818" priority="4199">
      <formula>SEARCH("DA CHIUDERE",$M320)&gt;0</formula>
    </cfRule>
    <cfRule type="expression" dxfId="20817" priority="4200">
      <formula>SEARCH("INTERROTTO",$M320)&gt;0</formula>
    </cfRule>
  </conditionalFormatting>
  <conditionalFormatting sqref="M320">
    <cfRule type="expression" dxfId="20816" priority="4189">
      <formula>SEARCH("IN CORSO",$M320)&gt;0</formula>
    </cfRule>
    <cfRule type="expression" dxfId="20815" priority="4190">
      <formula>SEARCH("CHIUSO",$M320)&gt;0</formula>
    </cfRule>
    <cfRule type="expression" dxfId="20814" priority="4191">
      <formula>SEARCH("EMESSO",$M320)&gt;0</formula>
    </cfRule>
    <cfRule type="expression" dxfId="20813" priority="4192">
      <formula>SEARCH("RICHIESTO",$M320)&gt;0</formula>
    </cfRule>
    <cfRule type="expression" dxfId="20812" priority="4193">
      <formula>SEARCH("DA CHIUDERE",$M320)&gt;0</formula>
    </cfRule>
    <cfRule type="expression" dxfId="20811" priority="4194">
      <formula>SEARCH("INTERROTTO",$M320)&gt;0</formula>
    </cfRule>
  </conditionalFormatting>
  <conditionalFormatting sqref="E319:G319 N319:Q319">
    <cfRule type="expression" dxfId="20810" priority="4183">
      <formula>SEARCH("IN CORSO",$M319)&gt;0</formula>
    </cfRule>
    <cfRule type="expression" dxfId="20809" priority="4184">
      <formula>SEARCH("CHIUSO",$M319)&gt;0</formula>
    </cfRule>
    <cfRule type="expression" dxfId="20808" priority="4185">
      <formula>SEARCH("EMESSO",$M319)&gt;0</formula>
    </cfRule>
    <cfRule type="expression" dxfId="20807" priority="4186">
      <formula>SEARCH("RICHIESTO",$M319)&gt;0</formula>
    </cfRule>
    <cfRule type="expression" dxfId="20806" priority="4187">
      <formula>SEARCH("DA CHIUDERE",$M319)&gt;0</formula>
    </cfRule>
    <cfRule type="expression" dxfId="20805" priority="4188">
      <formula>SEARCH("INTERROTTO",$M319)&gt;0</formula>
    </cfRule>
  </conditionalFormatting>
  <conditionalFormatting sqref="R319:S319">
    <cfRule type="expression" dxfId="20804" priority="4177">
      <formula>SEARCH("IN CORSO",$M319)&gt;0</formula>
    </cfRule>
    <cfRule type="expression" dxfId="20803" priority="4178">
      <formula>SEARCH("CHIUSO",$M319)&gt;0</formula>
    </cfRule>
    <cfRule type="expression" dxfId="20802" priority="4179">
      <formula>SEARCH("EMESSO",$M319)&gt;0</formula>
    </cfRule>
    <cfRule type="expression" dxfId="20801" priority="4180">
      <formula>SEARCH("RICHIESTO",$M319)&gt;0</formula>
    </cfRule>
    <cfRule type="expression" dxfId="20800" priority="4181">
      <formula>SEARCH("DA CHIUDERE",$M319)&gt;0</formula>
    </cfRule>
    <cfRule type="expression" dxfId="20799" priority="4182">
      <formula>SEARCH("INTERROTTO",$M319)&gt;0</formula>
    </cfRule>
  </conditionalFormatting>
  <conditionalFormatting sqref="M319">
    <cfRule type="expression" dxfId="20798" priority="4171">
      <formula>SEARCH("IN CORSO",$M319)&gt;0</formula>
    </cfRule>
    <cfRule type="expression" dxfId="20797" priority="4172">
      <formula>SEARCH("CHIUSO",$M319)&gt;0</formula>
    </cfRule>
    <cfRule type="expression" dxfId="20796" priority="4173">
      <formula>SEARCH("EMESSO",$M319)&gt;0</formula>
    </cfRule>
    <cfRule type="expression" dxfId="20795" priority="4174">
      <formula>SEARCH("RICHIESTO",$M319)&gt;0</formula>
    </cfRule>
    <cfRule type="expression" dxfId="20794" priority="4175">
      <formula>SEARCH("DA CHIUDERE",$M319)&gt;0</formula>
    </cfRule>
    <cfRule type="expression" dxfId="20793" priority="4176">
      <formula>SEARCH("INTERROTTO",$M319)&gt;0</formula>
    </cfRule>
  </conditionalFormatting>
  <conditionalFormatting sqref="E318:G318 N318:Q318">
    <cfRule type="expression" dxfId="20792" priority="4165">
      <formula>SEARCH("IN CORSO",$M318)&gt;0</formula>
    </cfRule>
    <cfRule type="expression" dxfId="20791" priority="4166">
      <formula>SEARCH("CHIUSO",$M318)&gt;0</formula>
    </cfRule>
    <cfRule type="expression" dxfId="20790" priority="4167">
      <formula>SEARCH("EMESSO",$M318)&gt;0</formula>
    </cfRule>
    <cfRule type="expression" dxfId="20789" priority="4168">
      <formula>SEARCH("RICHIESTO",$M318)&gt;0</formula>
    </cfRule>
    <cfRule type="expression" dxfId="20788" priority="4169">
      <formula>SEARCH("DA CHIUDERE",$M318)&gt;0</formula>
    </cfRule>
    <cfRule type="expression" dxfId="20787" priority="4170">
      <formula>SEARCH("INTERROTTO",$M318)&gt;0</formula>
    </cfRule>
  </conditionalFormatting>
  <conditionalFormatting sqref="R318:S318">
    <cfRule type="expression" dxfId="20786" priority="4159">
      <formula>SEARCH("IN CORSO",$M318)&gt;0</formula>
    </cfRule>
    <cfRule type="expression" dxfId="20785" priority="4160">
      <formula>SEARCH("CHIUSO",$M318)&gt;0</formula>
    </cfRule>
    <cfRule type="expression" dxfId="20784" priority="4161">
      <formula>SEARCH("EMESSO",$M318)&gt;0</formula>
    </cfRule>
    <cfRule type="expression" dxfId="20783" priority="4162">
      <formula>SEARCH("RICHIESTO",$M318)&gt;0</formula>
    </cfRule>
    <cfRule type="expression" dxfId="20782" priority="4163">
      <formula>SEARCH("DA CHIUDERE",$M318)&gt;0</formula>
    </cfRule>
    <cfRule type="expression" dxfId="20781" priority="4164">
      <formula>SEARCH("INTERROTTO",$M318)&gt;0</formula>
    </cfRule>
  </conditionalFormatting>
  <conditionalFormatting sqref="M318">
    <cfRule type="expression" dxfId="20780" priority="4153">
      <formula>SEARCH("IN CORSO",$M318)&gt;0</formula>
    </cfRule>
    <cfRule type="expression" dxfId="20779" priority="4154">
      <formula>SEARCH("CHIUSO",$M318)&gt;0</formula>
    </cfRule>
    <cfRule type="expression" dxfId="20778" priority="4155">
      <formula>SEARCH("EMESSO",$M318)&gt;0</formula>
    </cfRule>
    <cfRule type="expression" dxfId="20777" priority="4156">
      <formula>SEARCH("RICHIESTO",$M318)&gt;0</formula>
    </cfRule>
    <cfRule type="expression" dxfId="20776" priority="4157">
      <formula>SEARCH("DA CHIUDERE",$M318)&gt;0</formula>
    </cfRule>
    <cfRule type="expression" dxfId="20775" priority="4158">
      <formula>SEARCH("INTERROTTO",$M318)&gt;0</formula>
    </cfRule>
  </conditionalFormatting>
  <conditionalFormatting sqref="E317:G317 N317:Q317">
    <cfRule type="expression" dxfId="20774" priority="4147">
      <formula>SEARCH("IN CORSO",$M317)&gt;0</formula>
    </cfRule>
    <cfRule type="expression" dxfId="20773" priority="4148">
      <formula>SEARCH("CHIUSO",$M317)&gt;0</formula>
    </cfRule>
    <cfRule type="expression" dxfId="20772" priority="4149">
      <formula>SEARCH("EMESSO",$M317)&gt;0</formula>
    </cfRule>
    <cfRule type="expression" dxfId="20771" priority="4150">
      <formula>SEARCH("RICHIESTO",$M317)&gt;0</formula>
    </cfRule>
    <cfRule type="expression" dxfId="20770" priority="4151">
      <formula>SEARCH("DA CHIUDERE",$M317)&gt;0</formula>
    </cfRule>
    <cfRule type="expression" dxfId="20769" priority="4152">
      <formula>SEARCH("INTERROTTO",$M317)&gt;0</formula>
    </cfRule>
  </conditionalFormatting>
  <conditionalFormatting sqref="R317:S317">
    <cfRule type="expression" dxfId="20768" priority="4141">
      <formula>SEARCH("IN CORSO",$M317)&gt;0</formula>
    </cfRule>
    <cfRule type="expression" dxfId="20767" priority="4142">
      <formula>SEARCH("CHIUSO",$M317)&gt;0</formula>
    </cfRule>
    <cfRule type="expression" dxfId="20766" priority="4143">
      <formula>SEARCH("EMESSO",$M317)&gt;0</formula>
    </cfRule>
    <cfRule type="expression" dxfId="20765" priority="4144">
      <formula>SEARCH("RICHIESTO",$M317)&gt;0</formula>
    </cfRule>
    <cfRule type="expression" dxfId="20764" priority="4145">
      <formula>SEARCH("DA CHIUDERE",$M317)&gt;0</formula>
    </cfRule>
    <cfRule type="expression" dxfId="20763" priority="4146">
      <formula>SEARCH("INTERROTTO",$M317)&gt;0</formula>
    </cfRule>
  </conditionalFormatting>
  <conditionalFormatting sqref="M317">
    <cfRule type="expression" dxfId="20762" priority="4135">
      <formula>SEARCH("IN CORSO",$M317)&gt;0</formula>
    </cfRule>
    <cfRule type="expression" dxfId="20761" priority="4136">
      <formula>SEARCH("CHIUSO",$M317)&gt;0</formula>
    </cfRule>
    <cfRule type="expression" dxfId="20760" priority="4137">
      <formula>SEARCH("EMESSO",$M317)&gt;0</formula>
    </cfRule>
    <cfRule type="expression" dxfId="20759" priority="4138">
      <formula>SEARCH("RICHIESTO",$M317)&gt;0</formula>
    </cfRule>
    <cfRule type="expression" dxfId="20758" priority="4139">
      <formula>SEARCH("DA CHIUDERE",$M317)&gt;0</formula>
    </cfRule>
    <cfRule type="expression" dxfId="20757" priority="4140">
      <formula>SEARCH("INTERROTTO",$M317)&gt;0</formula>
    </cfRule>
  </conditionalFormatting>
  <conditionalFormatting sqref="E316:G316 N316:Q316">
    <cfRule type="expression" dxfId="20756" priority="4129">
      <formula>SEARCH("IN CORSO",$M316)&gt;0</formula>
    </cfRule>
    <cfRule type="expression" dxfId="20755" priority="4130">
      <formula>SEARCH("CHIUSO",$M316)&gt;0</formula>
    </cfRule>
    <cfRule type="expression" dxfId="20754" priority="4131">
      <formula>SEARCH("EMESSO",$M316)&gt;0</formula>
    </cfRule>
    <cfRule type="expression" dxfId="20753" priority="4132">
      <formula>SEARCH("RICHIESTO",$M316)&gt;0</formula>
    </cfRule>
    <cfRule type="expression" dxfId="20752" priority="4133">
      <formula>SEARCH("DA CHIUDERE",$M316)&gt;0</formula>
    </cfRule>
    <cfRule type="expression" dxfId="20751" priority="4134">
      <formula>SEARCH("INTERROTTO",$M316)&gt;0</formula>
    </cfRule>
  </conditionalFormatting>
  <conditionalFormatting sqref="R316:S316">
    <cfRule type="expression" dxfId="20750" priority="4123">
      <formula>SEARCH("IN CORSO",$M316)&gt;0</formula>
    </cfRule>
    <cfRule type="expression" dxfId="20749" priority="4124">
      <formula>SEARCH("CHIUSO",$M316)&gt;0</formula>
    </cfRule>
    <cfRule type="expression" dxfId="20748" priority="4125">
      <formula>SEARCH("EMESSO",$M316)&gt;0</formula>
    </cfRule>
    <cfRule type="expression" dxfId="20747" priority="4126">
      <formula>SEARCH("RICHIESTO",$M316)&gt;0</formula>
    </cfRule>
    <cfRule type="expression" dxfId="20746" priority="4127">
      <formula>SEARCH("DA CHIUDERE",$M316)&gt;0</formula>
    </cfRule>
    <cfRule type="expression" dxfId="20745" priority="4128">
      <formula>SEARCH("INTERROTTO",$M316)&gt;0</formula>
    </cfRule>
  </conditionalFormatting>
  <conditionalFormatting sqref="M316">
    <cfRule type="expression" dxfId="20744" priority="4117">
      <formula>SEARCH("IN CORSO",$M316)&gt;0</formula>
    </cfRule>
    <cfRule type="expression" dxfId="20743" priority="4118">
      <formula>SEARCH("CHIUSO",$M316)&gt;0</formula>
    </cfRule>
    <cfRule type="expression" dxfId="20742" priority="4119">
      <formula>SEARCH("EMESSO",$M316)&gt;0</formula>
    </cfRule>
    <cfRule type="expression" dxfId="20741" priority="4120">
      <formula>SEARCH("RICHIESTO",$M316)&gt;0</formula>
    </cfRule>
    <cfRule type="expression" dxfId="20740" priority="4121">
      <formula>SEARCH("DA CHIUDERE",$M316)&gt;0</formula>
    </cfRule>
    <cfRule type="expression" dxfId="20739" priority="4122">
      <formula>SEARCH("INTERROTTO",$M316)&gt;0</formula>
    </cfRule>
  </conditionalFormatting>
  <conditionalFormatting sqref="E315:G315 N315:Q315">
    <cfRule type="expression" dxfId="20738" priority="4111">
      <formula>SEARCH("IN CORSO",$M315)&gt;0</formula>
    </cfRule>
    <cfRule type="expression" dxfId="20737" priority="4112">
      <formula>SEARCH("CHIUSO",$M315)&gt;0</formula>
    </cfRule>
    <cfRule type="expression" dxfId="20736" priority="4113">
      <formula>SEARCH("EMESSO",$M315)&gt;0</formula>
    </cfRule>
    <cfRule type="expression" dxfId="20735" priority="4114">
      <formula>SEARCH("RICHIESTO",$M315)&gt;0</formula>
    </cfRule>
    <cfRule type="expression" dxfId="20734" priority="4115">
      <formula>SEARCH("DA CHIUDERE",$M315)&gt;0</formula>
    </cfRule>
    <cfRule type="expression" dxfId="20733" priority="4116">
      <formula>SEARCH("INTERROTTO",$M315)&gt;0</formula>
    </cfRule>
  </conditionalFormatting>
  <conditionalFormatting sqref="R315:S315">
    <cfRule type="expression" dxfId="20732" priority="4105">
      <formula>SEARCH("IN CORSO",$M315)&gt;0</formula>
    </cfRule>
    <cfRule type="expression" dxfId="20731" priority="4106">
      <formula>SEARCH("CHIUSO",$M315)&gt;0</formula>
    </cfRule>
    <cfRule type="expression" dxfId="20730" priority="4107">
      <formula>SEARCH("EMESSO",$M315)&gt;0</formula>
    </cfRule>
    <cfRule type="expression" dxfId="20729" priority="4108">
      <formula>SEARCH("RICHIESTO",$M315)&gt;0</formula>
    </cfRule>
    <cfRule type="expression" dxfId="20728" priority="4109">
      <formula>SEARCH("DA CHIUDERE",$M315)&gt;0</formula>
    </cfRule>
    <cfRule type="expression" dxfId="20727" priority="4110">
      <formula>SEARCH("INTERROTTO",$M315)&gt;0</formula>
    </cfRule>
  </conditionalFormatting>
  <conditionalFormatting sqref="M315">
    <cfRule type="expression" dxfId="20726" priority="4099">
      <formula>SEARCH("IN CORSO",$M315)&gt;0</formula>
    </cfRule>
    <cfRule type="expression" dxfId="20725" priority="4100">
      <formula>SEARCH("CHIUSO",$M315)&gt;0</formula>
    </cfRule>
    <cfRule type="expression" dxfId="20724" priority="4101">
      <formula>SEARCH("EMESSO",$M315)&gt;0</formula>
    </cfRule>
    <cfRule type="expression" dxfId="20723" priority="4102">
      <formula>SEARCH("RICHIESTO",$M315)&gt;0</formula>
    </cfRule>
    <cfRule type="expression" dxfId="20722" priority="4103">
      <formula>SEARCH("DA CHIUDERE",$M315)&gt;0</formula>
    </cfRule>
    <cfRule type="expression" dxfId="20721" priority="4104">
      <formula>SEARCH("INTERROTTO",$M315)&gt;0</formula>
    </cfRule>
  </conditionalFormatting>
  <conditionalFormatting sqref="E314:G314 N314:Q314">
    <cfRule type="expression" dxfId="20720" priority="4093">
      <formula>SEARCH("IN CORSO",$M314)&gt;0</formula>
    </cfRule>
    <cfRule type="expression" dxfId="20719" priority="4094">
      <formula>SEARCH("CHIUSO",$M314)&gt;0</formula>
    </cfRule>
    <cfRule type="expression" dxfId="20718" priority="4095">
      <formula>SEARCH("EMESSO",$M314)&gt;0</formula>
    </cfRule>
    <cfRule type="expression" dxfId="20717" priority="4096">
      <formula>SEARCH("RICHIESTO",$M314)&gt;0</formula>
    </cfRule>
    <cfRule type="expression" dxfId="20716" priority="4097">
      <formula>SEARCH("DA CHIUDERE",$M314)&gt;0</formula>
    </cfRule>
    <cfRule type="expression" dxfId="20715" priority="4098">
      <formula>SEARCH("INTERROTTO",$M314)&gt;0</formula>
    </cfRule>
  </conditionalFormatting>
  <conditionalFormatting sqref="R314:S314">
    <cfRule type="expression" dxfId="20714" priority="4087">
      <formula>SEARCH("IN CORSO",$M314)&gt;0</formula>
    </cfRule>
    <cfRule type="expression" dxfId="20713" priority="4088">
      <formula>SEARCH("CHIUSO",$M314)&gt;0</formula>
    </cfRule>
    <cfRule type="expression" dxfId="20712" priority="4089">
      <formula>SEARCH("EMESSO",$M314)&gt;0</formula>
    </cfRule>
    <cfRule type="expression" dxfId="20711" priority="4090">
      <formula>SEARCH("RICHIESTO",$M314)&gt;0</formula>
    </cfRule>
    <cfRule type="expression" dxfId="20710" priority="4091">
      <formula>SEARCH("DA CHIUDERE",$M314)&gt;0</formula>
    </cfRule>
    <cfRule type="expression" dxfId="20709" priority="4092">
      <formula>SEARCH("INTERROTTO",$M314)&gt;0</formula>
    </cfRule>
  </conditionalFormatting>
  <conditionalFormatting sqref="M314">
    <cfRule type="expression" dxfId="20708" priority="4081">
      <formula>SEARCH("IN CORSO",$M314)&gt;0</formula>
    </cfRule>
    <cfRule type="expression" dxfId="20707" priority="4082">
      <formula>SEARCH("CHIUSO",$M314)&gt;0</formula>
    </cfRule>
    <cfRule type="expression" dxfId="20706" priority="4083">
      <formula>SEARCH("EMESSO",$M314)&gt;0</formula>
    </cfRule>
    <cfRule type="expression" dxfId="20705" priority="4084">
      <formula>SEARCH("RICHIESTO",$M314)&gt;0</formula>
    </cfRule>
    <cfRule type="expression" dxfId="20704" priority="4085">
      <formula>SEARCH("DA CHIUDERE",$M314)&gt;0</formula>
    </cfRule>
    <cfRule type="expression" dxfId="20703" priority="4086">
      <formula>SEARCH("INTERROTTO",$M314)&gt;0</formula>
    </cfRule>
  </conditionalFormatting>
  <conditionalFormatting sqref="E313:G313 N313:Q313">
    <cfRule type="expression" dxfId="20702" priority="4075">
      <formula>SEARCH("IN CORSO",$M313)&gt;0</formula>
    </cfRule>
    <cfRule type="expression" dxfId="20701" priority="4076">
      <formula>SEARCH("CHIUSO",$M313)&gt;0</formula>
    </cfRule>
    <cfRule type="expression" dxfId="20700" priority="4077">
      <formula>SEARCH("EMESSO",$M313)&gt;0</formula>
    </cfRule>
    <cfRule type="expression" dxfId="20699" priority="4078">
      <formula>SEARCH("RICHIESTO",$M313)&gt;0</formula>
    </cfRule>
    <cfRule type="expression" dxfId="20698" priority="4079">
      <formula>SEARCH("DA CHIUDERE",$M313)&gt;0</formula>
    </cfRule>
    <cfRule type="expression" dxfId="20697" priority="4080">
      <formula>SEARCH("INTERROTTO",$M313)&gt;0</formula>
    </cfRule>
  </conditionalFormatting>
  <conditionalFormatting sqref="R313:S313">
    <cfRule type="expression" dxfId="20696" priority="4069">
      <formula>SEARCH("IN CORSO",$M313)&gt;0</formula>
    </cfRule>
    <cfRule type="expression" dxfId="20695" priority="4070">
      <formula>SEARCH("CHIUSO",$M313)&gt;0</formula>
    </cfRule>
    <cfRule type="expression" dxfId="20694" priority="4071">
      <formula>SEARCH("EMESSO",$M313)&gt;0</formula>
    </cfRule>
    <cfRule type="expression" dxfId="20693" priority="4072">
      <formula>SEARCH("RICHIESTO",$M313)&gt;0</formula>
    </cfRule>
    <cfRule type="expression" dxfId="20692" priority="4073">
      <formula>SEARCH("DA CHIUDERE",$M313)&gt;0</formula>
    </cfRule>
    <cfRule type="expression" dxfId="20691" priority="4074">
      <formula>SEARCH("INTERROTTO",$M313)&gt;0</formula>
    </cfRule>
  </conditionalFormatting>
  <conditionalFormatting sqref="M313">
    <cfRule type="expression" dxfId="20690" priority="4063">
      <formula>SEARCH("IN CORSO",$M313)&gt;0</formula>
    </cfRule>
    <cfRule type="expression" dxfId="20689" priority="4064">
      <formula>SEARCH("CHIUSO",$M313)&gt;0</formula>
    </cfRule>
    <cfRule type="expression" dxfId="20688" priority="4065">
      <formula>SEARCH("EMESSO",$M313)&gt;0</formula>
    </cfRule>
    <cfRule type="expression" dxfId="20687" priority="4066">
      <formula>SEARCH("RICHIESTO",$M313)&gt;0</formula>
    </cfRule>
    <cfRule type="expression" dxfId="20686" priority="4067">
      <formula>SEARCH("DA CHIUDERE",$M313)&gt;0</formula>
    </cfRule>
    <cfRule type="expression" dxfId="20685" priority="4068">
      <formula>SEARCH("INTERROTTO",$M313)&gt;0</formula>
    </cfRule>
  </conditionalFormatting>
  <conditionalFormatting sqref="E312:G312 N312:Q312">
    <cfRule type="expression" dxfId="20684" priority="4057">
      <formula>SEARCH("IN CORSO",$M312)&gt;0</formula>
    </cfRule>
    <cfRule type="expression" dxfId="20683" priority="4058">
      <formula>SEARCH("CHIUSO",$M312)&gt;0</formula>
    </cfRule>
    <cfRule type="expression" dxfId="20682" priority="4059">
      <formula>SEARCH("EMESSO",$M312)&gt;0</formula>
    </cfRule>
    <cfRule type="expression" dxfId="20681" priority="4060">
      <formula>SEARCH("RICHIESTO",$M312)&gt;0</formula>
    </cfRule>
    <cfRule type="expression" dxfId="20680" priority="4061">
      <formula>SEARCH("DA CHIUDERE",$M312)&gt;0</formula>
    </cfRule>
    <cfRule type="expression" dxfId="20679" priority="4062">
      <formula>SEARCH("INTERROTTO",$M312)&gt;0</formula>
    </cfRule>
  </conditionalFormatting>
  <conditionalFormatting sqref="R312:S312">
    <cfRule type="expression" dxfId="20678" priority="4051">
      <formula>SEARCH("IN CORSO",$M312)&gt;0</formula>
    </cfRule>
    <cfRule type="expression" dxfId="20677" priority="4052">
      <formula>SEARCH("CHIUSO",$M312)&gt;0</formula>
    </cfRule>
    <cfRule type="expression" dxfId="20676" priority="4053">
      <formula>SEARCH("EMESSO",$M312)&gt;0</formula>
    </cfRule>
    <cfRule type="expression" dxfId="20675" priority="4054">
      <formula>SEARCH("RICHIESTO",$M312)&gt;0</formula>
    </cfRule>
    <cfRule type="expression" dxfId="20674" priority="4055">
      <formula>SEARCH("DA CHIUDERE",$M312)&gt;0</formula>
    </cfRule>
    <cfRule type="expression" dxfId="20673" priority="4056">
      <formula>SEARCH("INTERROTTO",$M312)&gt;0</formula>
    </cfRule>
  </conditionalFormatting>
  <conditionalFormatting sqref="M312">
    <cfRule type="expression" dxfId="20672" priority="4045">
      <formula>SEARCH("IN CORSO",$M312)&gt;0</formula>
    </cfRule>
    <cfRule type="expression" dxfId="20671" priority="4046">
      <formula>SEARCH("CHIUSO",$M312)&gt;0</formula>
    </cfRule>
    <cfRule type="expression" dxfId="20670" priority="4047">
      <formula>SEARCH("EMESSO",$M312)&gt;0</formula>
    </cfRule>
    <cfRule type="expression" dxfId="20669" priority="4048">
      <formula>SEARCH("RICHIESTO",$M312)&gt;0</formula>
    </cfRule>
    <cfRule type="expression" dxfId="20668" priority="4049">
      <formula>SEARCH("DA CHIUDERE",$M312)&gt;0</formula>
    </cfRule>
    <cfRule type="expression" dxfId="20667" priority="4050">
      <formula>SEARCH("INTERROTTO",$M312)&gt;0</formula>
    </cfRule>
  </conditionalFormatting>
  <conditionalFormatting sqref="E311:G311 N311:Q311">
    <cfRule type="expression" dxfId="20666" priority="4039">
      <formula>SEARCH("IN CORSO",$M311)&gt;0</formula>
    </cfRule>
    <cfRule type="expression" dxfId="20665" priority="4040">
      <formula>SEARCH("CHIUSO",$M311)&gt;0</formula>
    </cfRule>
    <cfRule type="expression" dxfId="20664" priority="4041">
      <formula>SEARCH("EMESSO",$M311)&gt;0</formula>
    </cfRule>
    <cfRule type="expression" dxfId="20663" priority="4042">
      <formula>SEARCH("RICHIESTO",$M311)&gt;0</formula>
    </cfRule>
    <cfRule type="expression" dxfId="20662" priority="4043">
      <formula>SEARCH("DA CHIUDERE",$M311)&gt;0</formula>
    </cfRule>
    <cfRule type="expression" dxfId="20661" priority="4044">
      <formula>SEARCH("INTERROTTO",$M311)&gt;0</formula>
    </cfRule>
  </conditionalFormatting>
  <conditionalFormatting sqref="R311:S311">
    <cfRule type="expression" dxfId="20660" priority="4033">
      <formula>SEARCH("IN CORSO",$M311)&gt;0</formula>
    </cfRule>
    <cfRule type="expression" dxfId="20659" priority="4034">
      <formula>SEARCH("CHIUSO",$M311)&gt;0</formula>
    </cfRule>
    <cfRule type="expression" dxfId="20658" priority="4035">
      <formula>SEARCH("EMESSO",$M311)&gt;0</formula>
    </cfRule>
    <cfRule type="expression" dxfId="20657" priority="4036">
      <formula>SEARCH("RICHIESTO",$M311)&gt;0</formula>
    </cfRule>
    <cfRule type="expression" dxfId="20656" priority="4037">
      <formula>SEARCH("DA CHIUDERE",$M311)&gt;0</formula>
    </cfRule>
    <cfRule type="expression" dxfId="20655" priority="4038">
      <formula>SEARCH("INTERROTTO",$M311)&gt;0</formula>
    </cfRule>
  </conditionalFormatting>
  <conditionalFormatting sqref="M311">
    <cfRule type="expression" dxfId="20654" priority="4027">
      <formula>SEARCH("IN CORSO",$M311)&gt;0</formula>
    </cfRule>
    <cfRule type="expression" dxfId="20653" priority="4028">
      <formula>SEARCH("CHIUSO",$M311)&gt;0</formula>
    </cfRule>
    <cfRule type="expression" dxfId="20652" priority="4029">
      <formula>SEARCH("EMESSO",$M311)&gt;0</formula>
    </cfRule>
    <cfRule type="expression" dxfId="20651" priority="4030">
      <formula>SEARCH("RICHIESTO",$M311)&gt;0</formula>
    </cfRule>
    <cfRule type="expression" dxfId="20650" priority="4031">
      <formula>SEARCH("DA CHIUDERE",$M311)&gt;0</formula>
    </cfRule>
    <cfRule type="expression" dxfId="20649" priority="4032">
      <formula>SEARCH("INTERROTTO",$M311)&gt;0</formula>
    </cfRule>
  </conditionalFormatting>
  <conditionalFormatting sqref="E310:G310 N310:Q310">
    <cfRule type="expression" dxfId="20648" priority="4021">
      <formula>SEARCH("IN CORSO",$M310)&gt;0</formula>
    </cfRule>
    <cfRule type="expression" dxfId="20647" priority="4022">
      <formula>SEARCH("CHIUSO",$M310)&gt;0</formula>
    </cfRule>
    <cfRule type="expression" dxfId="20646" priority="4023">
      <formula>SEARCH("EMESSO",$M310)&gt;0</formula>
    </cfRule>
    <cfRule type="expression" dxfId="20645" priority="4024">
      <formula>SEARCH("RICHIESTO",$M310)&gt;0</formula>
    </cfRule>
    <cfRule type="expression" dxfId="20644" priority="4025">
      <formula>SEARCH("DA CHIUDERE",$M310)&gt;0</formula>
    </cfRule>
    <cfRule type="expression" dxfId="20643" priority="4026">
      <formula>SEARCH("INTERROTTO",$M310)&gt;0</formula>
    </cfRule>
  </conditionalFormatting>
  <conditionalFormatting sqref="R310:S310">
    <cfRule type="expression" dxfId="20642" priority="4015">
      <formula>SEARCH("IN CORSO",$M310)&gt;0</formula>
    </cfRule>
    <cfRule type="expression" dxfId="20641" priority="4016">
      <formula>SEARCH("CHIUSO",$M310)&gt;0</formula>
    </cfRule>
    <cfRule type="expression" dxfId="20640" priority="4017">
      <formula>SEARCH("EMESSO",$M310)&gt;0</formula>
    </cfRule>
    <cfRule type="expression" dxfId="20639" priority="4018">
      <formula>SEARCH("RICHIESTO",$M310)&gt;0</formula>
    </cfRule>
    <cfRule type="expression" dxfId="20638" priority="4019">
      <formula>SEARCH("DA CHIUDERE",$M310)&gt;0</formula>
    </cfRule>
    <cfRule type="expression" dxfId="20637" priority="4020">
      <formula>SEARCH("INTERROTTO",$M310)&gt;0</formula>
    </cfRule>
  </conditionalFormatting>
  <conditionalFormatting sqref="M310">
    <cfRule type="expression" dxfId="20636" priority="4009">
      <formula>SEARCH("IN CORSO",$M310)&gt;0</formula>
    </cfRule>
    <cfRule type="expression" dxfId="20635" priority="4010">
      <formula>SEARCH("CHIUSO",$M310)&gt;0</formula>
    </cfRule>
    <cfRule type="expression" dxfId="20634" priority="4011">
      <formula>SEARCH("EMESSO",$M310)&gt;0</formula>
    </cfRule>
    <cfRule type="expression" dxfId="20633" priority="4012">
      <formula>SEARCH("RICHIESTO",$M310)&gt;0</formula>
    </cfRule>
    <cfRule type="expression" dxfId="20632" priority="4013">
      <formula>SEARCH("DA CHIUDERE",$M310)&gt;0</formula>
    </cfRule>
    <cfRule type="expression" dxfId="20631" priority="4014">
      <formula>SEARCH("INTERROTTO",$M310)&gt;0</formula>
    </cfRule>
  </conditionalFormatting>
  <conditionalFormatting sqref="E309:G309 N309:Q309">
    <cfRule type="expression" dxfId="20630" priority="4003">
      <formula>SEARCH("IN CORSO",$M309)&gt;0</formula>
    </cfRule>
    <cfRule type="expression" dxfId="20629" priority="4004">
      <formula>SEARCH("CHIUSO",$M309)&gt;0</formula>
    </cfRule>
    <cfRule type="expression" dxfId="20628" priority="4005">
      <formula>SEARCH("EMESSO",$M309)&gt;0</formula>
    </cfRule>
    <cfRule type="expression" dxfId="20627" priority="4006">
      <formula>SEARCH("RICHIESTO",$M309)&gt;0</formula>
    </cfRule>
    <cfRule type="expression" dxfId="20626" priority="4007">
      <formula>SEARCH("DA CHIUDERE",$M309)&gt;0</formula>
    </cfRule>
    <cfRule type="expression" dxfId="20625" priority="4008">
      <formula>SEARCH("INTERROTTO",$M309)&gt;0</formula>
    </cfRule>
  </conditionalFormatting>
  <conditionalFormatting sqref="R309:S309">
    <cfRule type="expression" dxfId="20624" priority="3997">
      <formula>SEARCH("IN CORSO",$M309)&gt;0</formula>
    </cfRule>
    <cfRule type="expression" dxfId="20623" priority="3998">
      <formula>SEARCH("CHIUSO",$M309)&gt;0</formula>
    </cfRule>
    <cfRule type="expression" dxfId="20622" priority="3999">
      <formula>SEARCH("EMESSO",$M309)&gt;0</formula>
    </cfRule>
    <cfRule type="expression" dxfId="20621" priority="4000">
      <formula>SEARCH("RICHIESTO",$M309)&gt;0</formula>
    </cfRule>
    <cfRule type="expression" dxfId="20620" priority="4001">
      <formula>SEARCH("DA CHIUDERE",$M309)&gt;0</formula>
    </cfRule>
    <cfRule type="expression" dxfId="20619" priority="4002">
      <formula>SEARCH("INTERROTTO",$M309)&gt;0</formula>
    </cfRule>
  </conditionalFormatting>
  <conditionalFormatting sqref="M309">
    <cfRule type="expression" dxfId="20618" priority="3991">
      <formula>SEARCH("IN CORSO",$M309)&gt;0</formula>
    </cfRule>
    <cfRule type="expression" dxfId="20617" priority="3992">
      <formula>SEARCH("CHIUSO",$M309)&gt;0</formula>
    </cfRule>
    <cfRule type="expression" dxfId="20616" priority="3993">
      <formula>SEARCH("EMESSO",$M309)&gt;0</formula>
    </cfRule>
    <cfRule type="expression" dxfId="20615" priority="3994">
      <formula>SEARCH("RICHIESTO",$M309)&gt;0</formula>
    </cfRule>
    <cfRule type="expression" dxfId="20614" priority="3995">
      <formula>SEARCH("DA CHIUDERE",$M309)&gt;0</formula>
    </cfRule>
    <cfRule type="expression" dxfId="20613" priority="3996">
      <formula>SEARCH("INTERROTTO",$M309)&gt;0</formula>
    </cfRule>
  </conditionalFormatting>
  <conditionalFormatting sqref="E308:G308 N308:Q308">
    <cfRule type="expression" dxfId="20612" priority="3985">
      <formula>SEARCH("IN CORSO",$M308)&gt;0</formula>
    </cfRule>
    <cfRule type="expression" dxfId="20611" priority="3986">
      <formula>SEARCH("CHIUSO",$M308)&gt;0</formula>
    </cfRule>
    <cfRule type="expression" dxfId="20610" priority="3987">
      <formula>SEARCH("EMESSO",$M308)&gt;0</formula>
    </cfRule>
    <cfRule type="expression" dxfId="20609" priority="3988">
      <formula>SEARCH("RICHIESTO",$M308)&gt;0</formula>
    </cfRule>
    <cfRule type="expression" dxfId="20608" priority="3989">
      <formula>SEARCH("DA CHIUDERE",$M308)&gt;0</formula>
    </cfRule>
    <cfRule type="expression" dxfId="20607" priority="3990">
      <formula>SEARCH("INTERROTTO",$M308)&gt;0</formula>
    </cfRule>
  </conditionalFormatting>
  <conditionalFormatting sqref="R308:S308">
    <cfRule type="expression" dxfId="20606" priority="3979">
      <formula>SEARCH("IN CORSO",$M308)&gt;0</formula>
    </cfRule>
    <cfRule type="expression" dxfId="20605" priority="3980">
      <formula>SEARCH("CHIUSO",$M308)&gt;0</formula>
    </cfRule>
    <cfRule type="expression" dxfId="20604" priority="3981">
      <formula>SEARCH("EMESSO",$M308)&gt;0</formula>
    </cfRule>
    <cfRule type="expression" dxfId="20603" priority="3982">
      <formula>SEARCH("RICHIESTO",$M308)&gt;0</formula>
    </cfRule>
    <cfRule type="expression" dxfId="20602" priority="3983">
      <formula>SEARCH("DA CHIUDERE",$M308)&gt;0</formula>
    </cfRule>
    <cfRule type="expression" dxfId="20601" priority="3984">
      <formula>SEARCH("INTERROTTO",$M308)&gt;0</formula>
    </cfRule>
  </conditionalFormatting>
  <conditionalFormatting sqref="E307:G307 N307:Q307">
    <cfRule type="expression" dxfId="20600" priority="3973">
      <formula>SEARCH("IN CORSO",$M307)&gt;0</formula>
    </cfRule>
    <cfRule type="expression" dxfId="20599" priority="3974">
      <formula>SEARCH("CHIUSO",$M307)&gt;0</formula>
    </cfRule>
    <cfRule type="expression" dxfId="20598" priority="3975">
      <formula>SEARCH("EMESSO",$M307)&gt;0</formula>
    </cfRule>
    <cfRule type="expression" dxfId="20597" priority="3976">
      <formula>SEARCH("RICHIESTO",$M307)&gt;0</formula>
    </cfRule>
    <cfRule type="expression" dxfId="20596" priority="3977">
      <formula>SEARCH("DA CHIUDERE",$M307)&gt;0</formula>
    </cfRule>
    <cfRule type="expression" dxfId="20595" priority="3978">
      <formula>SEARCH("INTERROTTO",$M307)&gt;0</formula>
    </cfRule>
  </conditionalFormatting>
  <conditionalFormatting sqref="R307:S307">
    <cfRule type="expression" dxfId="20594" priority="3967">
      <formula>SEARCH("IN CORSO",$M307)&gt;0</formula>
    </cfRule>
    <cfRule type="expression" dxfId="20593" priority="3968">
      <formula>SEARCH("CHIUSO",$M307)&gt;0</formula>
    </cfRule>
    <cfRule type="expression" dxfId="20592" priority="3969">
      <formula>SEARCH("EMESSO",$M307)&gt;0</formula>
    </cfRule>
    <cfRule type="expression" dxfId="20591" priority="3970">
      <formula>SEARCH("RICHIESTO",$M307)&gt;0</formula>
    </cfRule>
    <cfRule type="expression" dxfId="20590" priority="3971">
      <formula>SEARCH("DA CHIUDERE",$M307)&gt;0</formula>
    </cfRule>
    <cfRule type="expression" dxfId="20589" priority="3972">
      <formula>SEARCH("INTERROTTO",$M307)&gt;0</formula>
    </cfRule>
  </conditionalFormatting>
  <conditionalFormatting sqref="M307">
    <cfRule type="expression" dxfId="20588" priority="3961">
      <formula>SEARCH("IN CORSO",$M307)&gt;0</formula>
    </cfRule>
    <cfRule type="expression" dxfId="20587" priority="3962">
      <formula>SEARCH("CHIUSO",$M307)&gt;0</formula>
    </cfRule>
    <cfRule type="expression" dxfId="20586" priority="3963">
      <formula>SEARCH("EMESSO",$M307)&gt;0</formula>
    </cfRule>
    <cfRule type="expression" dxfId="20585" priority="3964">
      <formula>SEARCH("RICHIESTO",$M307)&gt;0</formula>
    </cfRule>
    <cfRule type="expression" dxfId="20584" priority="3965">
      <formula>SEARCH("DA CHIUDERE",$M307)&gt;0</formula>
    </cfRule>
    <cfRule type="expression" dxfId="20583" priority="3966">
      <formula>SEARCH("INTERROTTO",$M307)&gt;0</formula>
    </cfRule>
  </conditionalFormatting>
  <conditionalFormatting sqref="E306:G306 N306:Q306">
    <cfRule type="expression" dxfId="20582" priority="3955">
      <formula>SEARCH("IN CORSO",$M306)&gt;0</formula>
    </cfRule>
    <cfRule type="expression" dxfId="20581" priority="3956">
      <formula>SEARCH("CHIUSO",$M306)&gt;0</formula>
    </cfRule>
    <cfRule type="expression" dxfId="20580" priority="3957">
      <formula>SEARCH("EMESSO",$M306)&gt;0</formula>
    </cfRule>
    <cfRule type="expression" dxfId="20579" priority="3958">
      <formula>SEARCH("RICHIESTO",$M306)&gt;0</formula>
    </cfRule>
    <cfRule type="expression" dxfId="20578" priority="3959">
      <formula>SEARCH("DA CHIUDERE",$M306)&gt;0</formula>
    </cfRule>
    <cfRule type="expression" dxfId="20577" priority="3960">
      <formula>SEARCH("INTERROTTO",$M306)&gt;0</formula>
    </cfRule>
  </conditionalFormatting>
  <conditionalFormatting sqref="R306:S306">
    <cfRule type="expression" dxfId="20576" priority="3949">
      <formula>SEARCH("IN CORSO",$M306)&gt;0</formula>
    </cfRule>
    <cfRule type="expression" dxfId="20575" priority="3950">
      <formula>SEARCH("CHIUSO",$M306)&gt;0</formula>
    </cfRule>
    <cfRule type="expression" dxfId="20574" priority="3951">
      <formula>SEARCH("EMESSO",$M306)&gt;0</formula>
    </cfRule>
    <cfRule type="expression" dxfId="20573" priority="3952">
      <formula>SEARCH("RICHIESTO",$M306)&gt;0</formula>
    </cfRule>
    <cfRule type="expression" dxfId="20572" priority="3953">
      <formula>SEARCH("DA CHIUDERE",$M306)&gt;0</formula>
    </cfRule>
    <cfRule type="expression" dxfId="20571" priority="3954">
      <formula>SEARCH("INTERROTTO",$M306)&gt;0</formula>
    </cfRule>
  </conditionalFormatting>
  <conditionalFormatting sqref="M306">
    <cfRule type="expression" dxfId="20570" priority="3943">
      <formula>SEARCH("IN CORSO",$M306)&gt;0</formula>
    </cfRule>
    <cfRule type="expression" dxfId="20569" priority="3944">
      <formula>SEARCH("CHIUSO",$M306)&gt;0</formula>
    </cfRule>
    <cfRule type="expression" dxfId="20568" priority="3945">
      <formula>SEARCH("EMESSO",$M306)&gt;0</formula>
    </cfRule>
    <cfRule type="expression" dxfId="20567" priority="3946">
      <formula>SEARCH("RICHIESTO",$M306)&gt;0</formula>
    </cfRule>
    <cfRule type="expression" dxfId="20566" priority="3947">
      <formula>SEARCH("DA CHIUDERE",$M306)&gt;0</formula>
    </cfRule>
    <cfRule type="expression" dxfId="20565" priority="3948">
      <formula>SEARCH("INTERROTTO",$M306)&gt;0</formula>
    </cfRule>
  </conditionalFormatting>
  <conditionalFormatting sqref="E305:G305 N305:Q305">
    <cfRule type="expression" dxfId="20564" priority="3937">
      <formula>SEARCH("IN CORSO",$M305)&gt;0</formula>
    </cfRule>
    <cfRule type="expression" dxfId="20563" priority="3938">
      <formula>SEARCH("CHIUSO",$M305)&gt;0</formula>
    </cfRule>
    <cfRule type="expression" dxfId="20562" priority="3939">
      <formula>SEARCH("EMESSO",$M305)&gt;0</formula>
    </cfRule>
    <cfRule type="expression" dxfId="20561" priority="3940">
      <formula>SEARCH("RICHIESTO",$M305)&gt;0</formula>
    </cfRule>
    <cfRule type="expression" dxfId="20560" priority="3941">
      <formula>SEARCH("DA CHIUDERE",$M305)&gt;0</formula>
    </cfRule>
    <cfRule type="expression" dxfId="20559" priority="3942">
      <formula>SEARCH("INTERROTTO",$M305)&gt;0</formula>
    </cfRule>
  </conditionalFormatting>
  <conditionalFormatting sqref="R305:S305">
    <cfRule type="expression" dxfId="20558" priority="3931">
      <formula>SEARCH("IN CORSO",$M305)&gt;0</formula>
    </cfRule>
    <cfRule type="expression" dxfId="20557" priority="3932">
      <formula>SEARCH("CHIUSO",$M305)&gt;0</formula>
    </cfRule>
    <cfRule type="expression" dxfId="20556" priority="3933">
      <formula>SEARCH("EMESSO",$M305)&gt;0</formula>
    </cfRule>
    <cfRule type="expression" dxfId="20555" priority="3934">
      <formula>SEARCH("RICHIESTO",$M305)&gt;0</formula>
    </cfRule>
    <cfRule type="expression" dxfId="20554" priority="3935">
      <formula>SEARCH("DA CHIUDERE",$M305)&gt;0</formula>
    </cfRule>
    <cfRule type="expression" dxfId="20553" priority="3936">
      <formula>SEARCH("INTERROTTO",$M305)&gt;0</formula>
    </cfRule>
  </conditionalFormatting>
  <conditionalFormatting sqref="M305">
    <cfRule type="expression" dxfId="20552" priority="3925">
      <formula>SEARCH("IN CORSO",$M305)&gt;0</formula>
    </cfRule>
    <cfRule type="expression" dxfId="20551" priority="3926">
      <formula>SEARCH("CHIUSO",$M305)&gt;0</formula>
    </cfRule>
    <cfRule type="expression" dxfId="20550" priority="3927">
      <formula>SEARCH("EMESSO",$M305)&gt;0</formula>
    </cfRule>
    <cfRule type="expression" dxfId="20549" priority="3928">
      <formula>SEARCH("RICHIESTO",$M305)&gt;0</formula>
    </cfRule>
    <cfRule type="expression" dxfId="20548" priority="3929">
      <formula>SEARCH("DA CHIUDERE",$M305)&gt;0</formula>
    </cfRule>
    <cfRule type="expression" dxfId="20547" priority="3930">
      <formula>SEARCH("INTERROTTO",$M305)&gt;0</formula>
    </cfRule>
  </conditionalFormatting>
  <conditionalFormatting sqref="E304:G304 N304:Q304">
    <cfRule type="expression" dxfId="20546" priority="3919">
      <formula>SEARCH("IN CORSO",$M304)&gt;0</formula>
    </cfRule>
    <cfRule type="expression" dxfId="20545" priority="3920">
      <formula>SEARCH("CHIUSO",$M304)&gt;0</formula>
    </cfRule>
    <cfRule type="expression" dxfId="20544" priority="3921">
      <formula>SEARCH("EMESSO",$M304)&gt;0</formula>
    </cfRule>
    <cfRule type="expression" dxfId="20543" priority="3922">
      <formula>SEARCH("RICHIESTO",$M304)&gt;0</formula>
    </cfRule>
    <cfRule type="expression" dxfId="20542" priority="3923">
      <formula>SEARCH("DA CHIUDERE",$M304)&gt;0</formula>
    </cfRule>
    <cfRule type="expression" dxfId="20541" priority="3924">
      <formula>SEARCH("INTERROTTO",$M304)&gt;0</formula>
    </cfRule>
  </conditionalFormatting>
  <conditionalFormatting sqref="R304:S304">
    <cfRule type="expression" dxfId="20540" priority="3913">
      <formula>SEARCH("IN CORSO",$M304)&gt;0</formula>
    </cfRule>
    <cfRule type="expression" dxfId="20539" priority="3914">
      <formula>SEARCH("CHIUSO",$M304)&gt;0</formula>
    </cfRule>
    <cfRule type="expression" dxfId="20538" priority="3915">
      <formula>SEARCH("EMESSO",$M304)&gt;0</formula>
    </cfRule>
    <cfRule type="expression" dxfId="20537" priority="3916">
      <formula>SEARCH("RICHIESTO",$M304)&gt;0</formula>
    </cfRule>
    <cfRule type="expression" dxfId="20536" priority="3917">
      <formula>SEARCH("DA CHIUDERE",$M304)&gt;0</formula>
    </cfRule>
    <cfRule type="expression" dxfId="20535" priority="3918">
      <formula>SEARCH("INTERROTTO",$M304)&gt;0</formula>
    </cfRule>
  </conditionalFormatting>
  <conditionalFormatting sqref="M304">
    <cfRule type="expression" dxfId="20534" priority="3907">
      <formula>SEARCH("IN CORSO",$M304)&gt;0</formula>
    </cfRule>
    <cfRule type="expression" dxfId="20533" priority="3908">
      <formula>SEARCH("CHIUSO",$M304)&gt;0</formula>
    </cfRule>
    <cfRule type="expression" dxfId="20532" priority="3909">
      <formula>SEARCH("EMESSO",$M304)&gt;0</formula>
    </cfRule>
    <cfRule type="expression" dxfId="20531" priority="3910">
      <formula>SEARCH("RICHIESTO",$M304)&gt;0</formula>
    </cfRule>
    <cfRule type="expression" dxfId="20530" priority="3911">
      <formula>SEARCH("DA CHIUDERE",$M304)&gt;0</formula>
    </cfRule>
    <cfRule type="expression" dxfId="20529" priority="3912">
      <formula>SEARCH("INTERROTTO",$M304)&gt;0</formula>
    </cfRule>
  </conditionalFormatting>
  <conditionalFormatting sqref="E303:G303 N303:Q303">
    <cfRule type="expression" dxfId="20528" priority="3901">
      <formula>SEARCH("IN CORSO",$M303)&gt;0</formula>
    </cfRule>
    <cfRule type="expression" dxfId="20527" priority="3902">
      <formula>SEARCH("CHIUSO",$M303)&gt;0</formula>
    </cfRule>
    <cfRule type="expression" dxfId="20526" priority="3903">
      <formula>SEARCH("EMESSO",$M303)&gt;0</formula>
    </cfRule>
    <cfRule type="expression" dxfId="20525" priority="3904">
      <formula>SEARCH("RICHIESTO",$M303)&gt;0</formula>
    </cfRule>
    <cfRule type="expression" dxfId="20524" priority="3905">
      <formula>SEARCH("DA CHIUDERE",$M303)&gt;0</formula>
    </cfRule>
    <cfRule type="expression" dxfId="20523" priority="3906">
      <formula>SEARCH("INTERROTTO",$M303)&gt;0</formula>
    </cfRule>
  </conditionalFormatting>
  <conditionalFormatting sqref="R303:S303">
    <cfRule type="expression" dxfId="20522" priority="3895">
      <formula>SEARCH("IN CORSO",$M303)&gt;0</formula>
    </cfRule>
    <cfRule type="expression" dxfId="20521" priority="3896">
      <formula>SEARCH("CHIUSO",$M303)&gt;0</formula>
    </cfRule>
    <cfRule type="expression" dxfId="20520" priority="3897">
      <formula>SEARCH("EMESSO",$M303)&gt;0</formula>
    </cfRule>
    <cfRule type="expression" dxfId="20519" priority="3898">
      <formula>SEARCH("RICHIESTO",$M303)&gt;0</formula>
    </cfRule>
    <cfRule type="expression" dxfId="20518" priority="3899">
      <formula>SEARCH("DA CHIUDERE",$M303)&gt;0</formula>
    </cfRule>
    <cfRule type="expression" dxfId="20517" priority="3900">
      <formula>SEARCH("INTERROTTO",$M303)&gt;0</formula>
    </cfRule>
  </conditionalFormatting>
  <conditionalFormatting sqref="M303">
    <cfRule type="expression" dxfId="20516" priority="3889">
      <formula>SEARCH("IN CORSO",$M303)&gt;0</formula>
    </cfRule>
    <cfRule type="expression" dxfId="20515" priority="3890">
      <formula>SEARCH("CHIUSO",$M303)&gt;0</formula>
    </cfRule>
    <cfRule type="expression" dxfId="20514" priority="3891">
      <formula>SEARCH("EMESSO",$M303)&gt;0</formula>
    </cfRule>
    <cfRule type="expression" dxfId="20513" priority="3892">
      <formula>SEARCH("RICHIESTO",$M303)&gt;0</formula>
    </cfRule>
    <cfRule type="expression" dxfId="20512" priority="3893">
      <formula>SEARCH("DA CHIUDERE",$M303)&gt;0</formula>
    </cfRule>
    <cfRule type="expression" dxfId="20511" priority="3894">
      <formula>SEARCH("INTERROTTO",$M303)&gt;0</formula>
    </cfRule>
  </conditionalFormatting>
  <conditionalFormatting sqref="E302:G302 N302:Q302">
    <cfRule type="expression" dxfId="20510" priority="3883">
      <formula>SEARCH("IN CORSO",$M302)&gt;0</formula>
    </cfRule>
    <cfRule type="expression" dxfId="20509" priority="3884">
      <formula>SEARCH("CHIUSO",$M302)&gt;0</formula>
    </cfRule>
    <cfRule type="expression" dxfId="20508" priority="3885">
      <formula>SEARCH("EMESSO",$M302)&gt;0</formula>
    </cfRule>
    <cfRule type="expression" dxfId="20507" priority="3886">
      <formula>SEARCH("RICHIESTO",$M302)&gt;0</formula>
    </cfRule>
    <cfRule type="expression" dxfId="20506" priority="3887">
      <formula>SEARCH("DA CHIUDERE",$M302)&gt;0</formula>
    </cfRule>
    <cfRule type="expression" dxfId="20505" priority="3888">
      <formula>SEARCH("INTERROTTO",$M302)&gt;0</formula>
    </cfRule>
  </conditionalFormatting>
  <conditionalFormatting sqref="R302:S302">
    <cfRule type="expression" dxfId="20504" priority="3877">
      <formula>SEARCH("IN CORSO",$M302)&gt;0</formula>
    </cfRule>
    <cfRule type="expression" dxfId="20503" priority="3878">
      <formula>SEARCH("CHIUSO",$M302)&gt;0</formula>
    </cfRule>
    <cfRule type="expression" dxfId="20502" priority="3879">
      <formula>SEARCH("EMESSO",$M302)&gt;0</formula>
    </cfRule>
    <cfRule type="expression" dxfId="20501" priority="3880">
      <formula>SEARCH("RICHIESTO",$M302)&gt;0</formula>
    </cfRule>
    <cfRule type="expression" dxfId="20500" priority="3881">
      <formula>SEARCH("DA CHIUDERE",$M302)&gt;0</formula>
    </cfRule>
    <cfRule type="expression" dxfId="20499" priority="3882">
      <formula>SEARCH("INTERROTTO",$M302)&gt;0</formula>
    </cfRule>
  </conditionalFormatting>
  <conditionalFormatting sqref="M302">
    <cfRule type="expression" dxfId="20498" priority="3871">
      <formula>SEARCH("IN CORSO",$M302)&gt;0</formula>
    </cfRule>
    <cfRule type="expression" dxfId="20497" priority="3872">
      <formula>SEARCH("CHIUSO",$M302)&gt;0</formula>
    </cfRule>
    <cfRule type="expression" dxfId="20496" priority="3873">
      <formula>SEARCH("EMESSO",$M302)&gt;0</formula>
    </cfRule>
    <cfRule type="expression" dxfId="20495" priority="3874">
      <formula>SEARCH("RICHIESTO",$M302)&gt;0</formula>
    </cfRule>
    <cfRule type="expression" dxfId="20494" priority="3875">
      <formula>SEARCH("DA CHIUDERE",$M302)&gt;0</formula>
    </cfRule>
    <cfRule type="expression" dxfId="20493" priority="3876">
      <formula>SEARCH("INTERROTTO",$M302)&gt;0</formula>
    </cfRule>
  </conditionalFormatting>
  <conditionalFormatting sqref="E301:G301 N301:Q301">
    <cfRule type="expression" dxfId="20492" priority="3865">
      <formula>SEARCH("IN CORSO",$M301)&gt;0</formula>
    </cfRule>
    <cfRule type="expression" dxfId="20491" priority="3866">
      <formula>SEARCH("CHIUSO",$M301)&gt;0</formula>
    </cfRule>
    <cfRule type="expression" dxfId="20490" priority="3867">
      <formula>SEARCH("EMESSO",$M301)&gt;0</formula>
    </cfRule>
    <cfRule type="expression" dxfId="20489" priority="3868">
      <formula>SEARCH("RICHIESTO",$M301)&gt;0</formula>
    </cfRule>
    <cfRule type="expression" dxfId="20488" priority="3869">
      <formula>SEARCH("DA CHIUDERE",$M301)&gt;0</formula>
    </cfRule>
    <cfRule type="expression" dxfId="20487" priority="3870">
      <formula>SEARCH("INTERROTTO",$M301)&gt;0</formula>
    </cfRule>
  </conditionalFormatting>
  <conditionalFormatting sqref="R301:S301">
    <cfRule type="expression" dxfId="20486" priority="3859">
      <formula>SEARCH("IN CORSO",$M301)&gt;0</formula>
    </cfRule>
    <cfRule type="expression" dxfId="20485" priority="3860">
      <formula>SEARCH("CHIUSO",$M301)&gt;0</formula>
    </cfRule>
    <cfRule type="expression" dxfId="20484" priority="3861">
      <formula>SEARCH("EMESSO",$M301)&gt;0</formula>
    </cfRule>
    <cfRule type="expression" dxfId="20483" priority="3862">
      <formula>SEARCH("RICHIESTO",$M301)&gt;0</formula>
    </cfRule>
    <cfRule type="expression" dxfId="20482" priority="3863">
      <formula>SEARCH("DA CHIUDERE",$M301)&gt;0</formula>
    </cfRule>
    <cfRule type="expression" dxfId="20481" priority="3864">
      <formula>SEARCH("INTERROTTO",$M301)&gt;0</formula>
    </cfRule>
  </conditionalFormatting>
  <conditionalFormatting sqref="M301">
    <cfRule type="expression" dxfId="20480" priority="3853">
      <formula>SEARCH("IN CORSO",$M301)&gt;0</formula>
    </cfRule>
    <cfRule type="expression" dxfId="20479" priority="3854">
      <formula>SEARCH("CHIUSO",$M301)&gt;0</formula>
    </cfRule>
    <cfRule type="expression" dxfId="20478" priority="3855">
      <formula>SEARCH("EMESSO",$M301)&gt;0</formula>
    </cfRule>
    <cfRule type="expression" dxfId="20477" priority="3856">
      <formula>SEARCH("RICHIESTO",$M301)&gt;0</formula>
    </cfRule>
    <cfRule type="expression" dxfId="20476" priority="3857">
      <formula>SEARCH("DA CHIUDERE",$M301)&gt;0</formula>
    </cfRule>
    <cfRule type="expression" dxfId="20475" priority="3858">
      <formula>SEARCH("INTERROTTO",$M301)&gt;0</formula>
    </cfRule>
  </conditionalFormatting>
  <conditionalFormatting sqref="E300:G300 N300:Q300">
    <cfRule type="expression" dxfId="20474" priority="3847">
      <formula>SEARCH("IN CORSO",$M300)&gt;0</formula>
    </cfRule>
    <cfRule type="expression" dxfId="20473" priority="3848">
      <formula>SEARCH("CHIUSO",$M300)&gt;0</formula>
    </cfRule>
    <cfRule type="expression" dxfId="20472" priority="3849">
      <formula>SEARCH("EMESSO",$M300)&gt;0</formula>
    </cfRule>
    <cfRule type="expression" dxfId="20471" priority="3850">
      <formula>SEARCH("RICHIESTO",$M300)&gt;0</formula>
    </cfRule>
    <cfRule type="expression" dxfId="20470" priority="3851">
      <formula>SEARCH("DA CHIUDERE",$M300)&gt;0</formula>
    </cfRule>
    <cfRule type="expression" dxfId="20469" priority="3852">
      <formula>SEARCH("INTERROTTO",$M300)&gt;0</formula>
    </cfRule>
  </conditionalFormatting>
  <conditionalFormatting sqref="R300:S300">
    <cfRule type="expression" dxfId="20468" priority="3841">
      <formula>SEARCH("IN CORSO",$M300)&gt;0</formula>
    </cfRule>
    <cfRule type="expression" dxfId="20467" priority="3842">
      <formula>SEARCH("CHIUSO",$M300)&gt;0</formula>
    </cfRule>
    <cfRule type="expression" dxfId="20466" priority="3843">
      <formula>SEARCH("EMESSO",$M300)&gt;0</formula>
    </cfRule>
    <cfRule type="expression" dxfId="20465" priority="3844">
      <formula>SEARCH("RICHIESTO",$M300)&gt;0</formula>
    </cfRule>
    <cfRule type="expression" dxfId="20464" priority="3845">
      <formula>SEARCH("DA CHIUDERE",$M300)&gt;0</formula>
    </cfRule>
    <cfRule type="expression" dxfId="20463" priority="3846">
      <formula>SEARCH("INTERROTTO",$M300)&gt;0</formula>
    </cfRule>
  </conditionalFormatting>
  <conditionalFormatting sqref="M300">
    <cfRule type="expression" dxfId="20462" priority="3835">
      <formula>SEARCH("IN CORSO",$M300)&gt;0</formula>
    </cfRule>
    <cfRule type="expression" dxfId="20461" priority="3836">
      <formula>SEARCH("CHIUSO",$M300)&gt;0</formula>
    </cfRule>
    <cfRule type="expression" dxfId="20460" priority="3837">
      <formula>SEARCH("EMESSO",$M300)&gt;0</formula>
    </cfRule>
    <cfRule type="expression" dxfId="20459" priority="3838">
      <formula>SEARCH("RICHIESTO",$M300)&gt;0</formula>
    </cfRule>
    <cfRule type="expression" dxfId="20458" priority="3839">
      <formula>SEARCH("DA CHIUDERE",$M300)&gt;0</formula>
    </cfRule>
    <cfRule type="expression" dxfId="20457" priority="3840">
      <formula>SEARCH("INTERROTTO",$M300)&gt;0</formula>
    </cfRule>
  </conditionalFormatting>
  <conditionalFormatting sqref="E299:G299 N299:Q299">
    <cfRule type="expression" dxfId="20456" priority="3829">
      <formula>SEARCH("IN CORSO",$M299)&gt;0</formula>
    </cfRule>
    <cfRule type="expression" dxfId="20455" priority="3830">
      <formula>SEARCH("CHIUSO",$M299)&gt;0</formula>
    </cfRule>
    <cfRule type="expression" dxfId="20454" priority="3831">
      <formula>SEARCH("EMESSO",$M299)&gt;0</formula>
    </cfRule>
    <cfRule type="expression" dxfId="20453" priority="3832">
      <formula>SEARCH("RICHIESTO",$M299)&gt;0</formula>
    </cfRule>
    <cfRule type="expression" dxfId="20452" priority="3833">
      <formula>SEARCH("DA CHIUDERE",$M299)&gt;0</formula>
    </cfRule>
    <cfRule type="expression" dxfId="20451" priority="3834">
      <formula>SEARCH("INTERROTTO",$M299)&gt;0</formula>
    </cfRule>
  </conditionalFormatting>
  <conditionalFormatting sqref="R299:S299">
    <cfRule type="expression" dxfId="20450" priority="3823">
      <formula>SEARCH("IN CORSO",$M299)&gt;0</formula>
    </cfRule>
    <cfRule type="expression" dxfId="20449" priority="3824">
      <formula>SEARCH("CHIUSO",$M299)&gt;0</formula>
    </cfRule>
    <cfRule type="expression" dxfId="20448" priority="3825">
      <formula>SEARCH("EMESSO",$M299)&gt;0</formula>
    </cfRule>
    <cfRule type="expression" dxfId="20447" priority="3826">
      <formula>SEARCH("RICHIESTO",$M299)&gt;0</formula>
    </cfRule>
    <cfRule type="expression" dxfId="20446" priority="3827">
      <formula>SEARCH("DA CHIUDERE",$M299)&gt;0</formula>
    </cfRule>
    <cfRule type="expression" dxfId="20445" priority="3828">
      <formula>SEARCH("INTERROTTO",$M299)&gt;0</formula>
    </cfRule>
  </conditionalFormatting>
  <conditionalFormatting sqref="M299">
    <cfRule type="expression" dxfId="20444" priority="3817">
      <formula>SEARCH("IN CORSO",$M299)&gt;0</formula>
    </cfRule>
    <cfRule type="expression" dxfId="20443" priority="3818">
      <formula>SEARCH("CHIUSO",$M299)&gt;0</formula>
    </cfRule>
    <cfRule type="expression" dxfId="20442" priority="3819">
      <formula>SEARCH("EMESSO",$M299)&gt;0</formula>
    </cfRule>
    <cfRule type="expression" dxfId="20441" priority="3820">
      <formula>SEARCH("RICHIESTO",$M299)&gt;0</formula>
    </cfRule>
    <cfRule type="expression" dxfId="20440" priority="3821">
      <formula>SEARCH("DA CHIUDERE",$M299)&gt;0</formula>
    </cfRule>
    <cfRule type="expression" dxfId="20439" priority="3822">
      <formula>SEARCH("INTERROTTO",$M299)&gt;0</formula>
    </cfRule>
  </conditionalFormatting>
  <conditionalFormatting sqref="E298:G298 N298:Q298">
    <cfRule type="expression" dxfId="20438" priority="3811">
      <formula>SEARCH("IN CORSO",$M298)&gt;0</formula>
    </cfRule>
    <cfRule type="expression" dxfId="20437" priority="3812">
      <formula>SEARCH("CHIUSO",$M298)&gt;0</formula>
    </cfRule>
    <cfRule type="expression" dxfId="20436" priority="3813">
      <formula>SEARCH("EMESSO",$M298)&gt;0</formula>
    </cfRule>
    <cfRule type="expression" dxfId="20435" priority="3814">
      <formula>SEARCH("RICHIESTO",$M298)&gt;0</formula>
    </cfRule>
    <cfRule type="expression" dxfId="20434" priority="3815">
      <formula>SEARCH("DA CHIUDERE",$M298)&gt;0</formula>
    </cfRule>
    <cfRule type="expression" dxfId="20433" priority="3816">
      <formula>SEARCH("INTERROTTO",$M298)&gt;0</formula>
    </cfRule>
  </conditionalFormatting>
  <conditionalFormatting sqref="R298:S298">
    <cfRule type="expression" dxfId="20432" priority="3805">
      <formula>SEARCH("IN CORSO",$M298)&gt;0</formula>
    </cfRule>
    <cfRule type="expression" dxfId="20431" priority="3806">
      <formula>SEARCH("CHIUSO",$M298)&gt;0</formula>
    </cfRule>
    <cfRule type="expression" dxfId="20430" priority="3807">
      <formula>SEARCH("EMESSO",$M298)&gt;0</formula>
    </cfRule>
    <cfRule type="expression" dxfId="20429" priority="3808">
      <formula>SEARCH("RICHIESTO",$M298)&gt;0</formula>
    </cfRule>
    <cfRule type="expression" dxfId="20428" priority="3809">
      <formula>SEARCH("DA CHIUDERE",$M298)&gt;0</formula>
    </cfRule>
    <cfRule type="expression" dxfId="20427" priority="3810">
      <formula>SEARCH("INTERROTTO",$M298)&gt;0</formula>
    </cfRule>
  </conditionalFormatting>
  <conditionalFormatting sqref="M298">
    <cfRule type="expression" dxfId="20426" priority="3799">
      <formula>SEARCH("IN CORSO",$M298)&gt;0</formula>
    </cfRule>
    <cfRule type="expression" dxfId="20425" priority="3800">
      <formula>SEARCH("CHIUSO",$M298)&gt;0</formula>
    </cfRule>
    <cfRule type="expression" dxfId="20424" priority="3801">
      <formula>SEARCH("EMESSO",$M298)&gt;0</formula>
    </cfRule>
    <cfRule type="expression" dxfId="20423" priority="3802">
      <formula>SEARCH("RICHIESTO",$M298)&gt;0</formula>
    </cfRule>
    <cfRule type="expression" dxfId="20422" priority="3803">
      <formula>SEARCH("DA CHIUDERE",$M298)&gt;0</formula>
    </cfRule>
    <cfRule type="expression" dxfId="20421" priority="3804">
      <formula>SEARCH("INTERROTTO",$M298)&gt;0</formula>
    </cfRule>
  </conditionalFormatting>
  <conditionalFormatting sqref="E297:G297 N297:Q297">
    <cfRule type="expression" dxfId="20420" priority="3793">
      <formula>SEARCH("IN CORSO",$M297)&gt;0</formula>
    </cfRule>
    <cfRule type="expression" dxfId="20419" priority="3794">
      <formula>SEARCH("CHIUSO",$M297)&gt;0</formula>
    </cfRule>
    <cfRule type="expression" dxfId="20418" priority="3795">
      <formula>SEARCH("EMESSO",$M297)&gt;0</formula>
    </cfRule>
    <cfRule type="expression" dxfId="20417" priority="3796">
      <formula>SEARCH("RICHIESTO",$M297)&gt;0</formula>
    </cfRule>
    <cfRule type="expression" dxfId="20416" priority="3797">
      <formula>SEARCH("DA CHIUDERE",$M297)&gt;0</formula>
    </cfRule>
    <cfRule type="expression" dxfId="20415" priority="3798">
      <formula>SEARCH("INTERROTTO",$M297)&gt;0</formula>
    </cfRule>
  </conditionalFormatting>
  <conditionalFormatting sqref="R297:S297">
    <cfRule type="expression" dxfId="20414" priority="3787">
      <formula>SEARCH("IN CORSO",$M297)&gt;0</formula>
    </cfRule>
    <cfRule type="expression" dxfId="20413" priority="3788">
      <formula>SEARCH("CHIUSO",$M297)&gt;0</formula>
    </cfRule>
    <cfRule type="expression" dxfId="20412" priority="3789">
      <formula>SEARCH("EMESSO",$M297)&gt;0</formula>
    </cfRule>
    <cfRule type="expression" dxfId="20411" priority="3790">
      <formula>SEARCH("RICHIESTO",$M297)&gt;0</formula>
    </cfRule>
    <cfRule type="expression" dxfId="20410" priority="3791">
      <formula>SEARCH("DA CHIUDERE",$M297)&gt;0</formula>
    </cfRule>
    <cfRule type="expression" dxfId="20409" priority="3792">
      <formula>SEARCH("INTERROTTO",$M297)&gt;0</formula>
    </cfRule>
  </conditionalFormatting>
  <conditionalFormatting sqref="M297">
    <cfRule type="expression" dxfId="20408" priority="3781">
      <formula>SEARCH("IN CORSO",$M297)&gt;0</formula>
    </cfRule>
    <cfRule type="expression" dxfId="20407" priority="3782">
      <formula>SEARCH("CHIUSO",$M297)&gt;0</formula>
    </cfRule>
    <cfRule type="expression" dxfId="20406" priority="3783">
      <formula>SEARCH("EMESSO",$M297)&gt;0</formula>
    </cfRule>
    <cfRule type="expression" dxfId="20405" priority="3784">
      <formula>SEARCH("RICHIESTO",$M297)&gt;0</formula>
    </cfRule>
    <cfRule type="expression" dxfId="20404" priority="3785">
      <formula>SEARCH("DA CHIUDERE",$M297)&gt;0</formula>
    </cfRule>
    <cfRule type="expression" dxfId="20403" priority="3786">
      <formula>SEARCH("INTERROTTO",$M297)&gt;0</formula>
    </cfRule>
  </conditionalFormatting>
  <conditionalFormatting sqref="E296:G296 N296:Q296">
    <cfRule type="expression" dxfId="20402" priority="3775">
      <formula>SEARCH("IN CORSO",$M296)&gt;0</formula>
    </cfRule>
    <cfRule type="expression" dxfId="20401" priority="3776">
      <formula>SEARCH("CHIUSO",$M296)&gt;0</formula>
    </cfRule>
    <cfRule type="expression" dxfId="20400" priority="3777">
      <formula>SEARCH("EMESSO",$M296)&gt;0</formula>
    </cfRule>
    <cfRule type="expression" dxfId="20399" priority="3778">
      <formula>SEARCH("RICHIESTO",$M296)&gt;0</formula>
    </cfRule>
    <cfRule type="expression" dxfId="20398" priority="3779">
      <formula>SEARCH("DA CHIUDERE",$M296)&gt;0</formula>
    </cfRule>
    <cfRule type="expression" dxfId="20397" priority="3780">
      <formula>SEARCH("INTERROTTO",$M296)&gt;0</formula>
    </cfRule>
  </conditionalFormatting>
  <conditionalFormatting sqref="R296:S296">
    <cfRule type="expression" dxfId="20396" priority="3769">
      <formula>SEARCH("IN CORSO",$M296)&gt;0</formula>
    </cfRule>
    <cfRule type="expression" dxfId="20395" priority="3770">
      <formula>SEARCH("CHIUSO",$M296)&gt;0</formula>
    </cfRule>
    <cfRule type="expression" dxfId="20394" priority="3771">
      <formula>SEARCH("EMESSO",$M296)&gt;0</formula>
    </cfRule>
    <cfRule type="expression" dxfId="20393" priority="3772">
      <formula>SEARCH("RICHIESTO",$M296)&gt;0</formula>
    </cfRule>
    <cfRule type="expression" dxfId="20392" priority="3773">
      <formula>SEARCH("DA CHIUDERE",$M296)&gt;0</formula>
    </cfRule>
    <cfRule type="expression" dxfId="20391" priority="3774">
      <formula>SEARCH("INTERROTTO",$M296)&gt;0</formula>
    </cfRule>
  </conditionalFormatting>
  <conditionalFormatting sqref="M296">
    <cfRule type="expression" dxfId="20390" priority="3763">
      <formula>SEARCH("IN CORSO",$M296)&gt;0</formula>
    </cfRule>
    <cfRule type="expression" dxfId="20389" priority="3764">
      <formula>SEARCH("CHIUSO",$M296)&gt;0</formula>
    </cfRule>
    <cfRule type="expression" dxfId="20388" priority="3765">
      <formula>SEARCH("EMESSO",$M296)&gt;0</formula>
    </cfRule>
    <cfRule type="expression" dxfId="20387" priority="3766">
      <formula>SEARCH("RICHIESTO",$M296)&gt;0</formula>
    </cfRule>
    <cfRule type="expression" dxfId="20386" priority="3767">
      <formula>SEARCH("DA CHIUDERE",$M296)&gt;0</formula>
    </cfRule>
    <cfRule type="expression" dxfId="20385" priority="3768">
      <formula>SEARCH("INTERROTTO",$M296)&gt;0</formula>
    </cfRule>
  </conditionalFormatting>
  <conditionalFormatting sqref="E295:G295 N295:Q295">
    <cfRule type="expression" dxfId="20384" priority="3757">
      <formula>SEARCH("IN CORSO",$M295)&gt;0</formula>
    </cfRule>
    <cfRule type="expression" dxfId="20383" priority="3758">
      <formula>SEARCH("CHIUSO",$M295)&gt;0</formula>
    </cfRule>
    <cfRule type="expression" dxfId="20382" priority="3759">
      <formula>SEARCH("EMESSO",$M295)&gt;0</formula>
    </cfRule>
    <cfRule type="expression" dxfId="20381" priority="3760">
      <formula>SEARCH("RICHIESTO",$M295)&gt;0</formula>
    </cfRule>
    <cfRule type="expression" dxfId="20380" priority="3761">
      <formula>SEARCH("DA CHIUDERE",$M295)&gt;0</formula>
    </cfRule>
    <cfRule type="expression" dxfId="20379" priority="3762">
      <formula>SEARCH("INTERROTTO",$M295)&gt;0</formula>
    </cfRule>
  </conditionalFormatting>
  <conditionalFormatting sqref="R295:S295">
    <cfRule type="expression" dxfId="20378" priority="3751">
      <formula>SEARCH("IN CORSO",$M295)&gt;0</formula>
    </cfRule>
    <cfRule type="expression" dxfId="20377" priority="3752">
      <formula>SEARCH("CHIUSO",$M295)&gt;0</formula>
    </cfRule>
    <cfRule type="expression" dxfId="20376" priority="3753">
      <formula>SEARCH("EMESSO",$M295)&gt;0</formula>
    </cfRule>
    <cfRule type="expression" dxfId="20375" priority="3754">
      <formula>SEARCH("RICHIESTO",$M295)&gt;0</formula>
    </cfRule>
    <cfRule type="expression" dxfId="20374" priority="3755">
      <formula>SEARCH("DA CHIUDERE",$M295)&gt;0</formula>
    </cfRule>
    <cfRule type="expression" dxfId="20373" priority="3756">
      <formula>SEARCH("INTERROTTO",$M295)&gt;0</formula>
    </cfRule>
  </conditionalFormatting>
  <conditionalFormatting sqref="M295">
    <cfRule type="expression" dxfId="20372" priority="3745">
      <formula>SEARCH("IN CORSO",$M295)&gt;0</formula>
    </cfRule>
    <cfRule type="expression" dxfId="20371" priority="3746">
      <formula>SEARCH("CHIUSO",$M295)&gt;0</formula>
    </cfRule>
    <cfRule type="expression" dxfId="20370" priority="3747">
      <formula>SEARCH("EMESSO",$M295)&gt;0</formula>
    </cfRule>
    <cfRule type="expression" dxfId="20369" priority="3748">
      <formula>SEARCH("RICHIESTO",$M295)&gt;0</formula>
    </cfRule>
    <cfRule type="expression" dxfId="20368" priority="3749">
      <formula>SEARCH("DA CHIUDERE",$M295)&gt;0</formula>
    </cfRule>
    <cfRule type="expression" dxfId="20367" priority="3750">
      <formula>SEARCH("INTERROTTO",$M295)&gt;0</formula>
    </cfRule>
  </conditionalFormatting>
  <conditionalFormatting sqref="E294:G294 N294:Q294">
    <cfRule type="expression" dxfId="20366" priority="3739">
      <formula>SEARCH("IN CORSO",$M294)&gt;0</formula>
    </cfRule>
    <cfRule type="expression" dxfId="20365" priority="3740">
      <formula>SEARCH("CHIUSO",$M294)&gt;0</formula>
    </cfRule>
    <cfRule type="expression" dxfId="20364" priority="3741">
      <formula>SEARCH("EMESSO",$M294)&gt;0</formula>
    </cfRule>
    <cfRule type="expression" dxfId="20363" priority="3742">
      <formula>SEARCH("RICHIESTO",$M294)&gt;0</formula>
    </cfRule>
    <cfRule type="expression" dxfId="20362" priority="3743">
      <formula>SEARCH("DA CHIUDERE",$M294)&gt;0</formula>
    </cfRule>
    <cfRule type="expression" dxfId="20361" priority="3744">
      <formula>SEARCH("INTERROTTO",$M294)&gt;0</formula>
    </cfRule>
  </conditionalFormatting>
  <conditionalFormatting sqref="R294:S294">
    <cfRule type="expression" dxfId="20360" priority="3733">
      <formula>SEARCH("IN CORSO",$M294)&gt;0</formula>
    </cfRule>
    <cfRule type="expression" dxfId="20359" priority="3734">
      <formula>SEARCH("CHIUSO",$M294)&gt;0</formula>
    </cfRule>
    <cfRule type="expression" dxfId="20358" priority="3735">
      <formula>SEARCH("EMESSO",$M294)&gt;0</formula>
    </cfRule>
    <cfRule type="expression" dxfId="20357" priority="3736">
      <formula>SEARCH("RICHIESTO",$M294)&gt;0</formula>
    </cfRule>
    <cfRule type="expression" dxfId="20356" priority="3737">
      <formula>SEARCH("DA CHIUDERE",$M294)&gt;0</formula>
    </cfRule>
    <cfRule type="expression" dxfId="20355" priority="3738">
      <formula>SEARCH("INTERROTTO",$M294)&gt;0</formula>
    </cfRule>
  </conditionalFormatting>
  <conditionalFormatting sqref="M294">
    <cfRule type="expression" dxfId="20354" priority="3727">
      <formula>SEARCH("IN CORSO",$M294)&gt;0</formula>
    </cfRule>
    <cfRule type="expression" dxfId="20353" priority="3728">
      <formula>SEARCH("CHIUSO",$M294)&gt;0</formula>
    </cfRule>
    <cfRule type="expression" dxfId="20352" priority="3729">
      <formula>SEARCH("EMESSO",$M294)&gt;0</formula>
    </cfRule>
    <cfRule type="expression" dxfId="20351" priority="3730">
      <formula>SEARCH("RICHIESTO",$M294)&gt;0</formula>
    </cfRule>
    <cfRule type="expression" dxfId="20350" priority="3731">
      <formula>SEARCH("DA CHIUDERE",$M294)&gt;0</formula>
    </cfRule>
    <cfRule type="expression" dxfId="20349" priority="3732">
      <formula>SEARCH("INTERROTTO",$M294)&gt;0</formula>
    </cfRule>
  </conditionalFormatting>
  <conditionalFormatting sqref="E293:G293 N293:Q293">
    <cfRule type="expression" dxfId="20348" priority="3721">
      <formula>SEARCH("IN CORSO",$M293)&gt;0</formula>
    </cfRule>
    <cfRule type="expression" dxfId="20347" priority="3722">
      <formula>SEARCH("CHIUSO",$M293)&gt;0</formula>
    </cfRule>
    <cfRule type="expression" dxfId="20346" priority="3723">
      <formula>SEARCH("EMESSO",$M293)&gt;0</formula>
    </cfRule>
    <cfRule type="expression" dxfId="20345" priority="3724">
      <formula>SEARCH("RICHIESTO",$M293)&gt;0</formula>
    </cfRule>
    <cfRule type="expression" dxfId="20344" priority="3725">
      <formula>SEARCH("DA CHIUDERE",$M293)&gt;0</formula>
    </cfRule>
    <cfRule type="expression" dxfId="20343" priority="3726">
      <formula>SEARCH("INTERROTTO",$M293)&gt;0</formula>
    </cfRule>
  </conditionalFormatting>
  <conditionalFormatting sqref="R293:S293">
    <cfRule type="expression" dxfId="20342" priority="3715">
      <formula>SEARCH("IN CORSO",$M293)&gt;0</formula>
    </cfRule>
    <cfRule type="expression" dxfId="20341" priority="3716">
      <formula>SEARCH("CHIUSO",$M293)&gt;0</formula>
    </cfRule>
    <cfRule type="expression" dxfId="20340" priority="3717">
      <formula>SEARCH("EMESSO",$M293)&gt;0</formula>
    </cfRule>
    <cfRule type="expression" dxfId="20339" priority="3718">
      <formula>SEARCH("RICHIESTO",$M293)&gt;0</formula>
    </cfRule>
    <cfRule type="expression" dxfId="20338" priority="3719">
      <formula>SEARCH("DA CHIUDERE",$M293)&gt;0</formula>
    </cfRule>
    <cfRule type="expression" dxfId="20337" priority="3720">
      <formula>SEARCH("INTERROTTO",$M293)&gt;0</formula>
    </cfRule>
  </conditionalFormatting>
  <conditionalFormatting sqref="M293">
    <cfRule type="expression" dxfId="20336" priority="3709">
      <formula>SEARCH("IN CORSO",$M293)&gt;0</formula>
    </cfRule>
    <cfRule type="expression" dxfId="20335" priority="3710">
      <formula>SEARCH("CHIUSO",$M293)&gt;0</formula>
    </cfRule>
    <cfRule type="expression" dxfId="20334" priority="3711">
      <formula>SEARCH("EMESSO",$M293)&gt;0</formula>
    </cfRule>
    <cfRule type="expression" dxfId="20333" priority="3712">
      <formula>SEARCH("RICHIESTO",$M293)&gt;0</formula>
    </cfRule>
    <cfRule type="expression" dxfId="20332" priority="3713">
      <formula>SEARCH("DA CHIUDERE",$M293)&gt;0</formula>
    </cfRule>
    <cfRule type="expression" dxfId="20331" priority="3714">
      <formula>SEARCH("INTERROTTO",$M293)&gt;0</formula>
    </cfRule>
  </conditionalFormatting>
  <conditionalFormatting sqref="E292:G292 N292:Q292">
    <cfRule type="expression" dxfId="20330" priority="3703">
      <formula>SEARCH("IN CORSO",$M292)&gt;0</formula>
    </cfRule>
    <cfRule type="expression" dxfId="20329" priority="3704">
      <formula>SEARCH("CHIUSO",$M292)&gt;0</formula>
    </cfRule>
    <cfRule type="expression" dxfId="20328" priority="3705">
      <formula>SEARCH("EMESSO",$M292)&gt;0</formula>
    </cfRule>
    <cfRule type="expression" dxfId="20327" priority="3706">
      <formula>SEARCH("RICHIESTO",$M292)&gt;0</formula>
    </cfRule>
    <cfRule type="expression" dxfId="20326" priority="3707">
      <formula>SEARCH("DA CHIUDERE",$M292)&gt;0</formula>
    </cfRule>
    <cfRule type="expression" dxfId="20325" priority="3708">
      <formula>SEARCH("INTERROTTO",$M292)&gt;0</formula>
    </cfRule>
  </conditionalFormatting>
  <conditionalFormatting sqref="R292:S292">
    <cfRule type="expression" dxfId="20324" priority="3697">
      <formula>SEARCH("IN CORSO",$M292)&gt;0</formula>
    </cfRule>
    <cfRule type="expression" dxfId="20323" priority="3698">
      <formula>SEARCH("CHIUSO",$M292)&gt;0</formula>
    </cfRule>
    <cfRule type="expression" dxfId="20322" priority="3699">
      <formula>SEARCH("EMESSO",$M292)&gt;0</formula>
    </cfRule>
    <cfRule type="expression" dxfId="20321" priority="3700">
      <formula>SEARCH("RICHIESTO",$M292)&gt;0</formula>
    </cfRule>
    <cfRule type="expression" dxfId="20320" priority="3701">
      <formula>SEARCH("DA CHIUDERE",$M292)&gt;0</formula>
    </cfRule>
    <cfRule type="expression" dxfId="20319" priority="3702">
      <formula>SEARCH("INTERROTTO",$M292)&gt;0</formula>
    </cfRule>
  </conditionalFormatting>
  <conditionalFormatting sqref="M292">
    <cfRule type="expression" dxfId="20318" priority="3691">
      <formula>SEARCH("IN CORSO",$M292)&gt;0</formula>
    </cfRule>
    <cfRule type="expression" dxfId="20317" priority="3692">
      <formula>SEARCH("CHIUSO",$M292)&gt;0</formula>
    </cfRule>
    <cfRule type="expression" dxfId="20316" priority="3693">
      <formula>SEARCH("EMESSO",$M292)&gt;0</formula>
    </cfRule>
    <cfRule type="expression" dxfId="20315" priority="3694">
      <formula>SEARCH("RICHIESTO",$M292)&gt;0</formula>
    </cfRule>
    <cfRule type="expression" dxfId="20314" priority="3695">
      <formula>SEARCH("DA CHIUDERE",$M292)&gt;0</formula>
    </cfRule>
    <cfRule type="expression" dxfId="20313" priority="3696">
      <formula>SEARCH("INTERROTTO",$M292)&gt;0</formula>
    </cfRule>
  </conditionalFormatting>
  <conditionalFormatting sqref="E291:G291 N291:Q291">
    <cfRule type="expression" dxfId="20312" priority="3685">
      <formula>SEARCH("IN CORSO",$M291)&gt;0</formula>
    </cfRule>
    <cfRule type="expression" dxfId="20311" priority="3686">
      <formula>SEARCH("CHIUSO",$M291)&gt;0</formula>
    </cfRule>
    <cfRule type="expression" dxfId="20310" priority="3687">
      <formula>SEARCH("EMESSO",$M291)&gt;0</formula>
    </cfRule>
    <cfRule type="expression" dxfId="20309" priority="3688">
      <formula>SEARCH("RICHIESTO",$M291)&gt;0</formula>
    </cfRule>
    <cfRule type="expression" dxfId="20308" priority="3689">
      <formula>SEARCH("DA CHIUDERE",$M291)&gt;0</formula>
    </cfRule>
    <cfRule type="expression" dxfId="20307" priority="3690">
      <formula>SEARCH("INTERROTTO",$M291)&gt;0</formula>
    </cfRule>
  </conditionalFormatting>
  <conditionalFormatting sqref="R291:S291">
    <cfRule type="expression" dxfId="20306" priority="3679">
      <formula>SEARCH("IN CORSO",$M291)&gt;0</formula>
    </cfRule>
    <cfRule type="expression" dxfId="20305" priority="3680">
      <formula>SEARCH("CHIUSO",$M291)&gt;0</formula>
    </cfRule>
    <cfRule type="expression" dxfId="20304" priority="3681">
      <formula>SEARCH("EMESSO",$M291)&gt;0</formula>
    </cfRule>
    <cfRule type="expression" dxfId="20303" priority="3682">
      <formula>SEARCH("RICHIESTO",$M291)&gt;0</formula>
    </cfRule>
    <cfRule type="expression" dxfId="20302" priority="3683">
      <formula>SEARCH("DA CHIUDERE",$M291)&gt;0</formula>
    </cfRule>
    <cfRule type="expression" dxfId="20301" priority="3684">
      <formula>SEARCH("INTERROTTO",$M291)&gt;0</formula>
    </cfRule>
  </conditionalFormatting>
  <conditionalFormatting sqref="M291">
    <cfRule type="expression" dxfId="20300" priority="3673">
      <formula>SEARCH("IN CORSO",$M291)&gt;0</formula>
    </cfRule>
    <cfRule type="expression" dxfId="20299" priority="3674">
      <formula>SEARCH("CHIUSO",$M291)&gt;0</formula>
    </cfRule>
    <cfRule type="expression" dxfId="20298" priority="3675">
      <formula>SEARCH("EMESSO",$M291)&gt;0</formula>
    </cfRule>
    <cfRule type="expression" dxfId="20297" priority="3676">
      <formula>SEARCH("RICHIESTO",$M291)&gt;0</formula>
    </cfRule>
    <cfRule type="expression" dxfId="20296" priority="3677">
      <formula>SEARCH("DA CHIUDERE",$M291)&gt;0</formula>
    </cfRule>
    <cfRule type="expression" dxfId="20295" priority="3678">
      <formula>SEARCH("INTERROTTO",$M291)&gt;0</formula>
    </cfRule>
  </conditionalFormatting>
  <conditionalFormatting sqref="E290:G290 N290:Q290">
    <cfRule type="expression" dxfId="20294" priority="3667">
      <formula>SEARCH("IN CORSO",$M290)&gt;0</formula>
    </cfRule>
    <cfRule type="expression" dxfId="20293" priority="3668">
      <formula>SEARCH("CHIUSO",$M290)&gt;0</formula>
    </cfRule>
    <cfRule type="expression" dxfId="20292" priority="3669">
      <formula>SEARCH("EMESSO",$M290)&gt;0</formula>
    </cfRule>
    <cfRule type="expression" dxfId="20291" priority="3670">
      <formula>SEARCH("RICHIESTO",$M290)&gt;0</formula>
    </cfRule>
    <cfRule type="expression" dxfId="20290" priority="3671">
      <formula>SEARCH("DA CHIUDERE",$M290)&gt;0</formula>
    </cfRule>
    <cfRule type="expression" dxfId="20289" priority="3672">
      <formula>SEARCH("INTERROTTO",$M290)&gt;0</formula>
    </cfRule>
  </conditionalFormatting>
  <conditionalFormatting sqref="R290:S290">
    <cfRule type="expression" dxfId="20288" priority="3661">
      <formula>SEARCH("IN CORSO",$M290)&gt;0</formula>
    </cfRule>
    <cfRule type="expression" dxfId="20287" priority="3662">
      <formula>SEARCH("CHIUSO",$M290)&gt;0</formula>
    </cfRule>
    <cfRule type="expression" dxfId="20286" priority="3663">
      <formula>SEARCH("EMESSO",$M290)&gt;0</formula>
    </cfRule>
    <cfRule type="expression" dxfId="20285" priority="3664">
      <formula>SEARCH("RICHIESTO",$M290)&gt;0</formula>
    </cfRule>
    <cfRule type="expression" dxfId="20284" priority="3665">
      <formula>SEARCH("DA CHIUDERE",$M290)&gt;0</formula>
    </cfRule>
    <cfRule type="expression" dxfId="20283" priority="3666">
      <formula>SEARCH("INTERROTTO",$M290)&gt;0</formula>
    </cfRule>
  </conditionalFormatting>
  <conditionalFormatting sqref="M290">
    <cfRule type="expression" dxfId="20282" priority="3655">
      <formula>SEARCH("IN CORSO",$M290)&gt;0</formula>
    </cfRule>
    <cfRule type="expression" dxfId="20281" priority="3656">
      <formula>SEARCH("CHIUSO",$M290)&gt;0</formula>
    </cfRule>
    <cfRule type="expression" dxfId="20280" priority="3657">
      <formula>SEARCH("EMESSO",$M290)&gt;0</formula>
    </cfRule>
    <cfRule type="expression" dxfId="20279" priority="3658">
      <formula>SEARCH("RICHIESTO",$M290)&gt;0</formula>
    </cfRule>
    <cfRule type="expression" dxfId="20278" priority="3659">
      <formula>SEARCH("DA CHIUDERE",$M290)&gt;0</formula>
    </cfRule>
    <cfRule type="expression" dxfId="20277" priority="3660">
      <formula>SEARCH("INTERROTTO",$M290)&gt;0</formula>
    </cfRule>
  </conditionalFormatting>
  <conditionalFormatting sqref="E289:G289 N289:Q289">
    <cfRule type="expression" dxfId="20276" priority="3649">
      <formula>SEARCH("IN CORSO",$M289)&gt;0</formula>
    </cfRule>
    <cfRule type="expression" dxfId="20275" priority="3650">
      <formula>SEARCH("CHIUSO",$M289)&gt;0</formula>
    </cfRule>
    <cfRule type="expression" dxfId="20274" priority="3651">
      <formula>SEARCH("EMESSO",$M289)&gt;0</formula>
    </cfRule>
    <cfRule type="expression" dxfId="20273" priority="3652">
      <formula>SEARCH("RICHIESTO",$M289)&gt;0</formula>
    </cfRule>
    <cfRule type="expression" dxfId="20272" priority="3653">
      <formula>SEARCH("DA CHIUDERE",$M289)&gt;0</formula>
    </cfRule>
    <cfRule type="expression" dxfId="20271" priority="3654">
      <formula>SEARCH("INTERROTTO",$M289)&gt;0</formula>
    </cfRule>
  </conditionalFormatting>
  <conditionalFormatting sqref="R289:S289">
    <cfRule type="expression" dxfId="20270" priority="3643">
      <formula>SEARCH("IN CORSO",$M289)&gt;0</formula>
    </cfRule>
    <cfRule type="expression" dxfId="20269" priority="3644">
      <formula>SEARCH("CHIUSO",$M289)&gt;0</formula>
    </cfRule>
    <cfRule type="expression" dxfId="20268" priority="3645">
      <formula>SEARCH("EMESSO",$M289)&gt;0</formula>
    </cfRule>
    <cfRule type="expression" dxfId="20267" priority="3646">
      <formula>SEARCH("RICHIESTO",$M289)&gt;0</formula>
    </cfRule>
    <cfRule type="expression" dxfId="20266" priority="3647">
      <formula>SEARCH("DA CHIUDERE",$M289)&gt;0</formula>
    </cfRule>
    <cfRule type="expression" dxfId="20265" priority="3648">
      <formula>SEARCH("INTERROTTO",$M289)&gt;0</formula>
    </cfRule>
  </conditionalFormatting>
  <conditionalFormatting sqref="M289">
    <cfRule type="expression" dxfId="20264" priority="3637">
      <formula>SEARCH("IN CORSO",$M289)&gt;0</formula>
    </cfRule>
    <cfRule type="expression" dxfId="20263" priority="3638">
      <formula>SEARCH("CHIUSO",$M289)&gt;0</formula>
    </cfRule>
    <cfRule type="expression" dxfId="20262" priority="3639">
      <formula>SEARCH("EMESSO",$M289)&gt;0</formula>
    </cfRule>
    <cfRule type="expression" dxfId="20261" priority="3640">
      <formula>SEARCH("RICHIESTO",$M289)&gt;0</formula>
    </cfRule>
    <cfRule type="expression" dxfId="20260" priority="3641">
      <formula>SEARCH("DA CHIUDERE",$M289)&gt;0</formula>
    </cfRule>
    <cfRule type="expression" dxfId="20259" priority="3642">
      <formula>SEARCH("INTERROTTO",$M289)&gt;0</formula>
    </cfRule>
  </conditionalFormatting>
  <conditionalFormatting sqref="E288:G288 N288:Q288">
    <cfRule type="expression" dxfId="20258" priority="3631">
      <formula>SEARCH("IN CORSO",$M288)&gt;0</formula>
    </cfRule>
    <cfRule type="expression" dxfId="20257" priority="3632">
      <formula>SEARCH("CHIUSO",$M288)&gt;0</formula>
    </cfRule>
    <cfRule type="expression" dxfId="20256" priority="3633">
      <formula>SEARCH("EMESSO",$M288)&gt;0</formula>
    </cfRule>
    <cfRule type="expression" dxfId="20255" priority="3634">
      <formula>SEARCH("RICHIESTO",$M288)&gt;0</formula>
    </cfRule>
    <cfRule type="expression" dxfId="20254" priority="3635">
      <formula>SEARCH("DA CHIUDERE",$M288)&gt;0</formula>
    </cfRule>
    <cfRule type="expression" dxfId="20253" priority="3636">
      <formula>SEARCH("INTERROTTO",$M288)&gt;0</formula>
    </cfRule>
  </conditionalFormatting>
  <conditionalFormatting sqref="R288:S288">
    <cfRule type="expression" dxfId="20252" priority="3625">
      <formula>SEARCH("IN CORSO",$M288)&gt;0</formula>
    </cfRule>
    <cfRule type="expression" dxfId="20251" priority="3626">
      <formula>SEARCH("CHIUSO",$M288)&gt;0</formula>
    </cfRule>
    <cfRule type="expression" dxfId="20250" priority="3627">
      <formula>SEARCH("EMESSO",$M288)&gt;0</formula>
    </cfRule>
    <cfRule type="expression" dxfId="20249" priority="3628">
      <formula>SEARCH("RICHIESTO",$M288)&gt;0</formula>
    </cfRule>
    <cfRule type="expression" dxfId="20248" priority="3629">
      <formula>SEARCH("DA CHIUDERE",$M288)&gt;0</formula>
    </cfRule>
    <cfRule type="expression" dxfId="20247" priority="3630">
      <formula>SEARCH("INTERROTTO",$M288)&gt;0</formula>
    </cfRule>
  </conditionalFormatting>
  <conditionalFormatting sqref="M288">
    <cfRule type="expression" dxfId="20246" priority="3619">
      <formula>SEARCH("IN CORSO",$M288)&gt;0</formula>
    </cfRule>
    <cfRule type="expression" dxfId="20245" priority="3620">
      <formula>SEARCH("CHIUSO",$M288)&gt;0</formula>
    </cfRule>
    <cfRule type="expression" dxfId="20244" priority="3621">
      <formula>SEARCH("EMESSO",$M288)&gt;0</formula>
    </cfRule>
    <cfRule type="expression" dxfId="20243" priority="3622">
      <formula>SEARCH("RICHIESTO",$M288)&gt;0</formula>
    </cfRule>
    <cfRule type="expression" dxfId="20242" priority="3623">
      <formula>SEARCH("DA CHIUDERE",$M288)&gt;0</formula>
    </cfRule>
    <cfRule type="expression" dxfId="20241" priority="3624">
      <formula>SEARCH("INTERROTTO",$M288)&gt;0</formula>
    </cfRule>
  </conditionalFormatting>
  <conditionalFormatting sqref="E287:G287 N287:Q287">
    <cfRule type="expression" dxfId="20240" priority="3613">
      <formula>SEARCH("IN CORSO",$M287)&gt;0</formula>
    </cfRule>
    <cfRule type="expression" dxfId="20239" priority="3614">
      <formula>SEARCH("CHIUSO",$M287)&gt;0</formula>
    </cfRule>
    <cfRule type="expression" dxfId="20238" priority="3615">
      <formula>SEARCH("EMESSO",$M287)&gt;0</formula>
    </cfRule>
    <cfRule type="expression" dxfId="20237" priority="3616">
      <formula>SEARCH("RICHIESTO",$M287)&gt;0</formula>
    </cfRule>
    <cfRule type="expression" dxfId="20236" priority="3617">
      <formula>SEARCH("DA CHIUDERE",$M287)&gt;0</formula>
    </cfRule>
    <cfRule type="expression" dxfId="20235" priority="3618">
      <formula>SEARCH("INTERROTTO",$M287)&gt;0</formula>
    </cfRule>
  </conditionalFormatting>
  <conditionalFormatting sqref="R287:S287">
    <cfRule type="expression" dxfId="20234" priority="3607">
      <formula>SEARCH("IN CORSO",$M287)&gt;0</formula>
    </cfRule>
    <cfRule type="expression" dxfId="20233" priority="3608">
      <formula>SEARCH("CHIUSO",$M287)&gt;0</formula>
    </cfRule>
    <cfRule type="expression" dxfId="20232" priority="3609">
      <formula>SEARCH("EMESSO",$M287)&gt;0</formula>
    </cfRule>
    <cfRule type="expression" dxfId="20231" priority="3610">
      <formula>SEARCH("RICHIESTO",$M287)&gt;0</formula>
    </cfRule>
    <cfRule type="expression" dxfId="20230" priority="3611">
      <formula>SEARCH("DA CHIUDERE",$M287)&gt;0</formula>
    </cfRule>
    <cfRule type="expression" dxfId="20229" priority="3612">
      <formula>SEARCH("INTERROTTO",$M287)&gt;0</formula>
    </cfRule>
  </conditionalFormatting>
  <conditionalFormatting sqref="M287">
    <cfRule type="expression" dxfId="20228" priority="3601">
      <formula>SEARCH("IN CORSO",$M287)&gt;0</formula>
    </cfRule>
    <cfRule type="expression" dxfId="20227" priority="3602">
      <formula>SEARCH("CHIUSO",$M287)&gt;0</formula>
    </cfRule>
    <cfRule type="expression" dxfId="20226" priority="3603">
      <formula>SEARCH("EMESSO",$M287)&gt;0</formula>
    </cfRule>
    <cfRule type="expression" dxfId="20225" priority="3604">
      <formula>SEARCH("RICHIESTO",$M287)&gt;0</formula>
    </cfRule>
    <cfRule type="expression" dxfId="20224" priority="3605">
      <formula>SEARCH("DA CHIUDERE",$M287)&gt;0</formula>
    </cfRule>
    <cfRule type="expression" dxfId="20223" priority="3606">
      <formula>SEARCH("INTERROTTO",$M287)&gt;0</formula>
    </cfRule>
  </conditionalFormatting>
  <conditionalFormatting sqref="E286:G286 N286:Q286">
    <cfRule type="expression" dxfId="20222" priority="3595">
      <formula>SEARCH("IN CORSO",$M286)&gt;0</formula>
    </cfRule>
    <cfRule type="expression" dxfId="20221" priority="3596">
      <formula>SEARCH("CHIUSO",$M286)&gt;0</formula>
    </cfRule>
    <cfRule type="expression" dxfId="20220" priority="3597">
      <formula>SEARCH("EMESSO",$M286)&gt;0</formula>
    </cfRule>
    <cfRule type="expression" dxfId="20219" priority="3598">
      <formula>SEARCH("RICHIESTO",$M286)&gt;0</formula>
    </cfRule>
    <cfRule type="expression" dxfId="20218" priority="3599">
      <formula>SEARCH("DA CHIUDERE",$M286)&gt;0</formula>
    </cfRule>
    <cfRule type="expression" dxfId="20217" priority="3600">
      <formula>SEARCH("INTERROTTO",$M286)&gt;0</formula>
    </cfRule>
  </conditionalFormatting>
  <conditionalFormatting sqref="R286:S286">
    <cfRule type="expression" dxfId="20216" priority="3589">
      <formula>SEARCH("IN CORSO",$M286)&gt;0</formula>
    </cfRule>
    <cfRule type="expression" dxfId="20215" priority="3590">
      <formula>SEARCH("CHIUSO",$M286)&gt;0</formula>
    </cfRule>
    <cfRule type="expression" dxfId="20214" priority="3591">
      <formula>SEARCH("EMESSO",$M286)&gt;0</formula>
    </cfRule>
    <cfRule type="expression" dxfId="20213" priority="3592">
      <formula>SEARCH("RICHIESTO",$M286)&gt;0</formula>
    </cfRule>
    <cfRule type="expression" dxfId="20212" priority="3593">
      <formula>SEARCH("DA CHIUDERE",$M286)&gt;0</formula>
    </cfRule>
    <cfRule type="expression" dxfId="20211" priority="3594">
      <formula>SEARCH("INTERROTTO",$M286)&gt;0</formula>
    </cfRule>
  </conditionalFormatting>
  <conditionalFormatting sqref="M286">
    <cfRule type="expression" dxfId="20210" priority="3583">
      <formula>SEARCH("IN CORSO",$M286)&gt;0</formula>
    </cfRule>
    <cfRule type="expression" dxfId="20209" priority="3584">
      <formula>SEARCH("CHIUSO",$M286)&gt;0</formula>
    </cfRule>
    <cfRule type="expression" dxfId="20208" priority="3585">
      <formula>SEARCH("EMESSO",$M286)&gt;0</formula>
    </cfRule>
    <cfRule type="expression" dxfId="20207" priority="3586">
      <formula>SEARCH("RICHIESTO",$M286)&gt;0</formula>
    </cfRule>
    <cfRule type="expression" dxfId="20206" priority="3587">
      <formula>SEARCH("DA CHIUDERE",$M286)&gt;0</formula>
    </cfRule>
    <cfRule type="expression" dxfId="20205" priority="3588">
      <formula>SEARCH("INTERROTTO",$M286)&gt;0</formula>
    </cfRule>
  </conditionalFormatting>
  <conditionalFormatting sqref="E285:G285 N285:Q285">
    <cfRule type="expression" dxfId="20204" priority="3577">
      <formula>SEARCH("IN CORSO",$M285)&gt;0</formula>
    </cfRule>
    <cfRule type="expression" dxfId="20203" priority="3578">
      <formula>SEARCH("CHIUSO",$M285)&gt;0</formula>
    </cfRule>
    <cfRule type="expression" dxfId="20202" priority="3579">
      <formula>SEARCH("EMESSO",$M285)&gt;0</formula>
    </cfRule>
    <cfRule type="expression" dxfId="20201" priority="3580">
      <formula>SEARCH("RICHIESTO",$M285)&gt;0</formula>
    </cfRule>
    <cfRule type="expression" dxfId="20200" priority="3581">
      <formula>SEARCH("DA CHIUDERE",$M285)&gt;0</formula>
    </cfRule>
    <cfRule type="expression" dxfId="20199" priority="3582">
      <formula>SEARCH("INTERROTTO",$M285)&gt;0</formula>
    </cfRule>
  </conditionalFormatting>
  <conditionalFormatting sqref="R285:S285">
    <cfRule type="expression" dxfId="20198" priority="3571">
      <formula>SEARCH("IN CORSO",$M285)&gt;0</formula>
    </cfRule>
    <cfRule type="expression" dxfId="20197" priority="3572">
      <formula>SEARCH("CHIUSO",$M285)&gt;0</formula>
    </cfRule>
    <cfRule type="expression" dxfId="20196" priority="3573">
      <formula>SEARCH("EMESSO",$M285)&gt;0</formula>
    </cfRule>
    <cfRule type="expression" dxfId="20195" priority="3574">
      <formula>SEARCH("RICHIESTO",$M285)&gt;0</formula>
    </cfRule>
    <cfRule type="expression" dxfId="20194" priority="3575">
      <formula>SEARCH("DA CHIUDERE",$M285)&gt;0</formula>
    </cfRule>
    <cfRule type="expression" dxfId="20193" priority="3576">
      <formula>SEARCH("INTERROTTO",$M285)&gt;0</formula>
    </cfRule>
  </conditionalFormatting>
  <conditionalFormatting sqref="M285">
    <cfRule type="expression" dxfId="20192" priority="3565">
      <formula>SEARCH("IN CORSO",$M285)&gt;0</formula>
    </cfRule>
    <cfRule type="expression" dxfId="20191" priority="3566">
      <formula>SEARCH("CHIUSO",$M285)&gt;0</formula>
    </cfRule>
    <cfRule type="expression" dxfId="20190" priority="3567">
      <formula>SEARCH("EMESSO",$M285)&gt;0</formula>
    </cfRule>
    <cfRule type="expression" dxfId="20189" priority="3568">
      <formula>SEARCH("RICHIESTO",$M285)&gt;0</formula>
    </cfRule>
    <cfRule type="expression" dxfId="20188" priority="3569">
      <formula>SEARCH("DA CHIUDERE",$M285)&gt;0</formula>
    </cfRule>
    <cfRule type="expression" dxfId="20187" priority="3570">
      <formula>SEARCH("INTERROTTO",$M285)&gt;0</formula>
    </cfRule>
  </conditionalFormatting>
  <conditionalFormatting sqref="E284:G284 N284:Q284">
    <cfRule type="expression" dxfId="20186" priority="3559">
      <formula>SEARCH("IN CORSO",$M284)&gt;0</formula>
    </cfRule>
    <cfRule type="expression" dxfId="20185" priority="3560">
      <formula>SEARCH("CHIUSO",$M284)&gt;0</formula>
    </cfRule>
    <cfRule type="expression" dxfId="20184" priority="3561">
      <formula>SEARCH("EMESSO",$M284)&gt;0</formula>
    </cfRule>
    <cfRule type="expression" dxfId="20183" priority="3562">
      <formula>SEARCH("RICHIESTO",$M284)&gt;0</formula>
    </cfRule>
    <cfRule type="expression" dxfId="20182" priority="3563">
      <formula>SEARCH("DA CHIUDERE",$M284)&gt;0</formula>
    </cfRule>
    <cfRule type="expression" dxfId="20181" priority="3564">
      <formula>SEARCH("INTERROTTO",$M284)&gt;0</formula>
    </cfRule>
  </conditionalFormatting>
  <conditionalFormatting sqref="R284:S284">
    <cfRule type="expression" dxfId="20180" priority="3553">
      <formula>SEARCH("IN CORSO",$M284)&gt;0</formula>
    </cfRule>
    <cfRule type="expression" dxfId="20179" priority="3554">
      <formula>SEARCH("CHIUSO",$M284)&gt;0</formula>
    </cfRule>
    <cfRule type="expression" dxfId="20178" priority="3555">
      <formula>SEARCH("EMESSO",$M284)&gt;0</formula>
    </cfRule>
    <cfRule type="expression" dxfId="20177" priority="3556">
      <formula>SEARCH("RICHIESTO",$M284)&gt;0</formula>
    </cfRule>
    <cfRule type="expression" dxfId="20176" priority="3557">
      <formula>SEARCH("DA CHIUDERE",$M284)&gt;0</formula>
    </cfRule>
    <cfRule type="expression" dxfId="20175" priority="3558">
      <formula>SEARCH("INTERROTTO",$M284)&gt;0</formula>
    </cfRule>
  </conditionalFormatting>
  <conditionalFormatting sqref="M284">
    <cfRule type="expression" dxfId="20174" priority="3547">
      <formula>SEARCH("IN CORSO",$M284)&gt;0</formula>
    </cfRule>
    <cfRule type="expression" dxfId="20173" priority="3548">
      <formula>SEARCH("CHIUSO",$M284)&gt;0</formula>
    </cfRule>
    <cfRule type="expression" dxfId="20172" priority="3549">
      <formula>SEARCH("EMESSO",$M284)&gt;0</formula>
    </cfRule>
    <cfRule type="expression" dxfId="20171" priority="3550">
      <formula>SEARCH("RICHIESTO",$M284)&gt;0</formula>
    </cfRule>
    <cfRule type="expression" dxfId="20170" priority="3551">
      <formula>SEARCH("DA CHIUDERE",$M284)&gt;0</formula>
    </cfRule>
    <cfRule type="expression" dxfId="20169" priority="3552">
      <formula>SEARCH("INTERROTTO",$M284)&gt;0</formula>
    </cfRule>
  </conditionalFormatting>
  <conditionalFormatting sqref="E283:G283 N283:Q283">
    <cfRule type="expression" dxfId="20168" priority="3541">
      <formula>SEARCH("IN CORSO",$M283)&gt;0</formula>
    </cfRule>
    <cfRule type="expression" dxfId="20167" priority="3542">
      <formula>SEARCH("CHIUSO",$M283)&gt;0</formula>
    </cfRule>
    <cfRule type="expression" dxfId="20166" priority="3543">
      <formula>SEARCH("EMESSO",$M283)&gt;0</formula>
    </cfRule>
    <cfRule type="expression" dxfId="20165" priority="3544">
      <formula>SEARCH("RICHIESTO",$M283)&gt;0</formula>
    </cfRule>
    <cfRule type="expression" dxfId="20164" priority="3545">
      <formula>SEARCH("DA CHIUDERE",$M283)&gt;0</formula>
    </cfRule>
    <cfRule type="expression" dxfId="20163" priority="3546">
      <formula>SEARCH("INTERROTTO",$M283)&gt;0</formula>
    </cfRule>
  </conditionalFormatting>
  <conditionalFormatting sqref="R283:S283">
    <cfRule type="expression" dxfId="20162" priority="3535">
      <formula>SEARCH("IN CORSO",$M283)&gt;0</formula>
    </cfRule>
    <cfRule type="expression" dxfId="20161" priority="3536">
      <formula>SEARCH("CHIUSO",$M283)&gt;0</formula>
    </cfRule>
    <cfRule type="expression" dxfId="20160" priority="3537">
      <formula>SEARCH("EMESSO",$M283)&gt;0</formula>
    </cfRule>
    <cfRule type="expression" dxfId="20159" priority="3538">
      <formula>SEARCH("RICHIESTO",$M283)&gt;0</formula>
    </cfRule>
    <cfRule type="expression" dxfId="20158" priority="3539">
      <formula>SEARCH("DA CHIUDERE",$M283)&gt;0</formula>
    </cfRule>
    <cfRule type="expression" dxfId="20157" priority="3540">
      <formula>SEARCH("INTERROTTO",$M283)&gt;0</formula>
    </cfRule>
  </conditionalFormatting>
  <conditionalFormatting sqref="M283">
    <cfRule type="expression" dxfId="20156" priority="3529">
      <formula>SEARCH("IN CORSO",$M283)&gt;0</formula>
    </cfRule>
    <cfRule type="expression" dxfId="20155" priority="3530">
      <formula>SEARCH("CHIUSO",$M283)&gt;0</formula>
    </cfRule>
    <cfRule type="expression" dxfId="20154" priority="3531">
      <formula>SEARCH("EMESSO",$M283)&gt;0</formula>
    </cfRule>
    <cfRule type="expression" dxfId="20153" priority="3532">
      <formula>SEARCH("RICHIESTO",$M283)&gt;0</formula>
    </cfRule>
    <cfRule type="expression" dxfId="20152" priority="3533">
      <formula>SEARCH("DA CHIUDERE",$M283)&gt;0</formula>
    </cfRule>
    <cfRule type="expression" dxfId="20151" priority="3534">
      <formula>SEARCH("INTERROTTO",$M283)&gt;0</formula>
    </cfRule>
  </conditionalFormatting>
  <conditionalFormatting sqref="E282:G282 N282:Q282">
    <cfRule type="expression" dxfId="20150" priority="3523">
      <formula>SEARCH("IN CORSO",$M282)&gt;0</formula>
    </cfRule>
    <cfRule type="expression" dxfId="20149" priority="3524">
      <formula>SEARCH("CHIUSO",$M282)&gt;0</formula>
    </cfRule>
    <cfRule type="expression" dxfId="20148" priority="3525">
      <formula>SEARCH("EMESSO",$M282)&gt;0</formula>
    </cfRule>
    <cfRule type="expression" dxfId="20147" priority="3526">
      <formula>SEARCH("RICHIESTO",$M282)&gt;0</formula>
    </cfRule>
    <cfRule type="expression" dxfId="20146" priority="3527">
      <formula>SEARCH("DA CHIUDERE",$M282)&gt;0</formula>
    </cfRule>
    <cfRule type="expression" dxfId="20145" priority="3528">
      <formula>SEARCH("INTERROTTO",$M282)&gt;0</formula>
    </cfRule>
  </conditionalFormatting>
  <conditionalFormatting sqref="R282:S282">
    <cfRule type="expression" dxfId="20144" priority="3517">
      <formula>SEARCH("IN CORSO",$M282)&gt;0</formula>
    </cfRule>
    <cfRule type="expression" dxfId="20143" priority="3518">
      <formula>SEARCH("CHIUSO",$M282)&gt;0</formula>
    </cfRule>
    <cfRule type="expression" dxfId="20142" priority="3519">
      <formula>SEARCH("EMESSO",$M282)&gt;0</formula>
    </cfRule>
    <cfRule type="expression" dxfId="20141" priority="3520">
      <formula>SEARCH("RICHIESTO",$M282)&gt;0</formula>
    </cfRule>
    <cfRule type="expression" dxfId="20140" priority="3521">
      <formula>SEARCH("DA CHIUDERE",$M282)&gt;0</formula>
    </cfRule>
    <cfRule type="expression" dxfId="20139" priority="3522">
      <formula>SEARCH("INTERROTTO",$M282)&gt;0</formula>
    </cfRule>
  </conditionalFormatting>
  <conditionalFormatting sqref="M282">
    <cfRule type="expression" dxfId="20138" priority="3511">
      <formula>SEARCH("IN CORSO",$M282)&gt;0</formula>
    </cfRule>
    <cfRule type="expression" dxfId="20137" priority="3512">
      <formula>SEARCH("CHIUSO",$M282)&gt;0</formula>
    </cfRule>
    <cfRule type="expression" dxfId="20136" priority="3513">
      <formula>SEARCH("EMESSO",$M282)&gt;0</formula>
    </cfRule>
    <cfRule type="expression" dxfId="20135" priority="3514">
      <formula>SEARCH("RICHIESTO",$M282)&gt;0</formula>
    </cfRule>
    <cfRule type="expression" dxfId="20134" priority="3515">
      <formula>SEARCH("DA CHIUDERE",$M282)&gt;0</formula>
    </cfRule>
    <cfRule type="expression" dxfId="20133" priority="3516">
      <formula>SEARCH("INTERROTTO",$M282)&gt;0</formula>
    </cfRule>
  </conditionalFormatting>
  <conditionalFormatting sqref="E281:G281 N281:Q281">
    <cfRule type="expression" dxfId="20132" priority="3505">
      <formula>SEARCH("IN CORSO",$M281)&gt;0</formula>
    </cfRule>
    <cfRule type="expression" dxfId="20131" priority="3506">
      <formula>SEARCH("CHIUSO",$M281)&gt;0</formula>
    </cfRule>
    <cfRule type="expression" dxfId="20130" priority="3507">
      <formula>SEARCH("EMESSO",$M281)&gt;0</formula>
    </cfRule>
    <cfRule type="expression" dxfId="20129" priority="3508">
      <formula>SEARCH("RICHIESTO",$M281)&gt;0</formula>
    </cfRule>
    <cfRule type="expression" dxfId="20128" priority="3509">
      <formula>SEARCH("DA CHIUDERE",$M281)&gt;0</formula>
    </cfRule>
    <cfRule type="expression" dxfId="20127" priority="3510">
      <formula>SEARCH("INTERROTTO",$M281)&gt;0</formula>
    </cfRule>
  </conditionalFormatting>
  <conditionalFormatting sqref="R281:S281">
    <cfRule type="expression" dxfId="20126" priority="3499">
      <formula>SEARCH("IN CORSO",$M281)&gt;0</formula>
    </cfRule>
    <cfRule type="expression" dxfId="20125" priority="3500">
      <formula>SEARCH("CHIUSO",$M281)&gt;0</formula>
    </cfRule>
    <cfRule type="expression" dxfId="20124" priority="3501">
      <formula>SEARCH("EMESSO",$M281)&gt;0</formula>
    </cfRule>
    <cfRule type="expression" dxfId="20123" priority="3502">
      <formula>SEARCH("RICHIESTO",$M281)&gt;0</formula>
    </cfRule>
    <cfRule type="expression" dxfId="20122" priority="3503">
      <formula>SEARCH("DA CHIUDERE",$M281)&gt;0</formula>
    </cfRule>
    <cfRule type="expression" dxfId="20121" priority="3504">
      <formula>SEARCH("INTERROTTO",$M281)&gt;0</formula>
    </cfRule>
  </conditionalFormatting>
  <conditionalFormatting sqref="M281">
    <cfRule type="expression" dxfId="20120" priority="3493">
      <formula>SEARCH("IN CORSO",$M281)&gt;0</formula>
    </cfRule>
    <cfRule type="expression" dxfId="20119" priority="3494">
      <formula>SEARCH("CHIUSO",$M281)&gt;0</formula>
    </cfRule>
    <cfRule type="expression" dxfId="20118" priority="3495">
      <formula>SEARCH("EMESSO",$M281)&gt;0</formula>
    </cfRule>
    <cfRule type="expression" dxfId="20117" priority="3496">
      <formula>SEARCH("RICHIESTO",$M281)&gt;0</formula>
    </cfRule>
    <cfRule type="expression" dxfId="20116" priority="3497">
      <formula>SEARCH("DA CHIUDERE",$M281)&gt;0</formula>
    </cfRule>
    <cfRule type="expression" dxfId="20115" priority="3498">
      <formula>SEARCH("INTERROTTO",$M281)&gt;0</formula>
    </cfRule>
  </conditionalFormatting>
  <conditionalFormatting sqref="E280:G280 N280:Q280">
    <cfRule type="expression" dxfId="20114" priority="3487">
      <formula>SEARCH("IN CORSO",$M280)&gt;0</formula>
    </cfRule>
    <cfRule type="expression" dxfId="20113" priority="3488">
      <formula>SEARCH("CHIUSO",$M280)&gt;0</formula>
    </cfRule>
    <cfRule type="expression" dxfId="20112" priority="3489">
      <formula>SEARCH("EMESSO",$M280)&gt;0</formula>
    </cfRule>
    <cfRule type="expression" dxfId="20111" priority="3490">
      <formula>SEARCH("RICHIESTO",$M280)&gt;0</formula>
    </cfRule>
    <cfRule type="expression" dxfId="20110" priority="3491">
      <formula>SEARCH("DA CHIUDERE",$M280)&gt;0</formula>
    </cfRule>
    <cfRule type="expression" dxfId="20109" priority="3492">
      <formula>SEARCH("INTERROTTO",$M280)&gt;0</formula>
    </cfRule>
  </conditionalFormatting>
  <conditionalFormatting sqref="R280:S280">
    <cfRule type="expression" dxfId="20108" priority="3481">
      <formula>SEARCH("IN CORSO",$M280)&gt;0</formula>
    </cfRule>
    <cfRule type="expression" dxfId="20107" priority="3482">
      <formula>SEARCH("CHIUSO",$M280)&gt;0</formula>
    </cfRule>
    <cfRule type="expression" dxfId="20106" priority="3483">
      <formula>SEARCH("EMESSO",$M280)&gt;0</formula>
    </cfRule>
    <cfRule type="expression" dxfId="20105" priority="3484">
      <formula>SEARCH("RICHIESTO",$M280)&gt;0</formula>
    </cfRule>
    <cfRule type="expression" dxfId="20104" priority="3485">
      <formula>SEARCH("DA CHIUDERE",$M280)&gt;0</formula>
    </cfRule>
    <cfRule type="expression" dxfId="20103" priority="3486">
      <formula>SEARCH("INTERROTTO",$M280)&gt;0</formula>
    </cfRule>
  </conditionalFormatting>
  <conditionalFormatting sqref="M280">
    <cfRule type="expression" dxfId="20102" priority="3475">
      <formula>SEARCH("IN CORSO",$M280)&gt;0</formula>
    </cfRule>
    <cfRule type="expression" dxfId="20101" priority="3476">
      <formula>SEARCH("CHIUSO",$M280)&gt;0</formula>
    </cfRule>
    <cfRule type="expression" dxfId="20100" priority="3477">
      <formula>SEARCH("EMESSO",$M280)&gt;0</formula>
    </cfRule>
    <cfRule type="expression" dxfId="20099" priority="3478">
      <formula>SEARCH("RICHIESTO",$M280)&gt;0</formula>
    </cfRule>
    <cfRule type="expression" dxfId="20098" priority="3479">
      <formula>SEARCH("DA CHIUDERE",$M280)&gt;0</formula>
    </cfRule>
    <cfRule type="expression" dxfId="20097" priority="3480">
      <formula>SEARCH("INTERROTTO",$M280)&gt;0</formula>
    </cfRule>
  </conditionalFormatting>
  <conditionalFormatting sqref="E279:G279 N279:Q279">
    <cfRule type="expression" dxfId="20096" priority="3469">
      <formula>SEARCH("IN CORSO",$M279)&gt;0</formula>
    </cfRule>
    <cfRule type="expression" dxfId="20095" priority="3470">
      <formula>SEARCH("CHIUSO",$M279)&gt;0</formula>
    </cfRule>
    <cfRule type="expression" dxfId="20094" priority="3471">
      <formula>SEARCH("EMESSO",$M279)&gt;0</formula>
    </cfRule>
    <cfRule type="expression" dxfId="20093" priority="3472">
      <formula>SEARCH("RICHIESTO",$M279)&gt;0</formula>
    </cfRule>
    <cfRule type="expression" dxfId="20092" priority="3473">
      <formula>SEARCH("DA CHIUDERE",$M279)&gt;0</formula>
    </cfRule>
    <cfRule type="expression" dxfId="20091" priority="3474">
      <formula>SEARCH("INTERROTTO",$M279)&gt;0</formula>
    </cfRule>
  </conditionalFormatting>
  <conditionalFormatting sqref="R279:S279">
    <cfRule type="expression" dxfId="20090" priority="3463">
      <formula>SEARCH("IN CORSO",$M279)&gt;0</formula>
    </cfRule>
    <cfRule type="expression" dxfId="20089" priority="3464">
      <formula>SEARCH("CHIUSO",$M279)&gt;0</formula>
    </cfRule>
    <cfRule type="expression" dxfId="20088" priority="3465">
      <formula>SEARCH("EMESSO",$M279)&gt;0</formula>
    </cfRule>
    <cfRule type="expression" dxfId="20087" priority="3466">
      <formula>SEARCH("RICHIESTO",$M279)&gt;0</formula>
    </cfRule>
    <cfRule type="expression" dxfId="20086" priority="3467">
      <formula>SEARCH("DA CHIUDERE",$M279)&gt;0</formula>
    </cfRule>
    <cfRule type="expression" dxfId="20085" priority="3468">
      <formula>SEARCH("INTERROTTO",$M279)&gt;0</formula>
    </cfRule>
  </conditionalFormatting>
  <conditionalFormatting sqref="M279">
    <cfRule type="expression" dxfId="20084" priority="3457">
      <formula>SEARCH("IN CORSO",$M279)&gt;0</formula>
    </cfRule>
    <cfRule type="expression" dxfId="20083" priority="3458">
      <formula>SEARCH("CHIUSO",$M279)&gt;0</formula>
    </cfRule>
    <cfRule type="expression" dxfId="20082" priority="3459">
      <formula>SEARCH("EMESSO",$M279)&gt;0</formula>
    </cfRule>
    <cfRule type="expression" dxfId="20081" priority="3460">
      <formula>SEARCH("RICHIESTO",$M279)&gt;0</formula>
    </cfRule>
    <cfRule type="expression" dxfId="20080" priority="3461">
      <formula>SEARCH("DA CHIUDERE",$M279)&gt;0</formula>
    </cfRule>
    <cfRule type="expression" dxfId="20079" priority="3462">
      <formula>SEARCH("INTERROTTO",$M279)&gt;0</formula>
    </cfRule>
  </conditionalFormatting>
  <conditionalFormatting sqref="E278:G278 N278:Q278">
    <cfRule type="expression" dxfId="20078" priority="3451">
      <formula>SEARCH("IN CORSO",$M278)&gt;0</formula>
    </cfRule>
    <cfRule type="expression" dxfId="20077" priority="3452">
      <formula>SEARCH("CHIUSO",$M278)&gt;0</formula>
    </cfRule>
    <cfRule type="expression" dxfId="20076" priority="3453">
      <formula>SEARCH("EMESSO",$M278)&gt;0</formula>
    </cfRule>
    <cfRule type="expression" dxfId="20075" priority="3454">
      <formula>SEARCH("RICHIESTO",$M278)&gt;0</formula>
    </cfRule>
    <cfRule type="expression" dxfId="20074" priority="3455">
      <formula>SEARCH("DA CHIUDERE",$M278)&gt;0</formula>
    </cfRule>
    <cfRule type="expression" dxfId="20073" priority="3456">
      <formula>SEARCH("INTERROTTO",$M278)&gt;0</formula>
    </cfRule>
  </conditionalFormatting>
  <conditionalFormatting sqref="R278:S278">
    <cfRule type="expression" dxfId="20072" priority="3445">
      <formula>SEARCH("IN CORSO",$M278)&gt;0</formula>
    </cfRule>
    <cfRule type="expression" dxfId="20071" priority="3446">
      <formula>SEARCH("CHIUSO",$M278)&gt;0</formula>
    </cfRule>
    <cfRule type="expression" dxfId="20070" priority="3447">
      <formula>SEARCH("EMESSO",$M278)&gt;0</formula>
    </cfRule>
    <cfRule type="expression" dxfId="20069" priority="3448">
      <formula>SEARCH("RICHIESTO",$M278)&gt;0</formula>
    </cfRule>
    <cfRule type="expression" dxfId="20068" priority="3449">
      <formula>SEARCH("DA CHIUDERE",$M278)&gt;0</formula>
    </cfRule>
    <cfRule type="expression" dxfId="20067" priority="3450">
      <formula>SEARCH("INTERROTTO",$M278)&gt;0</formula>
    </cfRule>
  </conditionalFormatting>
  <conditionalFormatting sqref="M278">
    <cfRule type="expression" dxfId="20066" priority="3439">
      <formula>SEARCH("IN CORSO",$M278)&gt;0</formula>
    </cfRule>
    <cfRule type="expression" dxfId="20065" priority="3440">
      <formula>SEARCH("CHIUSO",$M278)&gt;0</formula>
    </cfRule>
    <cfRule type="expression" dxfId="20064" priority="3441">
      <formula>SEARCH("EMESSO",$M278)&gt;0</formula>
    </cfRule>
    <cfRule type="expression" dxfId="20063" priority="3442">
      <formula>SEARCH("RICHIESTO",$M278)&gt;0</formula>
    </cfRule>
    <cfRule type="expression" dxfId="20062" priority="3443">
      <formula>SEARCH("DA CHIUDERE",$M278)&gt;0</formula>
    </cfRule>
    <cfRule type="expression" dxfId="20061" priority="3444">
      <formula>SEARCH("INTERROTTO",$M278)&gt;0</formula>
    </cfRule>
  </conditionalFormatting>
  <conditionalFormatting sqref="E277:G277 N277:Q277">
    <cfRule type="expression" dxfId="20060" priority="3433">
      <formula>SEARCH("IN CORSO",$M277)&gt;0</formula>
    </cfRule>
    <cfRule type="expression" dxfId="20059" priority="3434">
      <formula>SEARCH("CHIUSO",$M277)&gt;0</formula>
    </cfRule>
    <cfRule type="expression" dxfId="20058" priority="3435">
      <formula>SEARCH("EMESSO",$M277)&gt;0</formula>
    </cfRule>
    <cfRule type="expression" dxfId="20057" priority="3436">
      <formula>SEARCH("RICHIESTO",$M277)&gt;0</formula>
    </cfRule>
    <cfRule type="expression" dxfId="20056" priority="3437">
      <formula>SEARCH("DA CHIUDERE",$M277)&gt;0</formula>
    </cfRule>
    <cfRule type="expression" dxfId="20055" priority="3438">
      <formula>SEARCH("INTERROTTO",$M277)&gt;0</formula>
    </cfRule>
  </conditionalFormatting>
  <conditionalFormatting sqref="R277:S277">
    <cfRule type="expression" dxfId="20054" priority="3427">
      <formula>SEARCH("IN CORSO",$M277)&gt;0</formula>
    </cfRule>
    <cfRule type="expression" dxfId="20053" priority="3428">
      <formula>SEARCH("CHIUSO",$M277)&gt;0</formula>
    </cfRule>
    <cfRule type="expression" dxfId="20052" priority="3429">
      <formula>SEARCH("EMESSO",$M277)&gt;0</formula>
    </cfRule>
    <cfRule type="expression" dxfId="20051" priority="3430">
      <formula>SEARCH("RICHIESTO",$M277)&gt;0</formula>
    </cfRule>
    <cfRule type="expression" dxfId="20050" priority="3431">
      <formula>SEARCH("DA CHIUDERE",$M277)&gt;0</formula>
    </cfRule>
    <cfRule type="expression" dxfId="20049" priority="3432">
      <formula>SEARCH("INTERROTTO",$M277)&gt;0</formula>
    </cfRule>
  </conditionalFormatting>
  <conditionalFormatting sqref="M277">
    <cfRule type="expression" dxfId="20048" priority="3421">
      <formula>SEARCH("IN CORSO",$M277)&gt;0</formula>
    </cfRule>
    <cfRule type="expression" dxfId="20047" priority="3422">
      <formula>SEARCH("CHIUSO",$M277)&gt;0</formula>
    </cfRule>
    <cfRule type="expression" dxfId="20046" priority="3423">
      <formula>SEARCH("EMESSO",$M277)&gt;0</formula>
    </cfRule>
    <cfRule type="expression" dxfId="20045" priority="3424">
      <formula>SEARCH("RICHIESTO",$M277)&gt;0</formula>
    </cfRule>
    <cfRule type="expression" dxfId="20044" priority="3425">
      <formula>SEARCH("DA CHIUDERE",$M277)&gt;0</formula>
    </cfRule>
    <cfRule type="expression" dxfId="20043" priority="3426">
      <formula>SEARCH("INTERROTTO",$M277)&gt;0</formula>
    </cfRule>
  </conditionalFormatting>
  <conditionalFormatting sqref="E276:G276 N276:Q276">
    <cfRule type="expression" dxfId="20042" priority="3415">
      <formula>SEARCH("IN CORSO",$M276)&gt;0</formula>
    </cfRule>
    <cfRule type="expression" dxfId="20041" priority="3416">
      <formula>SEARCH("CHIUSO",$M276)&gt;0</formula>
    </cfRule>
    <cfRule type="expression" dxfId="20040" priority="3417">
      <formula>SEARCH("EMESSO",$M276)&gt;0</formula>
    </cfRule>
    <cfRule type="expression" dxfId="20039" priority="3418">
      <formula>SEARCH("RICHIESTO",$M276)&gt;0</formula>
    </cfRule>
    <cfRule type="expression" dxfId="20038" priority="3419">
      <formula>SEARCH("DA CHIUDERE",$M276)&gt;0</formula>
    </cfRule>
    <cfRule type="expression" dxfId="20037" priority="3420">
      <formula>SEARCH("INTERROTTO",$M276)&gt;0</formula>
    </cfRule>
  </conditionalFormatting>
  <conditionalFormatting sqref="R276:S276">
    <cfRule type="expression" dxfId="20036" priority="3409">
      <formula>SEARCH("IN CORSO",$M276)&gt;0</formula>
    </cfRule>
    <cfRule type="expression" dxfId="20035" priority="3410">
      <formula>SEARCH("CHIUSO",$M276)&gt;0</formula>
    </cfRule>
    <cfRule type="expression" dxfId="20034" priority="3411">
      <formula>SEARCH("EMESSO",$M276)&gt;0</formula>
    </cfRule>
    <cfRule type="expression" dxfId="20033" priority="3412">
      <formula>SEARCH("RICHIESTO",$M276)&gt;0</formula>
    </cfRule>
    <cfRule type="expression" dxfId="20032" priority="3413">
      <formula>SEARCH("DA CHIUDERE",$M276)&gt;0</formula>
    </cfRule>
    <cfRule type="expression" dxfId="20031" priority="3414">
      <formula>SEARCH("INTERROTTO",$M276)&gt;0</formula>
    </cfRule>
  </conditionalFormatting>
  <conditionalFormatting sqref="M276">
    <cfRule type="expression" dxfId="20030" priority="3403">
      <formula>SEARCH("IN CORSO",$M276)&gt;0</formula>
    </cfRule>
    <cfRule type="expression" dxfId="20029" priority="3404">
      <formula>SEARCH("CHIUSO",$M276)&gt;0</formula>
    </cfRule>
    <cfRule type="expression" dxfId="20028" priority="3405">
      <formula>SEARCH("EMESSO",$M276)&gt;0</formula>
    </cfRule>
    <cfRule type="expression" dxfId="20027" priority="3406">
      <formula>SEARCH("RICHIESTO",$M276)&gt;0</formula>
    </cfRule>
    <cfRule type="expression" dxfId="20026" priority="3407">
      <formula>SEARCH("DA CHIUDERE",$M276)&gt;0</formula>
    </cfRule>
    <cfRule type="expression" dxfId="20025" priority="3408">
      <formula>SEARCH("INTERROTTO",$M276)&gt;0</formula>
    </cfRule>
  </conditionalFormatting>
  <conditionalFormatting sqref="E275:G275 N275:Q275">
    <cfRule type="expression" dxfId="20024" priority="3397">
      <formula>SEARCH("IN CORSO",$M275)&gt;0</formula>
    </cfRule>
    <cfRule type="expression" dxfId="20023" priority="3398">
      <formula>SEARCH("CHIUSO",$M275)&gt;0</formula>
    </cfRule>
    <cfRule type="expression" dxfId="20022" priority="3399">
      <formula>SEARCH("EMESSO",$M275)&gt;0</formula>
    </cfRule>
    <cfRule type="expression" dxfId="20021" priority="3400">
      <formula>SEARCH("RICHIESTO",$M275)&gt;0</formula>
    </cfRule>
    <cfRule type="expression" dxfId="20020" priority="3401">
      <formula>SEARCH("DA CHIUDERE",$M275)&gt;0</formula>
    </cfRule>
    <cfRule type="expression" dxfId="20019" priority="3402">
      <formula>SEARCH("INTERROTTO",$M275)&gt;0</formula>
    </cfRule>
  </conditionalFormatting>
  <conditionalFormatting sqref="R275:S275">
    <cfRule type="expression" dxfId="20018" priority="3391">
      <formula>SEARCH("IN CORSO",$M275)&gt;0</formula>
    </cfRule>
    <cfRule type="expression" dxfId="20017" priority="3392">
      <formula>SEARCH("CHIUSO",$M275)&gt;0</formula>
    </cfRule>
    <cfRule type="expression" dxfId="20016" priority="3393">
      <formula>SEARCH("EMESSO",$M275)&gt;0</formula>
    </cfRule>
    <cfRule type="expression" dxfId="20015" priority="3394">
      <formula>SEARCH("RICHIESTO",$M275)&gt;0</formula>
    </cfRule>
    <cfRule type="expression" dxfId="20014" priority="3395">
      <formula>SEARCH("DA CHIUDERE",$M275)&gt;0</formula>
    </cfRule>
    <cfRule type="expression" dxfId="20013" priority="3396">
      <formula>SEARCH("INTERROTTO",$M275)&gt;0</formula>
    </cfRule>
  </conditionalFormatting>
  <conditionalFormatting sqref="M275">
    <cfRule type="expression" dxfId="20012" priority="3385">
      <formula>SEARCH("IN CORSO",$M275)&gt;0</formula>
    </cfRule>
    <cfRule type="expression" dxfId="20011" priority="3386">
      <formula>SEARCH("CHIUSO",$M275)&gt;0</formula>
    </cfRule>
    <cfRule type="expression" dxfId="20010" priority="3387">
      <formula>SEARCH("EMESSO",$M275)&gt;0</formula>
    </cfRule>
    <cfRule type="expression" dxfId="20009" priority="3388">
      <formula>SEARCH("RICHIESTO",$M275)&gt;0</formula>
    </cfRule>
    <cfRule type="expression" dxfId="20008" priority="3389">
      <formula>SEARCH("DA CHIUDERE",$M275)&gt;0</formula>
    </cfRule>
    <cfRule type="expression" dxfId="20007" priority="3390">
      <formula>SEARCH("INTERROTTO",$M275)&gt;0</formula>
    </cfRule>
  </conditionalFormatting>
  <conditionalFormatting sqref="E274:G274 N274:Q274">
    <cfRule type="expression" dxfId="20006" priority="3379">
      <formula>SEARCH("IN CORSO",$M274)&gt;0</formula>
    </cfRule>
    <cfRule type="expression" dxfId="20005" priority="3380">
      <formula>SEARCH("CHIUSO",$M274)&gt;0</formula>
    </cfRule>
    <cfRule type="expression" dxfId="20004" priority="3381">
      <formula>SEARCH("EMESSO",$M274)&gt;0</formula>
    </cfRule>
    <cfRule type="expression" dxfId="20003" priority="3382">
      <formula>SEARCH("RICHIESTO",$M274)&gt;0</formula>
    </cfRule>
    <cfRule type="expression" dxfId="20002" priority="3383">
      <formula>SEARCH("DA CHIUDERE",$M274)&gt;0</formula>
    </cfRule>
    <cfRule type="expression" dxfId="20001" priority="3384">
      <formula>SEARCH("INTERROTTO",$M274)&gt;0</formula>
    </cfRule>
  </conditionalFormatting>
  <conditionalFormatting sqref="R274:S274">
    <cfRule type="expression" dxfId="20000" priority="3373">
      <formula>SEARCH("IN CORSO",$M274)&gt;0</formula>
    </cfRule>
    <cfRule type="expression" dxfId="19999" priority="3374">
      <formula>SEARCH("CHIUSO",$M274)&gt;0</formula>
    </cfRule>
    <cfRule type="expression" dxfId="19998" priority="3375">
      <formula>SEARCH("EMESSO",$M274)&gt;0</formula>
    </cfRule>
    <cfRule type="expression" dxfId="19997" priority="3376">
      <formula>SEARCH("RICHIESTO",$M274)&gt;0</formula>
    </cfRule>
    <cfRule type="expression" dxfId="19996" priority="3377">
      <formula>SEARCH("DA CHIUDERE",$M274)&gt;0</formula>
    </cfRule>
    <cfRule type="expression" dxfId="19995" priority="3378">
      <formula>SEARCH("INTERROTTO",$M274)&gt;0</formula>
    </cfRule>
  </conditionalFormatting>
  <conditionalFormatting sqref="M274">
    <cfRule type="expression" dxfId="19994" priority="3367">
      <formula>SEARCH("IN CORSO",$M274)&gt;0</formula>
    </cfRule>
    <cfRule type="expression" dxfId="19993" priority="3368">
      <formula>SEARCH("CHIUSO",$M274)&gt;0</formula>
    </cfRule>
    <cfRule type="expression" dxfId="19992" priority="3369">
      <formula>SEARCH("EMESSO",$M274)&gt;0</formula>
    </cfRule>
    <cfRule type="expression" dxfId="19991" priority="3370">
      <formula>SEARCH("RICHIESTO",$M274)&gt;0</formula>
    </cfRule>
    <cfRule type="expression" dxfId="19990" priority="3371">
      <formula>SEARCH("DA CHIUDERE",$M274)&gt;0</formula>
    </cfRule>
    <cfRule type="expression" dxfId="19989" priority="3372">
      <formula>SEARCH("INTERROTTO",$M274)&gt;0</formula>
    </cfRule>
  </conditionalFormatting>
  <conditionalFormatting sqref="E273:G273 N273:Q273">
    <cfRule type="expression" dxfId="19988" priority="3361">
      <formula>SEARCH("IN CORSO",$M273)&gt;0</formula>
    </cfRule>
    <cfRule type="expression" dxfId="19987" priority="3362">
      <formula>SEARCH("CHIUSO",$M273)&gt;0</formula>
    </cfRule>
    <cfRule type="expression" dxfId="19986" priority="3363">
      <formula>SEARCH("EMESSO",$M273)&gt;0</formula>
    </cfRule>
    <cfRule type="expression" dxfId="19985" priority="3364">
      <formula>SEARCH("RICHIESTO",$M273)&gt;0</formula>
    </cfRule>
    <cfRule type="expression" dxfId="19984" priority="3365">
      <formula>SEARCH("DA CHIUDERE",$M273)&gt;0</formula>
    </cfRule>
    <cfRule type="expression" dxfId="19983" priority="3366">
      <formula>SEARCH("INTERROTTO",$M273)&gt;0</formula>
    </cfRule>
  </conditionalFormatting>
  <conditionalFormatting sqref="R273:S273">
    <cfRule type="expression" dxfId="19982" priority="3355">
      <formula>SEARCH("IN CORSO",$M273)&gt;0</formula>
    </cfRule>
    <cfRule type="expression" dxfId="19981" priority="3356">
      <formula>SEARCH("CHIUSO",$M273)&gt;0</formula>
    </cfRule>
    <cfRule type="expression" dxfId="19980" priority="3357">
      <formula>SEARCH("EMESSO",$M273)&gt;0</formula>
    </cfRule>
    <cfRule type="expression" dxfId="19979" priority="3358">
      <formula>SEARCH("RICHIESTO",$M273)&gt;0</formula>
    </cfRule>
    <cfRule type="expression" dxfId="19978" priority="3359">
      <formula>SEARCH("DA CHIUDERE",$M273)&gt;0</formula>
    </cfRule>
    <cfRule type="expression" dxfId="19977" priority="3360">
      <formula>SEARCH("INTERROTTO",$M273)&gt;0</formula>
    </cfRule>
  </conditionalFormatting>
  <conditionalFormatting sqref="M273">
    <cfRule type="expression" dxfId="19976" priority="3349">
      <formula>SEARCH("IN CORSO",$M273)&gt;0</formula>
    </cfRule>
    <cfRule type="expression" dxfId="19975" priority="3350">
      <formula>SEARCH("CHIUSO",$M273)&gt;0</formula>
    </cfRule>
    <cfRule type="expression" dxfId="19974" priority="3351">
      <formula>SEARCH("EMESSO",$M273)&gt;0</formula>
    </cfRule>
    <cfRule type="expression" dxfId="19973" priority="3352">
      <formula>SEARCH("RICHIESTO",$M273)&gt;0</formula>
    </cfRule>
    <cfRule type="expression" dxfId="19972" priority="3353">
      <formula>SEARCH("DA CHIUDERE",$M273)&gt;0</formula>
    </cfRule>
    <cfRule type="expression" dxfId="19971" priority="3354">
      <formula>SEARCH("INTERROTTO",$M273)&gt;0</formula>
    </cfRule>
  </conditionalFormatting>
  <conditionalFormatting sqref="E272:G272 N272:Q272">
    <cfRule type="expression" dxfId="19970" priority="3343">
      <formula>SEARCH("IN CORSO",$M272)&gt;0</formula>
    </cfRule>
    <cfRule type="expression" dxfId="19969" priority="3344">
      <formula>SEARCH("CHIUSO",$M272)&gt;0</formula>
    </cfRule>
    <cfRule type="expression" dxfId="19968" priority="3345">
      <formula>SEARCH("EMESSO",$M272)&gt;0</formula>
    </cfRule>
    <cfRule type="expression" dxfId="19967" priority="3346">
      <formula>SEARCH("RICHIESTO",$M272)&gt;0</formula>
    </cfRule>
    <cfRule type="expression" dxfId="19966" priority="3347">
      <formula>SEARCH("DA CHIUDERE",$M272)&gt;0</formula>
    </cfRule>
    <cfRule type="expression" dxfId="19965" priority="3348">
      <formula>SEARCH("INTERROTTO",$M272)&gt;0</formula>
    </cfRule>
  </conditionalFormatting>
  <conditionalFormatting sqref="R272:S272">
    <cfRule type="expression" dxfId="19964" priority="3337">
      <formula>SEARCH("IN CORSO",$M272)&gt;0</formula>
    </cfRule>
    <cfRule type="expression" dxfId="19963" priority="3338">
      <formula>SEARCH("CHIUSO",$M272)&gt;0</formula>
    </cfRule>
    <cfRule type="expression" dxfId="19962" priority="3339">
      <formula>SEARCH("EMESSO",$M272)&gt;0</formula>
    </cfRule>
    <cfRule type="expression" dxfId="19961" priority="3340">
      <formula>SEARCH("RICHIESTO",$M272)&gt;0</formula>
    </cfRule>
    <cfRule type="expression" dxfId="19960" priority="3341">
      <formula>SEARCH("DA CHIUDERE",$M272)&gt;0</formula>
    </cfRule>
    <cfRule type="expression" dxfId="19959" priority="3342">
      <formula>SEARCH("INTERROTTO",$M272)&gt;0</formula>
    </cfRule>
  </conditionalFormatting>
  <conditionalFormatting sqref="M272">
    <cfRule type="expression" dxfId="19958" priority="3331">
      <formula>SEARCH("IN CORSO",$M272)&gt;0</formula>
    </cfRule>
    <cfRule type="expression" dxfId="19957" priority="3332">
      <formula>SEARCH("CHIUSO",$M272)&gt;0</formula>
    </cfRule>
    <cfRule type="expression" dxfId="19956" priority="3333">
      <formula>SEARCH("EMESSO",$M272)&gt;0</formula>
    </cfRule>
    <cfRule type="expression" dxfId="19955" priority="3334">
      <formula>SEARCH("RICHIESTO",$M272)&gt;0</formula>
    </cfRule>
    <cfRule type="expression" dxfId="19954" priority="3335">
      <formula>SEARCH("DA CHIUDERE",$M272)&gt;0</formula>
    </cfRule>
    <cfRule type="expression" dxfId="19953" priority="3336">
      <formula>SEARCH("INTERROTTO",$M272)&gt;0</formula>
    </cfRule>
  </conditionalFormatting>
  <conditionalFormatting sqref="E271:G271 N271:Q271">
    <cfRule type="expression" dxfId="19952" priority="3325">
      <formula>SEARCH("IN CORSO",$M271)&gt;0</formula>
    </cfRule>
    <cfRule type="expression" dxfId="19951" priority="3326">
      <formula>SEARCH("CHIUSO",$M271)&gt;0</formula>
    </cfRule>
    <cfRule type="expression" dxfId="19950" priority="3327">
      <formula>SEARCH("EMESSO",$M271)&gt;0</formula>
    </cfRule>
    <cfRule type="expression" dxfId="19949" priority="3328">
      <formula>SEARCH("RICHIESTO",$M271)&gt;0</formula>
    </cfRule>
    <cfRule type="expression" dxfId="19948" priority="3329">
      <formula>SEARCH("DA CHIUDERE",$M271)&gt;0</formula>
    </cfRule>
    <cfRule type="expression" dxfId="19947" priority="3330">
      <formula>SEARCH("INTERROTTO",$M271)&gt;0</formula>
    </cfRule>
  </conditionalFormatting>
  <conditionalFormatting sqref="R271:S271">
    <cfRule type="expression" dxfId="19946" priority="3319">
      <formula>SEARCH("IN CORSO",$M271)&gt;0</formula>
    </cfRule>
    <cfRule type="expression" dxfId="19945" priority="3320">
      <formula>SEARCH("CHIUSO",$M271)&gt;0</formula>
    </cfRule>
    <cfRule type="expression" dxfId="19944" priority="3321">
      <formula>SEARCH("EMESSO",$M271)&gt;0</formula>
    </cfRule>
    <cfRule type="expression" dxfId="19943" priority="3322">
      <formula>SEARCH("RICHIESTO",$M271)&gt;0</formula>
    </cfRule>
    <cfRule type="expression" dxfId="19942" priority="3323">
      <formula>SEARCH("DA CHIUDERE",$M271)&gt;0</formula>
    </cfRule>
    <cfRule type="expression" dxfId="19941" priority="3324">
      <formula>SEARCH("INTERROTTO",$M271)&gt;0</formula>
    </cfRule>
  </conditionalFormatting>
  <conditionalFormatting sqref="M271">
    <cfRule type="expression" dxfId="19940" priority="3313">
      <formula>SEARCH("IN CORSO",$M271)&gt;0</formula>
    </cfRule>
    <cfRule type="expression" dxfId="19939" priority="3314">
      <formula>SEARCH("CHIUSO",$M271)&gt;0</formula>
    </cfRule>
    <cfRule type="expression" dxfId="19938" priority="3315">
      <formula>SEARCH("EMESSO",$M271)&gt;0</formula>
    </cfRule>
    <cfRule type="expression" dxfId="19937" priority="3316">
      <formula>SEARCH("RICHIESTO",$M271)&gt;0</formula>
    </cfRule>
    <cfRule type="expression" dxfId="19936" priority="3317">
      <formula>SEARCH("DA CHIUDERE",$M271)&gt;0</formula>
    </cfRule>
    <cfRule type="expression" dxfId="19935" priority="3318">
      <formula>SEARCH("INTERROTTO",$M271)&gt;0</formula>
    </cfRule>
  </conditionalFormatting>
  <conditionalFormatting sqref="E270:G270 N270:Q270">
    <cfRule type="expression" dxfId="19934" priority="3307">
      <formula>SEARCH("IN CORSO",$M270)&gt;0</formula>
    </cfRule>
    <cfRule type="expression" dxfId="19933" priority="3308">
      <formula>SEARCH("CHIUSO",$M270)&gt;0</formula>
    </cfRule>
    <cfRule type="expression" dxfId="19932" priority="3309">
      <formula>SEARCH("EMESSO",$M270)&gt;0</formula>
    </cfRule>
    <cfRule type="expression" dxfId="19931" priority="3310">
      <formula>SEARCH("RICHIESTO",$M270)&gt;0</formula>
    </cfRule>
    <cfRule type="expression" dxfId="19930" priority="3311">
      <formula>SEARCH("DA CHIUDERE",$M270)&gt;0</formula>
    </cfRule>
    <cfRule type="expression" dxfId="19929" priority="3312">
      <formula>SEARCH("INTERROTTO",$M270)&gt;0</formula>
    </cfRule>
  </conditionalFormatting>
  <conditionalFormatting sqref="R270:S270">
    <cfRule type="expression" dxfId="19928" priority="3301">
      <formula>SEARCH("IN CORSO",$M270)&gt;0</formula>
    </cfRule>
    <cfRule type="expression" dxfId="19927" priority="3302">
      <formula>SEARCH("CHIUSO",$M270)&gt;0</formula>
    </cfRule>
    <cfRule type="expression" dxfId="19926" priority="3303">
      <formula>SEARCH("EMESSO",$M270)&gt;0</formula>
    </cfRule>
    <cfRule type="expression" dxfId="19925" priority="3304">
      <formula>SEARCH("RICHIESTO",$M270)&gt;0</formula>
    </cfRule>
    <cfRule type="expression" dxfId="19924" priority="3305">
      <formula>SEARCH("DA CHIUDERE",$M270)&gt;0</formula>
    </cfRule>
    <cfRule type="expression" dxfId="19923" priority="3306">
      <formula>SEARCH("INTERROTTO",$M270)&gt;0</formula>
    </cfRule>
  </conditionalFormatting>
  <conditionalFormatting sqref="M270">
    <cfRule type="expression" dxfId="19922" priority="3295">
      <formula>SEARCH("IN CORSO",$M270)&gt;0</formula>
    </cfRule>
    <cfRule type="expression" dxfId="19921" priority="3296">
      <formula>SEARCH("CHIUSO",$M270)&gt;0</formula>
    </cfRule>
    <cfRule type="expression" dxfId="19920" priority="3297">
      <formula>SEARCH("EMESSO",$M270)&gt;0</formula>
    </cfRule>
    <cfRule type="expression" dxfId="19919" priority="3298">
      <formula>SEARCH("RICHIESTO",$M270)&gt;0</formula>
    </cfRule>
    <cfRule type="expression" dxfId="19918" priority="3299">
      <formula>SEARCH("DA CHIUDERE",$M270)&gt;0</formula>
    </cfRule>
    <cfRule type="expression" dxfId="19917" priority="3300">
      <formula>SEARCH("INTERROTTO",$M270)&gt;0</formula>
    </cfRule>
  </conditionalFormatting>
  <conditionalFormatting sqref="E269:G269 N269:Q269">
    <cfRule type="expression" dxfId="19916" priority="3271">
      <formula>SEARCH("IN CORSO",$M269)&gt;0</formula>
    </cfRule>
    <cfRule type="expression" dxfId="19915" priority="3272">
      <formula>SEARCH("CHIUSO",$M269)&gt;0</formula>
    </cfRule>
    <cfRule type="expression" dxfId="19914" priority="3273">
      <formula>SEARCH("EMESSO",$M269)&gt;0</formula>
    </cfRule>
    <cfRule type="expression" dxfId="19913" priority="3274">
      <formula>SEARCH("RICHIESTO",$M269)&gt;0</formula>
    </cfRule>
    <cfRule type="expression" dxfId="19912" priority="3275">
      <formula>SEARCH("DA CHIUDERE",$M269)&gt;0</formula>
    </cfRule>
    <cfRule type="expression" dxfId="19911" priority="3276">
      <formula>SEARCH("INTERROTTO",$M269)&gt;0</formula>
    </cfRule>
  </conditionalFormatting>
  <conditionalFormatting sqref="R269:S269">
    <cfRule type="expression" dxfId="19910" priority="3265">
      <formula>SEARCH("IN CORSO",$M269)&gt;0</formula>
    </cfRule>
    <cfRule type="expression" dxfId="19909" priority="3266">
      <formula>SEARCH("CHIUSO",$M269)&gt;0</formula>
    </cfRule>
    <cfRule type="expression" dxfId="19908" priority="3267">
      <formula>SEARCH("EMESSO",$M269)&gt;0</formula>
    </cfRule>
    <cfRule type="expression" dxfId="19907" priority="3268">
      <formula>SEARCH("RICHIESTO",$M269)&gt;0</formula>
    </cfRule>
    <cfRule type="expression" dxfId="19906" priority="3269">
      <formula>SEARCH("DA CHIUDERE",$M269)&gt;0</formula>
    </cfRule>
    <cfRule type="expression" dxfId="19905" priority="3270">
      <formula>SEARCH("INTERROTTO",$M269)&gt;0</formula>
    </cfRule>
  </conditionalFormatting>
  <conditionalFormatting sqref="M269">
    <cfRule type="expression" dxfId="19904" priority="3259">
      <formula>SEARCH("IN CORSO",$M269)&gt;0</formula>
    </cfRule>
    <cfRule type="expression" dxfId="19903" priority="3260">
      <formula>SEARCH("CHIUSO",$M269)&gt;0</formula>
    </cfRule>
    <cfRule type="expression" dxfId="19902" priority="3261">
      <formula>SEARCH("EMESSO",$M269)&gt;0</formula>
    </cfRule>
    <cfRule type="expression" dxfId="19901" priority="3262">
      <formula>SEARCH("RICHIESTO",$M269)&gt;0</formula>
    </cfRule>
    <cfRule type="expression" dxfId="19900" priority="3263">
      <formula>SEARCH("DA CHIUDERE",$M269)&gt;0</formula>
    </cfRule>
    <cfRule type="expression" dxfId="19899" priority="3264">
      <formula>SEARCH("INTERROTTO",$M269)&gt;0</formula>
    </cfRule>
  </conditionalFormatting>
  <conditionalFormatting sqref="E268:G268 N268:Q268">
    <cfRule type="expression" dxfId="19898" priority="3253">
      <formula>SEARCH("IN CORSO",$M268)&gt;0</formula>
    </cfRule>
    <cfRule type="expression" dxfId="19897" priority="3254">
      <formula>SEARCH("CHIUSO",$M268)&gt;0</formula>
    </cfRule>
    <cfRule type="expression" dxfId="19896" priority="3255">
      <formula>SEARCH("EMESSO",$M268)&gt;0</formula>
    </cfRule>
    <cfRule type="expression" dxfId="19895" priority="3256">
      <formula>SEARCH("RICHIESTO",$M268)&gt;0</formula>
    </cfRule>
    <cfRule type="expression" dxfId="19894" priority="3257">
      <formula>SEARCH("DA CHIUDERE",$M268)&gt;0</formula>
    </cfRule>
    <cfRule type="expression" dxfId="19893" priority="3258">
      <formula>SEARCH("INTERROTTO",$M268)&gt;0</formula>
    </cfRule>
  </conditionalFormatting>
  <conditionalFormatting sqref="R268:S268">
    <cfRule type="expression" dxfId="19892" priority="3247">
      <formula>SEARCH("IN CORSO",$M268)&gt;0</formula>
    </cfRule>
    <cfRule type="expression" dxfId="19891" priority="3248">
      <formula>SEARCH("CHIUSO",$M268)&gt;0</formula>
    </cfRule>
    <cfRule type="expression" dxfId="19890" priority="3249">
      <formula>SEARCH("EMESSO",$M268)&gt;0</formula>
    </cfRule>
    <cfRule type="expression" dxfId="19889" priority="3250">
      <formula>SEARCH("RICHIESTO",$M268)&gt;0</formula>
    </cfRule>
    <cfRule type="expression" dxfId="19888" priority="3251">
      <formula>SEARCH("DA CHIUDERE",$M268)&gt;0</formula>
    </cfRule>
    <cfRule type="expression" dxfId="19887" priority="3252">
      <formula>SEARCH("INTERROTTO",$M268)&gt;0</formula>
    </cfRule>
  </conditionalFormatting>
  <conditionalFormatting sqref="M268">
    <cfRule type="expression" dxfId="19886" priority="3241">
      <formula>SEARCH("IN CORSO",$M268)&gt;0</formula>
    </cfRule>
    <cfRule type="expression" dxfId="19885" priority="3242">
      <formula>SEARCH("CHIUSO",$M268)&gt;0</formula>
    </cfRule>
    <cfRule type="expression" dxfId="19884" priority="3243">
      <formula>SEARCH("EMESSO",$M268)&gt;0</formula>
    </cfRule>
    <cfRule type="expression" dxfId="19883" priority="3244">
      <formula>SEARCH("RICHIESTO",$M268)&gt;0</formula>
    </cfRule>
    <cfRule type="expression" dxfId="19882" priority="3245">
      <formula>SEARCH("DA CHIUDERE",$M268)&gt;0</formula>
    </cfRule>
    <cfRule type="expression" dxfId="19881" priority="3246">
      <formula>SEARCH("INTERROTTO",$M268)&gt;0</formula>
    </cfRule>
  </conditionalFormatting>
  <conditionalFormatting sqref="E267:G267 N267:Q267">
    <cfRule type="expression" dxfId="19880" priority="3235">
      <formula>SEARCH("IN CORSO",$M267)&gt;0</formula>
    </cfRule>
    <cfRule type="expression" dxfId="19879" priority="3236">
      <formula>SEARCH("CHIUSO",$M267)&gt;0</formula>
    </cfRule>
    <cfRule type="expression" dxfId="19878" priority="3237">
      <formula>SEARCH("EMESSO",$M267)&gt;0</formula>
    </cfRule>
    <cfRule type="expression" dxfId="19877" priority="3238">
      <formula>SEARCH("RICHIESTO",$M267)&gt;0</formula>
    </cfRule>
    <cfRule type="expression" dxfId="19876" priority="3239">
      <formula>SEARCH("DA CHIUDERE",$M267)&gt;0</formula>
    </cfRule>
    <cfRule type="expression" dxfId="19875" priority="3240">
      <formula>SEARCH("INTERROTTO",$M267)&gt;0</formula>
    </cfRule>
  </conditionalFormatting>
  <conditionalFormatting sqref="R267:S267">
    <cfRule type="expression" dxfId="19874" priority="3229">
      <formula>SEARCH("IN CORSO",$M267)&gt;0</formula>
    </cfRule>
    <cfRule type="expression" dxfId="19873" priority="3230">
      <formula>SEARCH("CHIUSO",$M267)&gt;0</formula>
    </cfRule>
    <cfRule type="expression" dxfId="19872" priority="3231">
      <formula>SEARCH("EMESSO",$M267)&gt;0</formula>
    </cfRule>
    <cfRule type="expression" dxfId="19871" priority="3232">
      <formula>SEARCH("RICHIESTO",$M267)&gt;0</formula>
    </cfRule>
    <cfRule type="expression" dxfId="19870" priority="3233">
      <formula>SEARCH("DA CHIUDERE",$M267)&gt;0</formula>
    </cfRule>
    <cfRule type="expression" dxfId="19869" priority="3234">
      <formula>SEARCH("INTERROTTO",$M267)&gt;0</formula>
    </cfRule>
  </conditionalFormatting>
  <conditionalFormatting sqref="M267">
    <cfRule type="expression" dxfId="19868" priority="3223">
      <formula>SEARCH("IN CORSO",$M267)&gt;0</formula>
    </cfRule>
    <cfRule type="expression" dxfId="19867" priority="3224">
      <formula>SEARCH("CHIUSO",$M267)&gt;0</formula>
    </cfRule>
    <cfRule type="expression" dxfId="19866" priority="3225">
      <formula>SEARCH("EMESSO",$M267)&gt;0</formula>
    </cfRule>
    <cfRule type="expression" dxfId="19865" priority="3226">
      <formula>SEARCH("RICHIESTO",$M267)&gt;0</formula>
    </cfRule>
    <cfRule type="expression" dxfId="19864" priority="3227">
      <formula>SEARCH("DA CHIUDERE",$M267)&gt;0</formula>
    </cfRule>
    <cfRule type="expression" dxfId="19863" priority="3228">
      <formula>SEARCH("INTERROTTO",$M267)&gt;0</formula>
    </cfRule>
  </conditionalFormatting>
  <conditionalFormatting sqref="E266:G266 N266:Q266">
    <cfRule type="expression" dxfId="19862" priority="3217">
      <formula>SEARCH("IN CORSO",$M266)&gt;0</formula>
    </cfRule>
    <cfRule type="expression" dxfId="19861" priority="3218">
      <formula>SEARCH("CHIUSO",$M266)&gt;0</formula>
    </cfRule>
    <cfRule type="expression" dxfId="19860" priority="3219">
      <formula>SEARCH("EMESSO",$M266)&gt;0</formula>
    </cfRule>
    <cfRule type="expression" dxfId="19859" priority="3220">
      <formula>SEARCH("RICHIESTO",$M266)&gt;0</formula>
    </cfRule>
    <cfRule type="expression" dxfId="19858" priority="3221">
      <formula>SEARCH("DA CHIUDERE",$M266)&gt;0</formula>
    </cfRule>
    <cfRule type="expression" dxfId="19857" priority="3222">
      <formula>SEARCH("INTERROTTO",$M266)&gt;0</formula>
    </cfRule>
  </conditionalFormatting>
  <conditionalFormatting sqref="R266:S266">
    <cfRule type="expression" dxfId="19856" priority="3211">
      <formula>SEARCH("IN CORSO",$M266)&gt;0</formula>
    </cfRule>
    <cfRule type="expression" dxfId="19855" priority="3212">
      <formula>SEARCH("CHIUSO",$M266)&gt;0</formula>
    </cfRule>
    <cfRule type="expression" dxfId="19854" priority="3213">
      <formula>SEARCH("EMESSO",$M266)&gt;0</formula>
    </cfRule>
    <cfRule type="expression" dxfId="19853" priority="3214">
      <formula>SEARCH("RICHIESTO",$M266)&gt;0</formula>
    </cfRule>
    <cfRule type="expression" dxfId="19852" priority="3215">
      <formula>SEARCH("DA CHIUDERE",$M266)&gt;0</formula>
    </cfRule>
    <cfRule type="expression" dxfId="19851" priority="3216">
      <formula>SEARCH("INTERROTTO",$M266)&gt;0</formula>
    </cfRule>
  </conditionalFormatting>
  <conditionalFormatting sqref="M266">
    <cfRule type="expression" dxfId="19850" priority="3205">
      <formula>SEARCH("IN CORSO",$M266)&gt;0</formula>
    </cfRule>
    <cfRule type="expression" dxfId="19849" priority="3206">
      <formula>SEARCH("CHIUSO",$M266)&gt;0</formula>
    </cfRule>
    <cfRule type="expression" dxfId="19848" priority="3207">
      <formula>SEARCH("EMESSO",$M266)&gt;0</formula>
    </cfRule>
    <cfRule type="expression" dxfId="19847" priority="3208">
      <formula>SEARCH("RICHIESTO",$M266)&gt;0</formula>
    </cfRule>
    <cfRule type="expression" dxfId="19846" priority="3209">
      <formula>SEARCH("DA CHIUDERE",$M266)&gt;0</formula>
    </cfRule>
    <cfRule type="expression" dxfId="19845" priority="3210">
      <formula>SEARCH("INTERROTTO",$M266)&gt;0</formula>
    </cfRule>
  </conditionalFormatting>
  <conditionalFormatting sqref="E265:G265 N265:Q265">
    <cfRule type="expression" dxfId="19844" priority="3199">
      <formula>SEARCH("IN CORSO",$M265)&gt;0</formula>
    </cfRule>
    <cfRule type="expression" dxfId="19843" priority="3200">
      <formula>SEARCH("CHIUSO",$M265)&gt;0</formula>
    </cfRule>
    <cfRule type="expression" dxfId="19842" priority="3201">
      <formula>SEARCH("EMESSO",$M265)&gt;0</formula>
    </cfRule>
    <cfRule type="expression" dxfId="19841" priority="3202">
      <formula>SEARCH("RICHIESTO",$M265)&gt;0</formula>
    </cfRule>
    <cfRule type="expression" dxfId="19840" priority="3203">
      <formula>SEARCH("DA CHIUDERE",$M265)&gt;0</formula>
    </cfRule>
    <cfRule type="expression" dxfId="19839" priority="3204">
      <formula>SEARCH("INTERROTTO",$M265)&gt;0</formula>
    </cfRule>
  </conditionalFormatting>
  <conditionalFormatting sqref="R265:S265">
    <cfRule type="expression" dxfId="19838" priority="3193">
      <formula>SEARCH("IN CORSO",$M265)&gt;0</formula>
    </cfRule>
    <cfRule type="expression" dxfId="19837" priority="3194">
      <formula>SEARCH("CHIUSO",$M265)&gt;0</formula>
    </cfRule>
    <cfRule type="expression" dxfId="19836" priority="3195">
      <formula>SEARCH("EMESSO",$M265)&gt;0</formula>
    </cfRule>
    <cfRule type="expression" dxfId="19835" priority="3196">
      <formula>SEARCH("RICHIESTO",$M265)&gt;0</formula>
    </cfRule>
    <cfRule type="expression" dxfId="19834" priority="3197">
      <formula>SEARCH("DA CHIUDERE",$M265)&gt;0</formula>
    </cfRule>
    <cfRule type="expression" dxfId="19833" priority="3198">
      <formula>SEARCH("INTERROTTO",$M265)&gt;0</formula>
    </cfRule>
  </conditionalFormatting>
  <conditionalFormatting sqref="M265">
    <cfRule type="expression" dxfId="19832" priority="3187">
      <formula>SEARCH("IN CORSO",$M265)&gt;0</formula>
    </cfRule>
    <cfRule type="expression" dxfId="19831" priority="3188">
      <formula>SEARCH("CHIUSO",$M265)&gt;0</formula>
    </cfRule>
    <cfRule type="expression" dxfId="19830" priority="3189">
      <formula>SEARCH("EMESSO",$M265)&gt;0</formula>
    </cfRule>
    <cfRule type="expression" dxfId="19829" priority="3190">
      <formula>SEARCH("RICHIESTO",$M265)&gt;0</formula>
    </cfRule>
    <cfRule type="expression" dxfId="19828" priority="3191">
      <formula>SEARCH("DA CHIUDERE",$M265)&gt;0</formula>
    </cfRule>
    <cfRule type="expression" dxfId="19827" priority="3192">
      <formula>SEARCH("INTERROTTO",$M265)&gt;0</formula>
    </cfRule>
  </conditionalFormatting>
  <conditionalFormatting sqref="E264:G264 N264:Q264">
    <cfRule type="expression" dxfId="19826" priority="3181">
      <formula>SEARCH("IN CORSO",$M264)&gt;0</formula>
    </cfRule>
    <cfRule type="expression" dxfId="19825" priority="3182">
      <formula>SEARCH("CHIUSO",$M264)&gt;0</formula>
    </cfRule>
    <cfRule type="expression" dxfId="19824" priority="3183">
      <formula>SEARCH("EMESSO",$M264)&gt;0</formula>
    </cfRule>
    <cfRule type="expression" dxfId="19823" priority="3184">
      <formula>SEARCH("RICHIESTO",$M264)&gt;0</formula>
    </cfRule>
    <cfRule type="expression" dxfId="19822" priority="3185">
      <formula>SEARCH("DA CHIUDERE",$M264)&gt;0</formula>
    </cfRule>
    <cfRule type="expression" dxfId="19821" priority="3186">
      <formula>SEARCH("INTERROTTO",$M264)&gt;0</formula>
    </cfRule>
  </conditionalFormatting>
  <conditionalFormatting sqref="R264:S264">
    <cfRule type="expression" dxfId="19820" priority="3175">
      <formula>SEARCH("IN CORSO",$M264)&gt;0</formula>
    </cfRule>
    <cfRule type="expression" dxfId="19819" priority="3176">
      <formula>SEARCH("CHIUSO",$M264)&gt;0</formula>
    </cfRule>
    <cfRule type="expression" dxfId="19818" priority="3177">
      <formula>SEARCH("EMESSO",$M264)&gt;0</formula>
    </cfRule>
    <cfRule type="expression" dxfId="19817" priority="3178">
      <formula>SEARCH("RICHIESTO",$M264)&gt;0</formula>
    </cfRule>
    <cfRule type="expression" dxfId="19816" priority="3179">
      <formula>SEARCH("DA CHIUDERE",$M264)&gt;0</formula>
    </cfRule>
    <cfRule type="expression" dxfId="19815" priority="3180">
      <formula>SEARCH("INTERROTTO",$M264)&gt;0</formula>
    </cfRule>
  </conditionalFormatting>
  <conditionalFormatting sqref="M264">
    <cfRule type="expression" dxfId="19814" priority="3169">
      <formula>SEARCH("IN CORSO",$M264)&gt;0</formula>
    </cfRule>
    <cfRule type="expression" dxfId="19813" priority="3170">
      <formula>SEARCH("CHIUSO",$M264)&gt;0</formula>
    </cfRule>
    <cfRule type="expression" dxfId="19812" priority="3171">
      <formula>SEARCH("EMESSO",$M264)&gt;0</formula>
    </cfRule>
    <cfRule type="expression" dxfId="19811" priority="3172">
      <formula>SEARCH("RICHIESTO",$M264)&gt;0</formula>
    </cfRule>
    <cfRule type="expression" dxfId="19810" priority="3173">
      <formula>SEARCH("DA CHIUDERE",$M264)&gt;0</formula>
    </cfRule>
    <cfRule type="expression" dxfId="19809" priority="3174">
      <formula>SEARCH("INTERROTTO",$M264)&gt;0</formula>
    </cfRule>
  </conditionalFormatting>
  <conditionalFormatting sqref="E263:G263 N263:Q263">
    <cfRule type="expression" dxfId="19808" priority="3163">
      <formula>SEARCH("IN CORSO",$M263)&gt;0</formula>
    </cfRule>
    <cfRule type="expression" dxfId="19807" priority="3164">
      <formula>SEARCH("CHIUSO",$M263)&gt;0</formula>
    </cfRule>
    <cfRule type="expression" dxfId="19806" priority="3165">
      <formula>SEARCH("EMESSO",$M263)&gt;0</formula>
    </cfRule>
    <cfRule type="expression" dxfId="19805" priority="3166">
      <formula>SEARCH("RICHIESTO",$M263)&gt;0</formula>
    </cfRule>
    <cfRule type="expression" dxfId="19804" priority="3167">
      <formula>SEARCH("DA CHIUDERE",$M263)&gt;0</formula>
    </cfRule>
    <cfRule type="expression" dxfId="19803" priority="3168">
      <formula>SEARCH("INTERROTTO",$M263)&gt;0</formula>
    </cfRule>
  </conditionalFormatting>
  <conditionalFormatting sqref="R263:S263">
    <cfRule type="expression" dxfId="19802" priority="3157">
      <formula>SEARCH("IN CORSO",$M263)&gt;0</formula>
    </cfRule>
    <cfRule type="expression" dxfId="19801" priority="3158">
      <formula>SEARCH("CHIUSO",$M263)&gt;0</formula>
    </cfRule>
    <cfRule type="expression" dxfId="19800" priority="3159">
      <formula>SEARCH("EMESSO",$M263)&gt;0</formula>
    </cfRule>
    <cfRule type="expression" dxfId="19799" priority="3160">
      <formula>SEARCH("RICHIESTO",$M263)&gt;0</formula>
    </cfRule>
    <cfRule type="expression" dxfId="19798" priority="3161">
      <formula>SEARCH("DA CHIUDERE",$M263)&gt;0</formula>
    </cfRule>
    <cfRule type="expression" dxfId="19797" priority="3162">
      <formula>SEARCH("INTERROTTO",$M263)&gt;0</formula>
    </cfRule>
  </conditionalFormatting>
  <conditionalFormatting sqref="M263">
    <cfRule type="expression" dxfId="19796" priority="3151">
      <formula>SEARCH("IN CORSO",$M263)&gt;0</formula>
    </cfRule>
    <cfRule type="expression" dxfId="19795" priority="3152">
      <formula>SEARCH("CHIUSO",$M263)&gt;0</formula>
    </cfRule>
    <cfRule type="expression" dxfId="19794" priority="3153">
      <formula>SEARCH("EMESSO",$M263)&gt;0</formula>
    </cfRule>
    <cfRule type="expression" dxfId="19793" priority="3154">
      <formula>SEARCH("RICHIESTO",$M263)&gt;0</formula>
    </cfRule>
    <cfRule type="expression" dxfId="19792" priority="3155">
      <formula>SEARCH("DA CHIUDERE",$M263)&gt;0</formula>
    </cfRule>
    <cfRule type="expression" dxfId="19791" priority="3156">
      <formula>SEARCH("INTERROTTO",$M263)&gt;0</formula>
    </cfRule>
  </conditionalFormatting>
  <conditionalFormatting sqref="E262:G262 N262:Q262">
    <cfRule type="expression" dxfId="19790" priority="3145">
      <formula>SEARCH("IN CORSO",$M262)&gt;0</formula>
    </cfRule>
    <cfRule type="expression" dxfId="19789" priority="3146">
      <formula>SEARCH("CHIUSO",$M262)&gt;0</formula>
    </cfRule>
    <cfRule type="expression" dxfId="19788" priority="3147">
      <formula>SEARCH("EMESSO",$M262)&gt;0</formula>
    </cfRule>
    <cfRule type="expression" dxfId="19787" priority="3148">
      <formula>SEARCH("RICHIESTO",$M262)&gt;0</formula>
    </cfRule>
    <cfRule type="expression" dxfId="19786" priority="3149">
      <formula>SEARCH("DA CHIUDERE",$M262)&gt;0</formula>
    </cfRule>
    <cfRule type="expression" dxfId="19785" priority="3150">
      <formula>SEARCH("INTERROTTO",$M262)&gt;0</formula>
    </cfRule>
  </conditionalFormatting>
  <conditionalFormatting sqref="R262:S262">
    <cfRule type="expression" dxfId="19784" priority="3139">
      <formula>SEARCH("IN CORSO",$M262)&gt;0</formula>
    </cfRule>
    <cfRule type="expression" dxfId="19783" priority="3140">
      <formula>SEARCH("CHIUSO",$M262)&gt;0</formula>
    </cfRule>
    <cfRule type="expression" dxfId="19782" priority="3141">
      <formula>SEARCH("EMESSO",$M262)&gt;0</formula>
    </cfRule>
    <cfRule type="expression" dxfId="19781" priority="3142">
      <formula>SEARCH("RICHIESTO",$M262)&gt;0</formula>
    </cfRule>
    <cfRule type="expression" dxfId="19780" priority="3143">
      <formula>SEARCH("DA CHIUDERE",$M262)&gt;0</formula>
    </cfRule>
    <cfRule type="expression" dxfId="19779" priority="3144">
      <formula>SEARCH("INTERROTTO",$M262)&gt;0</formula>
    </cfRule>
  </conditionalFormatting>
  <conditionalFormatting sqref="M262">
    <cfRule type="expression" dxfId="19778" priority="3133">
      <formula>SEARCH("IN CORSO",$M262)&gt;0</formula>
    </cfRule>
    <cfRule type="expression" dxfId="19777" priority="3134">
      <formula>SEARCH("CHIUSO",$M262)&gt;0</formula>
    </cfRule>
    <cfRule type="expression" dxfId="19776" priority="3135">
      <formula>SEARCH("EMESSO",$M262)&gt;0</formula>
    </cfRule>
    <cfRule type="expression" dxfId="19775" priority="3136">
      <formula>SEARCH("RICHIESTO",$M262)&gt;0</formula>
    </cfRule>
    <cfRule type="expression" dxfId="19774" priority="3137">
      <formula>SEARCH("DA CHIUDERE",$M262)&gt;0</formula>
    </cfRule>
    <cfRule type="expression" dxfId="19773" priority="3138">
      <formula>SEARCH("INTERROTTO",$M262)&gt;0</formula>
    </cfRule>
  </conditionalFormatting>
  <conditionalFormatting sqref="E261:G261 N261:Q261">
    <cfRule type="expression" dxfId="19772" priority="3127">
      <formula>SEARCH("IN CORSO",$M261)&gt;0</formula>
    </cfRule>
    <cfRule type="expression" dxfId="19771" priority="3128">
      <formula>SEARCH("CHIUSO",$M261)&gt;0</formula>
    </cfRule>
    <cfRule type="expression" dxfId="19770" priority="3129">
      <formula>SEARCH("EMESSO",$M261)&gt;0</formula>
    </cfRule>
    <cfRule type="expression" dxfId="19769" priority="3130">
      <formula>SEARCH("RICHIESTO",$M261)&gt;0</formula>
    </cfRule>
    <cfRule type="expression" dxfId="19768" priority="3131">
      <formula>SEARCH("DA CHIUDERE",$M261)&gt;0</formula>
    </cfRule>
    <cfRule type="expression" dxfId="19767" priority="3132">
      <formula>SEARCH("INTERROTTO",$M261)&gt;0</formula>
    </cfRule>
  </conditionalFormatting>
  <conditionalFormatting sqref="R261:S261">
    <cfRule type="expression" dxfId="19766" priority="3121">
      <formula>SEARCH("IN CORSO",$M261)&gt;0</formula>
    </cfRule>
    <cfRule type="expression" dxfId="19765" priority="3122">
      <formula>SEARCH("CHIUSO",$M261)&gt;0</formula>
    </cfRule>
    <cfRule type="expression" dxfId="19764" priority="3123">
      <formula>SEARCH("EMESSO",$M261)&gt;0</formula>
    </cfRule>
    <cfRule type="expression" dxfId="19763" priority="3124">
      <formula>SEARCH("RICHIESTO",$M261)&gt;0</formula>
    </cfRule>
    <cfRule type="expression" dxfId="19762" priority="3125">
      <formula>SEARCH("DA CHIUDERE",$M261)&gt;0</formula>
    </cfRule>
    <cfRule type="expression" dxfId="19761" priority="3126">
      <formula>SEARCH("INTERROTTO",$M261)&gt;0</formula>
    </cfRule>
  </conditionalFormatting>
  <conditionalFormatting sqref="M261">
    <cfRule type="expression" dxfId="19760" priority="3115">
      <formula>SEARCH("IN CORSO",$M261)&gt;0</formula>
    </cfRule>
    <cfRule type="expression" dxfId="19759" priority="3116">
      <formula>SEARCH("CHIUSO",$M261)&gt;0</formula>
    </cfRule>
    <cfRule type="expression" dxfId="19758" priority="3117">
      <formula>SEARCH("EMESSO",$M261)&gt;0</formula>
    </cfRule>
    <cfRule type="expression" dxfId="19757" priority="3118">
      <formula>SEARCH("RICHIESTO",$M261)&gt;0</formula>
    </cfRule>
    <cfRule type="expression" dxfId="19756" priority="3119">
      <formula>SEARCH("DA CHIUDERE",$M261)&gt;0</formula>
    </cfRule>
    <cfRule type="expression" dxfId="19755" priority="3120">
      <formula>SEARCH("INTERROTTO",$M261)&gt;0</formula>
    </cfRule>
  </conditionalFormatting>
  <conditionalFormatting sqref="E260:G260 N260:Q260">
    <cfRule type="expression" dxfId="19754" priority="3109">
      <formula>SEARCH("IN CORSO",$M260)&gt;0</formula>
    </cfRule>
    <cfRule type="expression" dxfId="19753" priority="3110">
      <formula>SEARCH("CHIUSO",$M260)&gt;0</formula>
    </cfRule>
    <cfRule type="expression" dxfId="19752" priority="3111">
      <formula>SEARCH("EMESSO",$M260)&gt;0</formula>
    </cfRule>
    <cfRule type="expression" dxfId="19751" priority="3112">
      <formula>SEARCH("RICHIESTO",$M260)&gt;0</formula>
    </cfRule>
    <cfRule type="expression" dxfId="19750" priority="3113">
      <formula>SEARCH("DA CHIUDERE",$M260)&gt;0</formula>
    </cfRule>
    <cfRule type="expression" dxfId="19749" priority="3114">
      <formula>SEARCH("INTERROTTO",$M260)&gt;0</formula>
    </cfRule>
  </conditionalFormatting>
  <conditionalFormatting sqref="R260:S260">
    <cfRule type="expression" dxfId="19748" priority="3103">
      <formula>SEARCH("IN CORSO",$M260)&gt;0</formula>
    </cfRule>
    <cfRule type="expression" dxfId="19747" priority="3104">
      <formula>SEARCH("CHIUSO",$M260)&gt;0</formula>
    </cfRule>
    <cfRule type="expression" dxfId="19746" priority="3105">
      <formula>SEARCH("EMESSO",$M260)&gt;0</formula>
    </cfRule>
    <cfRule type="expression" dxfId="19745" priority="3106">
      <formula>SEARCH("RICHIESTO",$M260)&gt;0</formula>
    </cfRule>
    <cfRule type="expression" dxfId="19744" priority="3107">
      <formula>SEARCH("DA CHIUDERE",$M260)&gt;0</formula>
    </cfRule>
    <cfRule type="expression" dxfId="19743" priority="3108">
      <formula>SEARCH("INTERROTTO",$M260)&gt;0</formula>
    </cfRule>
  </conditionalFormatting>
  <conditionalFormatting sqref="M260">
    <cfRule type="expression" dxfId="19742" priority="3097">
      <formula>SEARCH("IN CORSO",$M260)&gt;0</formula>
    </cfRule>
    <cfRule type="expression" dxfId="19741" priority="3098">
      <formula>SEARCH("CHIUSO",$M260)&gt;0</formula>
    </cfRule>
    <cfRule type="expression" dxfId="19740" priority="3099">
      <formula>SEARCH("EMESSO",$M260)&gt;0</formula>
    </cfRule>
    <cfRule type="expression" dxfId="19739" priority="3100">
      <formula>SEARCH("RICHIESTO",$M260)&gt;0</formula>
    </cfRule>
    <cfRule type="expression" dxfId="19738" priority="3101">
      <formula>SEARCH("DA CHIUDERE",$M260)&gt;0</formula>
    </cfRule>
    <cfRule type="expression" dxfId="19737" priority="3102">
      <formula>SEARCH("INTERROTTO",$M260)&gt;0</formula>
    </cfRule>
  </conditionalFormatting>
  <conditionalFormatting sqref="E259:G259 N259:Q259">
    <cfRule type="expression" dxfId="19736" priority="3091">
      <formula>SEARCH("IN CORSO",$M259)&gt;0</formula>
    </cfRule>
    <cfRule type="expression" dxfId="19735" priority="3092">
      <formula>SEARCH("CHIUSO",$M259)&gt;0</formula>
    </cfRule>
    <cfRule type="expression" dxfId="19734" priority="3093">
      <formula>SEARCH("EMESSO",$M259)&gt;0</formula>
    </cfRule>
    <cfRule type="expression" dxfId="19733" priority="3094">
      <formula>SEARCH("RICHIESTO",$M259)&gt;0</formula>
    </cfRule>
    <cfRule type="expression" dxfId="19732" priority="3095">
      <formula>SEARCH("DA CHIUDERE",$M259)&gt;0</formula>
    </cfRule>
    <cfRule type="expression" dxfId="19731" priority="3096">
      <formula>SEARCH("INTERROTTO",$M259)&gt;0</formula>
    </cfRule>
  </conditionalFormatting>
  <conditionalFormatting sqref="R259:S259">
    <cfRule type="expression" dxfId="19730" priority="3085">
      <formula>SEARCH("IN CORSO",$M259)&gt;0</formula>
    </cfRule>
    <cfRule type="expression" dxfId="19729" priority="3086">
      <formula>SEARCH("CHIUSO",$M259)&gt;0</formula>
    </cfRule>
    <cfRule type="expression" dxfId="19728" priority="3087">
      <formula>SEARCH("EMESSO",$M259)&gt;0</formula>
    </cfRule>
    <cfRule type="expression" dxfId="19727" priority="3088">
      <formula>SEARCH("RICHIESTO",$M259)&gt;0</formula>
    </cfRule>
    <cfRule type="expression" dxfId="19726" priority="3089">
      <formula>SEARCH("DA CHIUDERE",$M259)&gt;0</formula>
    </cfRule>
    <cfRule type="expression" dxfId="19725" priority="3090">
      <formula>SEARCH("INTERROTTO",$M259)&gt;0</formula>
    </cfRule>
  </conditionalFormatting>
  <conditionalFormatting sqref="M259">
    <cfRule type="expression" dxfId="19724" priority="3079">
      <formula>SEARCH("IN CORSO",$M259)&gt;0</formula>
    </cfRule>
    <cfRule type="expression" dxfId="19723" priority="3080">
      <formula>SEARCH("CHIUSO",$M259)&gt;0</formula>
    </cfRule>
    <cfRule type="expression" dxfId="19722" priority="3081">
      <formula>SEARCH("EMESSO",$M259)&gt;0</formula>
    </cfRule>
    <cfRule type="expression" dxfId="19721" priority="3082">
      <formula>SEARCH("RICHIESTO",$M259)&gt;0</formula>
    </cfRule>
    <cfRule type="expression" dxfId="19720" priority="3083">
      <formula>SEARCH("DA CHIUDERE",$M259)&gt;0</formula>
    </cfRule>
    <cfRule type="expression" dxfId="19719" priority="3084">
      <formula>SEARCH("INTERROTTO",$M259)&gt;0</formula>
    </cfRule>
  </conditionalFormatting>
  <conditionalFormatting sqref="E258:G258 N258:Q258">
    <cfRule type="expression" dxfId="19718" priority="3073">
      <formula>SEARCH("IN CORSO",$M258)&gt;0</formula>
    </cfRule>
    <cfRule type="expression" dxfId="19717" priority="3074">
      <formula>SEARCH("CHIUSO",$M258)&gt;0</formula>
    </cfRule>
    <cfRule type="expression" dxfId="19716" priority="3075">
      <formula>SEARCH("EMESSO",$M258)&gt;0</formula>
    </cfRule>
    <cfRule type="expression" dxfId="19715" priority="3076">
      <formula>SEARCH("RICHIESTO",$M258)&gt;0</formula>
    </cfRule>
    <cfRule type="expression" dxfId="19714" priority="3077">
      <formula>SEARCH("DA CHIUDERE",$M258)&gt;0</formula>
    </cfRule>
    <cfRule type="expression" dxfId="19713" priority="3078">
      <formula>SEARCH("INTERROTTO",$M258)&gt;0</formula>
    </cfRule>
  </conditionalFormatting>
  <conditionalFormatting sqref="R258:S258">
    <cfRule type="expression" dxfId="19712" priority="3067">
      <formula>SEARCH("IN CORSO",$M258)&gt;0</formula>
    </cfRule>
    <cfRule type="expression" dxfId="19711" priority="3068">
      <formula>SEARCH("CHIUSO",$M258)&gt;0</formula>
    </cfRule>
    <cfRule type="expression" dxfId="19710" priority="3069">
      <formula>SEARCH("EMESSO",$M258)&gt;0</formula>
    </cfRule>
    <cfRule type="expression" dxfId="19709" priority="3070">
      <formula>SEARCH("RICHIESTO",$M258)&gt;0</formula>
    </cfRule>
    <cfRule type="expression" dxfId="19708" priority="3071">
      <formula>SEARCH("DA CHIUDERE",$M258)&gt;0</formula>
    </cfRule>
    <cfRule type="expression" dxfId="19707" priority="3072">
      <formula>SEARCH("INTERROTTO",$M258)&gt;0</formula>
    </cfRule>
  </conditionalFormatting>
  <conditionalFormatting sqref="M258">
    <cfRule type="expression" dxfId="19706" priority="3061">
      <formula>SEARCH("IN CORSO",$M258)&gt;0</formula>
    </cfRule>
    <cfRule type="expression" dxfId="19705" priority="3062">
      <formula>SEARCH("CHIUSO",$M258)&gt;0</formula>
    </cfRule>
    <cfRule type="expression" dxfId="19704" priority="3063">
      <formula>SEARCH("EMESSO",$M258)&gt;0</formula>
    </cfRule>
    <cfRule type="expression" dxfId="19703" priority="3064">
      <formula>SEARCH("RICHIESTO",$M258)&gt;0</formula>
    </cfRule>
    <cfRule type="expression" dxfId="19702" priority="3065">
      <formula>SEARCH("DA CHIUDERE",$M258)&gt;0</formula>
    </cfRule>
    <cfRule type="expression" dxfId="19701" priority="3066">
      <formula>SEARCH("INTERROTTO",$M258)&gt;0</formula>
    </cfRule>
  </conditionalFormatting>
  <conditionalFormatting sqref="E257:G257 N257:Q257">
    <cfRule type="expression" dxfId="19700" priority="3055">
      <formula>SEARCH("IN CORSO",$M257)&gt;0</formula>
    </cfRule>
    <cfRule type="expression" dxfId="19699" priority="3056">
      <formula>SEARCH("CHIUSO",$M257)&gt;0</formula>
    </cfRule>
    <cfRule type="expression" dxfId="19698" priority="3057">
      <formula>SEARCH("EMESSO",$M257)&gt;0</formula>
    </cfRule>
    <cfRule type="expression" dxfId="19697" priority="3058">
      <formula>SEARCH("RICHIESTO",$M257)&gt;0</formula>
    </cfRule>
    <cfRule type="expression" dxfId="19696" priority="3059">
      <formula>SEARCH("DA CHIUDERE",$M257)&gt;0</formula>
    </cfRule>
    <cfRule type="expression" dxfId="19695" priority="3060">
      <formula>SEARCH("INTERROTTO",$M257)&gt;0</formula>
    </cfRule>
  </conditionalFormatting>
  <conditionalFormatting sqref="R257:S257">
    <cfRule type="expression" dxfId="19694" priority="3049">
      <formula>SEARCH("IN CORSO",$M257)&gt;0</formula>
    </cfRule>
    <cfRule type="expression" dxfId="19693" priority="3050">
      <formula>SEARCH("CHIUSO",$M257)&gt;0</formula>
    </cfRule>
    <cfRule type="expression" dxfId="19692" priority="3051">
      <formula>SEARCH("EMESSO",$M257)&gt;0</formula>
    </cfRule>
    <cfRule type="expression" dxfId="19691" priority="3052">
      <formula>SEARCH("RICHIESTO",$M257)&gt;0</formula>
    </cfRule>
    <cfRule type="expression" dxfId="19690" priority="3053">
      <formula>SEARCH("DA CHIUDERE",$M257)&gt;0</formula>
    </cfRule>
    <cfRule type="expression" dxfId="19689" priority="3054">
      <formula>SEARCH("INTERROTTO",$M257)&gt;0</formula>
    </cfRule>
  </conditionalFormatting>
  <conditionalFormatting sqref="M257">
    <cfRule type="expression" dxfId="19688" priority="3043">
      <formula>SEARCH("IN CORSO",$M257)&gt;0</formula>
    </cfRule>
    <cfRule type="expression" dxfId="19687" priority="3044">
      <formula>SEARCH("CHIUSO",$M257)&gt;0</formula>
    </cfRule>
    <cfRule type="expression" dxfId="19686" priority="3045">
      <formula>SEARCH("EMESSO",$M257)&gt;0</formula>
    </cfRule>
    <cfRule type="expression" dxfId="19685" priority="3046">
      <formula>SEARCH("RICHIESTO",$M257)&gt;0</formula>
    </cfRule>
    <cfRule type="expression" dxfId="19684" priority="3047">
      <formula>SEARCH("DA CHIUDERE",$M257)&gt;0</formula>
    </cfRule>
    <cfRule type="expression" dxfId="19683" priority="3048">
      <formula>SEARCH("INTERROTTO",$M257)&gt;0</formula>
    </cfRule>
  </conditionalFormatting>
  <conditionalFormatting sqref="E256:G256 N256:Q256">
    <cfRule type="expression" dxfId="19682" priority="3037">
      <formula>SEARCH("IN CORSO",$M256)&gt;0</formula>
    </cfRule>
    <cfRule type="expression" dxfId="19681" priority="3038">
      <formula>SEARCH("CHIUSO",$M256)&gt;0</formula>
    </cfRule>
    <cfRule type="expression" dxfId="19680" priority="3039">
      <formula>SEARCH("EMESSO",$M256)&gt;0</formula>
    </cfRule>
    <cfRule type="expression" dxfId="19679" priority="3040">
      <formula>SEARCH("RICHIESTO",$M256)&gt;0</formula>
    </cfRule>
    <cfRule type="expression" dxfId="19678" priority="3041">
      <formula>SEARCH("DA CHIUDERE",$M256)&gt;0</formula>
    </cfRule>
    <cfRule type="expression" dxfId="19677" priority="3042">
      <formula>SEARCH("INTERROTTO",$M256)&gt;0</formula>
    </cfRule>
  </conditionalFormatting>
  <conditionalFormatting sqref="R256:S256">
    <cfRule type="expression" dxfId="19676" priority="3031">
      <formula>SEARCH("IN CORSO",$M256)&gt;0</formula>
    </cfRule>
    <cfRule type="expression" dxfId="19675" priority="3032">
      <formula>SEARCH("CHIUSO",$M256)&gt;0</formula>
    </cfRule>
    <cfRule type="expression" dxfId="19674" priority="3033">
      <formula>SEARCH("EMESSO",$M256)&gt;0</formula>
    </cfRule>
    <cfRule type="expression" dxfId="19673" priority="3034">
      <formula>SEARCH("RICHIESTO",$M256)&gt;0</formula>
    </cfRule>
    <cfRule type="expression" dxfId="19672" priority="3035">
      <formula>SEARCH("DA CHIUDERE",$M256)&gt;0</formula>
    </cfRule>
    <cfRule type="expression" dxfId="19671" priority="3036">
      <formula>SEARCH("INTERROTTO",$M256)&gt;0</formula>
    </cfRule>
  </conditionalFormatting>
  <conditionalFormatting sqref="M256">
    <cfRule type="expression" dxfId="19670" priority="3025">
      <formula>SEARCH("IN CORSO",$M256)&gt;0</formula>
    </cfRule>
    <cfRule type="expression" dxfId="19669" priority="3026">
      <formula>SEARCH("CHIUSO",$M256)&gt;0</formula>
    </cfRule>
    <cfRule type="expression" dxfId="19668" priority="3027">
      <formula>SEARCH("EMESSO",$M256)&gt;0</formula>
    </cfRule>
    <cfRule type="expression" dxfId="19667" priority="3028">
      <formula>SEARCH("RICHIESTO",$M256)&gt;0</formula>
    </cfRule>
    <cfRule type="expression" dxfId="19666" priority="3029">
      <formula>SEARCH("DA CHIUDERE",$M256)&gt;0</formula>
    </cfRule>
    <cfRule type="expression" dxfId="19665" priority="3030">
      <formula>SEARCH("INTERROTTO",$M256)&gt;0</formula>
    </cfRule>
  </conditionalFormatting>
  <conditionalFormatting sqref="E255:G255 N255:Q255">
    <cfRule type="expression" dxfId="19664" priority="3019">
      <formula>SEARCH("IN CORSO",$M255)&gt;0</formula>
    </cfRule>
    <cfRule type="expression" dxfId="19663" priority="3020">
      <formula>SEARCH("CHIUSO",$M255)&gt;0</formula>
    </cfRule>
    <cfRule type="expression" dxfId="19662" priority="3021">
      <formula>SEARCH("EMESSO",$M255)&gt;0</formula>
    </cfRule>
    <cfRule type="expression" dxfId="19661" priority="3022">
      <formula>SEARCH("RICHIESTO",$M255)&gt;0</formula>
    </cfRule>
    <cfRule type="expression" dxfId="19660" priority="3023">
      <formula>SEARCH("DA CHIUDERE",$M255)&gt;0</formula>
    </cfRule>
    <cfRule type="expression" dxfId="19659" priority="3024">
      <formula>SEARCH("INTERROTTO",$M255)&gt;0</formula>
    </cfRule>
  </conditionalFormatting>
  <conditionalFormatting sqref="R255:S255">
    <cfRule type="expression" dxfId="19658" priority="3013">
      <formula>SEARCH("IN CORSO",$M255)&gt;0</formula>
    </cfRule>
    <cfRule type="expression" dxfId="19657" priority="3014">
      <formula>SEARCH("CHIUSO",$M255)&gt;0</formula>
    </cfRule>
    <cfRule type="expression" dxfId="19656" priority="3015">
      <formula>SEARCH("EMESSO",$M255)&gt;0</formula>
    </cfRule>
    <cfRule type="expression" dxfId="19655" priority="3016">
      <formula>SEARCH("RICHIESTO",$M255)&gt;0</formula>
    </cfRule>
    <cfRule type="expression" dxfId="19654" priority="3017">
      <formula>SEARCH("DA CHIUDERE",$M255)&gt;0</formula>
    </cfRule>
    <cfRule type="expression" dxfId="19653" priority="3018">
      <formula>SEARCH("INTERROTTO",$M255)&gt;0</formula>
    </cfRule>
  </conditionalFormatting>
  <conditionalFormatting sqref="M255">
    <cfRule type="expression" dxfId="19652" priority="3007">
      <formula>SEARCH("IN CORSO",$M255)&gt;0</formula>
    </cfRule>
    <cfRule type="expression" dxfId="19651" priority="3008">
      <formula>SEARCH("CHIUSO",$M255)&gt;0</formula>
    </cfRule>
    <cfRule type="expression" dxfId="19650" priority="3009">
      <formula>SEARCH("EMESSO",$M255)&gt;0</formula>
    </cfRule>
    <cfRule type="expression" dxfId="19649" priority="3010">
      <formula>SEARCH("RICHIESTO",$M255)&gt;0</formula>
    </cfRule>
    <cfRule type="expression" dxfId="19648" priority="3011">
      <formula>SEARCH("DA CHIUDERE",$M255)&gt;0</formula>
    </cfRule>
    <cfRule type="expression" dxfId="19647" priority="3012">
      <formula>SEARCH("INTERROTTO",$M255)&gt;0</formula>
    </cfRule>
  </conditionalFormatting>
  <conditionalFormatting sqref="E254:G254 N254:Q254">
    <cfRule type="expression" dxfId="19646" priority="3001">
      <formula>SEARCH("IN CORSO",$M254)&gt;0</formula>
    </cfRule>
    <cfRule type="expression" dxfId="19645" priority="3002">
      <formula>SEARCH("CHIUSO",$M254)&gt;0</formula>
    </cfRule>
    <cfRule type="expression" dxfId="19644" priority="3003">
      <formula>SEARCH("EMESSO",$M254)&gt;0</formula>
    </cfRule>
    <cfRule type="expression" dxfId="19643" priority="3004">
      <formula>SEARCH("RICHIESTO",$M254)&gt;0</formula>
    </cfRule>
    <cfRule type="expression" dxfId="19642" priority="3005">
      <formula>SEARCH("DA CHIUDERE",$M254)&gt;0</formula>
    </cfRule>
    <cfRule type="expression" dxfId="19641" priority="3006">
      <formula>SEARCH("INTERROTTO",$M254)&gt;0</formula>
    </cfRule>
  </conditionalFormatting>
  <conditionalFormatting sqref="R254:S254">
    <cfRule type="expression" dxfId="19640" priority="2995">
      <formula>SEARCH("IN CORSO",$M254)&gt;0</formula>
    </cfRule>
    <cfRule type="expression" dxfId="19639" priority="2996">
      <formula>SEARCH("CHIUSO",$M254)&gt;0</formula>
    </cfRule>
    <cfRule type="expression" dxfId="19638" priority="2997">
      <formula>SEARCH("EMESSO",$M254)&gt;0</formula>
    </cfRule>
    <cfRule type="expression" dxfId="19637" priority="2998">
      <formula>SEARCH("RICHIESTO",$M254)&gt;0</formula>
    </cfRule>
    <cfRule type="expression" dxfId="19636" priority="2999">
      <formula>SEARCH("DA CHIUDERE",$M254)&gt;0</formula>
    </cfRule>
    <cfRule type="expression" dxfId="19635" priority="3000">
      <formula>SEARCH("INTERROTTO",$M254)&gt;0</formula>
    </cfRule>
  </conditionalFormatting>
  <conditionalFormatting sqref="M254">
    <cfRule type="expression" dxfId="19634" priority="2989">
      <formula>SEARCH("IN CORSO",$M254)&gt;0</formula>
    </cfRule>
    <cfRule type="expression" dxfId="19633" priority="2990">
      <formula>SEARCH("CHIUSO",$M254)&gt;0</formula>
    </cfRule>
    <cfRule type="expression" dxfId="19632" priority="2991">
      <formula>SEARCH("EMESSO",$M254)&gt;0</formula>
    </cfRule>
    <cfRule type="expression" dxfId="19631" priority="2992">
      <formula>SEARCH("RICHIESTO",$M254)&gt;0</formula>
    </cfRule>
    <cfRule type="expression" dxfId="19630" priority="2993">
      <formula>SEARCH("DA CHIUDERE",$M254)&gt;0</formula>
    </cfRule>
    <cfRule type="expression" dxfId="19629" priority="2994">
      <formula>SEARCH("INTERROTTO",$M254)&gt;0</formula>
    </cfRule>
  </conditionalFormatting>
  <conditionalFormatting sqref="E253:G253 N253:Q253">
    <cfRule type="expression" dxfId="19628" priority="2983">
      <formula>SEARCH("IN CORSO",$M253)&gt;0</formula>
    </cfRule>
    <cfRule type="expression" dxfId="19627" priority="2984">
      <formula>SEARCH("CHIUSO",$M253)&gt;0</formula>
    </cfRule>
    <cfRule type="expression" dxfId="19626" priority="2985">
      <formula>SEARCH("EMESSO",$M253)&gt;0</formula>
    </cfRule>
    <cfRule type="expression" dxfId="19625" priority="2986">
      <formula>SEARCH("RICHIESTO",$M253)&gt;0</formula>
    </cfRule>
    <cfRule type="expression" dxfId="19624" priority="2987">
      <formula>SEARCH("DA CHIUDERE",$M253)&gt;0</formula>
    </cfRule>
    <cfRule type="expression" dxfId="19623" priority="2988">
      <formula>SEARCH("INTERROTTO",$M253)&gt;0</formula>
    </cfRule>
  </conditionalFormatting>
  <conditionalFormatting sqref="R253:S253">
    <cfRule type="expression" dxfId="19622" priority="2977">
      <formula>SEARCH("IN CORSO",$M253)&gt;0</formula>
    </cfRule>
    <cfRule type="expression" dxfId="19621" priority="2978">
      <formula>SEARCH("CHIUSO",$M253)&gt;0</formula>
    </cfRule>
    <cfRule type="expression" dxfId="19620" priority="2979">
      <formula>SEARCH("EMESSO",$M253)&gt;0</formula>
    </cfRule>
    <cfRule type="expression" dxfId="19619" priority="2980">
      <formula>SEARCH("RICHIESTO",$M253)&gt;0</formula>
    </cfRule>
    <cfRule type="expression" dxfId="19618" priority="2981">
      <formula>SEARCH("DA CHIUDERE",$M253)&gt;0</formula>
    </cfRule>
    <cfRule type="expression" dxfId="19617" priority="2982">
      <formula>SEARCH("INTERROTTO",$M253)&gt;0</formula>
    </cfRule>
  </conditionalFormatting>
  <conditionalFormatting sqref="M253">
    <cfRule type="expression" dxfId="19616" priority="2971">
      <formula>SEARCH("IN CORSO",$M253)&gt;0</formula>
    </cfRule>
    <cfRule type="expression" dxfId="19615" priority="2972">
      <formula>SEARCH("CHIUSO",$M253)&gt;0</formula>
    </cfRule>
    <cfRule type="expression" dxfId="19614" priority="2973">
      <formula>SEARCH("EMESSO",$M253)&gt;0</formula>
    </cfRule>
    <cfRule type="expression" dxfId="19613" priority="2974">
      <formula>SEARCH("RICHIESTO",$M253)&gt;0</formula>
    </cfRule>
    <cfRule type="expression" dxfId="19612" priority="2975">
      <formula>SEARCH("DA CHIUDERE",$M253)&gt;0</formula>
    </cfRule>
    <cfRule type="expression" dxfId="19611" priority="2976">
      <formula>SEARCH("INTERROTTO",$M253)&gt;0</formula>
    </cfRule>
  </conditionalFormatting>
  <conditionalFormatting sqref="E252:G252 N252:Q252">
    <cfRule type="expression" dxfId="19610" priority="2965">
      <formula>SEARCH("IN CORSO",$M252)&gt;0</formula>
    </cfRule>
    <cfRule type="expression" dxfId="19609" priority="2966">
      <formula>SEARCH("CHIUSO",$M252)&gt;0</formula>
    </cfRule>
    <cfRule type="expression" dxfId="19608" priority="2967">
      <formula>SEARCH("EMESSO",$M252)&gt;0</formula>
    </cfRule>
    <cfRule type="expression" dxfId="19607" priority="2968">
      <formula>SEARCH("RICHIESTO",$M252)&gt;0</formula>
    </cfRule>
    <cfRule type="expression" dxfId="19606" priority="2969">
      <formula>SEARCH("DA CHIUDERE",$M252)&gt;0</formula>
    </cfRule>
    <cfRule type="expression" dxfId="19605" priority="2970">
      <formula>SEARCH("INTERROTTO",$M252)&gt;0</formula>
    </cfRule>
  </conditionalFormatting>
  <conditionalFormatting sqref="R252:S252">
    <cfRule type="expression" dxfId="19604" priority="2959">
      <formula>SEARCH("IN CORSO",$M252)&gt;0</formula>
    </cfRule>
    <cfRule type="expression" dxfId="19603" priority="2960">
      <formula>SEARCH("CHIUSO",$M252)&gt;0</formula>
    </cfRule>
    <cfRule type="expression" dxfId="19602" priority="2961">
      <formula>SEARCH("EMESSO",$M252)&gt;0</formula>
    </cfRule>
    <cfRule type="expression" dxfId="19601" priority="2962">
      <formula>SEARCH("RICHIESTO",$M252)&gt;0</formula>
    </cfRule>
    <cfRule type="expression" dxfId="19600" priority="2963">
      <formula>SEARCH("DA CHIUDERE",$M252)&gt;0</formula>
    </cfRule>
    <cfRule type="expression" dxfId="19599" priority="2964">
      <formula>SEARCH("INTERROTTO",$M252)&gt;0</formula>
    </cfRule>
  </conditionalFormatting>
  <conditionalFormatting sqref="M252">
    <cfRule type="expression" dxfId="19598" priority="2953">
      <formula>SEARCH("IN CORSO",$M252)&gt;0</formula>
    </cfRule>
    <cfRule type="expression" dxfId="19597" priority="2954">
      <formula>SEARCH("CHIUSO",$M252)&gt;0</formula>
    </cfRule>
    <cfRule type="expression" dxfId="19596" priority="2955">
      <formula>SEARCH("EMESSO",$M252)&gt;0</formula>
    </cfRule>
    <cfRule type="expression" dxfId="19595" priority="2956">
      <formula>SEARCH("RICHIESTO",$M252)&gt;0</formula>
    </cfRule>
    <cfRule type="expression" dxfId="19594" priority="2957">
      <formula>SEARCH("DA CHIUDERE",$M252)&gt;0</formula>
    </cfRule>
    <cfRule type="expression" dxfId="19593" priority="2958">
      <formula>SEARCH("INTERROTTO",$M252)&gt;0</formula>
    </cfRule>
  </conditionalFormatting>
  <conditionalFormatting sqref="E251:G251 N251:Q251">
    <cfRule type="expression" dxfId="19592" priority="2947">
      <formula>SEARCH("IN CORSO",$M251)&gt;0</formula>
    </cfRule>
    <cfRule type="expression" dxfId="19591" priority="2948">
      <formula>SEARCH("CHIUSO",$M251)&gt;0</formula>
    </cfRule>
    <cfRule type="expression" dxfId="19590" priority="2949">
      <formula>SEARCH("EMESSO",$M251)&gt;0</formula>
    </cfRule>
    <cfRule type="expression" dxfId="19589" priority="2950">
      <formula>SEARCH("RICHIESTO",$M251)&gt;0</formula>
    </cfRule>
    <cfRule type="expression" dxfId="19588" priority="2951">
      <formula>SEARCH("DA CHIUDERE",$M251)&gt;0</formula>
    </cfRule>
    <cfRule type="expression" dxfId="19587" priority="2952">
      <formula>SEARCH("INTERROTTO",$M251)&gt;0</formula>
    </cfRule>
  </conditionalFormatting>
  <conditionalFormatting sqref="R251:S251">
    <cfRule type="expression" dxfId="19586" priority="2941">
      <formula>SEARCH("IN CORSO",$M251)&gt;0</formula>
    </cfRule>
    <cfRule type="expression" dxfId="19585" priority="2942">
      <formula>SEARCH("CHIUSO",$M251)&gt;0</formula>
    </cfRule>
    <cfRule type="expression" dxfId="19584" priority="2943">
      <formula>SEARCH("EMESSO",$M251)&gt;0</formula>
    </cfRule>
    <cfRule type="expression" dxfId="19583" priority="2944">
      <formula>SEARCH("RICHIESTO",$M251)&gt;0</formula>
    </cfRule>
    <cfRule type="expression" dxfId="19582" priority="2945">
      <formula>SEARCH("DA CHIUDERE",$M251)&gt;0</formula>
    </cfRule>
    <cfRule type="expression" dxfId="19581" priority="2946">
      <formula>SEARCH("INTERROTTO",$M251)&gt;0</formula>
    </cfRule>
  </conditionalFormatting>
  <conditionalFormatting sqref="M251">
    <cfRule type="expression" dxfId="19580" priority="2935">
      <formula>SEARCH("IN CORSO",$M251)&gt;0</formula>
    </cfRule>
    <cfRule type="expression" dxfId="19579" priority="2936">
      <formula>SEARCH("CHIUSO",$M251)&gt;0</formula>
    </cfRule>
    <cfRule type="expression" dxfId="19578" priority="2937">
      <formula>SEARCH("EMESSO",$M251)&gt;0</formula>
    </cfRule>
    <cfRule type="expression" dxfId="19577" priority="2938">
      <formula>SEARCH("RICHIESTO",$M251)&gt;0</formula>
    </cfRule>
    <cfRule type="expression" dxfId="19576" priority="2939">
      <formula>SEARCH("DA CHIUDERE",$M251)&gt;0</formula>
    </cfRule>
    <cfRule type="expression" dxfId="19575" priority="2940">
      <formula>SEARCH("INTERROTTO",$M251)&gt;0</formula>
    </cfRule>
  </conditionalFormatting>
  <conditionalFormatting sqref="E250:G250 N250:Q250">
    <cfRule type="expression" dxfId="19574" priority="2929">
      <formula>SEARCH("IN CORSO",$M250)&gt;0</formula>
    </cfRule>
    <cfRule type="expression" dxfId="19573" priority="2930">
      <formula>SEARCH("CHIUSO",$M250)&gt;0</formula>
    </cfRule>
    <cfRule type="expression" dxfId="19572" priority="2931">
      <formula>SEARCH("EMESSO",$M250)&gt;0</formula>
    </cfRule>
    <cfRule type="expression" dxfId="19571" priority="2932">
      <formula>SEARCH("RICHIESTO",$M250)&gt;0</formula>
    </cfRule>
    <cfRule type="expression" dxfId="19570" priority="2933">
      <formula>SEARCH("DA CHIUDERE",$M250)&gt;0</formula>
    </cfRule>
    <cfRule type="expression" dxfId="19569" priority="2934">
      <formula>SEARCH("INTERROTTO",$M250)&gt;0</formula>
    </cfRule>
  </conditionalFormatting>
  <conditionalFormatting sqref="R150:S150">
    <cfRule type="expression" dxfId="19568" priority="2701">
      <formula>SEARCH("IN CORSO",$M150)&gt;0</formula>
    </cfRule>
    <cfRule type="expression" dxfId="19567" priority="2702">
      <formula>SEARCH("CHIUSO",$M150)&gt;0</formula>
    </cfRule>
    <cfRule type="expression" dxfId="19566" priority="2703">
      <formula>SEARCH("EMESSO",$M150)&gt;0</formula>
    </cfRule>
    <cfRule type="expression" dxfId="19565" priority="2704">
      <formula>SEARCH("RICHIESTO",$M150)&gt;0</formula>
    </cfRule>
    <cfRule type="expression" dxfId="19564" priority="2705">
      <formula>SEARCH("DA CHIUDERE",$M150)&gt;0</formula>
    </cfRule>
    <cfRule type="expression" dxfId="19563" priority="2706">
      <formula>SEARCH("INTERROTTO",$M150)&gt;0</formula>
    </cfRule>
  </conditionalFormatting>
  <conditionalFormatting sqref="M150">
    <cfRule type="expression" dxfId="19562" priority="2695">
      <formula>SEARCH("IN CORSO",$M150)&gt;0</formula>
    </cfRule>
    <cfRule type="expression" dxfId="19561" priority="2696">
      <formula>SEARCH("CHIUSO",$M150)&gt;0</formula>
    </cfRule>
    <cfRule type="expression" dxfId="19560" priority="2697">
      <formula>SEARCH("EMESSO",$M150)&gt;0</formula>
    </cfRule>
    <cfRule type="expression" dxfId="19559" priority="2698">
      <formula>SEARCH("RICHIESTO",$M150)&gt;0</formula>
    </cfRule>
    <cfRule type="expression" dxfId="19558" priority="2699">
      <formula>SEARCH("DA CHIUDERE",$M150)&gt;0</formula>
    </cfRule>
    <cfRule type="expression" dxfId="19557" priority="2700">
      <formula>SEARCH("INTERROTTO",$M150)&gt;0</formula>
    </cfRule>
  </conditionalFormatting>
  <conditionalFormatting sqref="E149:G149 N149:Q149">
    <cfRule type="expression" dxfId="19556" priority="2683">
      <formula>SEARCH("IN CORSO",$M149)&gt;0</formula>
    </cfRule>
    <cfRule type="expression" dxfId="19555" priority="2684">
      <formula>SEARCH("CHIUSO",$M149)&gt;0</formula>
    </cfRule>
    <cfRule type="expression" dxfId="19554" priority="2685">
      <formula>SEARCH("EMESSO",$M149)&gt;0</formula>
    </cfRule>
    <cfRule type="expression" dxfId="19553" priority="2686">
      <formula>SEARCH("RICHIESTO",$M149)&gt;0</formula>
    </cfRule>
    <cfRule type="expression" dxfId="19552" priority="2687">
      <formula>SEARCH("DA CHIUDERE",$M149)&gt;0</formula>
    </cfRule>
    <cfRule type="expression" dxfId="19551" priority="2688">
      <formula>SEARCH("INTERROTTO",$M149)&gt;0</formula>
    </cfRule>
  </conditionalFormatting>
  <conditionalFormatting sqref="R149:S149">
    <cfRule type="expression" dxfId="19550" priority="2677">
      <formula>SEARCH("IN CORSO",$M149)&gt;0</formula>
    </cfRule>
    <cfRule type="expression" dxfId="19549" priority="2678">
      <formula>SEARCH("CHIUSO",$M149)&gt;0</formula>
    </cfRule>
    <cfRule type="expression" dxfId="19548" priority="2679">
      <formula>SEARCH("EMESSO",$M149)&gt;0</formula>
    </cfRule>
    <cfRule type="expression" dxfId="19547" priority="2680">
      <formula>SEARCH("RICHIESTO",$M149)&gt;0</formula>
    </cfRule>
    <cfRule type="expression" dxfId="19546" priority="2681">
      <formula>SEARCH("DA CHIUDERE",$M149)&gt;0</formula>
    </cfRule>
    <cfRule type="expression" dxfId="19545" priority="2682">
      <formula>SEARCH("INTERROTTO",$M149)&gt;0</formula>
    </cfRule>
  </conditionalFormatting>
  <conditionalFormatting sqref="M149">
    <cfRule type="expression" dxfId="19544" priority="2671">
      <formula>SEARCH("IN CORSO",$M149)&gt;0</formula>
    </cfRule>
    <cfRule type="expression" dxfId="19543" priority="2672">
      <formula>SEARCH("CHIUSO",$M149)&gt;0</formula>
    </cfRule>
    <cfRule type="expression" dxfId="19542" priority="2673">
      <formula>SEARCH("EMESSO",$M149)&gt;0</formula>
    </cfRule>
    <cfRule type="expression" dxfId="19541" priority="2674">
      <formula>SEARCH("RICHIESTO",$M149)&gt;0</formula>
    </cfRule>
    <cfRule type="expression" dxfId="19540" priority="2675">
      <formula>SEARCH("DA CHIUDERE",$M149)&gt;0</formula>
    </cfRule>
    <cfRule type="expression" dxfId="19539" priority="2676">
      <formula>SEARCH("INTERROTTO",$M149)&gt;0</formula>
    </cfRule>
  </conditionalFormatting>
  <conditionalFormatting sqref="M245:S249 M162:Q162 M163:S235">
    <cfRule type="expression" dxfId="19538" priority="2905">
      <formula>SEARCH("IN CORSO",$M162)&gt;0</formula>
    </cfRule>
    <cfRule type="expression" dxfId="19537" priority="2906">
      <formula>SEARCH("CHIUSO",$M162)&gt;0</formula>
    </cfRule>
    <cfRule type="expression" dxfId="19536" priority="2907">
      <formula>SEARCH("EMESSO",$M162)&gt;0</formula>
    </cfRule>
    <cfRule type="expression" dxfId="19535" priority="2908">
      <formula>SEARCH("RICHIESTO",$M162)&gt;0</formula>
    </cfRule>
    <cfRule type="expression" dxfId="19534" priority="2909">
      <formula>SEARCH("DA CHIUDERE",$M162)&gt;0</formula>
    </cfRule>
    <cfRule type="expression" dxfId="19533" priority="2910">
      <formula>SEARCH("INTERROTTO",$M162)&gt;0</formula>
    </cfRule>
  </conditionalFormatting>
  <conditionalFormatting sqref="M236 M243">
    <cfRule type="expression" dxfId="19532" priority="2899">
      <formula>SEARCH("IN CORSO",$M236)&gt;0</formula>
    </cfRule>
    <cfRule type="expression" dxfId="19531" priority="2900">
      <formula>SEARCH("CHIUSO",$M236)&gt;0</formula>
    </cfRule>
    <cfRule type="expression" dxfId="19530" priority="2901">
      <formula>SEARCH("EMESSO",$M236)&gt;0</formula>
    </cfRule>
    <cfRule type="expression" dxfId="19529" priority="2902">
      <formula>SEARCH("RICHIESTO",$M236)&gt;0</formula>
    </cfRule>
    <cfRule type="expression" dxfId="19528" priority="2903">
      <formula>SEARCH("DA CHIUDERE",$M236)&gt;0</formula>
    </cfRule>
    <cfRule type="expression" dxfId="19527" priority="2904">
      <formula>SEARCH("INTERROTTO",$M236)&gt;0</formula>
    </cfRule>
  </conditionalFormatting>
  <conditionalFormatting sqref="M244">
    <cfRule type="expression" dxfId="19526" priority="2893">
      <formula>SEARCH("IN CORSO",$M244)&gt;0</formula>
    </cfRule>
    <cfRule type="expression" dxfId="19525" priority="2894">
      <formula>SEARCH("CHIUSO",$M244)&gt;0</formula>
    </cfRule>
    <cfRule type="expression" dxfId="19524" priority="2895">
      <formula>SEARCH("EMESSO",$M244)&gt;0</formula>
    </cfRule>
    <cfRule type="expression" dxfId="19523" priority="2896">
      <formula>SEARCH("RICHIESTO",$M244)&gt;0</formula>
    </cfRule>
    <cfRule type="expression" dxfId="19522" priority="2897">
      <formula>SEARCH("DA CHIUDERE",$M244)&gt;0</formula>
    </cfRule>
    <cfRule type="expression" dxfId="19521" priority="2898">
      <formula>SEARCH("INTERROTTO",$M244)&gt;0</formula>
    </cfRule>
  </conditionalFormatting>
  <conditionalFormatting sqref="N236:S236 N243:S244 M237:S242">
    <cfRule type="expression" dxfId="19520" priority="2911">
      <formula>SEARCH("IN CORSO",$M236)&gt;0</formula>
    </cfRule>
    <cfRule type="expression" dxfId="19519" priority="2912">
      <formula>SEARCH("CHIUSO",$M236)&gt;0</formula>
    </cfRule>
    <cfRule type="expression" dxfId="19518" priority="2913">
      <formula>SEARCH("EMESSO",$M236)&gt;0</formula>
    </cfRule>
    <cfRule type="expression" dxfId="19517" priority="2914">
      <formula>SEARCH("RICHIESTO",$M236)&gt;0</formula>
    </cfRule>
    <cfRule type="expression" dxfId="19516" priority="2915">
      <formula>SEARCH("DA CHIUDERE",$M236)&gt;0</formula>
    </cfRule>
    <cfRule type="expression" dxfId="19515" priority="2916">
      <formula>SEARCH("INTERROTTO",$M236)&gt;0</formula>
    </cfRule>
  </conditionalFormatting>
  <conditionalFormatting sqref="R162:S162">
    <cfRule type="expression" dxfId="19514" priority="2689">
      <formula>SEARCH("IN CORSO",$M162)&gt;0</formula>
    </cfRule>
    <cfRule type="expression" dxfId="19513" priority="2690">
      <formula>SEARCH("CHIUSO",$M162)&gt;0</formula>
    </cfRule>
    <cfRule type="expression" dxfId="19512" priority="2691">
      <formula>SEARCH("EMESSO",$M162)&gt;0</formula>
    </cfRule>
    <cfRule type="expression" dxfId="19511" priority="2692">
      <formula>SEARCH("RICHIESTO",$M162)&gt;0</formula>
    </cfRule>
    <cfRule type="expression" dxfId="19510" priority="2693">
      <formula>SEARCH("DA CHIUDERE",$M162)&gt;0</formula>
    </cfRule>
    <cfRule type="expression" dxfId="19509" priority="2694">
      <formula>SEARCH("INTERROTTO",$M162)&gt;0</formula>
    </cfRule>
  </conditionalFormatting>
  <conditionalFormatting sqref="E145:G145 N145:Q145">
    <cfRule type="expression" dxfId="19508" priority="2611">
      <formula>SEARCH("IN CORSO",$M145)&gt;0</formula>
    </cfRule>
    <cfRule type="expression" dxfId="19507" priority="2612">
      <formula>SEARCH("CHIUSO",$M145)&gt;0</formula>
    </cfRule>
    <cfRule type="expression" dxfId="19506" priority="2613">
      <formula>SEARCH("EMESSO",$M145)&gt;0</formula>
    </cfRule>
    <cfRule type="expression" dxfId="19505" priority="2614">
      <formula>SEARCH("RICHIESTO",$M145)&gt;0</formula>
    </cfRule>
    <cfRule type="expression" dxfId="19504" priority="2615">
      <formula>SEARCH("DA CHIUDERE",$M145)&gt;0</formula>
    </cfRule>
    <cfRule type="expression" dxfId="19503" priority="2616">
      <formula>SEARCH("INTERROTTO",$M145)&gt;0</formula>
    </cfRule>
  </conditionalFormatting>
  <conditionalFormatting sqref="M145">
    <cfRule type="expression" dxfId="19502" priority="2605">
      <formula>SEARCH("IN CORSO",$M145)&gt;0</formula>
    </cfRule>
    <cfRule type="expression" dxfId="19501" priority="2606">
      <formula>SEARCH("CHIUSO",$M145)&gt;0</formula>
    </cfRule>
    <cfRule type="expression" dxfId="19500" priority="2607">
      <formula>SEARCH("EMESSO",$M145)&gt;0</formula>
    </cfRule>
    <cfRule type="expression" dxfId="19499" priority="2608">
      <formula>SEARCH("RICHIESTO",$M145)&gt;0</formula>
    </cfRule>
    <cfRule type="expression" dxfId="19498" priority="2609">
      <formula>SEARCH("DA CHIUDERE",$M145)&gt;0</formula>
    </cfRule>
    <cfRule type="expression" dxfId="19497" priority="2610">
      <formula>SEARCH("INTERROTTO",$M145)&gt;0</formula>
    </cfRule>
  </conditionalFormatting>
  <conditionalFormatting sqref="R145:S145">
    <cfRule type="expression" dxfId="19496" priority="2599">
      <formula>SEARCH("IN CORSO",$M145)&gt;0</formula>
    </cfRule>
    <cfRule type="expression" dxfId="19495" priority="2600">
      <formula>SEARCH("CHIUSO",$M145)&gt;0</formula>
    </cfRule>
    <cfRule type="expression" dxfId="19494" priority="2601">
      <formula>SEARCH("EMESSO",$M145)&gt;0</formula>
    </cfRule>
    <cfRule type="expression" dxfId="19493" priority="2602">
      <formula>SEARCH("RICHIESTO",$M145)&gt;0</formula>
    </cfRule>
    <cfRule type="expression" dxfId="19492" priority="2603">
      <formula>SEARCH("DA CHIUDERE",$M145)&gt;0</formula>
    </cfRule>
    <cfRule type="expression" dxfId="19491" priority="2604">
      <formula>SEARCH("INTERROTTO",$M145)&gt;0</formula>
    </cfRule>
  </conditionalFormatting>
  <conditionalFormatting sqref="E144:G144 N144:Q144">
    <cfRule type="expression" dxfId="19490" priority="2593">
      <formula>SEARCH("IN CORSO",$M144)&gt;0</formula>
    </cfRule>
    <cfRule type="expression" dxfId="19489" priority="2594">
      <formula>SEARCH("CHIUSO",$M144)&gt;0</formula>
    </cfRule>
    <cfRule type="expression" dxfId="19488" priority="2595">
      <formula>SEARCH("EMESSO",$M144)&gt;0</formula>
    </cfRule>
    <cfRule type="expression" dxfId="19487" priority="2596">
      <formula>SEARCH("RICHIESTO",$M144)&gt;0</formula>
    </cfRule>
    <cfRule type="expression" dxfId="19486" priority="2597">
      <formula>SEARCH("DA CHIUDERE",$M144)&gt;0</formula>
    </cfRule>
    <cfRule type="expression" dxfId="19485" priority="2598">
      <formula>SEARCH("INTERROTTO",$M144)&gt;0</formula>
    </cfRule>
  </conditionalFormatting>
  <conditionalFormatting sqref="M144">
    <cfRule type="expression" dxfId="19484" priority="2587">
      <formula>SEARCH("IN CORSO",$M144)&gt;0</formula>
    </cfRule>
    <cfRule type="expression" dxfId="19483" priority="2588">
      <formula>SEARCH("CHIUSO",$M144)&gt;0</formula>
    </cfRule>
    <cfRule type="expression" dxfId="19482" priority="2589">
      <formula>SEARCH("EMESSO",$M144)&gt;0</formula>
    </cfRule>
    <cfRule type="expression" dxfId="19481" priority="2590">
      <formula>SEARCH("RICHIESTO",$M144)&gt;0</formula>
    </cfRule>
    <cfRule type="expression" dxfId="19480" priority="2591">
      <formula>SEARCH("DA CHIUDERE",$M144)&gt;0</formula>
    </cfRule>
    <cfRule type="expression" dxfId="19479" priority="2592">
      <formula>SEARCH("INTERROTTO",$M144)&gt;0</formula>
    </cfRule>
  </conditionalFormatting>
  <conditionalFormatting sqref="R144:S144">
    <cfRule type="expression" dxfId="19478" priority="2581">
      <formula>SEARCH("IN CORSO",$M144)&gt;0</formula>
    </cfRule>
    <cfRule type="expression" dxfId="19477" priority="2582">
      <formula>SEARCH("CHIUSO",$M144)&gt;0</formula>
    </cfRule>
    <cfRule type="expression" dxfId="19476" priority="2583">
      <formula>SEARCH("EMESSO",$M144)&gt;0</formula>
    </cfRule>
    <cfRule type="expression" dxfId="19475" priority="2584">
      <formula>SEARCH("RICHIESTO",$M144)&gt;0</formula>
    </cfRule>
    <cfRule type="expression" dxfId="19474" priority="2585">
      <formula>SEARCH("DA CHIUDERE",$M144)&gt;0</formula>
    </cfRule>
    <cfRule type="expression" dxfId="19473" priority="2586">
      <formula>SEARCH("INTERROTTO",$M144)&gt;0</formula>
    </cfRule>
  </conditionalFormatting>
  <conditionalFormatting sqref="E143:G143 N143:Q143">
    <cfRule type="expression" dxfId="19472" priority="2575">
      <formula>SEARCH("IN CORSO",$M143)&gt;0</formula>
    </cfRule>
    <cfRule type="expression" dxfId="19471" priority="2576">
      <formula>SEARCH("CHIUSO",$M143)&gt;0</formula>
    </cfRule>
    <cfRule type="expression" dxfId="19470" priority="2577">
      <formula>SEARCH("EMESSO",$M143)&gt;0</formula>
    </cfRule>
    <cfRule type="expression" dxfId="19469" priority="2578">
      <formula>SEARCH("RICHIESTO",$M143)&gt;0</formula>
    </cfRule>
    <cfRule type="expression" dxfId="19468" priority="2579">
      <formula>SEARCH("DA CHIUDERE",$M143)&gt;0</formula>
    </cfRule>
    <cfRule type="expression" dxfId="19467" priority="2580">
      <formula>SEARCH("INTERROTTO",$M143)&gt;0</formula>
    </cfRule>
  </conditionalFormatting>
  <conditionalFormatting sqref="M143">
    <cfRule type="expression" dxfId="19466" priority="2569">
      <formula>SEARCH("IN CORSO",$M143)&gt;0</formula>
    </cfRule>
    <cfRule type="expression" dxfId="19465" priority="2570">
      <formula>SEARCH("CHIUSO",$M143)&gt;0</formula>
    </cfRule>
    <cfRule type="expression" dxfId="19464" priority="2571">
      <formula>SEARCH("EMESSO",$M143)&gt;0</formula>
    </cfRule>
    <cfRule type="expression" dxfId="19463" priority="2572">
      <formula>SEARCH("RICHIESTO",$M143)&gt;0</formula>
    </cfRule>
    <cfRule type="expression" dxfId="19462" priority="2573">
      <formula>SEARCH("DA CHIUDERE",$M143)&gt;0</formula>
    </cfRule>
    <cfRule type="expression" dxfId="19461" priority="2574">
      <formula>SEARCH("INTERROTTO",$M143)&gt;0</formula>
    </cfRule>
  </conditionalFormatting>
  <conditionalFormatting sqref="R143:S143">
    <cfRule type="expression" dxfId="19460" priority="2563">
      <formula>SEARCH("IN CORSO",$M143)&gt;0</formula>
    </cfRule>
    <cfRule type="expression" dxfId="19459" priority="2564">
      <formula>SEARCH("CHIUSO",$M143)&gt;0</formula>
    </cfRule>
    <cfRule type="expression" dxfId="19458" priority="2565">
      <formula>SEARCH("EMESSO",$M143)&gt;0</formula>
    </cfRule>
    <cfRule type="expression" dxfId="19457" priority="2566">
      <formula>SEARCH("RICHIESTO",$M143)&gt;0</formula>
    </cfRule>
    <cfRule type="expression" dxfId="19456" priority="2567">
      <formula>SEARCH("DA CHIUDERE",$M143)&gt;0</formula>
    </cfRule>
    <cfRule type="expression" dxfId="19455" priority="2568">
      <formula>SEARCH("INTERROTTO",$M143)&gt;0</formula>
    </cfRule>
  </conditionalFormatting>
  <conditionalFormatting sqref="E142:G142 N142:Q142">
    <cfRule type="expression" dxfId="19454" priority="2557">
      <formula>SEARCH("IN CORSO",$M142)&gt;0</formula>
    </cfRule>
    <cfRule type="expression" dxfId="19453" priority="2558">
      <formula>SEARCH("CHIUSO",$M142)&gt;0</formula>
    </cfRule>
    <cfRule type="expression" dxfId="19452" priority="2559">
      <formula>SEARCH("EMESSO",$M142)&gt;0</formula>
    </cfRule>
    <cfRule type="expression" dxfId="19451" priority="2560">
      <formula>SEARCH("RICHIESTO",$M142)&gt;0</formula>
    </cfRule>
    <cfRule type="expression" dxfId="19450" priority="2561">
      <formula>SEARCH("DA CHIUDERE",$M142)&gt;0</formula>
    </cfRule>
    <cfRule type="expression" dxfId="19449" priority="2562">
      <formula>SEARCH("INTERROTTO",$M142)&gt;0</formula>
    </cfRule>
  </conditionalFormatting>
  <conditionalFormatting sqref="M142">
    <cfRule type="expression" dxfId="19448" priority="2551">
      <formula>SEARCH("IN CORSO",$M142)&gt;0</formula>
    </cfRule>
    <cfRule type="expression" dxfId="19447" priority="2552">
      <formula>SEARCH("CHIUSO",$M142)&gt;0</formula>
    </cfRule>
    <cfRule type="expression" dxfId="19446" priority="2553">
      <formula>SEARCH("EMESSO",$M142)&gt;0</formula>
    </cfRule>
    <cfRule type="expression" dxfId="19445" priority="2554">
      <formula>SEARCH("RICHIESTO",$M142)&gt;0</formula>
    </cfRule>
    <cfRule type="expression" dxfId="19444" priority="2555">
      <formula>SEARCH("DA CHIUDERE",$M142)&gt;0</formula>
    </cfRule>
    <cfRule type="expression" dxfId="19443" priority="2556">
      <formula>SEARCH("INTERROTTO",$M142)&gt;0</formula>
    </cfRule>
  </conditionalFormatting>
  <conditionalFormatting sqref="R142:S142">
    <cfRule type="expression" dxfId="19442" priority="2545">
      <formula>SEARCH("IN CORSO",$M142)&gt;0</formula>
    </cfRule>
    <cfRule type="expression" dxfId="19441" priority="2546">
      <formula>SEARCH("CHIUSO",$M142)&gt;0</formula>
    </cfRule>
    <cfRule type="expression" dxfId="19440" priority="2547">
      <formula>SEARCH("EMESSO",$M142)&gt;0</formula>
    </cfRule>
    <cfRule type="expression" dxfId="19439" priority="2548">
      <formula>SEARCH("RICHIESTO",$M142)&gt;0</formula>
    </cfRule>
    <cfRule type="expression" dxfId="19438" priority="2549">
      <formula>SEARCH("DA CHIUDERE",$M142)&gt;0</formula>
    </cfRule>
    <cfRule type="expression" dxfId="19437" priority="2550">
      <formula>SEARCH("INTERROTTO",$M142)&gt;0</formula>
    </cfRule>
  </conditionalFormatting>
  <conditionalFormatting sqref="E141:G141 N141:Q141">
    <cfRule type="expression" dxfId="19436" priority="2539">
      <formula>SEARCH("IN CORSO",$M141)&gt;0</formula>
    </cfRule>
    <cfRule type="expression" dxfId="19435" priority="2540">
      <formula>SEARCH("CHIUSO",$M141)&gt;0</formula>
    </cfRule>
    <cfRule type="expression" dxfId="19434" priority="2541">
      <formula>SEARCH("EMESSO",$M141)&gt;0</formula>
    </cfRule>
    <cfRule type="expression" dxfId="19433" priority="2542">
      <formula>SEARCH("RICHIESTO",$M141)&gt;0</formula>
    </cfRule>
    <cfRule type="expression" dxfId="19432" priority="2543">
      <formula>SEARCH("DA CHIUDERE",$M141)&gt;0</formula>
    </cfRule>
    <cfRule type="expression" dxfId="19431" priority="2544">
      <formula>SEARCH("INTERROTTO",$M141)&gt;0</formula>
    </cfRule>
  </conditionalFormatting>
  <conditionalFormatting sqref="M141">
    <cfRule type="expression" dxfId="19430" priority="2533">
      <formula>SEARCH("IN CORSO",$M141)&gt;0</formula>
    </cfRule>
    <cfRule type="expression" dxfId="19429" priority="2534">
      <formula>SEARCH("CHIUSO",$M141)&gt;0</formula>
    </cfRule>
    <cfRule type="expression" dxfId="19428" priority="2535">
      <formula>SEARCH("EMESSO",$M141)&gt;0</formula>
    </cfRule>
    <cfRule type="expression" dxfId="19427" priority="2536">
      <formula>SEARCH("RICHIESTO",$M141)&gt;0</formula>
    </cfRule>
    <cfRule type="expression" dxfId="19426" priority="2537">
      <formula>SEARCH("DA CHIUDERE",$M141)&gt;0</formula>
    </cfRule>
    <cfRule type="expression" dxfId="19425" priority="2538">
      <formula>SEARCH("INTERROTTO",$M141)&gt;0</formula>
    </cfRule>
  </conditionalFormatting>
  <conditionalFormatting sqref="R141:S141">
    <cfRule type="expression" dxfId="19424" priority="2527">
      <formula>SEARCH("IN CORSO",$M141)&gt;0</formula>
    </cfRule>
    <cfRule type="expression" dxfId="19423" priority="2528">
      <formula>SEARCH("CHIUSO",$M141)&gt;0</formula>
    </cfRule>
    <cfRule type="expression" dxfId="19422" priority="2529">
      <formula>SEARCH("EMESSO",$M141)&gt;0</formula>
    </cfRule>
    <cfRule type="expression" dxfId="19421" priority="2530">
      <formula>SEARCH("RICHIESTO",$M141)&gt;0</formula>
    </cfRule>
    <cfRule type="expression" dxfId="19420" priority="2531">
      <formula>SEARCH("DA CHIUDERE",$M141)&gt;0</formula>
    </cfRule>
    <cfRule type="expression" dxfId="19419" priority="2532">
      <formula>SEARCH("INTERROTTO",$M141)&gt;0</formula>
    </cfRule>
  </conditionalFormatting>
  <conditionalFormatting sqref="E140:G140 N140:Q140">
    <cfRule type="expression" dxfId="19418" priority="2521">
      <formula>SEARCH("IN CORSO",$M140)&gt;0</formula>
    </cfRule>
    <cfRule type="expression" dxfId="19417" priority="2522">
      <formula>SEARCH("CHIUSO",$M140)&gt;0</formula>
    </cfRule>
    <cfRule type="expression" dxfId="19416" priority="2523">
      <formula>SEARCH("EMESSO",$M140)&gt;0</formula>
    </cfRule>
    <cfRule type="expression" dxfId="19415" priority="2524">
      <formula>SEARCH("RICHIESTO",$M140)&gt;0</formula>
    </cfRule>
    <cfRule type="expression" dxfId="19414" priority="2525">
      <formula>SEARCH("DA CHIUDERE",$M140)&gt;0</formula>
    </cfRule>
    <cfRule type="expression" dxfId="19413" priority="2526">
      <formula>SEARCH("INTERROTTO",$M140)&gt;0</formula>
    </cfRule>
  </conditionalFormatting>
  <conditionalFormatting sqref="M140">
    <cfRule type="expression" dxfId="19412" priority="2515">
      <formula>SEARCH("IN CORSO",$M140)&gt;0</formula>
    </cfRule>
    <cfRule type="expression" dxfId="19411" priority="2516">
      <formula>SEARCH("CHIUSO",$M140)&gt;0</formula>
    </cfRule>
    <cfRule type="expression" dxfId="19410" priority="2517">
      <formula>SEARCH("EMESSO",$M140)&gt;0</formula>
    </cfRule>
    <cfRule type="expression" dxfId="19409" priority="2518">
      <formula>SEARCH("RICHIESTO",$M140)&gt;0</formula>
    </cfRule>
    <cfRule type="expression" dxfId="19408" priority="2519">
      <formula>SEARCH("DA CHIUDERE",$M140)&gt;0</formula>
    </cfRule>
    <cfRule type="expression" dxfId="19407" priority="2520">
      <formula>SEARCH("INTERROTTO",$M140)&gt;0</formula>
    </cfRule>
  </conditionalFormatting>
  <conditionalFormatting sqref="R140:S140">
    <cfRule type="expression" dxfId="19406" priority="2509">
      <formula>SEARCH("IN CORSO",$M140)&gt;0</formula>
    </cfRule>
    <cfRule type="expression" dxfId="19405" priority="2510">
      <formula>SEARCH("CHIUSO",$M140)&gt;0</formula>
    </cfRule>
    <cfRule type="expression" dxfId="19404" priority="2511">
      <formula>SEARCH("EMESSO",$M140)&gt;0</formula>
    </cfRule>
    <cfRule type="expression" dxfId="19403" priority="2512">
      <formula>SEARCH("RICHIESTO",$M140)&gt;0</formula>
    </cfRule>
    <cfRule type="expression" dxfId="19402" priority="2513">
      <formula>SEARCH("DA CHIUDERE",$M140)&gt;0</formula>
    </cfRule>
    <cfRule type="expression" dxfId="19401" priority="2514">
      <formula>SEARCH("INTERROTTO",$M140)&gt;0</formula>
    </cfRule>
  </conditionalFormatting>
  <conditionalFormatting sqref="E139:G139 N139:Q139">
    <cfRule type="expression" dxfId="19400" priority="2503">
      <formula>SEARCH("IN CORSO",$M139)&gt;0</formula>
    </cfRule>
    <cfRule type="expression" dxfId="19399" priority="2504">
      <formula>SEARCH("CHIUSO",$M139)&gt;0</formula>
    </cfRule>
    <cfRule type="expression" dxfId="19398" priority="2505">
      <formula>SEARCH("EMESSO",$M139)&gt;0</formula>
    </cfRule>
    <cfRule type="expression" dxfId="19397" priority="2506">
      <formula>SEARCH("RICHIESTO",$M139)&gt;0</formula>
    </cfRule>
    <cfRule type="expression" dxfId="19396" priority="2507">
      <formula>SEARCH("DA CHIUDERE",$M139)&gt;0</formula>
    </cfRule>
    <cfRule type="expression" dxfId="19395" priority="2508">
      <formula>SEARCH("INTERROTTO",$M139)&gt;0</formula>
    </cfRule>
  </conditionalFormatting>
  <conditionalFormatting sqref="M139">
    <cfRule type="expression" dxfId="19394" priority="2497">
      <formula>SEARCH("IN CORSO",$M139)&gt;0</formula>
    </cfRule>
    <cfRule type="expression" dxfId="19393" priority="2498">
      <formula>SEARCH("CHIUSO",$M139)&gt;0</formula>
    </cfRule>
    <cfRule type="expression" dxfId="19392" priority="2499">
      <formula>SEARCH("EMESSO",$M139)&gt;0</formula>
    </cfRule>
    <cfRule type="expression" dxfId="19391" priority="2500">
      <formula>SEARCH("RICHIESTO",$M139)&gt;0</formula>
    </cfRule>
    <cfRule type="expression" dxfId="19390" priority="2501">
      <formula>SEARCH("DA CHIUDERE",$M139)&gt;0</formula>
    </cfRule>
    <cfRule type="expression" dxfId="19389" priority="2502">
      <formula>SEARCH("INTERROTTO",$M139)&gt;0</formula>
    </cfRule>
  </conditionalFormatting>
  <conditionalFormatting sqref="R139:S139">
    <cfRule type="expression" dxfId="19388" priority="2491">
      <formula>SEARCH("IN CORSO",$M139)&gt;0</formula>
    </cfRule>
    <cfRule type="expression" dxfId="19387" priority="2492">
      <formula>SEARCH("CHIUSO",$M139)&gt;0</formula>
    </cfRule>
    <cfRule type="expression" dxfId="19386" priority="2493">
      <formula>SEARCH("EMESSO",$M139)&gt;0</formula>
    </cfRule>
    <cfRule type="expression" dxfId="19385" priority="2494">
      <formula>SEARCH("RICHIESTO",$M139)&gt;0</formula>
    </cfRule>
    <cfRule type="expression" dxfId="19384" priority="2495">
      <formula>SEARCH("DA CHIUDERE",$M139)&gt;0</formula>
    </cfRule>
    <cfRule type="expression" dxfId="19383" priority="2496">
      <formula>SEARCH("INTERROTTO",$M139)&gt;0</formula>
    </cfRule>
  </conditionalFormatting>
  <conditionalFormatting sqref="E138:G138 N138:Q138">
    <cfRule type="expression" dxfId="19382" priority="2485">
      <formula>SEARCH("IN CORSO",$M138)&gt;0</formula>
    </cfRule>
    <cfRule type="expression" dxfId="19381" priority="2486">
      <formula>SEARCH("CHIUSO",$M138)&gt;0</formula>
    </cfRule>
    <cfRule type="expression" dxfId="19380" priority="2487">
      <formula>SEARCH("EMESSO",$M138)&gt;0</formula>
    </cfRule>
    <cfRule type="expression" dxfId="19379" priority="2488">
      <formula>SEARCH("RICHIESTO",$M138)&gt;0</formula>
    </cfRule>
    <cfRule type="expression" dxfId="19378" priority="2489">
      <formula>SEARCH("DA CHIUDERE",$M138)&gt;0</formula>
    </cfRule>
    <cfRule type="expression" dxfId="19377" priority="2490">
      <formula>SEARCH("INTERROTTO",$M138)&gt;0</formula>
    </cfRule>
  </conditionalFormatting>
  <conditionalFormatting sqref="M138">
    <cfRule type="expression" dxfId="19376" priority="2479">
      <formula>SEARCH("IN CORSO",$M138)&gt;0</formula>
    </cfRule>
    <cfRule type="expression" dxfId="19375" priority="2480">
      <formula>SEARCH("CHIUSO",$M138)&gt;0</formula>
    </cfRule>
    <cfRule type="expression" dxfId="19374" priority="2481">
      <formula>SEARCH("EMESSO",$M138)&gt;0</formula>
    </cfRule>
    <cfRule type="expression" dxfId="19373" priority="2482">
      <formula>SEARCH("RICHIESTO",$M138)&gt;0</formula>
    </cfRule>
    <cfRule type="expression" dxfId="19372" priority="2483">
      <formula>SEARCH("DA CHIUDERE",$M138)&gt;0</formula>
    </cfRule>
    <cfRule type="expression" dxfId="19371" priority="2484">
      <formula>SEARCH("INTERROTTO",$M138)&gt;0</formula>
    </cfRule>
  </conditionalFormatting>
  <conditionalFormatting sqref="R138:S138">
    <cfRule type="expression" dxfId="19370" priority="2473">
      <formula>SEARCH("IN CORSO",$M138)&gt;0</formula>
    </cfRule>
    <cfRule type="expression" dxfId="19369" priority="2474">
      <formula>SEARCH("CHIUSO",$M138)&gt;0</formula>
    </cfRule>
    <cfRule type="expression" dxfId="19368" priority="2475">
      <formula>SEARCH("EMESSO",$M138)&gt;0</formula>
    </cfRule>
    <cfRule type="expression" dxfId="19367" priority="2476">
      <formula>SEARCH("RICHIESTO",$M138)&gt;0</formula>
    </cfRule>
    <cfRule type="expression" dxfId="19366" priority="2477">
      <formula>SEARCH("DA CHIUDERE",$M138)&gt;0</formula>
    </cfRule>
    <cfRule type="expression" dxfId="19365" priority="2478">
      <formula>SEARCH("INTERROTTO",$M138)&gt;0</formula>
    </cfRule>
  </conditionalFormatting>
  <conditionalFormatting sqref="E137:G137 N137:Q137">
    <cfRule type="expression" dxfId="19364" priority="2467">
      <formula>SEARCH("IN CORSO",$M137)&gt;0</formula>
    </cfRule>
    <cfRule type="expression" dxfId="19363" priority="2468">
      <formula>SEARCH("CHIUSO",$M137)&gt;0</formula>
    </cfRule>
    <cfRule type="expression" dxfId="19362" priority="2469">
      <formula>SEARCH("EMESSO",$M137)&gt;0</formula>
    </cfRule>
    <cfRule type="expression" dxfId="19361" priority="2470">
      <formula>SEARCH("RICHIESTO",$M137)&gt;0</formula>
    </cfRule>
    <cfRule type="expression" dxfId="19360" priority="2471">
      <formula>SEARCH("DA CHIUDERE",$M137)&gt;0</formula>
    </cfRule>
    <cfRule type="expression" dxfId="19359" priority="2472">
      <formula>SEARCH("INTERROTTO",$M137)&gt;0</formula>
    </cfRule>
  </conditionalFormatting>
  <conditionalFormatting sqref="M137">
    <cfRule type="expression" dxfId="19358" priority="2461">
      <formula>SEARCH("IN CORSO",$M137)&gt;0</formula>
    </cfRule>
    <cfRule type="expression" dxfId="19357" priority="2462">
      <formula>SEARCH("CHIUSO",$M137)&gt;0</formula>
    </cfRule>
    <cfRule type="expression" dxfId="19356" priority="2463">
      <formula>SEARCH("EMESSO",$M137)&gt;0</formula>
    </cfRule>
    <cfRule type="expression" dxfId="19355" priority="2464">
      <formula>SEARCH("RICHIESTO",$M137)&gt;0</formula>
    </cfRule>
    <cfRule type="expression" dxfId="19354" priority="2465">
      <formula>SEARCH("DA CHIUDERE",$M137)&gt;0</formula>
    </cfRule>
    <cfRule type="expression" dxfId="19353" priority="2466">
      <formula>SEARCH("INTERROTTO",$M137)&gt;0</formula>
    </cfRule>
  </conditionalFormatting>
  <conditionalFormatting sqref="R137:S137">
    <cfRule type="expression" dxfId="19352" priority="2455">
      <formula>SEARCH("IN CORSO",$M137)&gt;0</formula>
    </cfRule>
    <cfRule type="expression" dxfId="19351" priority="2456">
      <formula>SEARCH("CHIUSO",$M137)&gt;0</formula>
    </cfRule>
    <cfRule type="expression" dxfId="19350" priority="2457">
      <formula>SEARCH("EMESSO",$M137)&gt;0</formula>
    </cfRule>
    <cfRule type="expression" dxfId="19349" priority="2458">
      <formula>SEARCH("RICHIESTO",$M137)&gt;0</formula>
    </cfRule>
    <cfRule type="expression" dxfId="19348" priority="2459">
      <formula>SEARCH("DA CHIUDERE",$M137)&gt;0</formula>
    </cfRule>
    <cfRule type="expression" dxfId="19347" priority="2460">
      <formula>SEARCH("INTERROTTO",$M137)&gt;0</formula>
    </cfRule>
  </conditionalFormatting>
  <conditionalFormatting sqref="E136:G136 N136:Q136">
    <cfRule type="expression" dxfId="19346" priority="2449">
      <formula>SEARCH("IN CORSO",$M136)&gt;0</formula>
    </cfRule>
    <cfRule type="expression" dxfId="19345" priority="2450">
      <formula>SEARCH("CHIUSO",$M136)&gt;0</formula>
    </cfRule>
    <cfRule type="expression" dxfId="19344" priority="2451">
      <formula>SEARCH("EMESSO",$M136)&gt;0</formula>
    </cfRule>
    <cfRule type="expression" dxfId="19343" priority="2452">
      <formula>SEARCH("RICHIESTO",$M136)&gt;0</formula>
    </cfRule>
    <cfRule type="expression" dxfId="19342" priority="2453">
      <formula>SEARCH("DA CHIUDERE",$M136)&gt;0</formula>
    </cfRule>
    <cfRule type="expression" dxfId="19341" priority="2454">
      <formula>SEARCH("INTERROTTO",$M136)&gt;0</formula>
    </cfRule>
  </conditionalFormatting>
  <conditionalFormatting sqref="M136">
    <cfRule type="expression" dxfId="19340" priority="2443">
      <formula>SEARCH("IN CORSO",$M136)&gt;0</formula>
    </cfRule>
    <cfRule type="expression" dxfId="19339" priority="2444">
      <formula>SEARCH("CHIUSO",$M136)&gt;0</formula>
    </cfRule>
    <cfRule type="expression" dxfId="19338" priority="2445">
      <formula>SEARCH("EMESSO",$M136)&gt;0</formula>
    </cfRule>
    <cfRule type="expression" dxfId="19337" priority="2446">
      <formula>SEARCH("RICHIESTO",$M136)&gt;0</formula>
    </cfRule>
    <cfRule type="expression" dxfId="19336" priority="2447">
      <formula>SEARCH("DA CHIUDERE",$M136)&gt;0</formula>
    </cfRule>
    <cfRule type="expression" dxfId="19335" priority="2448">
      <formula>SEARCH("INTERROTTO",$M136)&gt;0</formula>
    </cfRule>
  </conditionalFormatting>
  <conditionalFormatting sqref="R136:S136">
    <cfRule type="expression" dxfId="19334" priority="2437">
      <formula>SEARCH("IN CORSO",$M136)&gt;0</formula>
    </cfRule>
    <cfRule type="expression" dxfId="19333" priority="2438">
      <formula>SEARCH("CHIUSO",$M136)&gt;0</formula>
    </cfRule>
    <cfRule type="expression" dxfId="19332" priority="2439">
      <formula>SEARCH("EMESSO",$M136)&gt;0</formula>
    </cfRule>
    <cfRule type="expression" dxfId="19331" priority="2440">
      <formula>SEARCH("RICHIESTO",$M136)&gt;0</formula>
    </cfRule>
    <cfRule type="expression" dxfId="19330" priority="2441">
      <formula>SEARCH("DA CHIUDERE",$M136)&gt;0</formula>
    </cfRule>
    <cfRule type="expression" dxfId="19329" priority="2442">
      <formula>SEARCH("INTERROTTO",$M136)&gt;0</formula>
    </cfRule>
  </conditionalFormatting>
  <conditionalFormatting sqref="E135:G135 N135:Q135">
    <cfRule type="expression" dxfId="19328" priority="2431">
      <formula>SEARCH("IN CORSO",$M135)&gt;0</formula>
    </cfRule>
    <cfRule type="expression" dxfId="19327" priority="2432">
      <formula>SEARCH("CHIUSO",$M135)&gt;0</formula>
    </cfRule>
    <cfRule type="expression" dxfId="19326" priority="2433">
      <formula>SEARCH("EMESSO",$M135)&gt;0</formula>
    </cfRule>
    <cfRule type="expression" dxfId="19325" priority="2434">
      <formula>SEARCH("RICHIESTO",$M135)&gt;0</formula>
    </cfRule>
    <cfRule type="expression" dxfId="19324" priority="2435">
      <formula>SEARCH("DA CHIUDERE",$M135)&gt;0</formula>
    </cfRule>
    <cfRule type="expression" dxfId="19323" priority="2436">
      <formula>SEARCH("INTERROTTO",$M135)&gt;0</formula>
    </cfRule>
  </conditionalFormatting>
  <conditionalFormatting sqref="M135">
    <cfRule type="expression" dxfId="19322" priority="2425">
      <formula>SEARCH("IN CORSO",$M135)&gt;0</formula>
    </cfRule>
    <cfRule type="expression" dxfId="19321" priority="2426">
      <formula>SEARCH("CHIUSO",$M135)&gt;0</formula>
    </cfRule>
    <cfRule type="expression" dxfId="19320" priority="2427">
      <formula>SEARCH("EMESSO",$M135)&gt;0</formula>
    </cfRule>
    <cfRule type="expression" dxfId="19319" priority="2428">
      <formula>SEARCH("RICHIESTO",$M135)&gt;0</formula>
    </cfRule>
    <cfRule type="expression" dxfId="19318" priority="2429">
      <formula>SEARCH("DA CHIUDERE",$M135)&gt;0</formula>
    </cfRule>
    <cfRule type="expression" dxfId="19317" priority="2430">
      <formula>SEARCH("INTERROTTO",$M135)&gt;0</formula>
    </cfRule>
  </conditionalFormatting>
  <conditionalFormatting sqref="R135:S135">
    <cfRule type="expression" dxfId="19316" priority="2419">
      <formula>SEARCH("IN CORSO",$M135)&gt;0</formula>
    </cfRule>
    <cfRule type="expression" dxfId="19315" priority="2420">
      <formula>SEARCH("CHIUSO",$M135)&gt;0</formula>
    </cfRule>
    <cfRule type="expression" dxfId="19314" priority="2421">
      <formula>SEARCH("EMESSO",$M135)&gt;0</formula>
    </cfRule>
    <cfRule type="expression" dxfId="19313" priority="2422">
      <formula>SEARCH("RICHIESTO",$M135)&gt;0</formula>
    </cfRule>
    <cfRule type="expression" dxfId="19312" priority="2423">
      <formula>SEARCH("DA CHIUDERE",$M135)&gt;0</formula>
    </cfRule>
    <cfRule type="expression" dxfId="19311" priority="2424">
      <formula>SEARCH("INTERROTTO",$M135)&gt;0</formula>
    </cfRule>
  </conditionalFormatting>
  <conditionalFormatting sqref="E134:G134 N134:Q134">
    <cfRule type="expression" dxfId="19310" priority="2413">
      <formula>SEARCH("IN CORSO",$M134)&gt;0</formula>
    </cfRule>
    <cfRule type="expression" dxfId="19309" priority="2414">
      <formula>SEARCH("CHIUSO",$M134)&gt;0</formula>
    </cfRule>
    <cfRule type="expression" dxfId="19308" priority="2415">
      <formula>SEARCH("EMESSO",$M134)&gt;0</formula>
    </cfRule>
    <cfRule type="expression" dxfId="19307" priority="2416">
      <formula>SEARCH("RICHIESTO",$M134)&gt;0</formula>
    </cfRule>
    <cfRule type="expression" dxfId="19306" priority="2417">
      <formula>SEARCH("DA CHIUDERE",$M134)&gt;0</formula>
    </cfRule>
    <cfRule type="expression" dxfId="19305" priority="2418">
      <formula>SEARCH("INTERROTTO",$M134)&gt;0</formula>
    </cfRule>
  </conditionalFormatting>
  <conditionalFormatting sqref="M134">
    <cfRule type="expression" dxfId="19304" priority="2407">
      <formula>SEARCH("IN CORSO",$M134)&gt;0</formula>
    </cfRule>
    <cfRule type="expression" dxfId="19303" priority="2408">
      <formula>SEARCH("CHIUSO",$M134)&gt;0</formula>
    </cfRule>
    <cfRule type="expression" dxfId="19302" priority="2409">
      <formula>SEARCH("EMESSO",$M134)&gt;0</formula>
    </cfRule>
    <cfRule type="expression" dxfId="19301" priority="2410">
      <formula>SEARCH("RICHIESTO",$M134)&gt;0</formula>
    </cfRule>
    <cfRule type="expression" dxfId="19300" priority="2411">
      <formula>SEARCH("DA CHIUDERE",$M134)&gt;0</formula>
    </cfRule>
    <cfRule type="expression" dxfId="19299" priority="2412">
      <formula>SEARCH("INTERROTTO",$M134)&gt;0</formula>
    </cfRule>
  </conditionalFormatting>
  <conditionalFormatting sqref="R134:S134">
    <cfRule type="expression" dxfId="19298" priority="2401">
      <formula>SEARCH("IN CORSO",$M134)&gt;0</formula>
    </cfRule>
    <cfRule type="expression" dxfId="19297" priority="2402">
      <formula>SEARCH("CHIUSO",$M134)&gt;0</formula>
    </cfRule>
    <cfRule type="expression" dxfId="19296" priority="2403">
      <formula>SEARCH("EMESSO",$M134)&gt;0</formula>
    </cfRule>
    <cfRule type="expression" dxfId="19295" priority="2404">
      <formula>SEARCH("RICHIESTO",$M134)&gt;0</formula>
    </cfRule>
    <cfRule type="expression" dxfId="19294" priority="2405">
      <formula>SEARCH("DA CHIUDERE",$M134)&gt;0</formula>
    </cfRule>
    <cfRule type="expression" dxfId="19293" priority="2406">
      <formula>SEARCH("INTERROTTO",$M134)&gt;0</formula>
    </cfRule>
  </conditionalFormatting>
  <conditionalFormatting sqref="E133:G133 N133:Q133">
    <cfRule type="expression" dxfId="19292" priority="2395">
      <formula>SEARCH("IN CORSO",$M133)&gt;0</formula>
    </cfRule>
    <cfRule type="expression" dxfId="19291" priority="2396">
      <formula>SEARCH("CHIUSO",$M133)&gt;0</formula>
    </cfRule>
    <cfRule type="expression" dxfId="19290" priority="2397">
      <formula>SEARCH("EMESSO",$M133)&gt;0</formula>
    </cfRule>
    <cfRule type="expression" dxfId="19289" priority="2398">
      <formula>SEARCH("RICHIESTO",$M133)&gt;0</formula>
    </cfRule>
    <cfRule type="expression" dxfId="19288" priority="2399">
      <formula>SEARCH("DA CHIUDERE",$M133)&gt;0</formula>
    </cfRule>
    <cfRule type="expression" dxfId="19287" priority="2400">
      <formula>SEARCH("INTERROTTO",$M133)&gt;0</formula>
    </cfRule>
  </conditionalFormatting>
  <conditionalFormatting sqref="M133">
    <cfRule type="expression" dxfId="19286" priority="2389">
      <formula>SEARCH("IN CORSO",$M133)&gt;0</formula>
    </cfRule>
    <cfRule type="expression" dxfId="19285" priority="2390">
      <formula>SEARCH("CHIUSO",$M133)&gt;0</formula>
    </cfRule>
    <cfRule type="expression" dxfId="19284" priority="2391">
      <formula>SEARCH("EMESSO",$M133)&gt;0</formula>
    </cfRule>
    <cfRule type="expression" dxfId="19283" priority="2392">
      <formula>SEARCH("RICHIESTO",$M133)&gt;0</formula>
    </cfRule>
    <cfRule type="expression" dxfId="19282" priority="2393">
      <formula>SEARCH("DA CHIUDERE",$M133)&gt;0</formula>
    </cfRule>
    <cfRule type="expression" dxfId="19281" priority="2394">
      <formula>SEARCH("INTERROTTO",$M133)&gt;0</formula>
    </cfRule>
  </conditionalFormatting>
  <conditionalFormatting sqref="R133:S133">
    <cfRule type="expression" dxfId="19280" priority="2383">
      <formula>SEARCH("IN CORSO",$M133)&gt;0</formula>
    </cfRule>
    <cfRule type="expression" dxfId="19279" priority="2384">
      <formula>SEARCH("CHIUSO",$M133)&gt;0</formula>
    </cfRule>
    <cfRule type="expression" dxfId="19278" priority="2385">
      <formula>SEARCH("EMESSO",$M133)&gt;0</formula>
    </cfRule>
    <cfRule type="expression" dxfId="19277" priority="2386">
      <formula>SEARCH("RICHIESTO",$M133)&gt;0</formula>
    </cfRule>
    <cfRule type="expression" dxfId="19276" priority="2387">
      <formula>SEARCH("DA CHIUDERE",$M133)&gt;0</formula>
    </cfRule>
    <cfRule type="expression" dxfId="19275" priority="2388">
      <formula>SEARCH("INTERROTTO",$M133)&gt;0</formula>
    </cfRule>
  </conditionalFormatting>
  <conditionalFormatting sqref="E132:G132 N132:Q132">
    <cfRule type="expression" dxfId="19274" priority="2377">
      <formula>SEARCH("IN CORSO",$M132)&gt;0</formula>
    </cfRule>
    <cfRule type="expression" dxfId="19273" priority="2378">
      <formula>SEARCH("CHIUSO",$M132)&gt;0</formula>
    </cfRule>
    <cfRule type="expression" dxfId="19272" priority="2379">
      <formula>SEARCH("EMESSO",$M132)&gt;0</formula>
    </cfRule>
    <cfRule type="expression" dxfId="19271" priority="2380">
      <formula>SEARCH("RICHIESTO",$M132)&gt;0</formula>
    </cfRule>
    <cfRule type="expression" dxfId="19270" priority="2381">
      <formula>SEARCH("DA CHIUDERE",$M132)&gt;0</formula>
    </cfRule>
    <cfRule type="expression" dxfId="19269" priority="2382">
      <formula>SEARCH("INTERROTTO",$M132)&gt;0</formula>
    </cfRule>
  </conditionalFormatting>
  <conditionalFormatting sqref="M132">
    <cfRule type="expression" dxfId="19268" priority="2371">
      <formula>SEARCH("IN CORSO",$M132)&gt;0</formula>
    </cfRule>
    <cfRule type="expression" dxfId="19267" priority="2372">
      <formula>SEARCH("CHIUSO",$M132)&gt;0</formula>
    </cfRule>
    <cfRule type="expression" dxfId="19266" priority="2373">
      <formula>SEARCH("EMESSO",$M132)&gt;0</formula>
    </cfRule>
    <cfRule type="expression" dxfId="19265" priority="2374">
      <formula>SEARCH("RICHIESTO",$M132)&gt;0</formula>
    </cfRule>
    <cfRule type="expression" dxfId="19264" priority="2375">
      <formula>SEARCH("DA CHIUDERE",$M132)&gt;0</formula>
    </cfRule>
    <cfRule type="expression" dxfId="19263" priority="2376">
      <formula>SEARCH("INTERROTTO",$M132)&gt;0</formula>
    </cfRule>
  </conditionalFormatting>
  <conditionalFormatting sqref="R132:S132">
    <cfRule type="expression" dxfId="19262" priority="2365">
      <formula>SEARCH("IN CORSO",$M132)&gt;0</formula>
    </cfRule>
    <cfRule type="expression" dxfId="19261" priority="2366">
      <formula>SEARCH("CHIUSO",$M132)&gt;0</formula>
    </cfRule>
    <cfRule type="expression" dxfId="19260" priority="2367">
      <formula>SEARCH("EMESSO",$M132)&gt;0</formula>
    </cfRule>
    <cfRule type="expression" dxfId="19259" priority="2368">
      <formula>SEARCH("RICHIESTO",$M132)&gt;0</formula>
    </cfRule>
    <cfRule type="expression" dxfId="19258" priority="2369">
      <formula>SEARCH("DA CHIUDERE",$M132)&gt;0</formula>
    </cfRule>
    <cfRule type="expression" dxfId="19257" priority="2370">
      <formula>SEARCH("INTERROTTO",$M132)&gt;0</formula>
    </cfRule>
  </conditionalFormatting>
  <conditionalFormatting sqref="E131:G131 N131:Q131">
    <cfRule type="expression" dxfId="19256" priority="2359">
      <formula>SEARCH("IN CORSO",$M131)&gt;0</formula>
    </cfRule>
    <cfRule type="expression" dxfId="19255" priority="2360">
      <formula>SEARCH("CHIUSO",$M131)&gt;0</formula>
    </cfRule>
    <cfRule type="expression" dxfId="19254" priority="2361">
      <formula>SEARCH("EMESSO",$M131)&gt;0</formula>
    </cfRule>
    <cfRule type="expression" dxfId="19253" priority="2362">
      <formula>SEARCH("RICHIESTO",$M131)&gt;0</formula>
    </cfRule>
    <cfRule type="expression" dxfId="19252" priority="2363">
      <formula>SEARCH("DA CHIUDERE",$M131)&gt;0</formula>
    </cfRule>
    <cfRule type="expression" dxfId="19251" priority="2364">
      <formula>SEARCH("INTERROTTO",$M131)&gt;0</formula>
    </cfRule>
  </conditionalFormatting>
  <conditionalFormatting sqref="M131">
    <cfRule type="expression" dxfId="19250" priority="2353">
      <formula>SEARCH("IN CORSO",$M131)&gt;0</formula>
    </cfRule>
    <cfRule type="expression" dxfId="19249" priority="2354">
      <formula>SEARCH("CHIUSO",$M131)&gt;0</formula>
    </cfRule>
    <cfRule type="expression" dxfId="19248" priority="2355">
      <formula>SEARCH("EMESSO",$M131)&gt;0</formula>
    </cfRule>
    <cfRule type="expression" dxfId="19247" priority="2356">
      <formula>SEARCH("RICHIESTO",$M131)&gt;0</formula>
    </cfRule>
    <cfRule type="expression" dxfId="19246" priority="2357">
      <formula>SEARCH("DA CHIUDERE",$M131)&gt;0</formula>
    </cfRule>
    <cfRule type="expression" dxfId="19245" priority="2358">
      <formula>SEARCH("INTERROTTO",$M131)&gt;0</formula>
    </cfRule>
  </conditionalFormatting>
  <conditionalFormatting sqref="R131:S131">
    <cfRule type="expression" dxfId="19244" priority="2347">
      <formula>SEARCH("IN CORSO",$M131)&gt;0</formula>
    </cfRule>
    <cfRule type="expression" dxfId="19243" priority="2348">
      <formula>SEARCH("CHIUSO",$M131)&gt;0</formula>
    </cfRule>
    <cfRule type="expression" dxfId="19242" priority="2349">
      <formula>SEARCH("EMESSO",$M131)&gt;0</formula>
    </cfRule>
    <cfRule type="expression" dxfId="19241" priority="2350">
      <formula>SEARCH("RICHIESTO",$M131)&gt;0</formula>
    </cfRule>
    <cfRule type="expression" dxfId="19240" priority="2351">
      <formula>SEARCH("DA CHIUDERE",$M131)&gt;0</formula>
    </cfRule>
    <cfRule type="expression" dxfId="19239" priority="2352">
      <formula>SEARCH("INTERROTTO",$M131)&gt;0</formula>
    </cfRule>
  </conditionalFormatting>
  <conditionalFormatting sqref="E130:G130 N130:Q130">
    <cfRule type="expression" dxfId="19238" priority="2341">
      <formula>SEARCH("IN CORSO",$M130)&gt;0</formula>
    </cfRule>
    <cfRule type="expression" dxfId="19237" priority="2342">
      <formula>SEARCH("CHIUSO",$M130)&gt;0</formula>
    </cfRule>
    <cfRule type="expression" dxfId="19236" priority="2343">
      <formula>SEARCH("EMESSO",$M130)&gt;0</formula>
    </cfRule>
    <cfRule type="expression" dxfId="19235" priority="2344">
      <formula>SEARCH("RICHIESTO",$M130)&gt;0</formula>
    </cfRule>
    <cfRule type="expression" dxfId="19234" priority="2345">
      <formula>SEARCH("DA CHIUDERE",$M130)&gt;0</formula>
    </cfRule>
    <cfRule type="expression" dxfId="19233" priority="2346">
      <formula>SEARCH("INTERROTTO",$M130)&gt;0</formula>
    </cfRule>
  </conditionalFormatting>
  <conditionalFormatting sqref="M130">
    <cfRule type="expression" dxfId="19232" priority="2335">
      <formula>SEARCH("IN CORSO",$M130)&gt;0</formula>
    </cfRule>
    <cfRule type="expression" dxfId="19231" priority="2336">
      <formula>SEARCH("CHIUSO",$M130)&gt;0</formula>
    </cfRule>
    <cfRule type="expression" dxfId="19230" priority="2337">
      <formula>SEARCH("EMESSO",$M130)&gt;0</formula>
    </cfRule>
    <cfRule type="expression" dxfId="19229" priority="2338">
      <formula>SEARCH("RICHIESTO",$M130)&gt;0</formula>
    </cfRule>
    <cfRule type="expression" dxfId="19228" priority="2339">
      <formula>SEARCH("DA CHIUDERE",$M130)&gt;0</formula>
    </cfRule>
    <cfRule type="expression" dxfId="19227" priority="2340">
      <formula>SEARCH("INTERROTTO",$M130)&gt;0</formula>
    </cfRule>
  </conditionalFormatting>
  <conditionalFormatting sqref="R130:S130">
    <cfRule type="expression" dxfId="19226" priority="2329">
      <formula>SEARCH("IN CORSO",$M130)&gt;0</formula>
    </cfRule>
    <cfRule type="expression" dxfId="19225" priority="2330">
      <formula>SEARCH("CHIUSO",$M130)&gt;0</formula>
    </cfRule>
    <cfRule type="expression" dxfId="19224" priority="2331">
      <formula>SEARCH("EMESSO",$M130)&gt;0</formula>
    </cfRule>
    <cfRule type="expression" dxfId="19223" priority="2332">
      <formula>SEARCH("RICHIESTO",$M130)&gt;0</formula>
    </cfRule>
    <cfRule type="expression" dxfId="19222" priority="2333">
      <formula>SEARCH("DA CHIUDERE",$M130)&gt;0</formula>
    </cfRule>
    <cfRule type="expression" dxfId="19221" priority="2334">
      <formula>SEARCH("INTERROTTO",$M130)&gt;0</formula>
    </cfRule>
  </conditionalFormatting>
  <conditionalFormatting sqref="E129:G129 N129:Q129">
    <cfRule type="expression" dxfId="19220" priority="2323">
      <formula>SEARCH("IN CORSO",$M129)&gt;0</formula>
    </cfRule>
    <cfRule type="expression" dxfId="19219" priority="2324">
      <formula>SEARCH("CHIUSO",$M129)&gt;0</formula>
    </cfRule>
    <cfRule type="expression" dxfId="19218" priority="2325">
      <formula>SEARCH("EMESSO",$M129)&gt;0</formula>
    </cfRule>
    <cfRule type="expression" dxfId="19217" priority="2326">
      <formula>SEARCH("RICHIESTO",$M129)&gt;0</formula>
    </cfRule>
    <cfRule type="expression" dxfId="19216" priority="2327">
      <formula>SEARCH("DA CHIUDERE",$M129)&gt;0</formula>
    </cfRule>
    <cfRule type="expression" dxfId="19215" priority="2328">
      <formula>SEARCH("INTERROTTO",$M129)&gt;0</formula>
    </cfRule>
  </conditionalFormatting>
  <conditionalFormatting sqref="M129">
    <cfRule type="expression" dxfId="19214" priority="2317">
      <formula>SEARCH("IN CORSO",$M129)&gt;0</formula>
    </cfRule>
    <cfRule type="expression" dxfId="19213" priority="2318">
      <formula>SEARCH("CHIUSO",$M129)&gt;0</formula>
    </cfRule>
    <cfRule type="expression" dxfId="19212" priority="2319">
      <formula>SEARCH("EMESSO",$M129)&gt;0</formula>
    </cfRule>
    <cfRule type="expression" dxfId="19211" priority="2320">
      <formula>SEARCH("RICHIESTO",$M129)&gt;0</formula>
    </cfRule>
    <cfRule type="expression" dxfId="19210" priority="2321">
      <formula>SEARCH("DA CHIUDERE",$M129)&gt;0</formula>
    </cfRule>
    <cfRule type="expression" dxfId="19209" priority="2322">
      <formula>SEARCH("INTERROTTO",$M129)&gt;0</formula>
    </cfRule>
  </conditionalFormatting>
  <conditionalFormatting sqref="R129:S129">
    <cfRule type="expression" dxfId="19208" priority="2311">
      <formula>SEARCH("IN CORSO",$M129)&gt;0</formula>
    </cfRule>
    <cfRule type="expression" dxfId="19207" priority="2312">
      <formula>SEARCH("CHIUSO",$M129)&gt;0</formula>
    </cfRule>
    <cfRule type="expression" dxfId="19206" priority="2313">
      <formula>SEARCH("EMESSO",$M129)&gt;0</formula>
    </cfRule>
    <cfRule type="expression" dxfId="19205" priority="2314">
      <formula>SEARCH("RICHIESTO",$M129)&gt;0</formula>
    </cfRule>
    <cfRule type="expression" dxfId="19204" priority="2315">
      <formula>SEARCH("DA CHIUDERE",$M129)&gt;0</formula>
    </cfRule>
    <cfRule type="expression" dxfId="19203" priority="2316">
      <formula>SEARCH("INTERROTTO",$M129)&gt;0</formula>
    </cfRule>
  </conditionalFormatting>
  <conditionalFormatting sqref="E128:G128 N128:Q128">
    <cfRule type="expression" dxfId="19202" priority="2305">
      <formula>SEARCH("IN CORSO",$M128)&gt;0</formula>
    </cfRule>
    <cfRule type="expression" dxfId="19201" priority="2306">
      <formula>SEARCH("CHIUSO",$M128)&gt;0</formula>
    </cfRule>
    <cfRule type="expression" dxfId="19200" priority="2307">
      <formula>SEARCH("EMESSO",$M128)&gt;0</formula>
    </cfRule>
    <cfRule type="expression" dxfId="19199" priority="2308">
      <formula>SEARCH("RICHIESTO",$M128)&gt;0</formula>
    </cfRule>
    <cfRule type="expression" dxfId="19198" priority="2309">
      <formula>SEARCH("DA CHIUDERE",$M128)&gt;0</formula>
    </cfRule>
    <cfRule type="expression" dxfId="19197" priority="2310">
      <formula>SEARCH("INTERROTTO",$M128)&gt;0</formula>
    </cfRule>
  </conditionalFormatting>
  <conditionalFormatting sqref="M128">
    <cfRule type="expression" dxfId="19196" priority="2299">
      <formula>SEARCH("IN CORSO",$M128)&gt;0</formula>
    </cfRule>
    <cfRule type="expression" dxfId="19195" priority="2300">
      <formula>SEARCH("CHIUSO",$M128)&gt;0</formula>
    </cfRule>
    <cfRule type="expression" dxfId="19194" priority="2301">
      <formula>SEARCH("EMESSO",$M128)&gt;0</formula>
    </cfRule>
    <cfRule type="expression" dxfId="19193" priority="2302">
      <formula>SEARCH("RICHIESTO",$M128)&gt;0</formula>
    </cfRule>
    <cfRule type="expression" dxfId="19192" priority="2303">
      <formula>SEARCH("DA CHIUDERE",$M128)&gt;0</formula>
    </cfRule>
    <cfRule type="expression" dxfId="19191" priority="2304">
      <formula>SEARCH("INTERROTTO",$M128)&gt;0</formula>
    </cfRule>
  </conditionalFormatting>
  <conditionalFormatting sqref="R128:S128">
    <cfRule type="expression" dxfId="19190" priority="2293">
      <formula>SEARCH("IN CORSO",$M128)&gt;0</formula>
    </cfRule>
    <cfRule type="expression" dxfId="19189" priority="2294">
      <formula>SEARCH("CHIUSO",$M128)&gt;0</formula>
    </cfRule>
    <cfRule type="expression" dxfId="19188" priority="2295">
      <formula>SEARCH("EMESSO",$M128)&gt;0</formula>
    </cfRule>
    <cfRule type="expression" dxfId="19187" priority="2296">
      <formula>SEARCH("RICHIESTO",$M128)&gt;0</formula>
    </cfRule>
    <cfRule type="expression" dxfId="19186" priority="2297">
      <formula>SEARCH("DA CHIUDERE",$M128)&gt;0</formula>
    </cfRule>
    <cfRule type="expression" dxfId="19185" priority="2298">
      <formula>SEARCH("INTERROTTO",$M128)&gt;0</formula>
    </cfRule>
  </conditionalFormatting>
  <conditionalFormatting sqref="E127:G127 N127:Q127">
    <cfRule type="expression" dxfId="19184" priority="2287">
      <formula>SEARCH("IN CORSO",$M127)&gt;0</formula>
    </cfRule>
    <cfRule type="expression" dxfId="19183" priority="2288">
      <formula>SEARCH("CHIUSO",$M127)&gt;0</formula>
    </cfRule>
    <cfRule type="expression" dxfId="19182" priority="2289">
      <formula>SEARCH("EMESSO",$M127)&gt;0</formula>
    </cfRule>
    <cfRule type="expression" dxfId="19181" priority="2290">
      <formula>SEARCH("RICHIESTO",$M127)&gt;0</formula>
    </cfRule>
    <cfRule type="expression" dxfId="19180" priority="2291">
      <formula>SEARCH("DA CHIUDERE",$M127)&gt;0</formula>
    </cfRule>
    <cfRule type="expression" dxfId="19179" priority="2292">
      <formula>SEARCH("INTERROTTO",$M127)&gt;0</formula>
    </cfRule>
  </conditionalFormatting>
  <conditionalFormatting sqref="M127">
    <cfRule type="expression" dxfId="19178" priority="2281">
      <formula>SEARCH("IN CORSO",$M127)&gt;0</formula>
    </cfRule>
    <cfRule type="expression" dxfId="19177" priority="2282">
      <formula>SEARCH("CHIUSO",$M127)&gt;0</formula>
    </cfRule>
    <cfRule type="expression" dxfId="19176" priority="2283">
      <formula>SEARCH("EMESSO",$M127)&gt;0</formula>
    </cfRule>
    <cfRule type="expression" dxfId="19175" priority="2284">
      <formula>SEARCH("RICHIESTO",$M127)&gt;0</formula>
    </cfRule>
    <cfRule type="expression" dxfId="19174" priority="2285">
      <formula>SEARCH("DA CHIUDERE",$M127)&gt;0</formula>
    </cfRule>
    <cfRule type="expression" dxfId="19173" priority="2286">
      <formula>SEARCH("INTERROTTO",$M127)&gt;0</formula>
    </cfRule>
  </conditionalFormatting>
  <conditionalFormatting sqref="R127:S127">
    <cfRule type="expression" dxfId="19172" priority="2275">
      <formula>SEARCH("IN CORSO",$M127)&gt;0</formula>
    </cfRule>
    <cfRule type="expression" dxfId="19171" priority="2276">
      <formula>SEARCH("CHIUSO",$M127)&gt;0</formula>
    </cfRule>
    <cfRule type="expression" dxfId="19170" priority="2277">
      <formula>SEARCH("EMESSO",$M127)&gt;0</formula>
    </cfRule>
    <cfRule type="expression" dxfId="19169" priority="2278">
      <formula>SEARCH("RICHIESTO",$M127)&gt;0</formula>
    </cfRule>
    <cfRule type="expression" dxfId="19168" priority="2279">
      <formula>SEARCH("DA CHIUDERE",$M127)&gt;0</formula>
    </cfRule>
    <cfRule type="expression" dxfId="19167" priority="2280">
      <formula>SEARCH("INTERROTTO",$M127)&gt;0</formula>
    </cfRule>
  </conditionalFormatting>
  <conditionalFormatting sqref="E126:G126 N126:Q126">
    <cfRule type="expression" dxfId="19166" priority="2269">
      <formula>SEARCH("IN CORSO",$M126)&gt;0</formula>
    </cfRule>
    <cfRule type="expression" dxfId="19165" priority="2270">
      <formula>SEARCH("CHIUSO",$M126)&gt;0</formula>
    </cfRule>
    <cfRule type="expression" dxfId="19164" priority="2271">
      <formula>SEARCH("EMESSO",$M126)&gt;0</formula>
    </cfRule>
    <cfRule type="expression" dxfId="19163" priority="2272">
      <formula>SEARCH("RICHIESTO",$M126)&gt;0</formula>
    </cfRule>
    <cfRule type="expression" dxfId="19162" priority="2273">
      <formula>SEARCH("DA CHIUDERE",$M126)&gt;0</formula>
    </cfRule>
    <cfRule type="expression" dxfId="19161" priority="2274">
      <formula>SEARCH("INTERROTTO",$M126)&gt;0</formula>
    </cfRule>
  </conditionalFormatting>
  <conditionalFormatting sqref="M126">
    <cfRule type="expression" dxfId="19160" priority="2263">
      <formula>SEARCH("IN CORSO",$M126)&gt;0</formula>
    </cfRule>
    <cfRule type="expression" dxfId="19159" priority="2264">
      <formula>SEARCH("CHIUSO",$M126)&gt;0</formula>
    </cfRule>
    <cfRule type="expression" dxfId="19158" priority="2265">
      <formula>SEARCH("EMESSO",$M126)&gt;0</formula>
    </cfRule>
    <cfRule type="expression" dxfId="19157" priority="2266">
      <formula>SEARCH("RICHIESTO",$M126)&gt;0</formula>
    </cfRule>
    <cfRule type="expression" dxfId="19156" priority="2267">
      <formula>SEARCH("DA CHIUDERE",$M126)&gt;0</formula>
    </cfRule>
    <cfRule type="expression" dxfId="19155" priority="2268">
      <formula>SEARCH("INTERROTTO",$M126)&gt;0</formula>
    </cfRule>
  </conditionalFormatting>
  <conditionalFormatting sqref="R126:S126">
    <cfRule type="expression" dxfId="19154" priority="2257">
      <formula>SEARCH("IN CORSO",$M126)&gt;0</formula>
    </cfRule>
    <cfRule type="expression" dxfId="19153" priority="2258">
      <formula>SEARCH("CHIUSO",$M126)&gt;0</formula>
    </cfRule>
    <cfRule type="expression" dxfId="19152" priority="2259">
      <formula>SEARCH("EMESSO",$M126)&gt;0</formula>
    </cfRule>
    <cfRule type="expression" dxfId="19151" priority="2260">
      <formula>SEARCH("RICHIESTO",$M126)&gt;0</formula>
    </cfRule>
    <cfRule type="expression" dxfId="19150" priority="2261">
      <formula>SEARCH("DA CHIUDERE",$M126)&gt;0</formula>
    </cfRule>
    <cfRule type="expression" dxfId="19149" priority="2262">
      <formula>SEARCH("INTERROTTO",$M126)&gt;0</formula>
    </cfRule>
  </conditionalFormatting>
  <conditionalFormatting sqref="E125:G125 N125:Q125">
    <cfRule type="expression" dxfId="19148" priority="2251">
      <formula>SEARCH("IN CORSO",$M125)&gt;0</formula>
    </cfRule>
    <cfRule type="expression" dxfId="19147" priority="2252">
      <formula>SEARCH("CHIUSO",$M125)&gt;0</formula>
    </cfRule>
    <cfRule type="expression" dxfId="19146" priority="2253">
      <formula>SEARCH("EMESSO",$M125)&gt;0</formula>
    </cfRule>
    <cfRule type="expression" dxfId="19145" priority="2254">
      <formula>SEARCH("RICHIESTO",$M125)&gt;0</formula>
    </cfRule>
    <cfRule type="expression" dxfId="19144" priority="2255">
      <formula>SEARCH("DA CHIUDERE",$M125)&gt;0</formula>
    </cfRule>
    <cfRule type="expression" dxfId="19143" priority="2256">
      <formula>SEARCH("INTERROTTO",$M125)&gt;0</formula>
    </cfRule>
  </conditionalFormatting>
  <conditionalFormatting sqref="M125">
    <cfRule type="expression" dxfId="19142" priority="2245">
      <formula>SEARCH("IN CORSO",$M125)&gt;0</formula>
    </cfRule>
    <cfRule type="expression" dxfId="19141" priority="2246">
      <formula>SEARCH("CHIUSO",$M125)&gt;0</formula>
    </cfRule>
    <cfRule type="expression" dxfId="19140" priority="2247">
      <formula>SEARCH("EMESSO",$M125)&gt;0</formula>
    </cfRule>
    <cfRule type="expression" dxfId="19139" priority="2248">
      <formula>SEARCH("RICHIESTO",$M125)&gt;0</formula>
    </cfRule>
    <cfRule type="expression" dxfId="19138" priority="2249">
      <formula>SEARCH("DA CHIUDERE",$M125)&gt;0</formula>
    </cfRule>
    <cfRule type="expression" dxfId="19137" priority="2250">
      <formula>SEARCH("INTERROTTO",$M125)&gt;0</formula>
    </cfRule>
  </conditionalFormatting>
  <conditionalFormatting sqref="R125:S125">
    <cfRule type="expression" dxfId="19136" priority="2239">
      <formula>SEARCH("IN CORSO",$M125)&gt;0</formula>
    </cfRule>
    <cfRule type="expression" dxfId="19135" priority="2240">
      <formula>SEARCH("CHIUSO",$M125)&gt;0</formula>
    </cfRule>
    <cfRule type="expression" dxfId="19134" priority="2241">
      <formula>SEARCH("EMESSO",$M125)&gt;0</formula>
    </cfRule>
    <cfRule type="expression" dxfId="19133" priority="2242">
      <formula>SEARCH("RICHIESTO",$M125)&gt;0</formula>
    </cfRule>
    <cfRule type="expression" dxfId="19132" priority="2243">
      <formula>SEARCH("DA CHIUDERE",$M125)&gt;0</formula>
    </cfRule>
    <cfRule type="expression" dxfId="19131" priority="2244">
      <formula>SEARCH("INTERROTTO",$M125)&gt;0</formula>
    </cfRule>
  </conditionalFormatting>
  <conditionalFormatting sqref="E124:G124 N124:Q124">
    <cfRule type="expression" dxfId="19130" priority="2233">
      <formula>SEARCH("IN CORSO",$M124)&gt;0</formula>
    </cfRule>
    <cfRule type="expression" dxfId="19129" priority="2234">
      <formula>SEARCH("CHIUSO",$M124)&gt;0</formula>
    </cfRule>
    <cfRule type="expression" dxfId="19128" priority="2235">
      <formula>SEARCH("EMESSO",$M124)&gt;0</formula>
    </cfRule>
    <cfRule type="expression" dxfId="19127" priority="2236">
      <formula>SEARCH("RICHIESTO",$M124)&gt;0</formula>
    </cfRule>
    <cfRule type="expression" dxfId="19126" priority="2237">
      <formula>SEARCH("DA CHIUDERE",$M124)&gt;0</formula>
    </cfRule>
    <cfRule type="expression" dxfId="19125" priority="2238">
      <formula>SEARCH("INTERROTTO",$M124)&gt;0</formula>
    </cfRule>
  </conditionalFormatting>
  <conditionalFormatting sqref="M124">
    <cfRule type="expression" dxfId="19124" priority="2227">
      <formula>SEARCH("IN CORSO",$M124)&gt;0</formula>
    </cfRule>
    <cfRule type="expression" dxfId="19123" priority="2228">
      <formula>SEARCH("CHIUSO",$M124)&gt;0</formula>
    </cfRule>
    <cfRule type="expression" dxfId="19122" priority="2229">
      <formula>SEARCH("EMESSO",$M124)&gt;0</formula>
    </cfRule>
    <cfRule type="expression" dxfId="19121" priority="2230">
      <formula>SEARCH("RICHIESTO",$M124)&gt;0</formula>
    </cfRule>
    <cfRule type="expression" dxfId="19120" priority="2231">
      <formula>SEARCH("DA CHIUDERE",$M124)&gt;0</formula>
    </cfRule>
    <cfRule type="expression" dxfId="19119" priority="2232">
      <formula>SEARCH("INTERROTTO",$M124)&gt;0</formula>
    </cfRule>
  </conditionalFormatting>
  <conditionalFormatting sqref="R124:S124">
    <cfRule type="expression" dxfId="19118" priority="2221">
      <formula>SEARCH("IN CORSO",$M124)&gt;0</formula>
    </cfRule>
    <cfRule type="expression" dxfId="19117" priority="2222">
      <formula>SEARCH("CHIUSO",$M124)&gt;0</formula>
    </cfRule>
    <cfRule type="expression" dxfId="19116" priority="2223">
      <formula>SEARCH("EMESSO",$M124)&gt;0</formula>
    </cfRule>
    <cfRule type="expression" dxfId="19115" priority="2224">
      <formula>SEARCH("RICHIESTO",$M124)&gt;0</formula>
    </cfRule>
    <cfRule type="expression" dxfId="19114" priority="2225">
      <formula>SEARCH("DA CHIUDERE",$M124)&gt;0</formula>
    </cfRule>
    <cfRule type="expression" dxfId="19113" priority="2226">
      <formula>SEARCH("INTERROTTO",$M124)&gt;0</formula>
    </cfRule>
  </conditionalFormatting>
  <conditionalFormatting sqref="E123:G123 N123:Q123">
    <cfRule type="expression" dxfId="19112" priority="2215">
      <formula>SEARCH("IN CORSO",$M123)&gt;0</formula>
    </cfRule>
    <cfRule type="expression" dxfId="19111" priority="2216">
      <formula>SEARCH("CHIUSO",$M123)&gt;0</formula>
    </cfRule>
    <cfRule type="expression" dxfId="19110" priority="2217">
      <formula>SEARCH("EMESSO",$M123)&gt;0</formula>
    </cfRule>
    <cfRule type="expression" dxfId="19109" priority="2218">
      <formula>SEARCH("RICHIESTO",$M123)&gt;0</formula>
    </cfRule>
    <cfRule type="expression" dxfId="19108" priority="2219">
      <formula>SEARCH("DA CHIUDERE",$M123)&gt;0</formula>
    </cfRule>
    <cfRule type="expression" dxfId="19107" priority="2220">
      <formula>SEARCH("INTERROTTO",$M123)&gt;0</formula>
    </cfRule>
  </conditionalFormatting>
  <conditionalFormatting sqref="M123">
    <cfRule type="expression" dxfId="19106" priority="2209">
      <formula>SEARCH("IN CORSO",$M123)&gt;0</formula>
    </cfRule>
    <cfRule type="expression" dxfId="19105" priority="2210">
      <formula>SEARCH("CHIUSO",$M123)&gt;0</formula>
    </cfRule>
    <cfRule type="expression" dxfId="19104" priority="2211">
      <formula>SEARCH("EMESSO",$M123)&gt;0</formula>
    </cfRule>
    <cfRule type="expression" dxfId="19103" priority="2212">
      <formula>SEARCH("RICHIESTO",$M123)&gt;0</formula>
    </cfRule>
    <cfRule type="expression" dxfId="19102" priority="2213">
      <formula>SEARCH("DA CHIUDERE",$M123)&gt;0</formula>
    </cfRule>
    <cfRule type="expression" dxfId="19101" priority="2214">
      <formula>SEARCH("INTERROTTO",$M123)&gt;0</formula>
    </cfRule>
  </conditionalFormatting>
  <conditionalFormatting sqref="R123:S123">
    <cfRule type="expression" dxfId="19100" priority="2203">
      <formula>SEARCH("IN CORSO",$M123)&gt;0</formula>
    </cfRule>
    <cfRule type="expression" dxfId="19099" priority="2204">
      <formula>SEARCH("CHIUSO",$M123)&gt;0</formula>
    </cfRule>
    <cfRule type="expression" dxfId="19098" priority="2205">
      <formula>SEARCH("EMESSO",$M123)&gt;0</formula>
    </cfRule>
    <cfRule type="expression" dxfId="19097" priority="2206">
      <formula>SEARCH("RICHIESTO",$M123)&gt;0</formula>
    </cfRule>
    <cfRule type="expression" dxfId="19096" priority="2207">
      <formula>SEARCH("DA CHIUDERE",$M123)&gt;0</formula>
    </cfRule>
    <cfRule type="expression" dxfId="19095" priority="2208">
      <formula>SEARCH("INTERROTTO",$M123)&gt;0</formula>
    </cfRule>
  </conditionalFormatting>
  <conditionalFormatting sqref="E122:G122 N122:Q122">
    <cfRule type="expression" dxfId="19094" priority="2197">
      <formula>SEARCH("IN CORSO",$M122)&gt;0</formula>
    </cfRule>
    <cfRule type="expression" dxfId="19093" priority="2198">
      <formula>SEARCH("CHIUSO",$M122)&gt;0</formula>
    </cfRule>
    <cfRule type="expression" dxfId="19092" priority="2199">
      <formula>SEARCH("EMESSO",$M122)&gt;0</formula>
    </cfRule>
    <cfRule type="expression" dxfId="19091" priority="2200">
      <formula>SEARCH("RICHIESTO",$M122)&gt;0</formula>
    </cfRule>
    <cfRule type="expression" dxfId="19090" priority="2201">
      <formula>SEARCH("DA CHIUDERE",$M122)&gt;0</formula>
    </cfRule>
    <cfRule type="expression" dxfId="19089" priority="2202">
      <formula>SEARCH("INTERROTTO",$M122)&gt;0</formula>
    </cfRule>
  </conditionalFormatting>
  <conditionalFormatting sqref="M122">
    <cfRule type="expression" dxfId="19088" priority="2191">
      <formula>SEARCH("IN CORSO",$M122)&gt;0</formula>
    </cfRule>
    <cfRule type="expression" dxfId="19087" priority="2192">
      <formula>SEARCH("CHIUSO",$M122)&gt;0</formula>
    </cfRule>
    <cfRule type="expression" dxfId="19086" priority="2193">
      <formula>SEARCH("EMESSO",$M122)&gt;0</formula>
    </cfRule>
    <cfRule type="expression" dxfId="19085" priority="2194">
      <formula>SEARCH("RICHIESTO",$M122)&gt;0</formula>
    </cfRule>
    <cfRule type="expression" dxfId="19084" priority="2195">
      <formula>SEARCH("DA CHIUDERE",$M122)&gt;0</formula>
    </cfRule>
    <cfRule type="expression" dxfId="19083" priority="2196">
      <formula>SEARCH("INTERROTTO",$M122)&gt;0</formula>
    </cfRule>
  </conditionalFormatting>
  <conditionalFormatting sqref="R122:S122">
    <cfRule type="expression" dxfId="19082" priority="2185">
      <formula>SEARCH("IN CORSO",$M122)&gt;0</formula>
    </cfRule>
    <cfRule type="expression" dxfId="19081" priority="2186">
      <formula>SEARCH("CHIUSO",$M122)&gt;0</formula>
    </cfRule>
    <cfRule type="expression" dxfId="19080" priority="2187">
      <formula>SEARCH("EMESSO",$M122)&gt;0</formula>
    </cfRule>
    <cfRule type="expression" dxfId="19079" priority="2188">
      <formula>SEARCH("RICHIESTO",$M122)&gt;0</formula>
    </cfRule>
    <cfRule type="expression" dxfId="19078" priority="2189">
      <formula>SEARCH("DA CHIUDERE",$M122)&gt;0</formula>
    </cfRule>
    <cfRule type="expression" dxfId="19077" priority="2190">
      <formula>SEARCH("INTERROTTO",$M122)&gt;0</formula>
    </cfRule>
  </conditionalFormatting>
  <conditionalFormatting sqref="E121:G121 N121:Q121">
    <cfRule type="expression" dxfId="19076" priority="2179">
      <formula>SEARCH("IN CORSO",$M121)&gt;0</formula>
    </cfRule>
    <cfRule type="expression" dxfId="19075" priority="2180">
      <formula>SEARCH("CHIUSO",$M121)&gt;0</formula>
    </cfRule>
    <cfRule type="expression" dxfId="19074" priority="2181">
      <formula>SEARCH("EMESSO",$M121)&gt;0</formula>
    </cfRule>
    <cfRule type="expression" dxfId="19073" priority="2182">
      <formula>SEARCH("RICHIESTO",$M121)&gt;0</formula>
    </cfRule>
    <cfRule type="expression" dxfId="19072" priority="2183">
      <formula>SEARCH("DA CHIUDERE",$M121)&gt;0</formula>
    </cfRule>
    <cfRule type="expression" dxfId="19071" priority="2184">
      <formula>SEARCH("INTERROTTO",$M121)&gt;0</formula>
    </cfRule>
  </conditionalFormatting>
  <conditionalFormatting sqref="M121">
    <cfRule type="expression" dxfId="19070" priority="2173">
      <formula>SEARCH("IN CORSO",$M121)&gt;0</formula>
    </cfRule>
    <cfRule type="expression" dxfId="19069" priority="2174">
      <formula>SEARCH("CHIUSO",$M121)&gt;0</formula>
    </cfRule>
    <cfRule type="expression" dxfId="19068" priority="2175">
      <formula>SEARCH("EMESSO",$M121)&gt;0</formula>
    </cfRule>
    <cfRule type="expression" dxfId="19067" priority="2176">
      <formula>SEARCH("RICHIESTO",$M121)&gt;0</formula>
    </cfRule>
    <cfRule type="expression" dxfId="19066" priority="2177">
      <formula>SEARCH("DA CHIUDERE",$M121)&gt;0</formula>
    </cfRule>
    <cfRule type="expression" dxfId="19065" priority="2178">
      <formula>SEARCH("INTERROTTO",$M121)&gt;0</formula>
    </cfRule>
  </conditionalFormatting>
  <conditionalFormatting sqref="R121:S121">
    <cfRule type="expression" dxfId="19064" priority="2167">
      <formula>SEARCH("IN CORSO",$M121)&gt;0</formula>
    </cfRule>
    <cfRule type="expression" dxfId="19063" priority="2168">
      <formula>SEARCH("CHIUSO",$M121)&gt;0</formula>
    </cfRule>
    <cfRule type="expression" dxfId="19062" priority="2169">
      <formula>SEARCH("EMESSO",$M121)&gt;0</formula>
    </cfRule>
    <cfRule type="expression" dxfId="19061" priority="2170">
      <formula>SEARCH("RICHIESTO",$M121)&gt;0</formula>
    </cfRule>
    <cfRule type="expression" dxfId="19060" priority="2171">
      <formula>SEARCH("DA CHIUDERE",$M121)&gt;0</formula>
    </cfRule>
    <cfRule type="expression" dxfId="19059" priority="2172">
      <formula>SEARCH("INTERROTTO",$M121)&gt;0</formula>
    </cfRule>
  </conditionalFormatting>
  <conditionalFormatting sqref="E120:G120 N120:Q120">
    <cfRule type="expression" dxfId="19058" priority="2161">
      <formula>SEARCH("IN CORSO",$M120)&gt;0</formula>
    </cfRule>
    <cfRule type="expression" dxfId="19057" priority="2162">
      <formula>SEARCH("CHIUSO",$M120)&gt;0</formula>
    </cfRule>
    <cfRule type="expression" dxfId="19056" priority="2163">
      <formula>SEARCH("EMESSO",$M120)&gt;0</formula>
    </cfRule>
    <cfRule type="expression" dxfId="19055" priority="2164">
      <formula>SEARCH("RICHIESTO",$M120)&gt;0</formula>
    </cfRule>
    <cfRule type="expression" dxfId="19054" priority="2165">
      <formula>SEARCH("DA CHIUDERE",$M120)&gt;0</formula>
    </cfRule>
    <cfRule type="expression" dxfId="19053" priority="2166">
      <formula>SEARCH("INTERROTTO",$M120)&gt;0</formula>
    </cfRule>
  </conditionalFormatting>
  <conditionalFormatting sqref="M120">
    <cfRule type="expression" dxfId="19052" priority="2155">
      <formula>SEARCH("IN CORSO",$M120)&gt;0</formula>
    </cfRule>
    <cfRule type="expression" dxfId="19051" priority="2156">
      <formula>SEARCH("CHIUSO",$M120)&gt;0</formula>
    </cfRule>
    <cfRule type="expression" dxfId="19050" priority="2157">
      <formula>SEARCH("EMESSO",$M120)&gt;0</formula>
    </cfRule>
    <cfRule type="expression" dxfId="19049" priority="2158">
      <formula>SEARCH("RICHIESTO",$M120)&gt;0</formula>
    </cfRule>
    <cfRule type="expression" dxfId="19048" priority="2159">
      <formula>SEARCH("DA CHIUDERE",$M120)&gt;0</formula>
    </cfRule>
    <cfRule type="expression" dxfId="19047" priority="2160">
      <formula>SEARCH("INTERROTTO",$M120)&gt;0</formula>
    </cfRule>
  </conditionalFormatting>
  <conditionalFormatting sqref="R120:S120">
    <cfRule type="expression" dxfId="19046" priority="2149">
      <formula>SEARCH("IN CORSO",$M120)&gt;0</formula>
    </cfRule>
    <cfRule type="expression" dxfId="19045" priority="2150">
      <formula>SEARCH("CHIUSO",$M120)&gt;0</formula>
    </cfRule>
    <cfRule type="expression" dxfId="19044" priority="2151">
      <formula>SEARCH("EMESSO",$M120)&gt;0</formula>
    </cfRule>
    <cfRule type="expression" dxfId="19043" priority="2152">
      <formula>SEARCH("RICHIESTO",$M120)&gt;0</formula>
    </cfRule>
    <cfRule type="expression" dxfId="19042" priority="2153">
      <formula>SEARCH("DA CHIUDERE",$M120)&gt;0</formula>
    </cfRule>
    <cfRule type="expression" dxfId="19041" priority="2154">
      <formula>SEARCH("INTERROTTO",$M120)&gt;0</formula>
    </cfRule>
  </conditionalFormatting>
  <conditionalFormatting sqref="E119:G119 N119:Q119">
    <cfRule type="expression" dxfId="19040" priority="2143">
      <formula>SEARCH("IN CORSO",$M119)&gt;0</formula>
    </cfRule>
    <cfRule type="expression" dxfId="19039" priority="2144">
      <formula>SEARCH("CHIUSO",$M119)&gt;0</formula>
    </cfRule>
    <cfRule type="expression" dxfId="19038" priority="2145">
      <formula>SEARCH("EMESSO",$M119)&gt;0</formula>
    </cfRule>
    <cfRule type="expression" dxfId="19037" priority="2146">
      <formula>SEARCH("RICHIESTO",$M119)&gt;0</formula>
    </cfRule>
    <cfRule type="expression" dxfId="19036" priority="2147">
      <formula>SEARCH("DA CHIUDERE",$M119)&gt;0</formula>
    </cfRule>
    <cfRule type="expression" dxfId="19035" priority="2148">
      <formula>SEARCH("INTERROTTO",$M119)&gt;0</formula>
    </cfRule>
  </conditionalFormatting>
  <conditionalFormatting sqref="M119">
    <cfRule type="expression" dxfId="19034" priority="2137">
      <formula>SEARCH("IN CORSO",$M119)&gt;0</formula>
    </cfRule>
    <cfRule type="expression" dxfId="19033" priority="2138">
      <formula>SEARCH("CHIUSO",$M119)&gt;0</formula>
    </cfRule>
    <cfRule type="expression" dxfId="19032" priority="2139">
      <formula>SEARCH("EMESSO",$M119)&gt;0</formula>
    </cfRule>
    <cfRule type="expression" dxfId="19031" priority="2140">
      <formula>SEARCH("RICHIESTO",$M119)&gt;0</formula>
    </cfRule>
    <cfRule type="expression" dxfId="19030" priority="2141">
      <formula>SEARCH("DA CHIUDERE",$M119)&gt;0</formula>
    </cfRule>
    <cfRule type="expression" dxfId="19029" priority="2142">
      <formula>SEARCH("INTERROTTO",$M119)&gt;0</formula>
    </cfRule>
  </conditionalFormatting>
  <conditionalFormatting sqref="R119:S119">
    <cfRule type="expression" dxfId="19028" priority="2131">
      <formula>SEARCH("IN CORSO",$M119)&gt;0</formula>
    </cfRule>
    <cfRule type="expression" dxfId="19027" priority="2132">
      <formula>SEARCH("CHIUSO",$M119)&gt;0</formula>
    </cfRule>
    <cfRule type="expression" dxfId="19026" priority="2133">
      <formula>SEARCH("EMESSO",$M119)&gt;0</formula>
    </cfRule>
    <cfRule type="expression" dxfId="19025" priority="2134">
      <formula>SEARCH("RICHIESTO",$M119)&gt;0</formula>
    </cfRule>
    <cfRule type="expression" dxfId="19024" priority="2135">
      <formula>SEARCH("DA CHIUDERE",$M119)&gt;0</formula>
    </cfRule>
    <cfRule type="expression" dxfId="19023" priority="2136">
      <formula>SEARCH("INTERROTTO",$M119)&gt;0</formula>
    </cfRule>
  </conditionalFormatting>
  <conditionalFormatting sqref="E118:G118 N118:Q118">
    <cfRule type="expression" dxfId="19022" priority="2125">
      <formula>SEARCH("IN CORSO",$M118)&gt;0</formula>
    </cfRule>
    <cfRule type="expression" dxfId="19021" priority="2126">
      <formula>SEARCH("CHIUSO",$M118)&gt;0</formula>
    </cfRule>
    <cfRule type="expression" dxfId="19020" priority="2127">
      <formula>SEARCH("EMESSO",$M118)&gt;0</formula>
    </cfRule>
    <cfRule type="expression" dxfId="19019" priority="2128">
      <formula>SEARCH("RICHIESTO",$M118)&gt;0</formula>
    </cfRule>
    <cfRule type="expression" dxfId="19018" priority="2129">
      <formula>SEARCH("DA CHIUDERE",$M118)&gt;0</formula>
    </cfRule>
    <cfRule type="expression" dxfId="19017" priority="2130">
      <formula>SEARCH("INTERROTTO",$M118)&gt;0</formula>
    </cfRule>
  </conditionalFormatting>
  <conditionalFormatting sqref="M118">
    <cfRule type="expression" dxfId="19016" priority="2119">
      <formula>SEARCH("IN CORSO",$M118)&gt;0</formula>
    </cfRule>
    <cfRule type="expression" dxfId="19015" priority="2120">
      <formula>SEARCH("CHIUSO",$M118)&gt;0</formula>
    </cfRule>
    <cfRule type="expression" dxfId="19014" priority="2121">
      <formula>SEARCH("EMESSO",$M118)&gt;0</formula>
    </cfRule>
    <cfRule type="expression" dxfId="19013" priority="2122">
      <formula>SEARCH("RICHIESTO",$M118)&gt;0</formula>
    </cfRule>
    <cfRule type="expression" dxfId="19012" priority="2123">
      <formula>SEARCH("DA CHIUDERE",$M118)&gt;0</formula>
    </cfRule>
    <cfRule type="expression" dxfId="19011" priority="2124">
      <formula>SEARCH("INTERROTTO",$M118)&gt;0</formula>
    </cfRule>
  </conditionalFormatting>
  <conditionalFormatting sqref="R118:S118">
    <cfRule type="expression" dxfId="19010" priority="2113">
      <formula>SEARCH("IN CORSO",$M118)&gt;0</formula>
    </cfRule>
    <cfRule type="expression" dxfId="19009" priority="2114">
      <formula>SEARCH("CHIUSO",$M118)&gt;0</formula>
    </cfRule>
    <cfRule type="expression" dxfId="19008" priority="2115">
      <formula>SEARCH("EMESSO",$M118)&gt;0</formula>
    </cfRule>
    <cfRule type="expression" dxfId="19007" priority="2116">
      <formula>SEARCH("RICHIESTO",$M118)&gt;0</formula>
    </cfRule>
    <cfRule type="expression" dxfId="19006" priority="2117">
      <formula>SEARCH("DA CHIUDERE",$M118)&gt;0</formula>
    </cfRule>
    <cfRule type="expression" dxfId="19005" priority="2118">
      <formula>SEARCH("INTERROTTO",$M118)&gt;0</formula>
    </cfRule>
  </conditionalFormatting>
  <conditionalFormatting sqref="E117:G117 N117:Q117">
    <cfRule type="expression" dxfId="19004" priority="2107">
      <formula>SEARCH("IN CORSO",$M117)&gt;0</formula>
    </cfRule>
    <cfRule type="expression" dxfId="19003" priority="2108">
      <formula>SEARCH("CHIUSO",$M117)&gt;0</formula>
    </cfRule>
    <cfRule type="expression" dxfId="19002" priority="2109">
      <formula>SEARCH("EMESSO",$M117)&gt;0</formula>
    </cfRule>
    <cfRule type="expression" dxfId="19001" priority="2110">
      <formula>SEARCH("RICHIESTO",$M117)&gt;0</formula>
    </cfRule>
    <cfRule type="expression" dxfId="19000" priority="2111">
      <formula>SEARCH("DA CHIUDERE",$M117)&gt;0</formula>
    </cfRule>
    <cfRule type="expression" dxfId="18999" priority="2112">
      <formula>SEARCH("INTERROTTO",$M117)&gt;0</formula>
    </cfRule>
  </conditionalFormatting>
  <conditionalFormatting sqref="M117">
    <cfRule type="expression" dxfId="18998" priority="2101">
      <formula>SEARCH("IN CORSO",$M117)&gt;0</formula>
    </cfRule>
    <cfRule type="expression" dxfId="18997" priority="2102">
      <formula>SEARCH("CHIUSO",$M117)&gt;0</formula>
    </cfRule>
    <cfRule type="expression" dxfId="18996" priority="2103">
      <formula>SEARCH("EMESSO",$M117)&gt;0</formula>
    </cfRule>
    <cfRule type="expression" dxfId="18995" priority="2104">
      <formula>SEARCH("RICHIESTO",$M117)&gt;0</formula>
    </cfRule>
    <cfRule type="expression" dxfId="18994" priority="2105">
      <formula>SEARCH("DA CHIUDERE",$M117)&gt;0</formula>
    </cfRule>
    <cfRule type="expression" dxfId="18993" priority="2106">
      <formula>SEARCH("INTERROTTO",$M117)&gt;0</formula>
    </cfRule>
  </conditionalFormatting>
  <conditionalFormatting sqref="R117:S117">
    <cfRule type="expression" dxfId="18992" priority="2095">
      <formula>SEARCH("IN CORSO",$M117)&gt;0</formula>
    </cfRule>
    <cfRule type="expression" dxfId="18991" priority="2096">
      <formula>SEARCH("CHIUSO",$M117)&gt;0</formula>
    </cfRule>
    <cfRule type="expression" dxfId="18990" priority="2097">
      <formula>SEARCH("EMESSO",$M117)&gt;0</formula>
    </cfRule>
    <cfRule type="expression" dxfId="18989" priority="2098">
      <formula>SEARCH("RICHIESTO",$M117)&gt;0</formula>
    </cfRule>
    <cfRule type="expression" dxfId="18988" priority="2099">
      <formula>SEARCH("DA CHIUDERE",$M117)&gt;0</formula>
    </cfRule>
    <cfRule type="expression" dxfId="18987" priority="2100">
      <formula>SEARCH("INTERROTTO",$M117)&gt;0</formula>
    </cfRule>
  </conditionalFormatting>
  <conditionalFormatting sqref="M324">
    <cfRule type="expression" dxfId="18986" priority="2089">
      <formula>SEARCH("IN CORSO",$M324)&gt;0</formula>
    </cfRule>
    <cfRule type="expression" dxfId="18985" priority="2090">
      <formula>SEARCH("CHIUSO",$M324)&gt;0</formula>
    </cfRule>
    <cfRule type="expression" dxfId="18984" priority="2091">
      <formula>SEARCH("EMESSO",$M324)&gt;0</formula>
    </cfRule>
    <cfRule type="expression" dxfId="18983" priority="2092">
      <formula>SEARCH("RICHIESTO",$M324)&gt;0</formula>
    </cfRule>
    <cfRule type="expression" dxfId="18982" priority="2093">
      <formula>SEARCH("DA CHIUDERE",$M324)&gt;0</formula>
    </cfRule>
    <cfRule type="expression" dxfId="18981" priority="2094">
      <formula>SEARCH("INTERROTTO",$M324)&gt;0</formula>
    </cfRule>
  </conditionalFormatting>
  <conditionalFormatting sqref="E116:G116 N116:Q116">
    <cfRule type="expression" dxfId="18980" priority="2083">
      <formula>SEARCH("IN CORSO",$M116)&gt;0</formula>
    </cfRule>
    <cfRule type="expression" dxfId="18979" priority="2084">
      <formula>SEARCH("CHIUSO",$M116)&gt;0</formula>
    </cfRule>
    <cfRule type="expression" dxfId="18978" priority="2085">
      <formula>SEARCH("EMESSO",$M116)&gt;0</formula>
    </cfRule>
    <cfRule type="expression" dxfId="18977" priority="2086">
      <formula>SEARCH("RICHIESTO",$M116)&gt;0</formula>
    </cfRule>
    <cfRule type="expression" dxfId="18976" priority="2087">
      <formula>SEARCH("DA CHIUDERE",$M116)&gt;0</formula>
    </cfRule>
    <cfRule type="expression" dxfId="18975" priority="2088">
      <formula>SEARCH("INTERROTTO",$M116)&gt;0</formula>
    </cfRule>
  </conditionalFormatting>
  <conditionalFormatting sqref="M116">
    <cfRule type="expression" dxfId="18974" priority="2077">
      <formula>SEARCH("IN CORSO",$M116)&gt;0</formula>
    </cfRule>
    <cfRule type="expression" dxfId="18973" priority="2078">
      <formula>SEARCH("CHIUSO",$M116)&gt;0</formula>
    </cfRule>
    <cfRule type="expression" dxfId="18972" priority="2079">
      <formula>SEARCH("EMESSO",$M116)&gt;0</formula>
    </cfRule>
    <cfRule type="expression" dxfId="18971" priority="2080">
      <formula>SEARCH("RICHIESTO",$M116)&gt;0</formula>
    </cfRule>
    <cfRule type="expression" dxfId="18970" priority="2081">
      <formula>SEARCH("DA CHIUDERE",$M116)&gt;0</formula>
    </cfRule>
    <cfRule type="expression" dxfId="18969" priority="2082">
      <formula>SEARCH("INTERROTTO",$M116)&gt;0</formula>
    </cfRule>
  </conditionalFormatting>
  <conditionalFormatting sqref="R116:S116">
    <cfRule type="expression" dxfId="18968" priority="2071">
      <formula>SEARCH("IN CORSO",$M116)&gt;0</formula>
    </cfRule>
    <cfRule type="expression" dxfId="18967" priority="2072">
      <formula>SEARCH("CHIUSO",$M116)&gt;0</formula>
    </cfRule>
    <cfRule type="expression" dxfId="18966" priority="2073">
      <formula>SEARCH("EMESSO",$M116)&gt;0</formula>
    </cfRule>
    <cfRule type="expression" dxfId="18965" priority="2074">
      <formula>SEARCH("RICHIESTO",$M116)&gt;0</formula>
    </cfRule>
    <cfRule type="expression" dxfId="18964" priority="2075">
      <formula>SEARCH("DA CHIUDERE",$M116)&gt;0</formula>
    </cfRule>
    <cfRule type="expression" dxfId="18963" priority="2076">
      <formula>SEARCH("INTERROTTO",$M116)&gt;0</formula>
    </cfRule>
  </conditionalFormatting>
  <conditionalFormatting sqref="E115:G115 N115:Q115">
    <cfRule type="expression" dxfId="18962" priority="2065">
      <formula>SEARCH("IN CORSO",$M115)&gt;0</formula>
    </cfRule>
    <cfRule type="expression" dxfId="18961" priority="2066">
      <formula>SEARCH("CHIUSO",$M115)&gt;0</formula>
    </cfRule>
    <cfRule type="expression" dxfId="18960" priority="2067">
      <formula>SEARCH("EMESSO",$M115)&gt;0</formula>
    </cfRule>
    <cfRule type="expression" dxfId="18959" priority="2068">
      <formula>SEARCH("RICHIESTO",$M115)&gt;0</formula>
    </cfRule>
    <cfRule type="expression" dxfId="18958" priority="2069">
      <formula>SEARCH("DA CHIUDERE",$M115)&gt;0</formula>
    </cfRule>
    <cfRule type="expression" dxfId="18957" priority="2070">
      <formula>SEARCH("INTERROTTO",$M115)&gt;0</formula>
    </cfRule>
  </conditionalFormatting>
  <conditionalFormatting sqref="M115">
    <cfRule type="expression" dxfId="18956" priority="2059">
      <formula>SEARCH("IN CORSO",$M115)&gt;0</formula>
    </cfRule>
    <cfRule type="expression" dxfId="18955" priority="2060">
      <formula>SEARCH("CHIUSO",$M115)&gt;0</formula>
    </cfRule>
    <cfRule type="expression" dxfId="18954" priority="2061">
      <formula>SEARCH("EMESSO",$M115)&gt;0</formula>
    </cfRule>
    <cfRule type="expression" dxfId="18953" priority="2062">
      <formula>SEARCH("RICHIESTO",$M115)&gt;0</formula>
    </cfRule>
    <cfRule type="expression" dxfId="18952" priority="2063">
      <formula>SEARCH("DA CHIUDERE",$M115)&gt;0</formula>
    </cfRule>
    <cfRule type="expression" dxfId="18951" priority="2064">
      <formula>SEARCH("INTERROTTO",$M115)&gt;0</formula>
    </cfRule>
  </conditionalFormatting>
  <conditionalFormatting sqref="R115:S115">
    <cfRule type="expression" dxfId="18950" priority="2053">
      <formula>SEARCH("IN CORSO",$M115)&gt;0</formula>
    </cfRule>
    <cfRule type="expression" dxfId="18949" priority="2054">
      <formula>SEARCH("CHIUSO",$M115)&gt;0</formula>
    </cfRule>
    <cfRule type="expression" dxfId="18948" priority="2055">
      <formula>SEARCH("EMESSO",$M115)&gt;0</formula>
    </cfRule>
    <cfRule type="expression" dxfId="18947" priority="2056">
      <formula>SEARCH("RICHIESTO",$M115)&gt;0</formula>
    </cfRule>
    <cfRule type="expression" dxfId="18946" priority="2057">
      <formula>SEARCH("DA CHIUDERE",$M115)&gt;0</formula>
    </cfRule>
    <cfRule type="expression" dxfId="18945" priority="2058">
      <formula>SEARCH("INTERROTTO",$M115)&gt;0</formula>
    </cfRule>
  </conditionalFormatting>
  <conditionalFormatting sqref="E114:G114 N114:Q114">
    <cfRule type="expression" dxfId="18944" priority="2047">
      <formula>SEARCH("IN CORSO",$M114)&gt;0</formula>
    </cfRule>
    <cfRule type="expression" dxfId="18943" priority="2048">
      <formula>SEARCH("CHIUSO",$M114)&gt;0</formula>
    </cfRule>
    <cfRule type="expression" dxfId="18942" priority="2049">
      <formula>SEARCH("EMESSO",$M114)&gt;0</formula>
    </cfRule>
    <cfRule type="expression" dxfId="18941" priority="2050">
      <formula>SEARCH("RICHIESTO",$M114)&gt;0</formula>
    </cfRule>
    <cfRule type="expression" dxfId="18940" priority="2051">
      <formula>SEARCH("DA CHIUDERE",$M114)&gt;0</formula>
    </cfRule>
    <cfRule type="expression" dxfId="18939" priority="2052">
      <formula>SEARCH("INTERROTTO",$M114)&gt;0</formula>
    </cfRule>
  </conditionalFormatting>
  <conditionalFormatting sqref="M114">
    <cfRule type="expression" dxfId="18938" priority="2041">
      <formula>SEARCH("IN CORSO",$M114)&gt;0</formula>
    </cfRule>
    <cfRule type="expression" dxfId="18937" priority="2042">
      <formula>SEARCH("CHIUSO",$M114)&gt;0</formula>
    </cfRule>
    <cfRule type="expression" dxfId="18936" priority="2043">
      <formula>SEARCH("EMESSO",$M114)&gt;0</formula>
    </cfRule>
    <cfRule type="expression" dxfId="18935" priority="2044">
      <formula>SEARCH("RICHIESTO",$M114)&gt;0</formula>
    </cfRule>
    <cfRule type="expression" dxfId="18934" priority="2045">
      <formula>SEARCH("DA CHIUDERE",$M114)&gt;0</formula>
    </cfRule>
    <cfRule type="expression" dxfId="18933" priority="2046">
      <formula>SEARCH("INTERROTTO",$M114)&gt;0</formula>
    </cfRule>
  </conditionalFormatting>
  <conditionalFormatting sqref="R114:S114">
    <cfRule type="expression" dxfId="18932" priority="2035">
      <formula>SEARCH("IN CORSO",$M114)&gt;0</formula>
    </cfRule>
    <cfRule type="expression" dxfId="18931" priority="2036">
      <formula>SEARCH("CHIUSO",$M114)&gt;0</formula>
    </cfRule>
    <cfRule type="expression" dxfId="18930" priority="2037">
      <formula>SEARCH("EMESSO",$M114)&gt;0</formula>
    </cfRule>
    <cfRule type="expression" dxfId="18929" priority="2038">
      <formula>SEARCH("RICHIESTO",$M114)&gt;0</formula>
    </cfRule>
    <cfRule type="expression" dxfId="18928" priority="2039">
      <formula>SEARCH("DA CHIUDERE",$M114)&gt;0</formula>
    </cfRule>
    <cfRule type="expression" dxfId="18927" priority="2040">
      <formula>SEARCH("INTERROTTO",$M114)&gt;0</formula>
    </cfRule>
  </conditionalFormatting>
  <conditionalFormatting sqref="E113:G113 N113:Q113">
    <cfRule type="expression" dxfId="18926" priority="2029">
      <formula>SEARCH("IN CORSO",$M113)&gt;0</formula>
    </cfRule>
    <cfRule type="expression" dxfId="18925" priority="2030">
      <formula>SEARCH("CHIUSO",$M113)&gt;0</formula>
    </cfRule>
    <cfRule type="expression" dxfId="18924" priority="2031">
      <formula>SEARCH("EMESSO",$M113)&gt;0</formula>
    </cfRule>
    <cfRule type="expression" dxfId="18923" priority="2032">
      <formula>SEARCH("RICHIESTO",$M113)&gt;0</formula>
    </cfRule>
    <cfRule type="expression" dxfId="18922" priority="2033">
      <formula>SEARCH("DA CHIUDERE",$M113)&gt;0</formula>
    </cfRule>
    <cfRule type="expression" dxfId="18921" priority="2034">
      <formula>SEARCH("INTERROTTO",$M113)&gt;0</formula>
    </cfRule>
  </conditionalFormatting>
  <conditionalFormatting sqref="R113:S113">
    <cfRule type="expression" dxfId="18920" priority="2023">
      <formula>SEARCH("IN CORSO",$M113)&gt;0</formula>
    </cfRule>
    <cfRule type="expression" dxfId="18919" priority="2024">
      <formula>SEARCH("CHIUSO",$M113)&gt;0</formula>
    </cfRule>
    <cfRule type="expression" dxfId="18918" priority="2025">
      <formula>SEARCH("EMESSO",$M113)&gt;0</formula>
    </cfRule>
    <cfRule type="expression" dxfId="18917" priority="2026">
      <formula>SEARCH("RICHIESTO",$M113)&gt;0</formula>
    </cfRule>
    <cfRule type="expression" dxfId="18916" priority="2027">
      <formula>SEARCH("DA CHIUDERE",$M113)&gt;0</formula>
    </cfRule>
    <cfRule type="expression" dxfId="18915" priority="2028">
      <formula>SEARCH("INTERROTTO",$M113)&gt;0</formula>
    </cfRule>
  </conditionalFormatting>
  <conditionalFormatting sqref="M113">
    <cfRule type="expression" dxfId="18914" priority="2017">
      <formula>SEARCH("IN CORSO",$M113)&gt;0</formula>
    </cfRule>
    <cfRule type="expression" dxfId="18913" priority="2018">
      <formula>SEARCH("CHIUSO",$M113)&gt;0</formula>
    </cfRule>
    <cfRule type="expression" dxfId="18912" priority="2019">
      <formula>SEARCH("EMESSO",$M113)&gt;0</formula>
    </cfRule>
    <cfRule type="expression" dxfId="18911" priority="2020">
      <formula>SEARCH("RICHIESTO",$M113)&gt;0</formula>
    </cfRule>
    <cfRule type="expression" dxfId="18910" priority="2021">
      <formula>SEARCH("DA CHIUDERE",$M113)&gt;0</formula>
    </cfRule>
    <cfRule type="expression" dxfId="18909" priority="2022">
      <formula>SEARCH("INTERROTTO",$M113)&gt;0</formula>
    </cfRule>
  </conditionalFormatting>
  <conditionalFormatting sqref="E112:G112 N112:Q112">
    <cfRule type="expression" dxfId="18908" priority="2011">
      <formula>SEARCH("IN CORSO",$M112)&gt;0</formula>
    </cfRule>
    <cfRule type="expression" dxfId="18907" priority="2012">
      <formula>SEARCH("CHIUSO",$M112)&gt;0</formula>
    </cfRule>
    <cfRule type="expression" dxfId="18906" priority="2013">
      <formula>SEARCH("EMESSO",$M112)&gt;0</formula>
    </cfRule>
    <cfRule type="expression" dxfId="18905" priority="2014">
      <formula>SEARCH("RICHIESTO",$M112)&gt;0</formula>
    </cfRule>
    <cfRule type="expression" dxfId="18904" priority="2015">
      <formula>SEARCH("DA CHIUDERE",$M112)&gt;0</formula>
    </cfRule>
    <cfRule type="expression" dxfId="18903" priority="2016">
      <formula>SEARCH("INTERROTTO",$M112)&gt;0</formula>
    </cfRule>
  </conditionalFormatting>
  <conditionalFormatting sqref="R112:S112">
    <cfRule type="expression" dxfId="18902" priority="2005">
      <formula>SEARCH("IN CORSO",$M112)&gt;0</formula>
    </cfRule>
    <cfRule type="expression" dxfId="18901" priority="2006">
      <formula>SEARCH("CHIUSO",$M112)&gt;0</formula>
    </cfRule>
    <cfRule type="expression" dxfId="18900" priority="2007">
      <formula>SEARCH("EMESSO",$M112)&gt;0</formula>
    </cfRule>
    <cfRule type="expression" dxfId="18899" priority="2008">
      <formula>SEARCH("RICHIESTO",$M112)&gt;0</formula>
    </cfRule>
    <cfRule type="expression" dxfId="18898" priority="2009">
      <formula>SEARCH("DA CHIUDERE",$M112)&gt;0</formula>
    </cfRule>
    <cfRule type="expression" dxfId="18897" priority="2010">
      <formula>SEARCH("INTERROTTO",$M112)&gt;0</formula>
    </cfRule>
  </conditionalFormatting>
  <conditionalFormatting sqref="M112">
    <cfRule type="expression" dxfId="18896" priority="1999">
      <formula>SEARCH("IN CORSO",$M112)&gt;0</formula>
    </cfRule>
    <cfRule type="expression" dxfId="18895" priority="2000">
      <formula>SEARCH("CHIUSO",$M112)&gt;0</formula>
    </cfRule>
    <cfRule type="expression" dxfId="18894" priority="2001">
      <formula>SEARCH("EMESSO",$M112)&gt;0</formula>
    </cfRule>
    <cfRule type="expression" dxfId="18893" priority="2002">
      <formula>SEARCH("RICHIESTO",$M112)&gt;0</formula>
    </cfRule>
    <cfRule type="expression" dxfId="18892" priority="2003">
      <formula>SEARCH("DA CHIUDERE",$M112)&gt;0</formula>
    </cfRule>
    <cfRule type="expression" dxfId="18891" priority="2004">
      <formula>SEARCH("INTERROTTO",$M112)&gt;0</formula>
    </cfRule>
  </conditionalFormatting>
  <conditionalFormatting sqref="E111:G111 N111:Q111">
    <cfRule type="expression" dxfId="18890" priority="1993">
      <formula>SEARCH("IN CORSO",$M111)&gt;0</formula>
    </cfRule>
    <cfRule type="expression" dxfId="18889" priority="1994">
      <formula>SEARCH("CHIUSO",$M111)&gt;0</formula>
    </cfRule>
    <cfRule type="expression" dxfId="18888" priority="1995">
      <formula>SEARCH("EMESSO",$M111)&gt;0</formula>
    </cfRule>
    <cfRule type="expression" dxfId="18887" priority="1996">
      <formula>SEARCH("RICHIESTO",$M111)&gt;0</formula>
    </cfRule>
    <cfRule type="expression" dxfId="18886" priority="1997">
      <formula>SEARCH("DA CHIUDERE",$M111)&gt;0</formula>
    </cfRule>
    <cfRule type="expression" dxfId="18885" priority="1998">
      <formula>SEARCH("INTERROTTO",$M111)&gt;0</formula>
    </cfRule>
  </conditionalFormatting>
  <conditionalFormatting sqref="R111:S111">
    <cfRule type="expression" dxfId="18884" priority="1987">
      <formula>SEARCH("IN CORSO",$M111)&gt;0</formula>
    </cfRule>
    <cfRule type="expression" dxfId="18883" priority="1988">
      <formula>SEARCH("CHIUSO",$M111)&gt;0</formula>
    </cfRule>
    <cfRule type="expression" dxfId="18882" priority="1989">
      <formula>SEARCH("EMESSO",$M111)&gt;0</formula>
    </cfRule>
    <cfRule type="expression" dxfId="18881" priority="1990">
      <formula>SEARCH("RICHIESTO",$M111)&gt;0</formula>
    </cfRule>
    <cfRule type="expression" dxfId="18880" priority="1991">
      <formula>SEARCH("DA CHIUDERE",$M111)&gt;0</formula>
    </cfRule>
    <cfRule type="expression" dxfId="18879" priority="1992">
      <formula>SEARCH("INTERROTTO",$M111)&gt;0</formula>
    </cfRule>
  </conditionalFormatting>
  <conditionalFormatting sqref="M111">
    <cfRule type="expression" dxfId="18878" priority="1981">
      <formula>SEARCH("IN CORSO",$M111)&gt;0</formula>
    </cfRule>
    <cfRule type="expression" dxfId="18877" priority="1982">
      <formula>SEARCH("CHIUSO",$M111)&gt;0</formula>
    </cfRule>
    <cfRule type="expression" dxfId="18876" priority="1983">
      <formula>SEARCH("EMESSO",$M111)&gt;0</formula>
    </cfRule>
    <cfRule type="expression" dxfId="18875" priority="1984">
      <formula>SEARCH("RICHIESTO",$M111)&gt;0</formula>
    </cfRule>
    <cfRule type="expression" dxfId="18874" priority="1985">
      <formula>SEARCH("DA CHIUDERE",$M111)&gt;0</formula>
    </cfRule>
    <cfRule type="expression" dxfId="18873" priority="1986">
      <formula>SEARCH("INTERROTTO",$M111)&gt;0</formula>
    </cfRule>
  </conditionalFormatting>
  <conditionalFormatting sqref="E110:G110 N110:Q110">
    <cfRule type="expression" dxfId="18872" priority="1975">
      <formula>SEARCH("IN CORSO",$M110)&gt;0</formula>
    </cfRule>
    <cfRule type="expression" dxfId="18871" priority="1976">
      <formula>SEARCH("CHIUSO",$M110)&gt;0</formula>
    </cfRule>
    <cfRule type="expression" dxfId="18870" priority="1977">
      <formula>SEARCH("EMESSO",$M110)&gt;0</formula>
    </cfRule>
    <cfRule type="expression" dxfId="18869" priority="1978">
      <formula>SEARCH("RICHIESTO",$M110)&gt;0</formula>
    </cfRule>
    <cfRule type="expression" dxfId="18868" priority="1979">
      <formula>SEARCH("DA CHIUDERE",$M110)&gt;0</formula>
    </cfRule>
    <cfRule type="expression" dxfId="18867" priority="1980">
      <formula>SEARCH("INTERROTTO",$M110)&gt;0</formula>
    </cfRule>
  </conditionalFormatting>
  <conditionalFormatting sqref="R110:S110">
    <cfRule type="expression" dxfId="18866" priority="1969">
      <formula>SEARCH("IN CORSO",$M110)&gt;0</formula>
    </cfRule>
    <cfRule type="expression" dxfId="18865" priority="1970">
      <formula>SEARCH("CHIUSO",$M110)&gt;0</formula>
    </cfRule>
    <cfRule type="expression" dxfId="18864" priority="1971">
      <formula>SEARCH("EMESSO",$M110)&gt;0</formula>
    </cfRule>
    <cfRule type="expression" dxfId="18863" priority="1972">
      <formula>SEARCH("RICHIESTO",$M110)&gt;0</formula>
    </cfRule>
    <cfRule type="expression" dxfId="18862" priority="1973">
      <formula>SEARCH("DA CHIUDERE",$M110)&gt;0</formula>
    </cfRule>
    <cfRule type="expression" dxfId="18861" priority="1974">
      <formula>SEARCH("INTERROTTO",$M110)&gt;0</formula>
    </cfRule>
  </conditionalFormatting>
  <conditionalFormatting sqref="M110">
    <cfRule type="expression" dxfId="18860" priority="1963">
      <formula>SEARCH("IN CORSO",$M110)&gt;0</formula>
    </cfRule>
    <cfRule type="expression" dxfId="18859" priority="1964">
      <formula>SEARCH("CHIUSO",$M110)&gt;0</formula>
    </cfRule>
    <cfRule type="expression" dxfId="18858" priority="1965">
      <formula>SEARCH("EMESSO",$M110)&gt;0</formula>
    </cfRule>
    <cfRule type="expression" dxfId="18857" priority="1966">
      <formula>SEARCH("RICHIESTO",$M110)&gt;0</formula>
    </cfRule>
    <cfRule type="expression" dxfId="18856" priority="1967">
      <formula>SEARCH("DA CHIUDERE",$M110)&gt;0</formula>
    </cfRule>
    <cfRule type="expression" dxfId="18855" priority="1968">
      <formula>SEARCH("INTERROTTO",$M110)&gt;0</formula>
    </cfRule>
  </conditionalFormatting>
  <conditionalFormatting sqref="E109:G109 N109:Q109">
    <cfRule type="expression" dxfId="18854" priority="1957">
      <formula>SEARCH("IN CORSO",$M109)&gt;0</formula>
    </cfRule>
    <cfRule type="expression" dxfId="18853" priority="1958">
      <formula>SEARCH("CHIUSO",$M109)&gt;0</formula>
    </cfRule>
    <cfRule type="expression" dxfId="18852" priority="1959">
      <formula>SEARCH("EMESSO",$M109)&gt;0</formula>
    </cfRule>
    <cfRule type="expression" dxfId="18851" priority="1960">
      <formula>SEARCH("RICHIESTO",$M109)&gt;0</formula>
    </cfRule>
    <cfRule type="expression" dxfId="18850" priority="1961">
      <formula>SEARCH("DA CHIUDERE",$M109)&gt;0</formula>
    </cfRule>
    <cfRule type="expression" dxfId="18849" priority="1962">
      <formula>SEARCH("INTERROTTO",$M109)&gt;0</formula>
    </cfRule>
  </conditionalFormatting>
  <conditionalFormatting sqref="R109:S109">
    <cfRule type="expression" dxfId="18848" priority="1951">
      <formula>SEARCH("IN CORSO",$M109)&gt;0</formula>
    </cfRule>
    <cfRule type="expression" dxfId="18847" priority="1952">
      <formula>SEARCH("CHIUSO",$M109)&gt;0</formula>
    </cfRule>
    <cfRule type="expression" dxfId="18846" priority="1953">
      <formula>SEARCH("EMESSO",$M109)&gt;0</formula>
    </cfRule>
    <cfRule type="expression" dxfId="18845" priority="1954">
      <formula>SEARCH("RICHIESTO",$M109)&gt;0</formula>
    </cfRule>
    <cfRule type="expression" dxfId="18844" priority="1955">
      <formula>SEARCH("DA CHIUDERE",$M109)&gt;0</formula>
    </cfRule>
    <cfRule type="expression" dxfId="18843" priority="1956">
      <formula>SEARCH("INTERROTTO",$M109)&gt;0</formula>
    </cfRule>
  </conditionalFormatting>
  <conditionalFormatting sqref="M109">
    <cfRule type="expression" dxfId="18842" priority="1945">
      <formula>SEARCH("IN CORSO",$M109)&gt;0</formula>
    </cfRule>
    <cfRule type="expression" dxfId="18841" priority="1946">
      <formula>SEARCH("CHIUSO",$M109)&gt;0</formula>
    </cfRule>
    <cfRule type="expression" dxfId="18840" priority="1947">
      <formula>SEARCH("EMESSO",$M109)&gt;0</formula>
    </cfRule>
    <cfRule type="expression" dxfId="18839" priority="1948">
      <formula>SEARCH("RICHIESTO",$M109)&gt;0</formula>
    </cfRule>
    <cfRule type="expression" dxfId="18838" priority="1949">
      <formula>SEARCH("DA CHIUDERE",$M109)&gt;0</formula>
    </cfRule>
    <cfRule type="expression" dxfId="18837" priority="1950">
      <formula>SEARCH("INTERROTTO",$M109)&gt;0</formula>
    </cfRule>
  </conditionalFormatting>
  <conditionalFormatting sqref="E108:G108 N108:Q108">
    <cfRule type="expression" dxfId="18836" priority="1939">
      <formula>SEARCH("IN CORSO",$M108)&gt;0</formula>
    </cfRule>
    <cfRule type="expression" dxfId="18835" priority="1940">
      <formula>SEARCH("CHIUSO",$M108)&gt;0</formula>
    </cfRule>
    <cfRule type="expression" dxfId="18834" priority="1941">
      <formula>SEARCH("EMESSO",$M108)&gt;0</formula>
    </cfRule>
    <cfRule type="expression" dxfId="18833" priority="1942">
      <formula>SEARCH("RICHIESTO",$M108)&gt;0</formula>
    </cfRule>
    <cfRule type="expression" dxfId="18832" priority="1943">
      <formula>SEARCH("DA CHIUDERE",$M108)&gt;0</formula>
    </cfRule>
    <cfRule type="expression" dxfId="18831" priority="1944">
      <formula>SEARCH("INTERROTTO",$M108)&gt;0</formula>
    </cfRule>
  </conditionalFormatting>
  <conditionalFormatting sqref="R108:S108">
    <cfRule type="expression" dxfId="18830" priority="1933">
      <formula>SEARCH("IN CORSO",$M108)&gt;0</formula>
    </cfRule>
    <cfRule type="expression" dxfId="18829" priority="1934">
      <formula>SEARCH("CHIUSO",$M108)&gt;0</formula>
    </cfRule>
    <cfRule type="expression" dxfId="18828" priority="1935">
      <formula>SEARCH("EMESSO",$M108)&gt;0</formula>
    </cfRule>
    <cfRule type="expression" dxfId="18827" priority="1936">
      <formula>SEARCH("RICHIESTO",$M108)&gt;0</formula>
    </cfRule>
    <cfRule type="expression" dxfId="18826" priority="1937">
      <formula>SEARCH("DA CHIUDERE",$M108)&gt;0</formula>
    </cfRule>
    <cfRule type="expression" dxfId="18825" priority="1938">
      <formula>SEARCH("INTERROTTO",$M108)&gt;0</formula>
    </cfRule>
  </conditionalFormatting>
  <conditionalFormatting sqref="M108">
    <cfRule type="expression" dxfId="18824" priority="1927">
      <formula>SEARCH("IN CORSO",$M108)&gt;0</formula>
    </cfRule>
    <cfRule type="expression" dxfId="18823" priority="1928">
      <formula>SEARCH("CHIUSO",$M108)&gt;0</formula>
    </cfRule>
    <cfRule type="expression" dxfId="18822" priority="1929">
      <formula>SEARCH("EMESSO",$M108)&gt;0</formula>
    </cfRule>
    <cfRule type="expression" dxfId="18821" priority="1930">
      <formula>SEARCH("RICHIESTO",$M108)&gt;0</formula>
    </cfRule>
    <cfRule type="expression" dxfId="18820" priority="1931">
      <formula>SEARCH("DA CHIUDERE",$M108)&gt;0</formula>
    </cfRule>
    <cfRule type="expression" dxfId="18819" priority="1932">
      <formula>SEARCH("INTERROTTO",$M108)&gt;0</formula>
    </cfRule>
  </conditionalFormatting>
  <conditionalFormatting sqref="E107:G107 N107:Q107">
    <cfRule type="expression" dxfId="18818" priority="1921">
      <formula>SEARCH("IN CORSO",$M107)&gt;0</formula>
    </cfRule>
    <cfRule type="expression" dxfId="18817" priority="1922">
      <formula>SEARCH("CHIUSO",$M107)&gt;0</formula>
    </cfRule>
    <cfRule type="expression" dxfId="18816" priority="1923">
      <formula>SEARCH("EMESSO",$M107)&gt;0</formula>
    </cfRule>
    <cfRule type="expression" dxfId="18815" priority="1924">
      <formula>SEARCH("RICHIESTO",$M107)&gt;0</formula>
    </cfRule>
    <cfRule type="expression" dxfId="18814" priority="1925">
      <formula>SEARCH("DA CHIUDERE",$M107)&gt;0</formula>
    </cfRule>
    <cfRule type="expression" dxfId="18813" priority="1926">
      <formula>SEARCH("INTERROTTO",$M107)&gt;0</formula>
    </cfRule>
  </conditionalFormatting>
  <conditionalFormatting sqref="R107:S107">
    <cfRule type="expression" dxfId="18812" priority="1915">
      <formula>SEARCH("IN CORSO",$M107)&gt;0</formula>
    </cfRule>
    <cfRule type="expression" dxfId="18811" priority="1916">
      <formula>SEARCH("CHIUSO",$M107)&gt;0</formula>
    </cfRule>
    <cfRule type="expression" dxfId="18810" priority="1917">
      <formula>SEARCH("EMESSO",$M107)&gt;0</formula>
    </cfRule>
    <cfRule type="expression" dxfId="18809" priority="1918">
      <formula>SEARCH("RICHIESTO",$M107)&gt;0</formula>
    </cfRule>
    <cfRule type="expression" dxfId="18808" priority="1919">
      <formula>SEARCH("DA CHIUDERE",$M107)&gt;0</formula>
    </cfRule>
    <cfRule type="expression" dxfId="18807" priority="1920">
      <formula>SEARCH("INTERROTTO",$M107)&gt;0</formula>
    </cfRule>
  </conditionalFormatting>
  <conditionalFormatting sqref="M107">
    <cfRule type="expression" dxfId="18806" priority="1909">
      <formula>SEARCH("IN CORSO",$M107)&gt;0</formula>
    </cfRule>
    <cfRule type="expression" dxfId="18805" priority="1910">
      <formula>SEARCH("CHIUSO",$M107)&gt;0</formula>
    </cfRule>
    <cfRule type="expression" dxfId="18804" priority="1911">
      <formula>SEARCH("EMESSO",$M107)&gt;0</formula>
    </cfRule>
    <cfRule type="expression" dxfId="18803" priority="1912">
      <formula>SEARCH("RICHIESTO",$M107)&gt;0</formula>
    </cfRule>
    <cfRule type="expression" dxfId="18802" priority="1913">
      <formula>SEARCH("DA CHIUDERE",$M107)&gt;0</formula>
    </cfRule>
    <cfRule type="expression" dxfId="18801" priority="1914">
      <formula>SEARCH("INTERROTTO",$M107)&gt;0</formula>
    </cfRule>
  </conditionalFormatting>
  <conditionalFormatting sqref="E106:G106 N106:Q106">
    <cfRule type="expression" dxfId="18800" priority="1903">
      <formula>SEARCH("IN CORSO",$M106)&gt;0</formula>
    </cfRule>
    <cfRule type="expression" dxfId="18799" priority="1904">
      <formula>SEARCH("CHIUSO",$M106)&gt;0</formula>
    </cfRule>
    <cfRule type="expression" dxfId="18798" priority="1905">
      <formula>SEARCH("EMESSO",$M106)&gt;0</formula>
    </cfRule>
    <cfRule type="expression" dxfId="18797" priority="1906">
      <formula>SEARCH("RICHIESTO",$M106)&gt;0</formula>
    </cfRule>
    <cfRule type="expression" dxfId="18796" priority="1907">
      <formula>SEARCH("DA CHIUDERE",$M106)&gt;0</formula>
    </cfRule>
    <cfRule type="expression" dxfId="18795" priority="1908">
      <formula>SEARCH("INTERROTTO",$M106)&gt;0</formula>
    </cfRule>
  </conditionalFormatting>
  <conditionalFormatting sqref="R106:S106">
    <cfRule type="expression" dxfId="18794" priority="1897">
      <formula>SEARCH("IN CORSO",$M106)&gt;0</formula>
    </cfRule>
    <cfRule type="expression" dxfId="18793" priority="1898">
      <formula>SEARCH("CHIUSO",$M106)&gt;0</formula>
    </cfRule>
    <cfRule type="expression" dxfId="18792" priority="1899">
      <formula>SEARCH("EMESSO",$M106)&gt;0</formula>
    </cfRule>
    <cfRule type="expression" dxfId="18791" priority="1900">
      <formula>SEARCH("RICHIESTO",$M106)&gt;0</formula>
    </cfRule>
    <cfRule type="expression" dxfId="18790" priority="1901">
      <formula>SEARCH("DA CHIUDERE",$M106)&gt;0</formula>
    </cfRule>
    <cfRule type="expression" dxfId="18789" priority="1902">
      <formula>SEARCH("INTERROTTO",$M106)&gt;0</formula>
    </cfRule>
  </conditionalFormatting>
  <conditionalFormatting sqref="M106">
    <cfRule type="expression" dxfId="18788" priority="1891">
      <formula>SEARCH("IN CORSO",$M106)&gt;0</formula>
    </cfRule>
    <cfRule type="expression" dxfId="18787" priority="1892">
      <formula>SEARCH("CHIUSO",$M106)&gt;0</formula>
    </cfRule>
    <cfRule type="expression" dxfId="18786" priority="1893">
      <formula>SEARCH("EMESSO",$M106)&gt;0</formula>
    </cfRule>
    <cfRule type="expression" dxfId="18785" priority="1894">
      <formula>SEARCH("RICHIESTO",$M106)&gt;0</formula>
    </cfRule>
    <cfRule type="expression" dxfId="18784" priority="1895">
      <formula>SEARCH("DA CHIUDERE",$M106)&gt;0</formula>
    </cfRule>
    <cfRule type="expression" dxfId="18783" priority="1896">
      <formula>SEARCH("INTERROTTO",$M106)&gt;0</formula>
    </cfRule>
  </conditionalFormatting>
  <conditionalFormatting sqref="E105:G105 N105:Q105">
    <cfRule type="expression" dxfId="18782" priority="1885">
      <formula>SEARCH("IN CORSO",$M105)&gt;0</formula>
    </cfRule>
    <cfRule type="expression" dxfId="18781" priority="1886">
      <formula>SEARCH("CHIUSO",$M105)&gt;0</formula>
    </cfRule>
    <cfRule type="expression" dxfId="18780" priority="1887">
      <formula>SEARCH("EMESSO",$M105)&gt;0</formula>
    </cfRule>
    <cfRule type="expression" dxfId="18779" priority="1888">
      <formula>SEARCH("RICHIESTO",$M105)&gt;0</formula>
    </cfRule>
    <cfRule type="expression" dxfId="18778" priority="1889">
      <formula>SEARCH("DA CHIUDERE",$M105)&gt;0</formula>
    </cfRule>
    <cfRule type="expression" dxfId="18777" priority="1890">
      <formula>SEARCH("INTERROTTO",$M105)&gt;0</formula>
    </cfRule>
  </conditionalFormatting>
  <conditionalFormatting sqref="R105:S105">
    <cfRule type="expression" dxfId="18776" priority="1879">
      <formula>SEARCH("IN CORSO",$M105)&gt;0</formula>
    </cfRule>
    <cfRule type="expression" dxfId="18775" priority="1880">
      <formula>SEARCH("CHIUSO",$M105)&gt;0</formula>
    </cfRule>
    <cfRule type="expression" dxfId="18774" priority="1881">
      <formula>SEARCH("EMESSO",$M105)&gt;0</formula>
    </cfRule>
    <cfRule type="expression" dxfId="18773" priority="1882">
      <formula>SEARCH("RICHIESTO",$M105)&gt;0</formula>
    </cfRule>
    <cfRule type="expression" dxfId="18772" priority="1883">
      <formula>SEARCH("DA CHIUDERE",$M105)&gt;0</formula>
    </cfRule>
    <cfRule type="expression" dxfId="18771" priority="1884">
      <formula>SEARCH("INTERROTTO",$M105)&gt;0</formula>
    </cfRule>
  </conditionalFormatting>
  <conditionalFormatting sqref="M105">
    <cfRule type="expression" dxfId="18770" priority="1873">
      <formula>SEARCH("IN CORSO",$M105)&gt;0</formula>
    </cfRule>
    <cfRule type="expression" dxfId="18769" priority="1874">
      <formula>SEARCH("CHIUSO",$M105)&gt;0</formula>
    </cfRule>
    <cfRule type="expression" dxfId="18768" priority="1875">
      <formula>SEARCH("EMESSO",$M105)&gt;0</formula>
    </cfRule>
    <cfRule type="expression" dxfId="18767" priority="1876">
      <formula>SEARCH("RICHIESTO",$M105)&gt;0</formula>
    </cfRule>
    <cfRule type="expression" dxfId="18766" priority="1877">
      <formula>SEARCH("DA CHIUDERE",$M105)&gt;0</formula>
    </cfRule>
    <cfRule type="expression" dxfId="18765" priority="1878">
      <formula>SEARCH("INTERROTTO",$M105)&gt;0</formula>
    </cfRule>
  </conditionalFormatting>
  <conditionalFormatting sqref="E104:G104 N104:Q104">
    <cfRule type="expression" dxfId="18764" priority="1867">
      <formula>SEARCH("IN CORSO",$M104)&gt;0</formula>
    </cfRule>
    <cfRule type="expression" dxfId="18763" priority="1868">
      <formula>SEARCH("CHIUSO",$M104)&gt;0</formula>
    </cfRule>
    <cfRule type="expression" dxfId="18762" priority="1869">
      <formula>SEARCH("EMESSO",$M104)&gt;0</formula>
    </cfRule>
    <cfRule type="expression" dxfId="18761" priority="1870">
      <formula>SEARCH("RICHIESTO",$M104)&gt;0</formula>
    </cfRule>
    <cfRule type="expression" dxfId="18760" priority="1871">
      <formula>SEARCH("DA CHIUDERE",$M104)&gt;0</formula>
    </cfRule>
    <cfRule type="expression" dxfId="18759" priority="1872">
      <formula>SEARCH("INTERROTTO",$M104)&gt;0</formula>
    </cfRule>
  </conditionalFormatting>
  <conditionalFormatting sqref="R104:S104">
    <cfRule type="expression" dxfId="18758" priority="1861">
      <formula>SEARCH("IN CORSO",$M104)&gt;0</formula>
    </cfRule>
    <cfRule type="expression" dxfId="18757" priority="1862">
      <formula>SEARCH("CHIUSO",$M104)&gt;0</formula>
    </cfRule>
    <cfRule type="expression" dxfId="18756" priority="1863">
      <formula>SEARCH("EMESSO",$M104)&gt;0</formula>
    </cfRule>
    <cfRule type="expression" dxfId="18755" priority="1864">
      <formula>SEARCH("RICHIESTO",$M104)&gt;0</formula>
    </cfRule>
    <cfRule type="expression" dxfId="18754" priority="1865">
      <formula>SEARCH("DA CHIUDERE",$M104)&gt;0</formula>
    </cfRule>
    <cfRule type="expression" dxfId="18753" priority="1866">
      <formula>SEARCH("INTERROTTO",$M104)&gt;0</formula>
    </cfRule>
  </conditionalFormatting>
  <conditionalFormatting sqref="M104">
    <cfRule type="expression" dxfId="18752" priority="1855">
      <formula>SEARCH("IN CORSO",$M104)&gt;0</formula>
    </cfRule>
    <cfRule type="expression" dxfId="18751" priority="1856">
      <formula>SEARCH("CHIUSO",$M104)&gt;0</formula>
    </cfRule>
    <cfRule type="expression" dxfId="18750" priority="1857">
      <formula>SEARCH("EMESSO",$M104)&gt;0</formula>
    </cfRule>
    <cfRule type="expression" dxfId="18749" priority="1858">
      <formula>SEARCH("RICHIESTO",$M104)&gt;0</formula>
    </cfRule>
    <cfRule type="expression" dxfId="18748" priority="1859">
      <formula>SEARCH("DA CHIUDERE",$M104)&gt;0</formula>
    </cfRule>
    <cfRule type="expression" dxfId="18747" priority="1860">
      <formula>SEARCH("INTERROTTO",$M104)&gt;0</formula>
    </cfRule>
  </conditionalFormatting>
  <conditionalFormatting sqref="E103:G103 N103:Q103">
    <cfRule type="expression" dxfId="18746" priority="1849">
      <formula>SEARCH("IN CORSO",$M103)&gt;0</formula>
    </cfRule>
    <cfRule type="expression" dxfId="18745" priority="1850">
      <formula>SEARCH("CHIUSO",$M103)&gt;0</formula>
    </cfRule>
    <cfRule type="expression" dxfId="18744" priority="1851">
      <formula>SEARCH("EMESSO",$M103)&gt;0</formula>
    </cfRule>
    <cfRule type="expression" dxfId="18743" priority="1852">
      <formula>SEARCH("RICHIESTO",$M103)&gt;0</formula>
    </cfRule>
    <cfRule type="expression" dxfId="18742" priority="1853">
      <formula>SEARCH("DA CHIUDERE",$M103)&gt;0</formula>
    </cfRule>
    <cfRule type="expression" dxfId="18741" priority="1854">
      <formula>SEARCH("INTERROTTO",$M103)&gt;0</formula>
    </cfRule>
  </conditionalFormatting>
  <conditionalFormatting sqref="R103:S103">
    <cfRule type="expression" dxfId="18740" priority="1843">
      <formula>SEARCH("IN CORSO",$M103)&gt;0</formula>
    </cfRule>
    <cfRule type="expression" dxfId="18739" priority="1844">
      <formula>SEARCH("CHIUSO",$M103)&gt;0</formula>
    </cfRule>
    <cfRule type="expression" dxfId="18738" priority="1845">
      <formula>SEARCH("EMESSO",$M103)&gt;0</formula>
    </cfRule>
    <cfRule type="expression" dxfId="18737" priority="1846">
      <formula>SEARCH("RICHIESTO",$M103)&gt;0</formula>
    </cfRule>
    <cfRule type="expression" dxfId="18736" priority="1847">
      <formula>SEARCH("DA CHIUDERE",$M103)&gt;0</formula>
    </cfRule>
    <cfRule type="expression" dxfId="18735" priority="1848">
      <formula>SEARCH("INTERROTTO",$M103)&gt;0</formula>
    </cfRule>
  </conditionalFormatting>
  <conditionalFormatting sqref="M103">
    <cfRule type="expression" dxfId="18734" priority="1837">
      <formula>SEARCH("IN CORSO",$M103)&gt;0</formula>
    </cfRule>
    <cfRule type="expression" dxfId="18733" priority="1838">
      <formula>SEARCH("CHIUSO",$M103)&gt;0</formula>
    </cfRule>
    <cfRule type="expression" dxfId="18732" priority="1839">
      <formula>SEARCH("EMESSO",$M103)&gt;0</formula>
    </cfRule>
    <cfRule type="expression" dxfId="18731" priority="1840">
      <formula>SEARCH("RICHIESTO",$M103)&gt;0</formula>
    </cfRule>
    <cfRule type="expression" dxfId="18730" priority="1841">
      <formula>SEARCH("DA CHIUDERE",$M103)&gt;0</formula>
    </cfRule>
    <cfRule type="expression" dxfId="18729" priority="1842">
      <formula>SEARCH("INTERROTTO",$M103)&gt;0</formula>
    </cfRule>
  </conditionalFormatting>
  <conditionalFormatting sqref="E102:G102 N102:Q102">
    <cfRule type="expression" dxfId="18728" priority="1831">
      <formula>SEARCH("IN CORSO",$M102)&gt;0</formula>
    </cfRule>
    <cfRule type="expression" dxfId="18727" priority="1832">
      <formula>SEARCH("CHIUSO",$M102)&gt;0</formula>
    </cfRule>
    <cfRule type="expression" dxfId="18726" priority="1833">
      <formula>SEARCH("EMESSO",$M102)&gt;0</formula>
    </cfRule>
    <cfRule type="expression" dxfId="18725" priority="1834">
      <formula>SEARCH("RICHIESTO",$M102)&gt;0</formula>
    </cfRule>
    <cfRule type="expression" dxfId="18724" priority="1835">
      <formula>SEARCH("DA CHIUDERE",$M102)&gt;0</formula>
    </cfRule>
    <cfRule type="expression" dxfId="18723" priority="1836">
      <formula>SEARCH("INTERROTTO",$M102)&gt;0</formula>
    </cfRule>
  </conditionalFormatting>
  <conditionalFormatting sqref="R102:S102">
    <cfRule type="expression" dxfId="18722" priority="1825">
      <formula>SEARCH("IN CORSO",$M102)&gt;0</formula>
    </cfRule>
    <cfRule type="expression" dxfId="18721" priority="1826">
      <formula>SEARCH("CHIUSO",$M102)&gt;0</formula>
    </cfRule>
    <cfRule type="expression" dxfId="18720" priority="1827">
      <formula>SEARCH("EMESSO",$M102)&gt;0</formula>
    </cfRule>
    <cfRule type="expression" dxfId="18719" priority="1828">
      <formula>SEARCH("RICHIESTO",$M102)&gt;0</formula>
    </cfRule>
    <cfRule type="expression" dxfId="18718" priority="1829">
      <formula>SEARCH("DA CHIUDERE",$M102)&gt;0</formula>
    </cfRule>
    <cfRule type="expression" dxfId="18717" priority="1830">
      <formula>SEARCH("INTERROTTO",$M102)&gt;0</formula>
    </cfRule>
  </conditionalFormatting>
  <conditionalFormatting sqref="M102">
    <cfRule type="expression" dxfId="18716" priority="1819">
      <formula>SEARCH("IN CORSO",$M102)&gt;0</formula>
    </cfRule>
    <cfRule type="expression" dxfId="18715" priority="1820">
      <formula>SEARCH("CHIUSO",$M102)&gt;0</formula>
    </cfRule>
    <cfRule type="expression" dxfId="18714" priority="1821">
      <formula>SEARCH("EMESSO",$M102)&gt;0</formula>
    </cfRule>
    <cfRule type="expression" dxfId="18713" priority="1822">
      <formula>SEARCH("RICHIESTO",$M102)&gt;0</formula>
    </cfRule>
    <cfRule type="expression" dxfId="18712" priority="1823">
      <formula>SEARCH("DA CHIUDERE",$M102)&gt;0</formula>
    </cfRule>
    <cfRule type="expression" dxfId="18711" priority="1824">
      <formula>SEARCH("INTERROTTO",$M102)&gt;0</formula>
    </cfRule>
  </conditionalFormatting>
  <conditionalFormatting sqref="E101:G101 N101:Q101">
    <cfRule type="expression" dxfId="18710" priority="1813">
      <formula>SEARCH("IN CORSO",$M101)&gt;0</formula>
    </cfRule>
    <cfRule type="expression" dxfId="18709" priority="1814">
      <formula>SEARCH("CHIUSO",$M101)&gt;0</formula>
    </cfRule>
    <cfRule type="expression" dxfId="18708" priority="1815">
      <formula>SEARCH("EMESSO",$M101)&gt;0</formula>
    </cfRule>
    <cfRule type="expression" dxfId="18707" priority="1816">
      <formula>SEARCH("RICHIESTO",$M101)&gt;0</formula>
    </cfRule>
    <cfRule type="expression" dxfId="18706" priority="1817">
      <formula>SEARCH("DA CHIUDERE",$M101)&gt;0</formula>
    </cfRule>
    <cfRule type="expression" dxfId="18705" priority="1818">
      <formula>SEARCH("INTERROTTO",$M101)&gt;0</formula>
    </cfRule>
  </conditionalFormatting>
  <conditionalFormatting sqref="R101:S101">
    <cfRule type="expression" dxfId="18704" priority="1807">
      <formula>SEARCH("IN CORSO",$M101)&gt;0</formula>
    </cfRule>
    <cfRule type="expression" dxfId="18703" priority="1808">
      <formula>SEARCH("CHIUSO",$M101)&gt;0</formula>
    </cfRule>
    <cfRule type="expression" dxfId="18702" priority="1809">
      <formula>SEARCH("EMESSO",$M101)&gt;0</formula>
    </cfRule>
    <cfRule type="expression" dxfId="18701" priority="1810">
      <formula>SEARCH("RICHIESTO",$M101)&gt;0</formula>
    </cfRule>
    <cfRule type="expression" dxfId="18700" priority="1811">
      <formula>SEARCH("DA CHIUDERE",$M101)&gt;0</formula>
    </cfRule>
    <cfRule type="expression" dxfId="18699" priority="1812">
      <formula>SEARCH("INTERROTTO",$M101)&gt;0</formula>
    </cfRule>
  </conditionalFormatting>
  <conditionalFormatting sqref="M101">
    <cfRule type="expression" dxfId="18698" priority="1801">
      <formula>SEARCH("IN CORSO",$M101)&gt;0</formula>
    </cfRule>
    <cfRule type="expression" dxfId="18697" priority="1802">
      <formula>SEARCH("CHIUSO",$M101)&gt;0</formula>
    </cfRule>
    <cfRule type="expression" dxfId="18696" priority="1803">
      <formula>SEARCH("EMESSO",$M101)&gt;0</formula>
    </cfRule>
    <cfRule type="expression" dxfId="18695" priority="1804">
      <formula>SEARCH("RICHIESTO",$M101)&gt;0</formula>
    </cfRule>
    <cfRule type="expression" dxfId="18694" priority="1805">
      <formula>SEARCH("DA CHIUDERE",$M101)&gt;0</formula>
    </cfRule>
    <cfRule type="expression" dxfId="18693" priority="1806">
      <formula>SEARCH("INTERROTTO",$M101)&gt;0</formula>
    </cfRule>
  </conditionalFormatting>
  <conditionalFormatting sqref="E100:G100 N100:Q100">
    <cfRule type="expression" dxfId="18692" priority="1795">
      <formula>SEARCH("IN CORSO",$M100)&gt;0</formula>
    </cfRule>
    <cfRule type="expression" dxfId="18691" priority="1796">
      <formula>SEARCH("CHIUSO",$M100)&gt;0</formula>
    </cfRule>
    <cfRule type="expression" dxfId="18690" priority="1797">
      <formula>SEARCH("EMESSO",$M100)&gt;0</formula>
    </cfRule>
    <cfRule type="expression" dxfId="18689" priority="1798">
      <formula>SEARCH("RICHIESTO",$M100)&gt;0</formula>
    </cfRule>
    <cfRule type="expression" dxfId="18688" priority="1799">
      <formula>SEARCH("DA CHIUDERE",$M100)&gt;0</formula>
    </cfRule>
    <cfRule type="expression" dxfId="18687" priority="1800">
      <formula>SEARCH("INTERROTTO",$M100)&gt;0</formula>
    </cfRule>
  </conditionalFormatting>
  <conditionalFormatting sqref="R100:S100">
    <cfRule type="expression" dxfId="18686" priority="1789">
      <formula>SEARCH("IN CORSO",$M100)&gt;0</formula>
    </cfRule>
    <cfRule type="expression" dxfId="18685" priority="1790">
      <formula>SEARCH("CHIUSO",$M100)&gt;0</formula>
    </cfRule>
    <cfRule type="expression" dxfId="18684" priority="1791">
      <formula>SEARCH("EMESSO",$M100)&gt;0</formula>
    </cfRule>
    <cfRule type="expression" dxfId="18683" priority="1792">
      <formula>SEARCH("RICHIESTO",$M100)&gt;0</formula>
    </cfRule>
    <cfRule type="expression" dxfId="18682" priority="1793">
      <formula>SEARCH("DA CHIUDERE",$M100)&gt;0</formula>
    </cfRule>
    <cfRule type="expression" dxfId="18681" priority="1794">
      <formula>SEARCH("INTERROTTO",$M100)&gt;0</formula>
    </cfRule>
  </conditionalFormatting>
  <conditionalFormatting sqref="M100">
    <cfRule type="expression" dxfId="18680" priority="1783">
      <formula>SEARCH("IN CORSO",$M100)&gt;0</formula>
    </cfRule>
    <cfRule type="expression" dxfId="18679" priority="1784">
      <formula>SEARCH("CHIUSO",$M100)&gt;0</formula>
    </cfRule>
    <cfRule type="expression" dxfId="18678" priority="1785">
      <formula>SEARCH("EMESSO",$M100)&gt;0</formula>
    </cfRule>
    <cfRule type="expression" dxfId="18677" priority="1786">
      <formula>SEARCH("RICHIESTO",$M100)&gt;0</formula>
    </cfRule>
    <cfRule type="expression" dxfId="18676" priority="1787">
      <formula>SEARCH("DA CHIUDERE",$M100)&gt;0</formula>
    </cfRule>
    <cfRule type="expression" dxfId="18675" priority="1788">
      <formula>SEARCH("INTERROTTO",$M100)&gt;0</formula>
    </cfRule>
  </conditionalFormatting>
  <conditionalFormatting sqref="E99:G99 N99:Q99">
    <cfRule type="expression" dxfId="18674" priority="1777">
      <formula>SEARCH("IN CORSO",$M99)&gt;0</formula>
    </cfRule>
    <cfRule type="expression" dxfId="18673" priority="1778">
      <formula>SEARCH("CHIUSO",$M99)&gt;0</formula>
    </cfRule>
    <cfRule type="expression" dxfId="18672" priority="1779">
      <formula>SEARCH("EMESSO",$M99)&gt;0</formula>
    </cfRule>
    <cfRule type="expression" dxfId="18671" priority="1780">
      <formula>SEARCH("RICHIESTO",$M99)&gt;0</formula>
    </cfRule>
    <cfRule type="expression" dxfId="18670" priority="1781">
      <formula>SEARCH("DA CHIUDERE",$M99)&gt;0</formula>
    </cfRule>
    <cfRule type="expression" dxfId="18669" priority="1782">
      <formula>SEARCH("INTERROTTO",$M99)&gt;0</formula>
    </cfRule>
  </conditionalFormatting>
  <conditionalFormatting sqref="R99:S99">
    <cfRule type="expression" dxfId="18668" priority="1771">
      <formula>SEARCH("IN CORSO",$M99)&gt;0</formula>
    </cfRule>
    <cfRule type="expression" dxfId="18667" priority="1772">
      <formula>SEARCH("CHIUSO",$M99)&gt;0</formula>
    </cfRule>
    <cfRule type="expression" dxfId="18666" priority="1773">
      <formula>SEARCH("EMESSO",$M99)&gt;0</formula>
    </cfRule>
    <cfRule type="expression" dxfId="18665" priority="1774">
      <formula>SEARCH("RICHIESTO",$M99)&gt;0</formula>
    </cfRule>
    <cfRule type="expression" dxfId="18664" priority="1775">
      <formula>SEARCH("DA CHIUDERE",$M99)&gt;0</formula>
    </cfRule>
    <cfRule type="expression" dxfId="18663" priority="1776">
      <formula>SEARCH("INTERROTTO",$M99)&gt;0</formula>
    </cfRule>
  </conditionalFormatting>
  <conditionalFormatting sqref="M99">
    <cfRule type="expression" dxfId="18662" priority="1765">
      <formula>SEARCH("IN CORSO",$M99)&gt;0</formula>
    </cfRule>
    <cfRule type="expression" dxfId="18661" priority="1766">
      <formula>SEARCH("CHIUSO",$M99)&gt;0</formula>
    </cfRule>
    <cfRule type="expression" dxfId="18660" priority="1767">
      <formula>SEARCH("EMESSO",$M99)&gt;0</formula>
    </cfRule>
    <cfRule type="expression" dxfId="18659" priority="1768">
      <formula>SEARCH("RICHIESTO",$M99)&gt;0</formula>
    </cfRule>
    <cfRule type="expression" dxfId="18658" priority="1769">
      <formula>SEARCH("DA CHIUDERE",$M99)&gt;0</formula>
    </cfRule>
    <cfRule type="expression" dxfId="18657" priority="1770">
      <formula>SEARCH("INTERROTTO",$M99)&gt;0</formula>
    </cfRule>
  </conditionalFormatting>
  <conditionalFormatting sqref="E98:G98 N98:Q98">
    <cfRule type="expression" dxfId="18656" priority="1759">
      <formula>SEARCH("IN CORSO",$M98)&gt;0</formula>
    </cfRule>
    <cfRule type="expression" dxfId="18655" priority="1760">
      <formula>SEARCH("CHIUSO",$M98)&gt;0</formula>
    </cfRule>
    <cfRule type="expression" dxfId="18654" priority="1761">
      <formula>SEARCH("EMESSO",$M98)&gt;0</formula>
    </cfRule>
    <cfRule type="expression" dxfId="18653" priority="1762">
      <formula>SEARCH("RICHIESTO",$M98)&gt;0</formula>
    </cfRule>
    <cfRule type="expression" dxfId="18652" priority="1763">
      <formula>SEARCH("DA CHIUDERE",$M98)&gt;0</formula>
    </cfRule>
    <cfRule type="expression" dxfId="18651" priority="1764">
      <formula>SEARCH("INTERROTTO",$M98)&gt;0</formula>
    </cfRule>
  </conditionalFormatting>
  <conditionalFormatting sqref="R98:S98">
    <cfRule type="expression" dxfId="18650" priority="1753">
      <formula>SEARCH("IN CORSO",$M98)&gt;0</formula>
    </cfRule>
    <cfRule type="expression" dxfId="18649" priority="1754">
      <formula>SEARCH("CHIUSO",$M98)&gt;0</formula>
    </cfRule>
    <cfRule type="expression" dxfId="18648" priority="1755">
      <formula>SEARCH("EMESSO",$M98)&gt;0</formula>
    </cfRule>
    <cfRule type="expression" dxfId="18647" priority="1756">
      <formula>SEARCH("RICHIESTO",$M98)&gt;0</formula>
    </cfRule>
    <cfRule type="expression" dxfId="18646" priority="1757">
      <formula>SEARCH("DA CHIUDERE",$M98)&gt;0</formula>
    </cfRule>
    <cfRule type="expression" dxfId="18645" priority="1758">
      <formula>SEARCH("INTERROTTO",$M98)&gt;0</formula>
    </cfRule>
  </conditionalFormatting>
  <conditionalFormatting sqref="M98">
    <cfRule type="expression" dxfId="18644" priority="1747">
      <formula>SEARCH("IN CORSO",$M98)&gt;0</formula>
    </cfRule>
    <cfRule type="expression" dxfId="18643" priority="1748">
      <formula>SEARCH("CHIUSO",$M98)&gt;0</formula>
    </cfRule>
    <cfRule type="expression" dxfId="18642" priority="1749">
      <formula>SEARCH("EMESSO",$M98)&gt;0</formula>
    </cfRule>
    <cfRule type="expression" dxfId="18641" priority="1750">
      <formula>SEARCH("RICHIESTO",$M98)&gt;0</formula>
    </cfRule>
    <cfRule type="expression" dxfId="18640" priority="1751">
      <formula>SEARCH("DA CHIUDERE",$M98)&gt;0</formula>
    </cfRule>
    <cfRule type="expression" dxfId="18639" priority="1752">
      <formula>SEARCH("INTERROTTO",$M98)&gt;0</formula>
    </cfRule>
  </conditionalFormatting>
  <conditionalFormatting sqref="E97:G97 N97:Q97">
    <cfRule type="expression" dxfId="18638" priority="1741">
      <formula>SEARCH("IN CORSO",$M97)&gt;0</formula>
    </cfRule>
    <cfRule type="expression" dxfId="18637" priority="1742">
      <formula>SEARCH("CHIUSO",$M97)&gt;0</formula>
    </cfRule>
    <cfRule type="expression" dxfId="18636" priority="1743">
      <formula>SEARCH("EMESSO",$M97)&gt;0</formula>
    </cfRule>
    <cfRule type="expression" dxfId="18635" priority="1744">
      <formula>SEARCH("RICHIESTO",$M97)&gt;0</formula>
    </cfRule>
    <cfRule type="expression" dxfId="18634" priority="1745">
      <formula>SEARCH("DA CHIUDERE",$M97)&gt;0</formula>
    </cfRule>
    <cfRule type="expression" dxfId="18633" priority="1746">
      <formula>SEARCH("INTERROTTO",$M97)&gt;0</formula>
    </cfRule>
  </conditionalFormatting>
  <conditionalFormatting sqref="R97:S97">
    <cfRule type="expression" dxfId="18632" priority="1735">
      <formula>SEARCH("IN CORSO",$M97)&gt;0</formula>
    </cfRule>
    <cfRule type="expression" dxfId="18631" priority="1736">
      <formula>SEARCH("CHIUSO",$M97)&gt;0</formula>
    </cfRule>
    <cfRule type="expression" dxfId="18630" priority="1737">
      <formula>SEARCH("EMESSO",$M97)&gt;0</formula>
    </cfRule>
    <cfRule type="expression" dxfId="18629" priority="1738">
      <formula>SEARCH("RICHIESTO",$M97)&gt;0</formula>
    </cfRule>
    <cfRule type="expression" dxfId="18628" priority="1739">
      <formula>SEARCH("DA CHIUDERE",$M97)&gt;0</formula>
    </cfRule>
    <cfRule type="expression" dxfId="18627" priority="1740">
      <formula>SEARCH("INTERROTTO",$M97)&gt;0</formula>
    </cfRule>
  </conditionalFormatting>
  <conditionalFormatting sqref="M97">
    <cfRule type="expression" dxfId="18626" priority="1729">
      <formula>SEARCH("IN CORSO",$M97)&gt;0</formula>
    </cfRule>
    <cfRule type="expression" dxfId="18625" priority="1730">
      <formula>SEARCH("CHIUSO",$M97)&gt;0</formula>
    </cfRule>
    <cfRule type="expression" dxfId="18624" priority="1731">
      <formula>SEARCH("EMESSO",$M97)&gt;0</formula>
    </cfRule>
    <cfRule type="expression" dxfId="18623" priority="1732">
      <formula>SEARCH("RICHIESTO",$M97)&gt;0</formula>
    </cfRule>
    <cfRule type="expression" dxfId="18622" priority="1733">
      <formula>SEARCH("DA CHIUDERE",$M97)&gt;0</formula>
    </cfRule>
    <cfRule type="expression" dxfId="18621" priority="1734">
      <formula>SEARCH("INTERROTTO",$M97)&gt;0</formula>
    </cfRule>
  </conditionalFormatting>
  <conditionalFormatting sqref="E96:G96 N96:Q96">
    <cfRule type="expression" dxfId="18620" priority="1723">
      <formula>SEARCH("IN CORSO",$M96)&gt;0</formula>
    </cfRule>
    <cfRule type="expression" dxfId="18619" priority="1724">
      <formula>SEARCH("CHIUSO",$M96)&gt;0</formula>
    </cfRule>
    <cfRule type="expression" dxfId="18618" priority="1725">
      <formula>SEARCH("EMESSO",$M96)&gt;0</formula>
    </cfRule>
    <cfRule type="expression" dxfId="18617" priority="1726">
      <formula>SEARCH("RICHIESTO",$M96)&gt;0</formula>
    </cfRule>
    <cfRule type="expression" dxfId="18616" priority="1727">
      <formula>SEARCH("DA CHIUDERE",$M96)&gt;0</formula>
    </cfRule>
    <cfRule type="expression" dxfId="18615" priority="1728">
      <formula>SEARCH("INTERROTTO",$M96)&gt;0</formula>
    </cfRule>
  </conditionalFormatting>
  <conditionalFormatting sqref="R96:S96">
    <cfRule type="expression" dxfId="18614" priority="1717">
      <formula>SEARCH("IN CORSO",$M96)&gt;0</formula>
    </cfRule>
    <cfRule type="expression" dxfId="18613" priority="1718">
      <formula>SEARCH("CHIUSO",$M96)&gt;0</formula>
    </cfRule>
    <cfRule type="expression" dxfId="18612" priority="1719">
      <formula>SEARCH("EMESSO",$M96)&gt;0</formula>
    </cfRule>
    <cfRule type="expression" dxfId="18611" priority="1720">
      <formula>SEARCH("RICHIESTO",$M96)&gt;0</formula>
    </cfRule>
    <cfRule type="expression" dxfId="18610" priority="1721">
      <formula>SEARCH("DA CHIUDERE",$M96)&gt;0</formula>
    </cfRule>
    <cfRule type="expression" dxfId="18609" priority="1722">
      <formula>SEARCH("INTERROTTO",$M96)&gt;0</formula>
    </cfRule>
  </conditionalFormatting>
  <conditionalFormatting sqref="M96">
    <cfRule type="expression" dxfId="18608" priority="1711">
      <formula>SEARCH("IN CORSO",$M96)&gt;0</formula>
    </cfRule>
    <cfRule type="expression" dxfId="18607" priority="1712">
      <formula>SEARCH("CHIUSO",$M96)&gt;0</formula>
    </cfRule>
    <cfRule type="expression" dxfId="18606" priority="1713">
      <formula>SEARCH("EMESSO",$M96)&gt;0</formula>
    </cfRule>
    <cfRule type="expression" dxfId="18605" priority="1714">
      <formula>SEARCH("RICHIESTO",$M96)&gt;0</formula>
    </cfRule>
    <cfRule type="expression" dxfId="18604" priority="1715">
      <formula>SEARCH("DA CHIUDERE",$M96)&gt;0</formula>
    </cfRule>
    <cfRule type="expression" dxfId="18603" priority="1716">
      <formula>SEARCH("INTERROTTO",$M96)&gt;0</formula>
    </cfRule>
  </conditionalFormatting>
  <conditionalFormatting sqref="E95:G95 N95:Q95">
    <cfRule type="expression" dxfId="18602" priority="1705">
      <formula>SEARCH("IN CORSO",$M95)&gt;0</formula>
    </cfRule>
    <cfRule type="expression" dxfId="18601" priority="1706">
      <formula>SEARCH("CHIUSO",$M95)&gt;0</formula>
    </cfRule>
    <cfRule type="expression" dxfId="18600" priority="1707">
      <formula>SEARCH("EMESSO",$M95)&gt;0</formula>
    </cfRule>
    <cfRule type="expression" dxfId="18599" priority="1708">
      <formula>SEARCH("RICHIESTO",$M95)&gt;0</formula>
    </cfRule>
    <cfRule type="expression" dxfId="18598" priority="1709">
      <formula>SEARCH("DA CHIUDERE",$M95)&gt;0</formula>
    </cfRule>
    <cfRule type="expression" dxfId="18597" priority="1710">
      <formula>SEARCH("INTERROTTO",$M95)&gt;0</formula>
    </cfRule>
  </conditionalFormatting>
  <conditionalFormatting sqref="R95:S95">
    <cfRule type="expression" dxfId="18596" priority="1699">
      <formula>SEARCH("IN CORSO",$M95)&gt;0</formula>
    </cfRule>
    <cfRule type="expression" dxfId="18595" priority="1700">
      <formula>SEARCH("CHIUSO",$M95)&gt;0</formula>
    </cfRule>
    <cfRule type="expression" dxfId="18594" priority="1701">
      <formula>SEARCH("EMESSO",$M95)&gt;0</formula>
    </cfRule>
    <cfRule type="expression" dxfId="18593" priority="1702">
      <formula>SEARCH("RICHIESTO",$M95)&gt;0</formula>
    </cfRule>
    <cfRule type="expression" dxfId="18592" priority="1703">
      <formula>SEARCH("DA CHIUDERE",$M95)&gt;0</formula>
    </cfRule>
    <cfRule type="expression" dxfId="18591" priority="1704">
      <formula>SEARCH("INTERROTTO",$M95)&gt;0</formula>
    </cfRule>
  </conditionalFormatting>
  <conditionalFormatting sqref="M95">
    <cfRule type="expression" dxfId="18590" priority="1693">
      <formula>SEARCH("IN CORSO",$M95)&gt;0</formula>
    </cfRule>
    <cfRule type="expression" dxfId="18589" priority="1694">
      <formula>SEARCH("CHIUSO",$M95)&gt;0</formula>
    </cfRule>
    <cfRule type="expression" dxfId="18588" priority="1695">
      <formula>SEARCH("EMESSO",$M95)&gt;0</formula>
    </cfRule>
    <cfRule type="expression" dxfId="18587" priority="1696">
      <formula>SEARCH("RICHIESTO",$M95)&gt;0</formula>
    </cfRule>
    <cfRule type="expression" dxfId="18586" priority="1697">
      <formula>SEARCH("DA CHIUDERE",$M95)&gt;0</formula>
    </cfRule>
    <cfRule type="expression" dxfId="18585" priority="1698">
      <formula>SEARCH("INTERROTTO",$M95)&gt;0</formula>
    </cfRule>
  </conditionalFormatting>
  <conditionalFormatting sqref="E94:G94 N94:Q94">
    <cfRule type="expression" dxfId="18584" priority="1687">
      <formula>SEARCH("IN CORSO",$M94)&gt;0</formula>
    </cfRule>
    <cfRule type="expression" dxfId="18583" priority="1688">
      <formula>SEARCH("CHIUSO",$M94)&gt;0</formula>
    </cfRule>
    <cfRule type="expression" dxfId="18582" priority="1689">
      <formula>SEARCH("EMESSO",$M94)&gt;0</formula>
    </cfRule>
    <cfRule type="expression" dxfId="18581" priority="1690">
      <formula>SEARCH("RICHIESTO",$M94)&gt;0</formula>
    </cfRule>
    <cfRule type="expression" dxfId="18580" priority="1691">
      <formula>SEARCH("DA CHIUDERE",$M94)&gt;0</formula>
    </cfRule>
    <cfRule type="expression" dxfId="18579" priority="1692">
      <formula>SEARCH("INTERROTTO",$M94)&gt;0</formula>
    </cfRule>
  </conditionalFormatting>
  <conditionalFormatting sqref="R94:S94">
    <cfRule type="expression" dxfId="18578" priority="1681">
      <formula>SEARCH("IN CORSO",$M94)&gt;0</formula>
    </cfRule>
    <cfRule type="expression" dxfId="18577" priority="1682">
      <formula>SEARCH("CHIUSO",$M94)&gt;0</formula>
    </cfRule>
    <cfRule type="expression" dxfId="18576" priority="1683">
      <formula>SEARCH("EMESSO",$M94)&gt;0</formula>
    </cfRule>
    <cfRule type="expression" dxfId="18575" priority="1684">
      <formula>SEARCH("RICHIESTO",$M94)&gt;0</formula>
    </cfRule>
    <cfRule type="expression" dxfId="18574" priority="1685">
      <formula>SEARCH("DA CHIUDERE",$M94)&gt;0</formula>
    </cfRule>
    <cfRule type="expression" dxfId="18573" priority="1686">
      <formula>SEARCH("INTERROTTO",$M94)&gt;0</formula>
    </cfRule>
  </conditionalFormatting>
  <conditionalFormatting sqref="M94">
    <cfRule type="expression" dxfId="18572" priority="1675">
      <formula>SEARCH("IN CORSO",$M94)&gt;0</formula>
    </cfRule>
    <cfRule type="expression" dxfId="18571" priority="1676">
      <formula>SEARCH("CHIUSO",$M94)&gt;0</formula>
    </cfRule>
    <cfRule type="expression" dxfId="18570" priority="1677">
      <formula>SEARCH("EMESSO",$M94)&gt;0</formula>
    </cfRule>
    <cfRule type="expression" dxfId="18569" priority="1678">
      <formula>SEARCH("RICHIESTO",$M94)&gt;0</formula>
    </cfRule>
    <cfRule type="expression" dxfId="18568" priority="1679">
      <formula>SEARCH("DA CHIUDERE",$M94)&gt;0</formula>
    </cfRule>
    <cfRule type="expression" dxfId="18567" priority="1680">
      <formula>SEARCH("INTERROTTO",$M94)&gt;0</formula>
    </cfRule>
  </conditionalFormatting>
  <conditionalFormatting sqref="E93:G93 N93:Q93">
    <cfRule type="expression" dxfId="18566" priority="1669">
      <formula>SEARCH("IN CORSO",$M93)&gt;0</formula>
    </cfRule>
    <cfRule type="expression" dxfId="18565" priority="1670">
      <formula>SEARCH("CHIUSO",$M93)&gt;0</formula>
    </cfRule>
    <cfRule type="expression" dxfId="18564" priority="1671">
      <formula>SEARCH("EMESSO",$M93)&gt;0</formula>
    </cfRule>
    <cfRule type="expression" dxfId="18563" priority="1672">
      <formula>SEARCH("RICHIESTO",$M93)&gt;0</formula>
    </cfRule>
    <cfRule type="expression" dxfId="18562" priority="1673">
      <formula>SEARCH("DA CHIUDERE",$M93)&gt;0</formula>
    </cfRule>
    <cfRule type="expression" dxfId="18561" priority="1674">
      <formula>SEARCH("INTERROTTO",$M93)&gt;0</formula>
    </cfRule>
  </conditionalFormatting>
  <conditionalFormatting sqref="R93:S93">
    <cfRule type="expression" dxfId="18560" priority="1663">
      <formula>SEARCH("IN CORSO",$M93)&gt;0</formula>
    </cfRule>
    <cfRule type="expression" dxfId="18559" priority="1664">
      <formula>SEARCH("CHIUSO",$M93)&gt;0</formula>
    </cfRule>
    <cfRule type="expression" dxfId="18558" priority="1665">
      <formula>SEARCH("EMESSO",$M93)&gt;0</formula>
    </cfRule>
    <cfRule type="expression" dxfId="18557" priority="1666">
      <formula>SEARCH("RICHIESTO",$M93)&gt;0</formula>
    </cfRule>
    <cfRule type="expression" dxfId="18556" priority="1667">
      <formula>SEARCH("DA CHIUDERE",$M93)&gt;0</formula>
    </cfRule>
    <cfRule type="expression" dxfId="18555" priority="1668">
      <formula>SEARCH("INTERROTTO",$M93)&gt;0</formula>
    </cfRule>
  </conditionalFormatting>
  <conditionalFormatting sqref="M93">
    <cfRule type="expression" dxfId="18554" priority="1657">
      <formula>SEARCH("IN CORSO",$M93)&gt;0</formula>
    </cfRule>
    <cfRule type="expression" dxfId="18553" priority="1658">
      <formula>SEARCH("CHIUSO",$M93)&gt;0</formula>
    </cfRule>
    <cfRule type="expression" dxfId="18552" priority="1659">
      <formula>SEARCH("EMESSO",$M93)&gt;0</formula>
    </cfRule>
    <cfRule type="expression" dxfId="18551" priority="1660">
      <formula>SEARCH("RICHIESTO",$M93)&gt;0</formula>
    </cfRule>
    <cfRule type="expression" dxfId="18550" priority="1661">
      <formula>SEARCH("DA CHIUDERE",$M93)&gt;0</formula>
    </cfRule>
    <cfRule type="expression" dxfId="18549" priority="1662">
      <formula>SEARCH("INTERROTTO",$M93)&gt;0</formula>
    </cfRule>
  </conditionalFormatting>
  <conditionalFormatting sqref="E92:G92 N92:Q92">
    <cfRule type="expression" dxfId="18548" priority="1651">
      <formula>SEARCH("IN CORSO",$M92)&gt;0</formula>
    </cfRule>
    <cfRule type="expression" dxfId="18547" priority="1652">
      <formula>SEARCH("CHIUSO",$M92)&gt;0</formula>
    </cfRule>
    <cfRule type="expression" dxfId="18546" priority="1653">
      <formula>SEARCH("EMESSO",$M92)&gt;0</formula>
    </cfRule>
    <cfRule type="expression" dxfId="18545" priority="1654">
      <formula>SEARCH("RICHIESTO",$M92)&gt;0</formula>
    </cfRule>
    <cfRule type="expression" dxfId="18544" priority="1655">
      <formula>SEARCH("DA CHIUDERE",$M92)&gt;0</formula>
    </cfRule>
    <cfRule type="expression" dxfId="18543" priority="1656">
      <formula>SEARCH("INTERROTTO",$M92)&gt;0</formula>
    </cfRule>
  </conditionalFormatting>
  <conditionalFormatting sqref="R92:S92">
    <cfRule type="expression" dxfId="18542" priority="1645">
      <formula>SEARCH("IN CORSO",$M92)&gt;0</formula>
    </cfRule>
    <cfRule type="expression" dxfId="18541" priority="1646">
      <formula>SEARCH("CHIUSO",$M92)&gt;0</formula>
    </cfRule>
    <cfRule type="expression" dxfId="18540" priority="1647">
      <formula>SEARCH("EMESSO",$M92)&gt;0</formula>
    </cfRule>
    <cfRule type="expression" dxfId="18539" priority="1648">
      <formula>SEARCH("RICHIESTO",$M92)&gt;0</formula>
    </cfRule>
    <cfRule type="expression" dxfId="18538" priority="1649">
      <formula>SEARCH("DA CHIUDERE",$M92)&gt;0</formula>
    </cfRule>
    <cfRule type="expression" dxfId="18537" priority="1650">
      <formula>SEARCH("INTERROTTO",$M92)&gt;0</formula>
    </cfRule>
  </conditionalFormatting>
  <conditionalFormatting sqref="M92">
    <cfRule type="expression" dxfId="18536" priority="1639">
      <formula>SEARCH("IN CORSO",$M92)&gt;0</formula>
    </cfRule>
    <cfRule type="expression" dxfId="18535" priority="1640">
      <formula>SEARCH("CHIUSO",$M92)&gt;0</formula>
    </cfRule>
    <cfRule type="expression" dxfId="18534" priority="1641">
      <formula>SEARCH("EMESSO",$M92)&gt;0</formula>
    </cfRule>
    <cfRule type="expression" dxfId="18533" priority="1642">
      <formula>SEARCH("RICHIESTO",$M92)&gt;0</formula>
    </cfRule>
    <cfRule type="expression" dxfId="18532" priority="1643">
      <formula>SEARCH("DA CHIUDERE",$M92)&gt;0</formula>
    </cfRule>
    <cfRule type="expression" dxfId="18531" priority="1644">
      <formula>SEARCH("INTERROTTO",$M92)&gt;0</formula>
    </cfRule>
  </conditionalFormatting>
  <conditionalFormatting sqref="M308">
    <cfRule type="expression" dxfId="18530" priority="1633">
      <formula>SEARCH("IN CORSO",$M308)&gt;0</formula>
    </cfRule>
    <cfRule type="expression" dxfId="18529" priority="1634">
      <formula>SEARCH("CHIUSO",$M308)&gt;0</formula>
    </cfRule>
    <cfRule type="expression" dxfId="18528" priority="1635">
      <formula>SEARCH("EMESSO",$M308)&gt;0</formula>
    </cfRule>
    <cfRule type="expression" dxfId="18527" priority="1636">
      <formula>SEARCH("RICHIESTO",$M308)&gt;0</formula>
    </cfRule>
    <cfRule type="expression" dxfId="18526" priority="1637">
      <formula>SEARCH("DA CHIUDERE",$M308)&gt;0</formula>
    </cfRule>
    <cfRule type="expression" dxfId="18525" priority="1638">
      <formula>SEARCH("INTERROTTO",$M308)&gt;0</formula>
    </cfRule>
  </conditionalFormatting>
  <conditionalFormatting sqref="E91:G91 N91:Q91">
    <cfRule type="expression" dxfId="18524" priority="1627">
      <formula>SEARCH("IN CORSO",$M91)&gt;0</formula>
    </cfRule>
    <cfRule type="expression" dxfId="18523" priority="1628">
      <formula>SEARCH("CHIUSO",$M91)&gt;0</formula>
    </cfRule>
    <cfRule type="expression" dxfId="18522" priority="1629">
      <formula>SEARCH("EMESSO",$M91)&gt;0</formula>
    </cfRule>
    <cfRule type="expression" dxfId="18521" priority="1630">
      <formula>SEARCH("RICHIESTO",$M91)&gt;0</formula>
    </cfRule>
    <cfRule type="expression" dxfId="18520" priority="1631">
      <formula>SEARCH("DA CHIUDERE",$M91)&gt;0</formula>
    </cfRule>
    <cfRule type="expression" dxfId="18519" priority="1632">
      <formula>SEARCH("INTERROTTO",$M91)&gt;0</formula>
    </cfRule>
  </conditionalFormatting>
  <conditionalFormatting sqref="R91:S91">
    <cfRule type="expression" dxfId="18518" priority="1621">
      <formula>SEARCH("IN CORSO",$M91)&gt;0</formula>
    </cfRule>
    <cfRule type="expression" dxfId="18517" priority="1622">
      <formula>SEARCH("CHIUSO",$M91)&gt;0</formula>
    </cfRule>
    <cfRule type="expression" dxfId="18516" priority="1623">
      <formula>SEARCH("EMESSO",$M91)&gt;0</formula>
    </cfRule>
    <cfRule type="expression" dxfId="18515" priority="1624">
      <formula>SEARCH("RICHIESTO",$M91)&gt;0</formula>
    </cfRule>
    <cfRule type="expression" dxfId="18514" priority="1625">
      <formula>SEARCH("DA CHIUDERE",$M91)&gt;0</formula>
    </cfRule>
    <cfRule type="expression" dxfId="18513" priority="1626">
      <formula>SEARCH("INTERROTTO",$M91)&gt;0</formula>
    </cfRule>
  </conditionalFormatting>
  <conditionalFormatting sqref="M91">
    <cfRule type="expression" dxfId="18512" priority="1615">
      <formula>SEARCH("IN CORSO",$M91)&gt;0</formula>
    </cfRule>
    <cfRule type="expression" dxfId="18511" priority="1616">
      <formula>SEARCH("CHIUSO",$M91)&gt;0</formula>
    </cfRule>
    <cfRule type="expression" dxfId="18510" priority="1617">
      <formula>SEARCH("EMESSO",$M91)&gt;0</formula>
    </cfRule>
    <cfRule type="expression" dxfId="18509" priority="1618">
      <formula>SEARCH("RICHIESTO",$M91)&gt;0</formula>
    </cfRule>
    <cfRule type="expression" dxfId="18508" priority="1619">
      <formula>SEARCH("DA CHIUDERE",$M91)&gt;0</formula>
    </cfRule>
    <cfRule type="expression" dxfId="18507" priority="1620">
      <formula>SEARCH("INTERROTTO",$M91)&gt;0</formula>
    </cfRule>
  </conditionalFormatting>
  <conditionalFormatting sqref="E90:G90 N90:Q90">
    <cfRule type="expression" dxfId="18506" priority="1609">
      <formula>SEARCH("IN CORSO",$M90)&gt;0</formula>
    </cfRule>
    <cfRule type="expression" dxfId="18505" priority="1610">
      <formula>SEARCH("CHIUSO",$M90)&gt;0</formula>
    </cfRule>
    <cfRule type="expression" dxfId="18504" priority="1611">
      <formula>SEARCH("EMESSO",$M90)&gt;0</formula>
    </cfRule>
    <cfRule type="expression" dxfId="18503" priority="1612">
      <formula>SEARCH("RICHIESTO",$M90)&gt;0</formula>
    </cfRule>
    <cfRule type="expression" dxfId="18502" priority="1613">
      <formula>SEARCH("DA CHIUDERE",$M90)&gt;0</formula>
    </cfRule>
    <cfRule type="expression" dxfId="18501" priority="1614">
      <formula>SEARCH("INTERROTTO",$M90)&gt;0</formula>
    </cfRule>
  </conditionalFormatting>
  <conditionalFormatting sqref="R90:S90">
    <cfRule type="expression" dxfId="18500" priority="1603">
      <formula>SEARCH("IN CORSO",$M90)&gt;0</formula>
    </cfRule>
    <cfRule type="expression" dxfId="18499" priority="1604">
      <formula>SEARCH("CHIUSO",$M90)&gt;0</formula>
    </cfRule>
    <cfRule type="expression" dxfId="18498" priority="1605">
      <formula>SEARCH("EMESSO",$M90)&gt;0</formula>
    </cfRule>
    <cfRule type="expression" dxfId="18497" priority="1606">
      <formula>SEARCH("RICHIESTO",$M90)&gt;0</formula>
    </cfRule>
    <cfRule type="expression" dxfId="18496" priority="1607">
      <formula>SEARCH("DA CHIUDERE",$M90)&gt;0</formula>
    </cfRule>
    <cfRule type="expression" dxfId="18495" priority="1608">
      <formula>SEARCH("INTERROTTO",$M90)&gt;0</formula>
    </cfRule>
  </conditionalFormatting>
  <conditionalFormatting sqref="M90">
    <cfRule type="expression" dxfId="18494" priority="1597">
      <formula>SEARCH("IN CORSO",$M90)&gt;0</formula>
    </cfRule>
    <cfRule type="expression" dxfId="18493" priority="1598">
      <formula>SEARCH("CHIUSO",$M90)&gt;0</formula>
    </cfRule>
    <cfRule type="expression" dxfId="18492" priority="1599">
      <formula>SEARCH("EMESSO",$M90)&gt;0</formula>
    </cfRule>
    <cfRule type="expression" dxfId="18491" priority="1600">
      <formula>SEARCH("RICHIESTO",$M90)&gt;0</formula>
    </cfRule>
    <cfRule type="expression" dxfId="18490" priority="1601">
      <formula>SEARCH("DA CHIUDERE",$M90)&gt;0</formula>
    </cfRule>
    <cfRule type="expression" dxfId="18489" priority="1602">
      <formula>SEARCH("INTERROTTO",$M90)&gt;0</formula>
    </cfRule>
  </conditionalFormatting>
  <conditionalFormatting sqref="E89:G89 N89:Q89">
    <cfRule type="expression" dxfId="18488" priority="1591">
      <formula>SEARCH("IN CORSO",$M89)&gt;0</formula>
    </cfRule>
    <cfRule type="expression" dxfId="18487" priority="1592">
      <formula>SEARCH("CHIUSO",$M89)&gt;0</formula>
    </cfRule>
    <cfRule type="expression" dxfId="18486" priority="1593">
      <formula>SEARCH("EMESSO",$M89)&gt;0</formula>
    </cfRule>
    <cfRule type="expression" dxfId="18485" priority="1594">
      <formula>SEARCH("RICHIESTO",$M89)&gt;0</formula>
    </cfRule>
    <cfRule type="expression" dxfId="18484" priority="1595">
      <formula>SEARCH("DA CHIUDERE",$M89)&gt;0</formula>
    </cfRule>
    <cfRule type="expression" dxfId="18483" priority="1596">
      <formula>SEARCH("INTERROTTO",$M89)&gt;0</formula>
    </cfRule>
  </conditionalFormatting>
  <conditionalFormatting sqref="R89:S89">
    <cfRule type="expression" dxfId="18482" priority="1585">
      <formula>SEARCH("IN CORSO",$M89)&gt;0</formula>
    </cfRule>
    <cfRule type="expression" dxfId="18481" priority="1586">
      <formula>SEARCH("CHIUSO",$M89)&gt;0</formula>
    </cfRule>
    <cfRule type="expression" dxfId="18480" priority="1587">
      <formula>SEARCH("EMESSO",$M89)&gt;0</formula>
    </cfRule>
    <cfRule type="expression" dxfId="18479" priority="1588">
      <formula>SEARCH("RICHIESTO",$M89)&gt;0</formula>
    </cfRule>
    <cfRule type="expression" dxfId="18478" priority="1589">
      <formula>SEARCH("DA CHIUDERE",$M89)&gt;0</formula>
    </cfRule>
    <cfRule type="expression" dxfId="18477" priority="1590">
      <formula>SEARCH("INTERROTTO",$M89)&gt;0</formula>
    </cfRule>
  </conditionalFormatting>
  <conditionalFormatting sqref="M89">
    <cfRule type="expression" dxfId="18476" priority="1579">
      <formula>SEARCH("IN CORSO",$M89)&gt;0</formula>
    </cfRule>
    <cfRule type="expression" dxfId="18475" priority="1580">
      <formula>SEARCH("CHIUSO",$M89)&gt;0</formula>
    </cfRule>
    <cfRule type="expression" dxfId="18474" priority="1581">
      <formula>SEARCH("EMESSO",$M89)&gt;0</formula>
    </cfRule>
    <cfRule type="expression" dxfId="18473" priority="1582">
      <formula>SEARCH("RICHIESTO",$M89)&gt;0</formula>
    </cfRule>
    <cfRule type="expression" dxfId="18472" priority="1583">
      <formula>SEARCH("DA CHIUDERE",$M89)&gt;0</formula>
    </cfRule>
    <cfRule type="expression" dxfId="18471" priority="1584">
      <formula>SEARCH("INTERROTTO",$M89)&gt;0</formula>
    </cfRule>
  </conditionalFormatting>
  <conditionalFormatting sqref="E88:G88 N88:Q88">
    <cfRule type="expression" dxfId="18470" priority="1573">
      <formula>SEARCH("IN CORSO",$M88)&gt;0</formula>
    </cfRule>
    <cfRule type="expression" dxfId="18469" priority="1574">
      <formula>SEARCH("CHIUSO",$M88)&gt;0</formula>
    </cfRule>
    <cfRule type="expression" dxfId="18468" priority="1575">
      <formula>SEARCH("EMESSO",$M88)&gt;0</formula>
    </cfRule>
    <cfRule type="expression" dxfId="18467" priority="1576">
      <formula>SEARCH("RICHIESTO",$M88)&gt;0</formula>
    </cfRule>
    <cfRule type="expression" dxfId="18466" priority="1577">
      <formula>SEARCH("DA CHIUDERE",$M88)&gt;0</formula>
    </cfRule>
    <cfRule type="expression" dxfId="18465" priority="1578">
      <formula>SEARCH("INTERROTTO",$M88)&gt;0</formula>
    </cfRule>
  </conditionalFormatting>
  <conditionalFormatting sqref="R88:S88">
    <cfRule type="expression" dxfId="18464" priority="1567">
      <formula>SEARCH("IN CORSO",$M88)&gt;0</formula>
    </cfRule>
    <cfRule type="expression" dxfId="18463" priority="1568">
      <formula>SEARCH("CHIUSO",$M88)&gt;0</formula>
    </cfRule>
    <cfRule type="expression" dxfId="18462" priority="1569">
      <formula>SEARCH("EMESSO",$M88)&gt;0</formula>
    </cfRule>
    <cfRule type="expression" dxfId="18461" priority="1570">
      <formula>SEARCH("RICHIESTO",$M88)&gt;0</formula>
    </cfRule>
    <cfRule type="expression" dxfId="18460" priority="1571">
      <formula>SEARCH("DA CHIUDERE",$M88)&gt;0</formula>
    </cfRule>
    <cfRule type="expression" dxfId="18459" priority="1572">
      <formula>SEARCH("INTERROTTO",$M88)&gt;0</formula>
    </cfRule>
  </conditionalFormatting>
  <conditionalFormatting sqref="M88">
    <cfRule type="expression" dxfId="18458" priority="1561">
      <formula>SEARCH("IN CORSO",$M88)&gt;0</formula>
    </cfRule>
    <cfRule type="expression" dxfId="18457" priority="1562">
      <formula>SEARCH("CHIUSO",$M88)&gt;0</formula>
    </cfRule>
    <cfRule type="expression" dxfId="18456" priority="1563">
      <formula>SEARCH("EMESSO",$M88)&gt;0</formula>
    </cfRule>
    <cfRule type="expression" dxfId="18455" priority="1564">
      <formula>SEARCH("RICHIESTO",$M88)&gt;0</formula>
    </cfRule>
    <cfRule type="expression" dxfId="18454" priority="1565">
      <formula>SEARCH("DA CHIUDERE",$M88)&gt;0</formula>
    </cfRule>
    <cfRule type="expression" dxfId="18453" priority="1566">
      <formula>SEARCH("INTERROTTO",$M88)&gt;0</formula>
    </cfRule>
  </conditionalFormatting>
  <conditionalFormatting sqref="E87:G87 N87:Q87">
    <cfRule type="expression" dxfId="18452" priority="1555">
      <formula>SEARCH("IN CORSO",$M87)&gt;0</formula>
    </cfRule>
    <cfRule type="expression" dxfId="18451" priority="1556">
      <formula>SEARCH("CHIUSO",$M87)&gt;0</formula>
    </cfRule>
    <cfRule type="expression" dxfId="18450" priority="1557">
      <formula>SEARCH("EMESSO",$M87)&gt;0</formula>
    </cfRule>
    <cfRule type="expression" dxfId="18449" priority="1558">
      <formula>SEARCH("RICHIESTO",$M87)&gt;0</formula>
    </cfRule>
    <cfRule type="expression" dxfId="18448" priority="1559">
      <formula>SEARCH("DA CHIUDERE",$M87)&gt;0</formula>
    </cfRule>
    <cfRule type="expression" dxfId="18447" priority="1560">
      <formula>SEARCH("INTERROTTO",$M87)&gt;0</formula>
    </cfRule>
  </conditionalFormatting>
  <conditionalFormatting sqref="R87:S87">
    <cfRule type="expression" dxfId="18446" priority="1549">
      <formula>SEARCH("IN CORSO",$M87)&gt;0</formula>
    </cfRule>
    <cfRule type="expression" dxfId="18445" priority="1550">
      <formula>SEARCH("CHIUSO",$M87)&gt;0</formula>
    </cfRule>
    <cfRule type="expression" dxfId="18444" priority="1551">
      <formula>SEARCH("EMESSO",$M87)&gt;0</formula>
    </cfRule>
    <cfRule type="expression" dxfId="18443" priority="1552">
      <formula>SEARCH("RICHIESTO",$M87)&gt;0</formula>
    </cfRule>
    <cfRule type="expression" dxfId="18442" priority="1553">
      <formula>SEARCH("DA CHIUDERE",$M87)&gt;0</formula>
    </cfRule>
    <cfRule type="expression" dxfId="18441" priority="1554">
      <formula>SEARCH("INTERROTTO",$M87)&gt;0</formula>
    </cfRule>
  </conditionalFormatting>
  <conditionalFormatting sqref="M87">
    <cfRule type="expression" dxfId="18440" priority="1543">
      <formula>SEARCH("IN CORSO",$M87)&gt;0</formula>
    </cfRule>
    <cfRule type="expression" dxfId="18439" priority="1544">
      <formula>SEARCH("CHIUSO",$M87)&gt;0</formula>
    </cfRule>
    <cfRule type="expression" dxfId="18438" priority="1545">
      <formula>SEARCH("EMESSO",$M87)&gt;0</formula>
    </cfRule>
    <cfRule type="expression" dxfId="18437" priority="1546">
      <formula>SEARCH("RICHIESTO",$M87)&gt;0</formula>
    </cfRule>
    <cfRule type="expression" dxfId="18436" priority="1547">
      <formula>SEARCH("DA CHIUDERE",$M87)&gt;0</formula>
    </cfRule>
    <cfRule type="expression" dxfId="18435" priority="1548">
      <formula>SEARCH("INTERROTTO",$M87)&gt;0</formula>
    </cfRule>
  </conditionalFormatting>
  <conditionalFormatting sqref="E86:G86 N86:Q86">
    <cfRule type="expression" dxfId="18434" priority="1537">
      <formula>SEARCH("IN CORSO",$M86)&gt;0</formula>
    </cfRule>
    <cfRule type="expression" dxfId="18433" priority="1538">
      <formula>SEARCH("CHIUSO",$M86)&gt;0</formula>
    </cfRule>
    <cfRule type="expression" dxfId="18432" priority="1539">
      <formula>SEARCH("EMESSO",$M86)&gt;0</formula>
    </cfRule>
    <cfRule type="expression" dxfId="18431" priority="1540">
      <formula>SEARCH("RICHIESTO",$M86)&gt;0</formula>
    </cfRule>
    <cfRule type="expression" dxfId="18430" priority="1541">
      <formula>SEARCH("DA CHIUDERE",$M86)&gt;0</formula>
    </cfRule>
    <cfRule type="expression" dxfId="18429" priority="1542">
      <formula>SEARCH("INTERROTTO",$M86)&gt;0</formula>
    </cfRule>
  </conditionalFormatting>
  <conditionalFormatting sqref="R86:S86">
    <cfRule type="expression" dxfId="18428" priority="1531">
      <formula>SEARCH("IN CORSO",$M86)&gt;0</formula>
    </cfRule>
    <cfRule type="expression" dxfId="18427" priority="1532">
      <formula>SEARCH("CHIUSO",$M86)&gt;0</formula>
    </cfRule>
    <cfRule type="expression" dxfId="18426" priority="1533">
      <formula>SEARCH("EMESSO",$M86)&gt;0</formula>
    </cfRule>
    <cfRule type="expression" dxfId="18425" priority="1534">
      <formula>SEARCH("RICHIESTO",$M86)&gt;0</formula>
    </cfRule>
    <cfRule type="expression" dxfId="18424" priority="1535">
      <formula>SEARCH("DA CHIUDERE",$M86)&gt;0</formula>
    </cfRule>
    <cfRule type="expression" dxfId="18423" priority="1536">
      <formula>SEARCH("INTERROTTO",$M86)&gt;0</formula>
    </cfRule>
  </conditionalFormatting>
  <conditionalFormatting sqref="M86">
    <cfRule type="expression" dxfId="18422" priority="1525">
      <formula>SEARCH("IN CORSO",$M86)&gt;0</formula>
    </cfRule>
    <cfRule type="expression" dxfId="18421" priority="1526">
      <formula>SEARCH("CHIUSO",$M86)&gt;0</formula>
    </cfRule>
    <cfRule type="expression" dxfId="18420" priority="1527">
      <formula>SEARCH("EMESSO",$M86)&gt;0</formula>
    </cfRule>
    <cfRule type="expression" dxfId="18419" priority="1528">
      <formula>SEARCH("RICHIESTO",$M86)&gt;0</formula>
    </cfRule>
    <cfRule type="expression" dxfId="18418" priority="1529">
      <formula>SEARCH("DA CHIUDERE",$M86)&gt;0</formula>
    </cfRule>
    <cfRule type="expression" dxfId="18417" priority="1530">
      <formula>SEARCH("INTERROTTO",$M86)&gt;0</formula>
    </cfRule>
  </conditionalFormatting>
  <conditionalFormatting sqref="M413">
    <cfRule type="expression" dxfId="18416" priority="1519">
      <formula>SEARCH("IN CORSO",$M413)&gt;0</formula>
    </cfRule>
    <cfRule type="expression" dxfId="18415" priority="1520">
      <formula>SEARCH("CHIUSO",$M413)&gt;0</formula>
    </cfRule>
    <cfRule type="expression" dxfId="18414" priority="1521">
      <formula>SEARCH("EMESSO",$M413)&gt;0</formula>
    </cfRule>
    <cfRule type="expression" dxfId="18413" priority="1522">
      <formula>SEARCH("RICHIESTO",$M413)&gt;0</formula>
    </cfRule>
    <cfRule type="expression" dxfId="18412" priority="1523">
      <formula>SEARCH("DA CHIUDERE",$M413)&gt;0</formula>
    </cfRule>
    <cfRule type="expression" dxfId="18411" priority="1524">
      <formula>SEARCH("INTERROTTO",$M413)&gt;0</formula>
    </cfRule>
  </conditionalFormatting>
  <conditionalFormatting sqref="E85:G85 N85:Q85">
    <cfRule type="expression" dxfId="18410" priority="1513">
      <formula>SEARCH("IN CORSO",$M85)&gt;0</formula>
    </cfRule>
    <cfRule type="expression" dxfId="18409" priority="1514">
      <formula>SEARCH("CHIUSO",$M85)&gt;0</formula>
    </cfRule>
    <cfRule type="expression" dxfId="18408" priority="1515">
      <formula>SEARCH("EMESSO",$M85)&gt;0</formula>
    </cfRule>
    <cfRule type="expression" dxfId="18407" priority="1516">
      <formula>SEARCH("RICHIESTO",$M85)&gt;0</formula>
    </cfRule>
    <cfRule type="expression" dxfId="18406" priority="1517">
      <formula>SEARCH("DA CHIUDERE",$M85)&gt;0</formula>
    </cfRule>
    <cfRule type="expression" dxfId="18405" priority="1518">
      <formula>SEARCH("INTERROTTO",$M85)&gt;0</formula>
    </cfRule>
  </conditionalFormatting>
  <conditionalFormatting sqref="R85:S85">
    <cfRule type="expression" dxfId="18404" priority="1507">
      <formula>SEARCH("IN CORSO",$M85)&gt;0</formula>
    </cfRule>
    <cfRule type="expression" dxfId="18403" priority="1508">
      <formula>SEARCH("CHIUSO",$M85)&gt;0</formula>
    </cfRule>
    <cfRule type="expression" dxfId="18402" priority="1509">
      <formula>SEARCH("EMESSO",$M85)&gt;0</formula>
    </cfRule>
    <cfRule type="expression" dxfId="18401" priority="1510">
      <formula>SEARCH("RICHIESTO",$M85)&gt;0</formula>
    </cfRule>
    <cfRule type="expression" dxfId="18400" priority="1511">
      <formula>SEARCH("DA CHIUDERE",$M85)&gt;0</formula>
    </cfRule>
    <cfRule type="expression" dxfId="18399" priority="1512">
      <formula>SEARCH("INTERROTTO",$M85)&gt;0</formula>
    </cfRule>
  </conditionalFormatting>
  <conditionalFormatting sqref="M85">
    <cfRule type="expression" dxfId="18398" priority="1501">
      <formula>SEARCH("IN CORSO",$M85)&gt;0</formula>
    </cfRule>
    <cfRule type="expression" dxfId="18397" priority="1502">
      <formula>SEARCH("CHIUSO",$M85)&gt;0</formula>
    </cfRule>
    <cfRule type="expression" dxfId="18396" priority="1503">
      <formula>SEARCH("EMESSO",$M85)&gt;0</formula>
    </cfRule>
    <cfRule type="expression" dxfId="18395" priority="1504">
      <formula>SEARCH("RICHIESTO",$M85)&gt;0</formula>
    </cfRule>
    <cfRule type="expression" dxfId="18394" priority="1505">
      <formula>SEARCH("DA CHIUDERE",$M85)&gt;0</formula>
    </cfRule>
    <cfRule type="expression" dxfId="18393" priority="1506">
      <formula>SEARCH("INTERROTTO",$M85)&gt;0</formula>
    </cfRule>
  </conditionalFormatting>
  <conditionalFormatting sqref="E84:G84 N84:Q84">
    <cfRule type="expression" dxfId="18392" priority="1495">
      <formula>SEARCH("IN CORSO",$M84)&gt;0</formula>
    </cfRule>
    <cfRule type="expression" dxfId="18391" priority="1496">
      <formula>SEARCH("CHIUSO",$M84)&gt;0</formula>
    </cfRule>
    <cfRule type="expression" dxfId="18390" priority="1497">
      <formula>SEARCH("EMESSO",$M84)&gt;0</formula>
    </cfRule>
    <cfRule type="expression" dxfId="18389" priority="1498">
      <formula>SEARCH("RICHIESTO",$M84)&gt;0</formula>
    </cfRule>
    <cfRule type="expression" dxfId="18388" priority="1499">
      <formula>SEARCH("DA CHIUDERE",$M84)&gt;0</formula>
    </cfRule>
    <cfRule type="expression" dxfId="18387" priority="1500">
      <formula>SEARCH("INTERROTTO",$M84)&gt;0</formula>
    </cfRule>
  </conditionalFormatting>
  <conditionalFormatting sqref="R84:S84">
    <cfRule type="expression" dxfId="18386" priority="1489">
      <formula>SEARCH("IN CORSO",$M84)&gt;0</formula>
    </cfRule>
    <cfRule type="expression" dxfId="18385" priority="1490">
      <formula>SEARCH("CHIUSO",$M84)&gt;0</formula>
    </cfRule>
    <cfRule type="expression" dxfId="18384" priority="1491">
      <formula>SEARCH("EMESSO",$M84)&gt;0</formula>
    </cfRule>
    <cfRule type="expression" dxfId="18383" priority="1492">
      <formula>SEARCH("RICHIESTO",$M84)&gt;0</formula>
    </cfRule>
    <cfRule type="expression" dxfId="18382" priority="1493">
      <formula>SEARCH("DA CHIUDERE",$M84)&gt;0</formula>
    </cfRule>
    <cfRule type="expression" dxfId="18381" priority="1494">
      <formula>SEARCH("INTERROTTO",$M84)&gt;0</formula>
    </cfRule>
  </conditionalFormatting>
  <conditionalFormatting sqref="M84">
    <cfRule type="expression" dxfId="18380" priority="1483">
      <formula>SEARCH("IN CORSO",$M84)&gt;0</formula>
    </cfRule>
    <cfRule type="expression" dxfId="18379" priority="1484">
      <formula>SEARCH("CHIUSO",$M84)&gt;0</formula>
    </cfRule>
    <cfRule type="expression" dxfId="18378" priority="1485">
      <formula>SEARCH("EMESSO",$M84)&gt;0</formula>
    </cfRule>
    <cfRule type="expression" dxfId="18377" priority="1486">
      <formula>SEARCH("RICHIESTO",$M84)&gt;0</formula>
    </cfRule>
    <cfRule type="expression" dxfId="18376" priority="1487">
      <formula>SEARCH("DA CHIUDERE",$M84)&gt;0</formula>
    </cfRule>
    <cfRule type="expression" dxfId="18375" priority="1488">
      <formula>SEARCH("INTERROTTO",$M84)&gt;0</formula>
    </cfRule>
  </conditionalFormatting>
  <conditionalFormatting sqref="E83:G83 N83:Q83">
    <cfRule type="expression" dxfId="18374" priority="1477">
      <formula>SEARCH("IN CORSO",$M83)&gt;0</formula>
    </cfRule>
    <cfRule type="expression" dxfId="18373" priority="1478">
      <formula>SEARCH("CHIUSO",$M83)&gt;0</formula>
    </cfRule>
    <cfRule type="expression" dxfId="18372" priority="1479">
      <formula>SEARCH("EMESSO",$M83)&gt;0</formula>
    </cfRule>
    <cfRule type="expression" dxfId="18371" priority="1480">
      <formula>SEARCH("RICHIESTO",$M83)&gt;0</formula>
    </cfRule>
    <cfRule type="expression" dxfId="18370" priority="1481">
      <formula>SEARCH("DA CHIUDERE",$M83)&gt;0</formula>
    </cfRule>
    <cfRule type="expression" dxfId="18369" priority="1482">
      <formula>SEARCH("INTERROTTO",$M83)&gt;0</formula>
    </cfRule>
  </conditionalFormatting>
  <conditionalFormatting sqref="R83:S83">
    <cfRule type="expression" dxfId="18368" priority="1471">
      <formula>SEARCH("IN CORSO",$M83)&gt;0</formula>
    </cfRule>
    <cfRule type="expression" dxfId="18367" priority="1472">
      <formula>SEARCH("CHIUSO",$M83)&gt;0</formula>
    </cfRule>
    <cfRule type="expression" dxfId="18366" priority="1473">
      <formula>SEARCH("EMESSO",$M83)&gt;0</formula>
    </cfRule>
    <cfRule type="expression" dxfId="18365" priority="1474">
      <formula>SEARCH("RICHIESTO",$M83)&gt;0</formula>
    </cfRule>
    <cfRule type="expression" dxfId="18364" priority="1475">
      <formula>SEARCH("DA CHIUDERE",$M83)&gt;0</formula>
    </cfRule>
    <cfRule type="expression" dxfId="18363" priority="1476">
      <formula>SEARCH("INTERROTTO",$M83)&gt;0</formula>
    </cfRule>
  </conditionalFormatting>
  <conditionalFormatting sqref="M83">
    <cfRule type="expression" dxfId="18362" priority="1465">
      <formula>SEARCH("IN CORSO",$M83)&gt;0</formula>
    </cfRule>
    <cfRule type="expression" dxfId="18361" priority="1466">
      <formula>SEARCH("CHIUSO",$M83)&gt;0</formula>
    </cfRule>
    <cfRule type="expression" dxfId="18360" priority="1467">
      <formula>SEARCH("EMESSO",$M83)&gt;0</formula>
    </cfRule>
    <cfRule type="expression" dxfId="18359" priority="1468">
      <formula>SEARCH("RICHIESTO",$M83)&gt;0</formula>
    </cfRule>
    <cfRule type="expression" dxfId="18358" priority="1469">
      <formula>SEARCH("DA CHIUDERE",$M83)&gt;0</formula>
    </cfRule>
    <cfRule type="expression" dxfId="18357" priority="1470">
      <formula>SEARCH("INTERROTTO",$M83)&gt;0</formula>
    </cfRule>
  </conditionalFormatting>
  <conditionalFormatting sqref="E82:G82 N82:Q82">
    <cfRule type="expression" dxfId="18356" priority="1459">
      <formula>SEARCH("IN CORSO",$M82)&gt;0</formula>
    </cfRule>
    <cfRule type="expression" dxfId="18355" priority="1460">
      <formula>SEARCH("CHIUSO",$M82)&gt;0</formula>
    </cfRule>
    <cfRule type="expression" dxfId="18354" priority="1461">
      <formula>SEARCH("EMESSO",$M82)&gt;0</formula>
    </cfRule>
    <cfRule type="expression" dxfId="18353" priority="1462">
      <formula>SEARCH("RICHIESTO",$M82)&gt;0</formula>
    </cfRule>
    <cfRule type="expression" dxfId="18352" priority="1463">
      <formula>SEARCH("DA CHIUDERE",$M82)&gt;0</formula>
    </cfRule>
    <cfRule type="expression" dxfId="18351" priority="1464">
      <formula>SEARCH("INTERROTTO",$M82)&gt;0</formula>
    </cfRule>
  </conditionalFormatting>
  <conditionalFormatting sqref="R82:S82">
    <cfRule type="expression" dxfId="18350" priority="1453">
      <formula>SEARCH("IN CORSO",$M82)&gt;0</formula>
    </cfRule>
    <cfRule type="expression" dxfId="18349" priority="1454">
      <formula>SEARCH("CHIUSO",$M82)&gt;0</formula>
    </cfRule>
    <cfRule type="expression" dxfId="18348" priority="1455">
      <formula>SEARCH("EMESSO",$M82)&gt;0</formula>
    </cfRule>
    <cfRule type="expression" dxfId="18347" priority="1456">
      <formula>SEARCH("RICHIESTO",$M82)&gt;0</formula>
    </cfRule>
    <cfRule type="expression" dxfId="18346" priority="1457">
      <formula>SEARCH("DA CHIUDERE",$M82)&gt;0</formula>
    </cfRule>
    <cfRule type="expression" dxfId="18345" priority="1458">
      <formula>SEARCH("INTERROTTO",$M82)&gt;0</formula>
    </cfRule>
  </conditionalFormatting>
  <conditionalFormatting sqref="M82">
    <cfRule type="expression" dxfId="18344" priority="1447">
      <formula>SEARCH("IN CORSO",$M82)&gt;0</formula>
    </cfRule>
    <cfRule type="expression" dxfId="18343" priority="1448">
      <formula>SEARCH("CHIUSO",$M82)&gt;0</formula>
    </cfRule>
    <cfRule type="expression" dxfId="18342" priority="1449">
      <formula>SEARCH("EMESSO",$M82)&gt;0</formula>
    </cfRule>
    <cfRule type="expression" dxfId="18341" priority="1450">
      <formula>SEARCH("RICHIESTO",$M82)&gt;0</formula>
    </cfRule>
    <cfRule type="expression" dxfId="18340" priority="1451">
      <formula>SEARCH("DA CHIUDERE",$M82)&gt;0</formula>
    </cfRule>
    <cfRule type="expression" dxfId="18339" priority="1452">
      <formula>SEARCH("INTERROTTO",$M82)&gt;0</formula>
    </cfRule>
  </conditionalFormatting>
  <conditionalFormatting sqref="E81:G81 N81:Q81">
    <cfRule type="expression" dxfId="18338" priority="1441">
      <formula>SEARCH("IN CORSO",$M81)&gt;0</formula>
    </cfRule>
    <cfRule type="expression" dxfId="18337" priority="1442">
      <formula>SEARCH("CHIUSO",$M81)&gt;0</formula>
    </cfRule>
    <cfRule type="expression" dxfId="18336" priority="1443">
      <formula>SEARCH("EMESSO",$M81)&gt;0</formula>
    </cfRule>
    <cfRule type="expression" dxfId="18335" priority="1444">
      <formula>SEARCH("RICHIESTO",$M81)&gt;0</formula>
    </cfRule>
    <cfRule type="expression" dxfId="18334" priority="1445">
      <formula>SEARCH("DA CHIUDERE",$M81)&gt;0</formula>
    </cfRule>
    <cfRule type="expression" dxfId="18333" priority="1446">
      <formula>SEARCH("INTERROTTO",$M81)&gt;0</formula>
    </cfRule>
  </conditionalFormatting>
  <conditionalFormatting sqref="R81:S81">
    <cfRule type="expression" dxfId="18332" priority="1435">
      <formula>SEARCH("IN CORSO",$M81)&gt;0</formula>
    </cfRule>
    <cfRule type="expression" dxfId="18331" priority="1436">
      <formula>SEARCH("CHIUSO",$M81)&gt;0</formula>
    </cfRule>
    <cfRule type="expression" dxfId="18330" priority="1437">
      <formula>SEARCH("EMESSO",$M81)&gt;0</formula>
    </cfRule>
    <cfRule type="expression" dxfId="18329" priority="1438">
      <formula>SEARCH("RICHIESTO",$M81)&gt;0</formula>
    </cfRule>
    <cfRule type="expression" dxfId="18328" priority="1439">
      <formula>SEARCH("DA CHIUDERE",$M81)&gt;0</formula>
    </cfRule>
    <cfRule type="expression" dxfId="18327" priority="1440">
      <formula>SEARCH("INTERROTTO",$M81)&gt;0</formula>
    </cfRule>
  </conditionalFormatting>
  <conditionalFormatting sqref="M81">
    <cfRule type="expression" dxfId="18326" priority="1429">
      <formula>SEARCH("IN CORSO",$M81)&gt;0</formula>
    </cfRule>
    <cfRule type="expression" dxfId="18325" priority="1430">
      <formula>SEARCH("CHIUSO",$M81)&gt;0</formula>
    </cfRule>
    <cfRule type="expression" dxfId="18324" priority="1431">
      <formula>SEARCH("EMESSO",$M81)&gt;0</formula>
    </cfRule>
    <cfRule type="expression" dxfId="18323" priority="1432">
      <formula>SEARCH("RICHIESTO",$M81)&gt;0</formula>
    </cfRule>
    <cfRule type="expression" dxfId="18322" priority="1433">
      <formula>SEARCH("DA CHIUDERE",$M81)&gt;0</formula>
    </cfRule>
    <cfRule type="expression" dxfId="18321" priority="1434">
      <formula>SEARCH("INTERROTTO",$M81)&gt;0</formula>
    </cfRule>
  </conditionalFormatting>
  <conditionalFormatting sqref="E80:G80 N80:Q80">
    <cfRule type="expression" dxfId="18320" priority="1423">
      <formula>SEARCH("IN CORSO",$M80)&gt;0</formula>
    </cfRule>
    <cfRule type="expression" dxfId="18319" priority="1424">
      <formula>SEARCH("CHIUSO",$M80)&gt;0</formula>
    </cfRule>
    <cfRule type="expression" dxfId="18318" priority="1425">
      <formula>SEARCH("EMESSO",$M80)&gt;0</formula>
    </cfRule>
    <cfRule type="expression" dxfId="18317" priority="1426">
      <formula>SEARCH("RICHIESTO",$M80)&gt;0</formula>
    </cfRule>
    <cfRule type="expression" dxfId="18316" priority="1427">
      <formula>SEARCH("DA CHIUDERE",$M80)&gt;0</formula>
    </cfRule>
    <cfRule type="expression" dxfId="18315" priority="1428">
      <formula>SEARCH("INTERROTTO",$M80)&gt;0</formula>
    </cfRule>
  </conditionalFormatting>
  <conditionalFormatting sqref="R80:S80">
    <cfRule type="expression" dxfId="18314" priority="1417">
      <formula>SEARCH("IN CORSO",$M80)&gt;0</formula>
    </cfRule>
    <cfRule type="expression" dxfId="18313" priority="1418">
      <formula>SEARCH("CHIUSO",$M80)&gt;0</formula>
    </cfRule>
    <cfRule type="expression" dxfId="18312" priority="1419">
      <formula>SEARCH("EMESSO",$M80)&gt;0</formula>
    </cfRule>
    <cfRule type="expression" dxfId="18311" priority="1420">
      <formula>SEARCH("RICHIESTO",$M80)&gt;0</formula>
    </cfRule>
    <cfRule type="expression" dxfId="18310" priority="1421">
      <formula>SEARCH("DA CHIUDERE",$M80)&gt;0</formula>
    </cfRule>
    <cfRule type="expression" dxfId="18309" priority="1422">
      <formula>SEARCH("INTERROTTO",$M80)&gt;0</formula>
    </cfRule>
  </conditionalFormatting>
  <conditionalFormatting sqref="M80">
    <cfRule type="expression" dxfId="18308" priority="1411">
      <formula>SEARCH("IN CORSO",$M80)&gt;0</formula>
    </cfRule>
    <cfRule type="expression" dxfId="18307" priority="1412">
      <formula>SEARCH("CHIUSO",$M80)&gt;0</formula>
    </cfRule>
    <cfRule type="expression" dxfId="18306" priority="1413">
      <formula>SEARCH("EMESSO",$M80)&gt;0</formula>
    </cfRule>
    <cfRule type="expression" dxfId="18305" priority="1414">
      <formula>SEARCH("RICHIESTO",$M80)&gt;0</formula>
    </cfRule>
    <cfRule type="expression" dxfId="18304" priority="1415">
      <formula>SEARCH("DA CHIUDERE",$M80)&gt;0</formula>
    </cfRule>
    <cfRule type="expression" dxfId="18303" priority="1416">
      <formula>SEARCH("INTERROTTO",$M80)&gt;0</formula>
    </cfRule>
  </conditionalFormatting>
  <conditionalFormatting sqref="E79:G79 N79:Q79">
    <cfRule type="expression" dxfId="18302" priority="1405">
      <formula>SEARCH("IN CORSO",$M79)&gt;0</formula>
    </cfRule>
    <cfRule type="expression" dxfId="18301" priority="1406">
      <formula>SEARCH("CHIUSO",$M79)&gt;0</formula>
    </cfRule>
    <cfRule type="expression" dxfId="18300" priority="1407">
      <formula>SEARCH("EMESSO",$M79)&gt;0</formula>
    </cfRule>
    <cfRule type="expression" dxfId="18299" priority="1408">
      <formula>SEARCH("RICHIESTO",$M79)&gt;0</formula>
    </cfRule>
    <cfRule type="expression" dxfId="18298" priority="1409">
      <formula>SEARCH("DA CHIUDERE",$M79)&gt;0</formula>
    </cfRule>
    <cfRule type="expression" dxfId="18297" priority="1410">
      <formula>SEARCH("INTERROTTO",$M79)&gt;0</formula>
    </cfRule>
  </conditionalFormatting>
  <conditionalFormatting sqref="R79:S79">
    <cfRule type="expression" dxfId="18296" priority="1399">
      <formula>SEARCH("IN CORSO",$M79)&gt;0</formula>
    </cfRule>
    <cfRule type="expression" dxfId="18295" priority="1400">
      <formula>SEARCH("CHIUSO",$M79)&gt;0</formula>
    </cfRule>
    <cfRule type="expression" dxfId="18294" priority="1401">
      <formula>SEARCH("EMESSO",$M79)&gt;0</formula>
    </cfRule>
    <cfRule type="expression" dxfId="18293" priority="1402">
      <formula>SEARCH("RICHIESTO",$M79)&gt;0</formula>
    </cfRule>
    <cfRule type="expression" dxfId="18292" priority="1403">
      <formula>SEARCH("DA CHIUDERE",$M79)&gt;0</formula>
    </cfRule>
    <cfRule type="expression" dxfId="18291" priority="1404">
      <formula>SEARCH("INTERROTTO",$M79)&gt;0</formula>
    </cfRule>
  </conditionalFormatting>
  <conditionalFormatting sqref="M79">
    <cfRule type="expression" dxfId="18290" priority="1393">
      <formula>SEARCH("IN CORSO",$M79)&gt;0</formula>
    </cfRule>
    <cfRule type="expression" dxfId="18289" priority="1394">
      <formula>SEARCH("CHIUSO",$M79)&gt;0</formula>
    </cfRule>
    <cfRule type="expression" dxfId="18288" priority="1395">
      <formula>SEARCH("EMESSO",$M79)&gt;0</formula>
    </cfRule>
    <cfRule type="expression" dxfId="18287" priority="1396">
      <formula>SEARCH("RICHIESTO",$M79)&gt;0</formula>
    </cfRule>
    <cfRule type="expression" dxfId="18286" priority="1397">
      <formula>SEARCH("DA CHIUDERE",$M79)&gt;0</formula>
    </cfRule>
    <cfRule type="expression" dxfId="18285" priority="1398">
      <formula>SEARCH("INTERROTTO",$M79)&gt;0</formula>
    </cfRule>
  </conditionalFormatting>
  <conditionalFormatting sqref="E78:G78 N78:Q78">
    <cfRule type="expression" dxfId="18284" priority="1387">
      <formula>SEARCH("IN CORSO",$M78)&gt;0</formula>
    </cfRule>
    <cfRule type="expression" dxfId="18283" priority="1388">
      <formula>SEARCH("CHIUSO",$M78)&gt;0</formula>
    </cfRule>
    <cfRule type="expression" dxfId="18282" priority="1389">
      <formula>SEARCH("EMESSO",$M78)&gt;0</formula>
    </cfRule>
    <cfRule type="expression" dxfId="18281" priority="1390">
      <formula>SEARCH("RICHIESTO",$M78)&gt;0</formula>
    </cfRule>
    <cfRule type="expression" dxfId="18280" priority="1391">
      <formula>SEARCH("DA CHIUDERE",$M78)&gt;0</formula>
    </cfRule>
    <cfRule type="expression" dxfId="18279" priority="1392">
      <formula>SEARCH("INTERROTTO",$M78)&gt;0</formula>
    </cfRule>
  </conditionalFormatting>
  <conditionalFormatting sqref="R78:S78">
    <cfRule type="expression" dxfId="18278" priority="1381">
      <formula>SEARCH("IN CORSO",$M78)&gt;0</formula>
    </cfRule>
    <cfRule type="expression" dxfId="18277" priority="1382">
      <formula>SEARCH("CHIUSO",$M78)&gt;0</formula>
    </cfRule>
    <cfRule type="expression" dxfId="18276" priority="1383">
      <formula>SEARCH("EMESSO",$M78)&gt;0</formula>
    </cfRule>
    <cfRule type="expression" dxfId="18275" priority="1384">
      <formula>SEARCH("RICHIESTO",$M78)&gt;0</formula>
    </cfRule>
    <cfRule type="expression" dxfId="18274" priority="1385">
      <formula>SEARCH("DA CHIUDERE",$M78)&gt;0</formula>
    </cfRule>
    <cfRule type="expression" dxfId="18273" priority="1386">
      <formula>SEARCH("INTERROTTO",$M78)&gt;0</formula>
    </cfRule>
  </conditionalFormatting>
  <conditionalFormatting sqref="M78">
    <cfRule type="expression" dxfId="18272" priority="1375">
      <formula>SEARCH("IN CORSO",$M78)&gt;0</formula>
    </cfRule>
    <cfRule type="expression" dxfId="18271" priority="1376">
      <formula>SEARCH("CHIUSO",$M78)&gt;0</formula>
    </cfRule>
    <cfRule type="expression" dxfId="18270" priority="1377">
      <formula>SEARCH("EMESSO",$M78)&gt;0</formula>
    </cfRule>
    <cfRule type="expression" dxfId="18269" priority="1378">
      <formula>SEARCH("RICHIESTO",$M78)&gt;0</formula>
    </cfRule>
    <cfRule type="expression" dxfId="18268" priority="1379">
      <formula>SEARCH("DA CHIUDERE",$M78)&gt;0</formula>
    </cfRule>
    <cfRule type="expression" dxfId="18267" priority="1380">
      <formula>SEARCH("INTERROTTO",$M78)&gt;0</formula>
    </cfRule>
  </conditionalFormatting>
  <conditionalFormatting sqref="E77:G77 N77:Q77">
    <cfRule type="expression" dxfId="18266" priority="1369">
      <formula>SEARCH("IN CORSO",$M77)&gt;0</formula>
    </cfRule>
    <cfRule type="expression" dxfId="18265" priority="1370">
      <formula>SEARCH("CHIUSO",$M77)&gt;0</formula>
    </cfRule>
    <cfRule type="expression" dxfId="18264" priority="1371">
      <formula>SEARCH("EMESSO",$M77)&gt;0</formula>
    </cfRule>
    <cfRule type="expression" dxfId="18263" priority="1372">
      <formula>SEARCH("RICHIESTO",$M77)&gt;0</formula>
    </cfRule>
    <cfRule type="expression" dxfId="18262" priority="1373">
      <formula>SEARCH("DA CHIUDERE",$M77)&gt;0</formula>
    </cfRule>
    <cfRule type="expression" dxfId="18261" priority="1374">
      <formula>SEARCH("INTERROTTO",$M77)&gt;0</formula>
    </cfRule>
  </conditionalFormatting>
  <conditionalFormatting sqref="R77:S77">
    <cfRule type="expression" dxfId="18260" priority="1363">
      <formula>SEARCH("IN CORSO",$M77)&gt;0</formula>
    </cfRule>
    <cfRule type="expression" dxfId="18259" priority="1364">
      <formula>SEARCH("CHIUSO",$M77)&gt;0</formula>
    </cfRule>
    <cfRule type="expression" dxfId="18258" priority="1365">
      <formula>SEARCH("EMESSO",$M77)&gt;0</formula>
    </cfRule>
    <cfRule type="expression" dxfId="18257" priority="1366">
      <formula>SEARCH("RICHIESTO",$M77)&gt;0</formula>
    </cfRule>
    <cfRule type="expression" dxfId="18256" priority="1367">
      <formula>SEARCH("DA CHIUDERE",$M77)&gt;0</formula>
    </cfRule>
    <cfRule type="expression" dxfId="18255" priority="1368">
      <formula>SEARCH("INTERROTTO",$M77)&gt;0</formula>
    </cfRule>
  </conditionalFormatting>
  <conditionalFormatting sqref="M77">
    <cfRule type="expression" dxfId="18254" priority="1357">
      <formula>SEARCH("IN CORSO",$M77)&gt;0</formula>
    </cfRule>
    <cfRule type="expression" dxfId="18253" priority="1358">
      <formula>SEARCH("CHIUSO",$M77)&gt;0</formula>
    </cfRule>
    <cfRule type="expression" dxfId="18252" priority="1359">
      <formula>SEARCH("EMESSO",$M77)&gt;0</formula>
    </cfRule>
    <cfRule type="expression" dxfId="18251" priority="1360">
      <formula>SEARCH("RICHIESTO",$M77)&gt;0</formula>
    </cfRule>
    <cfRule type="expression" dxfId="18250" priority="1361">
      <formula>SEARCH("DA CHIUDERE",$M77)&gt;0</formula>
    </cfRule>
    <cfRule type="expression" dxfId="18249" priority="1362">
      <formula>SEARCH("INTERROTTO",$M77)&gt;0</formula>
    </cfRule>
  </conditionalFormatting>
  <conditionalFormatting sqref="E76:G76 N76:Q76">
    <cfRule type="expression" dxfId="18248" priority="1351">
      <formula>SEARCH("IN CORSO",$M76)&gt;0</formula>
    </cfRule>
    <cfRule type="expression" dxfId="18247" priority="1352">
      <formula>SEARCH("CHIUSO",$M76)&gt;0</formula>
    </cfRule>
    <cfRule type="expression" dxfId="18246" priority="1353">
      <formula>SEARCH("EMESSO",$M76)&gt;0</formula>
    </cfRule>
    <cfRule type="expression" dxfId="18245" priority="1354">
      <formula>SEARCH("RICHIESTO",$M76)&gt;0</formula>
    </cfRule>
    <cfRule type="expression" dxfId="18244" priority="1355">
      <formula>SEARCH("DA CHIUDERE",$M76)&gt;0</formula>
    </cfRule>
    <cfRule type="expression" dxfId="18243" priority="1356">
      <formula>SEARCH("INTERROTTO",$M76)&gt;0</formula>
    </cfRule>
  </conditionalFormatting>
  <conditionalFormatting sqref="R76:S76">
    <cfRule type="expression" dxfId="18242" priority="1345">
      <formula>SEARCH("IN CORSO",$M76)&gt;0</formula>
    </cfRule>
    <cfRule type="expression" dxfId="18241" priority="1346">
      <formula>SEARCH("CHIUSO",$M76)&gt;0</formula>
    </cfRule>
    <cfRule type="expression" dxfId="18240" priority="1347">
      <formula>SEARCH("EMESSO",$M76)&gt;0</formula>
    </cfRule>
    <cfRule type="expression" dxfId="18239" priority="1348">
      <formula>SEARCH("RICHIESTO",$M76)&gt;0</formula>
    </cfRule>
    <cfRule type="expression" dxfId="18238" priority="1349">
      <formula>SEARCH("DA CHIUDERE",$M76)&gt;0</formula>
    </cfRule>
    <cfRule type="expression" dxfId="18237" priority="1350">
      <formula>SEARCH("INTERROTTO",$M76)&gt;0</formula>
    </cfRule>
  </conditionalFormatting>
  <conditionalFormatting sqref="M76">
    <cfRule type="expression" dxfId="18236" priority="1339">
      <formula>SEARCH("IN CORSO",$M76)&gt;0</formula>
    </cfRule>
    <cfRule type="expression" dxfId="18235" priority="1340">
      <formula>SEARCH("CHIUSO",$M76)&gt;0</formula>
    </cfRule>
    <cfRule type="expression" dxfId="18234" priority="1341">
      <formula>SEARCH("EMESSO",$M76)&gt;0</formula>
    </cfRule>
    <cfRule type="expression" dxfId="18233" priority="1342">
      <formula>SEARCH("RICHIESTO",$M76)&gt;0</formula>
    </cfRule>
    <cfRule type="expression" dxfId="18232" priority="1343">
      <formula>SEARCH("DA CHIUDERE",$M76)&gt;0</formula>
    </cfRule>
    <cfRule type="expression" dxfId="18231" priority="1344">
      <formula>SEARCH("INTERROTTO",$M76)&gt;0</formula>
    </cfRule>
  </conditionalFormatting>
  <conditionalFormatting sqref="E75:G75 N75:Q75">
    <cfRule type="expression" dxfId="18230" priority="1333">
      <formula>SEARCH("IN CORSO",$M75)&gt;0</formula>
    </cfRule>
    <cfRule type="expression" dxfId="18229" priority="1334">
      <formula>SEARCH("CHIUSO",$M75)&gt;0</formula>
    </cfRule>
    <cfRule type="expression" dxfId="18228" priority="1335">
      <formula>SEARCH("EMESSO",$M75)&gt;0</formula>
    </cfRule>
    <cfRule type="expression" dxfId="18227" priority="1336">
      <formula>SEARCH("RICHIESTO",$M75)&gt;0</formula>
    </cfRule>
    <cfRule type="expression" dxfId="18226" priority="1337">
      <formula>SEARCH("DA CHIUDERE",$M75)&gt;0</formula>
    </cfRule>
    <cfRule type="expression" dxfId="18225" priority="1338">
      <formula>SEARCH("INTERROTTO",$M75)&gt;0</formula>
    </cfRule>
  </conditionalFormatting>
  <conditionalFormatting sqref="R75:S75">
    <cfRule type="expression" dxfId="18224" priority="1327">
      <formula>SEARCH("IN CORSO",$M75)&gt;0</formula>
    </cfRule>
    <cfRule type="expression" dxfId="18223" priority="1328">
      <formula>SEARCH("CHIUSO",$M75)&gt;0</formula>
    </cfRule>
    <cfRule type="expression" dxfId="18222" priority="1329">
      <formula>SEARCH("EMESSO",$M75)&gt;0</formula>
    </cfRule>
    <cfRule type="expression" dxfId="18221" priority="1330">
      <formula>SEARCH("RICHIESTO",$M75)&gt;0</formula>
    </cfRule>
    <cfRule type="expression" dxfId="18220" priority="1331">
      <formula>SEARCH("DA CHIUDERE",$M75)&gt;0</formula>
    </cfRule>
    <cfRule type="expression" dxfId="18219" priority="1332">
      <formula>SEARCH("INTERROTTO",$M75)&gt;0</formula>
    </cfRule>
  </conditionalFormatting>
  <conditionalFormatting sqref="M75">
    <cfRule type="expression" dxfId="18218" priority="1321">
      <formula>SEARCH("IN CORSO",$M75)&gt;0</formula>
    </cfRule>
    <cfRule type="expression" dxfId="18217" priority="1322">
      <formula>SEARCH("CHIUSO",$M75)&gt;0</formula>
    </cfRule>
    <cfRule type="expression" dxfId="18216" priority="1323">
      <formula>SEARCH("EMESSO",$M75)&gt;0</formula>
    </cfRule>
    <cfRule type="expression" dxfId="18215" priority="1324">
      <formula>SEARCH("RICHIESTO",$M75)&gt;0</formula>
    </cfRule>
    <cfRule type="expression" dxfId="18214" priority="1325">
      <formula>SEARCH("DA CHIUDERE",$M75)&gt;0</formula>
    </cfRule>
    <cfRule type="expression" dxfId="18213" priority="1326">
      <formula>SEARCH("INTERROTTO",$M75)&gt;0</formula>
    </cfRule>
  </conditionalFormatting>
  <conditionalFormatting sqref="E74:G74 N74:Q74">
    <cfRule type="expression" dxfId="18212" priority="1315">
      <formula>SEARCH("IN CORSO",$M74)&gt;0</formula>
    </cfRule>
    <cfRule type="expression" dxfId="18211" priority="1316">
      <formula>SEARCH("CHIUSO",$M74)&gt;0</formula>
    </cfRule>
    <cfRule type="expression" dxfId="18210" priority="1317">
      <formula>SEARCH("EMESSO",$M74)&gt;0</formula>
    </cfRule>
    <cfRule type="expression" dxfId="18209" priority="1318">
      <formula>SEARCH("RICHIESTO",$M74)&gt;0</formula>
    </cfRule>
    <cfRule type="expression" dxfId="18208" priority="1319">
      <formula>SEARCH("DA CHIUDERE",$M74)&gt;0</formula>
    </cfRule>
    <cfRule type="expression" dxfId="18207" priority="1320">
      <formula>SEARCH("INTERROTTO",$M74)&gt;0</formula>
    </cfRule>
  </conditionalFormatting>
  <conditionalFormatting sqref="R74:S74">
    <cfRule type="expression" dxfId="18206" priority="1309">
      <formula>SEARCH("IN CORSO",$M74)&gt;0</formula>
    </cfRule>
    <cfRule type="expression" dxfId="18205" priority="1310">
      <formula>SEARCH("CHIUSO",$M74)&gt;0</formula>
    </cfRule>
    <cfRule type="expression" dxfId="18204" priority="1311">
      <formula>SEARCH("EMESSO",$M74)&gt;0</formula>
    </cfRule>
    <cfRule type="expression" dxfId="18203" priority="1312">
      <formula>SEARCH("RICHIESTO",$M74)&gt;0</formula>
    </cfRule>
    <cfRule type="expression" dxfId="18202" priority="1313">
      <formula>SEARCH("DA CHIUDERE",$M74)&gt;0</formula>
    </cfRule>
    <cfRule type="expression" dxfId="18201" priority="1314">
      <formula>SEARCH("INTERROTTO",$M74)&gt;0</formula>
    </cfRule>
  </conditionalFormatting>
  <conditionalFormatting sqref="M74">
    <cfRule type="expression" dxfId="18200" priority="1303">
      <formula>SEARCH("IN CORSO",$M74)&gt;0</formula>
    </cfRule>
    <cfRule type="expression" dxfId="18199" priority="1304">
      <formula>SEARCH("CHIUSO",$M74)&gt;0</formula>
    </cfRule>
    <cfRule type="expression" dxfId="18198" priority="1305">
      <formula>SEARCH("EMESSO",$M74)&gt;0</formula>
    </cfRule>
    <cfRule type="expression" dxfId="18197" priority="1306">
      <formula>SEARCH("RICHIESTO",$M74)&gt;0</formula>
    </cfRule>
    <cfRule type="expression" dxfId="18196" priority="1307">
      <formula>SEARCH("DA CHIUDERE",$M74)&gt;0</formula>
    </cfRule>
    <cfRule type="expression" dxfId="18195" priority="1308">
      <formula>SEARCH("INTERROTTO",$M74)&gt;0</formula>
    </cfRule>
  </conditionalFormatting>
  <conditionalFormatting sqref="E73:G73 N73:Q73">
    <cfRule type="expression" dxfId="18194" priority="1297">
      <formula>SEARCH("IN CORSO",$M73)&gt;0</formula>
    </cfRule>
    <cfRule type="expression" dxfId="18193" priority="1298">
      <formula>SEARCH("CHIUSO",$M73)&gt;0</formula>
    </cfRule>
    <cfRule type="expression" dxfId="18192" priority="1299">
      <formula>SEARCH("EMESSO",$M73)&gt;0</formula>
    </cfRule>
    <cfRule type="expression" dxfId="18191" priority="1300">
      <formula>SEARCH("RICHIESTO",$M73)&gt;0</formula>
    </cfRule>
    <cfRule type="expression" dxfId="18190" priority="1301">
      <formula>SEARCH("DA CHIUDERE",$M73)&gt;0</formula>
    </cfRule>
    <cfRule type="expression" dxfId="18189" priority="1302">
      <formula>SEARCH("INTERROTTO",$M73)&gt;0</formula>
    </cfRule>
  </conditionalFormatting>
  <conditionalFormatting sqref="R73:S73">
    <cfRule type="expression" dxfId="18188" priority="1291">
      <formula>SEARCH("IN CORSO",$M73)&gt;0</formula>
    </cfRule>
    <cfRule type="expression" dxfId="18187" priority="1292">
      <formula>SEARCH("CHIUSO",$M73)&gt;0</formula>
    </cfRule>
    <cfRule type="expression" dxfId="18186" priority="1293">
      <formula>SEARCH("EMESSO",$M73)&gt;0</formula>
    </cfRule>
    <cfRule type="expression" dxfId="18185" priority="1294">
      <formula>SEARCH("RICHIESTO",$M73)&gt;0</formula>
    </cfRule>
    <cfRule type="expression" dxfId="18184" priority="1295">
      <formula>SEARCH("DA CHIUDERE",$M73)&gt;0</formula>
    </cfRule>
    <cfRule type="expression" dxfId="18183" priority="1296">
      <formula>SEARCH("INTERROTTO",$M73)&gt;0</formula>
    </cfRule>
  </conditionalFormatting>
  <conditionalFormatting sqref="M73">
    <cfRule type="expression" dxfId="18182" priority="1285">
      <formula>SEARCH("IN CORSO",$M73)&gt;0</formula>
    </cfRule>
    <cfRule type="expression" dxfId="18181" priority="1286">
      <formula>SEARCH("CHIUSO",$M73)&gt;0</formula>
    </cfRule>
    <cfRule type="expression" dxfId="18180" priority="1287">
      <formula>SEARCH("EMESSO",$M73)&gt;0</formula>
    </cfRule>
    <cfRule type="expression" dxfId="18179" priority="1288">
      <formula>SEARCH("RICHIESTO",$M73)&gt;0</formula>
    </cfRule>
    <cfRule type="expression" dxfId="18178" priority="1289">
      <formula>SEARCH("DA CHIUDERE",$M73)&gt;0</formula>
    </cfRule>
    <cfRule type="expression" dxfId="18177" priority="1290">
      <formula>SEARCH("INTERROTTO",$M73)&gt;0</formula>
    </cfRule>
  </conditionalFormatting>
  <conditionalFormatting sqref="E72:G72 N72:Q72">
    <cfRule type="expression" dxfId="18176" priority="1279">
      <formula>SEARCH("IN CORSO",$M72)&gt;0</formula>
    </cfRule>
    <cfRule type="expression" dxfId="18175" priority="1280">
      <formula>SEARCH("CHIUSO",$M72)&gt;0</formula>
    </cfRule>
    <cfRule type="expression" dxfId="18174" priority="1281">
      <formula>SEARCH("EMESSO",$M72)&gt;0</formula>
    </cfRule>
    <cfRule type="expression" dxfId="18173" priority="1282">
      <formula>SEARCH("RICHIESTO",$M72)&gt;0</formula>
    </cfRule>
    <cfRule type="expression" dxfId="18172" priority="1283">
      <formula>SEARCH("DA CHIUDERE",$M72)&gt;0</formula>
    </cfRule>
    <cfRule type="expression" dxfId="18171" priority="1284">
      <formula>SEARCH("INTERROTTO",$M72)&gt;0</formula>
    </cfRule>
  </conditionalFormatting>
  <conditionalFormatting sqref="R72:S72">
    <cfRule type="expression" dxfId="18170" priority="1273">
      <formula>SEARCH("IN CORSO",$M72)&gt;0</formula>
    </cfRule>
    <cfRule type="expression" dxfId="18169" priority="1274">
      <formula>SEARCH("CHIUSO",$M72)&gt;0</formula>
    </cfRule>
    <cfRule type="expression" dxfId="18168" priority="1275">
      <formula>SEARCH("EMESSO",$M72)&gt;0</formula>
    </cfRule>
    <cfRule type="expression" dxfId="18167" priority="1276">
      <formula>SEARCH("RICHIESTO",$M72)&gt;0</formula>
    </cfRule>
    <cfRule type="expression" dxfId="18166" priority="1277">
      <formula>SEARCH("DA CHIUDERE",$M72)&gt;0</formula>
    </cfRule>
    <cfRule type="expression" dxfId="18165" priority="1278">
      <formula>SEARCH("INTERROTTO",$M72)&gt;0</formula>
    </cfRule>
  </conditionalFormatting>
  <conditionalFormatting sqref="M72">
    <cfRule type="expression" dxfId="18164" priority="1267">
      <formula>SEARCH("IN CORSO",$M72)&gt;0</formula>
    </cfRule>
    <cfRule type="expression" dxfId="18163" priority="1268">
      <formula>SEARCH("CHIUSO",$M72)&gt;0</formula>
    </cfRule>
    <cfRule type="expression" dxfId="18162" priority="1269">
      <formula>SEARCH("EMESSO",$M72)&gt;0</formula>
    </cfRule>
    <cfRule type="expression" dxfId="18161" priority="1270">
      <formula>SEARCH("RICHIESTO",$M72)&gt;0</formula>
    </cfRule>
    <cfRule type="expression" dxfId="18160" priority="1271">
      <formula>SEARCH("DA CHIUDERE",$M72)&gt;0</formula>
    </cfRule>
    <cfRule type="expression" dxfId="18159" priority="1272">
      <formula>SEARCH("INTERROTTO",$M72)&gt;0</formula>
    </cfRule>
  </conditionalFormatting>
  <conditionalFormatting sqref="E71:G71 N71:Q71">
    <cfRule type="expression" dxfId="18158" priority="1261">
      <formula>SEARCH("IN CORSO",$M71)&gt;0</formula>
    </cfRule>
    <cfRule type="expression" dxfId="18157" priority="1262">
      <formula>SEARCH("CHIUSO",$M71)&gt;0</formula>
    </cfRule>
    <cfRule type="expression" dxfId="18156" priority="1263">
      <formula>SEARCH("EMESSO",$M71)&gt;0</formula>
    </cfRule>
    <cfRule type="expression" dxfId="18155" priority="1264">
      <formula>SEARCH("RICHIESTO",$M71)&gt;0</formula>
    </cfRule>
    <cfRule type="expression" dxfId="18154" priority="1265">
      <formula>SEARCH("DA CHIUDERE",$M71)&gt;0</formula>
    </cfRule>
    <cfRule type="expression" dxfId="18153" priority="1266">
      <formula>SEARCH("INTERROTTO",$M71)&gt;0</formula>
    </cfRule>
  </conditionalFormatting>
  <conditionalFormatting sqref="R71:S71">
    <cfRule type="expression" dxfId="18152" priority="1255">
      <formula>SEARCH("IN CORSO",$M71)&gt;0</formula>
    </cfRule>
    <cfRule type="expression" dxfId="18151" priority="1256">
      <formula>SEARCH("CHIUSO",$M71)&gt;0</formula>
    </cfRule>
    <cfRule type="expression" dxfId="18150" priority="1257">
      <formula>SEARCH("EMESSO",$M71)&gt;0</formula>
    </cfRule>
    <cfRule type="expression" dxfId="18149" priority="1258">
      <formula>SEARCH("RICHIESTO",$M71)&gt;0</formula>
    </cfRule>
    <cfRule type="expression" dxfId="18148" priority="1259">
      <formula>SEARCH("DA CHIUDERE",$M71)&gt;0</formula>
    </cfRule>
    <cfRule type="expression" dxfId="18147" priority="1260">
      <formula>SEARCH("INTERROTTO",$M71)&gt;0</formula>
    </cfRule>
  </conditionalFormatting>
  <conditionalFormatting sqref="M71">
    <cfRule type="expression" dxfId="18146" priority="1249">
      <formula>SEARCH("IN CORSO",$M71)&gt;0</formula>
    </cfRule>
    <cfRule type="expression" dxfId="18145" priority="1250">
      <formula>SEARCH("CHIUSO",$M71)&gt;0</formula>
    </cfRule>
    <cfRule type="expression" dxfId="18144" priority="1251">
      <formula>SEARCH("EMESSO",$M71)&gt;0</formula>
    </cfRule>
    <cfRule type="expression" dxfId="18143" priority="1252">
      <formula>SEARCH("RICHIESTO",$M71)&gt;0</formula>
    </cfRule>
    <cfRule type="expression" dxfId="18142" priority="1253">
      <formula>SEARCH("DA CHIUDERE",$M71)&gt;0</formula>
    </cfRule>
    <cfRule type="expression" dxfId="18141" priority="1254">
      <formula>SEARCH("INTERROTTO",$M71)&gt;0</formula>
    </cfRule>
  </conditionalFormatting>
  <conditionalFormatting sqref="E70:G70 N70:Q70">
    <cfRule type="expression" dxfId="18140" priority="1243">
      <formula>SEARCH("IN CORSO",$M70)&gt;0</formula>
    </cfRule>
    <cfRule type="expression" dxfId="18139" priority="1244">
      <formula>SEARCH("CHIUSO",$M70)&gt;0</formula>
    </cfRule>
    <cfRule type="expression" dxfId="18138" priority="1245">
      <formula>SEARCH("EMESSO",$M70)&gt;0</formula>
    </cfRule>
    <cfRule type="expression" dxfId="18137" priority="1246">
      <formula>SEARCH("RICHIESTO",$M70)&gt;0</formula>
    </cfRule>
    <cfRule type="expression" dxfId="18136" priority="1247">
      <formula>SEARCH("DA CHIUDERE",$M70)&gt;0</formula>
    </cfRule>
    <cfRule type="expression" dxfId="18135" priority="1248">
      <formula>SEARCH("INTERROTTO",$M70)&gt;0</formula>
    </cfRule>
  </conditionalFormatting>
  <conditionalFormatting sqref="R70:S70">
    <cfRule type="expression" dxfId="18134" priority="1237">
      <formula>SEARCH("IN CORSO",$M70)&gt;0</formula>
    </cfRule>
    <cfRule type="expression" dxfId="18133" priority="1238">
      <formula>SEARCH("CHIUSO",$M70)&gt;0</formula>
    </cfRule>
    <cfRule type="expression" dxfId="18132" priority="1239">
      <formula>SEARCH("EMESSO",$M70)&gt;0</formula>
    </cfRule>
    <cfRule type="expression" dxfId="18131" priority="1240">
      <formula>SEARCH("RICHIESTO",$M70)&gt;0</formula>
    </cfRule>
    <cfRule type="expression" dxfId="18130" priority="1241">
      <formula>SEARCH("DA CHIUDERE",$M70)&gt;0</formula>
    </cfRule>
    <cfRule type="expression" dxfId="18129" priority="1242">
      <formula>SEARCH("INTERROTTO",$M70)&gt;0</formula>
    </cfRule>
  </conditionalFormatting>
  <conditionalFormatting sqref="M70">
    <cfRule type="expression" dxfId="18128" priority="1231">
      <formula>SEARCH("IN CORSO",$M70)&gt;0</formula>
    </cfRule>
    <cfRule type="expression" dxfId="18127" priority="1232">
      <formula>SEARCH("CHIUSO",$M70)&gt;0</formula>
    </cfRule>
    <cfRule type="expression" dxfId="18126" priority="1233">
      <formula>SEARCH("EMESSO",$M70)&gt;0</formula>
    </cfRule>
    <cfRule type="expression" dxfId="18125" priority="1234">
      <formula>SEARCH("RICHIESTO",$M70)&gt;0</formula>
    </cfRule>
    <cfRule type="expression" dxfId="18124" priority="1235">
      <formula>SEARCH("DA CHIUDERE",$M70)&gt;0</formula>
    </cfRule>
    <cfRule type="expression" dxfId="18123" priority="1236">
      <formula>SEARCH("INTERROTTO",$M70)&gt;0</formula>
    </cfRule>
  </conditionalFormatting>
  <conditionalFormatting sqref="E69:G69 N69:Q69">
    <cfRule type="expression" dxfId="18122" priority="1225">
      <formula>SEARCH("IN CORSO",$M69)&gt;0</formula>
    </cfRule>
    <cfRule type="expression" dxfId="18121" priority="1226">
      <formula>SEARCH("CHIUSO",$M69)&gt;0</formula>
    </cfRule>
    <cfRule type="expression" dxfId="18120" priority="1227">
      <formula>SEARCH("EMESSO",$M69)&gt;0</formula>
    </cfRule>
    <cfRule type="expression" dxfId="18119" priority="1228">
      <formula>SEARCH("RICHIESTO",$M69)&gt;0</formula>
    </cfRule>
    <cfRule type="expression" dxfId="18118" priority="1229">
      <formula>SEARCH("DA CHIUDERE",$M69)&gt;0</formula>
    </cfRule>
    <cfRule type="expression" dxfId="18117" priority="1230">
      <formula>SEARCH("INTERROTTO",$M69)&gt;0</formula>
    </cfRule>
  </conditionalFormatting>
  <conditionalFormatting sqref="R69:S69">
    <cfRule type="expression" dxfId="18116" priority="1219">
      <formula>SEARCH("IN CORSO",$M69)&gt;0</formula>
    </cfRule>
    <cfRule type="expression" dxfId="18115" priority="1220">
      <formula>SEARCH("CHIUSO",$M69)&gt;0</formula>
    </cfRule>
    <cfRule type="expression" dxfId="18114" priority="1221">
      <formula>SEARCH("EMESSO",$M69)&gt;0</formula>
    </cfRule>
    <cfRule type="expression" dxfId="18113" priority="1222">
      <formula>SEARCH("RICHIESTO",$M69)&gt;0</formula>
    </cfRule>
    <cfRule type="expression" dxfId="18112" priority="1223">
      <formula>SEARCH("DA CHIUDERE",$M69)&gt;0</formula>
    </cfRule>
    <cfRule type="expression" dxfId="18111" priority="1224">
      <formula>SEARCH("INTERROTTO",$M69)&gt;0</formula>
    </cfRule>
  </conditionalFormatting>
  <conditionalFormatting sqref="M69">
    <cfRule type="expression" dxfId="18110" priority="1213">
      <formula>SEARCH("IN CORSO",$M69)&gt;0</formula>
    </cfRule>
    <cfRule type="expression" dxfId="18109" priority="1214">
      <formula>SEARCH("CHIUSO",$M69)&gt;0</formula>
    </cfRule>
    <cfRule type="expression" dxfId="18108" priority="1215">
      <formula>SEARCH("EMESSO",$M69)&gt;0</formula>
    </cfRule>
    <cfRule type="expression" dxfId="18107" priority="1216">
      <formula>SEARCH("RICHIESTO",$M69)&gt;0</formula>
    </cfRule>
    <cfRule type="expression" dxfId="18106" priority="1217">
      <formula>SEARCH("DA CHIUDERE",$M69)&gt;0</formula>
    </cfRule>
    <cfRule type="expression" dxfId="18105" priority="1218">
      <formula>SEARCH("INTERROTTO",$M69)&gt;0</formula>
    </cfRule>
  </conditionalFormatting>
  <conditionalFormatting sqref="E68:G68 N68:Q68">
    <cfRule type="expression" dxfId="18104" priority="1207">
      <formula>SEARCH("IN CORSO",$M68)&gt;0</formula>
    </cfRule>
    <cfRule type="expression" dxfId="18103" priority="1208">
      <formula>SEARCH("CHIUSO",$M68)&gt;0</formula>
    </cfRule>
    <cfRule type="expression" dxfId="18102" priority="1209">
      <formula>SEARCH("EMESSO",$M68)&gt;0</formula>
    </cfRule>
    <cfRule type="expression" dxfId="18101" priority="1210">
      <formula>SEARCH("RICHIESTO",$M68)&gt;0</formula>
    </cfRule>
    <cfRule type="expression" dxfId="18100" priority="1211">
      <formula>SEARCH("DA CHIUDERE",$M68)&gt;0</formula>
    </cfRule>
    <cfRule type="expression" dxfId="18099" priority="1212">
      <formula>SEARCH("INTERROTTO",$M68)&gt;0</formula>
    </cfRule>
  </conditionalFormatting>
  <conditionalFormatting sqref="R68:S68">
    <cfRule type="expression" dxfId="18098" priority="1201">
      <formula>SEARCH("IN CORSO",$M68)&gt;0</formula>
    </cfRule>
    <cfRule type="expression" dxfId="18097" priority="1202">
      <formula>SEARCH("CHIUSO",$M68)&gt;0</formula>
    </cfRule>
    <cfRule type="expression" dxfId="18096" priority="1203">
      <formula>SEARCH("EMESSO",$M68)&gt;0</formula>
    </cfRule>
    <cfRule type="expression" dxfId="18095" priority="1204">
      <formula>SEARCH("RICHIESTO",$M68)&gt;0</formula>
    </cfRule>
    <cfRule type="expression" dxfId="18094" priority="1205">
      <formula>SEARCH("DA CHIUDERE",$M68)&gt;0</formula>
    </cfRule>
    <cfRule type="expression" dxfId="18093" priority="1206">
      <formula>SEARCH("INTERROTTO",$M68)&gt;0</formula>
    </cfRule>
  </conditionalFormatting>
  <conditionalFormatting sqref="M68">
    <cfRule type="expression" dxfId="18092" priority="1195">
      <formula>SEARCH("IN CORSO",$M68)&gt;0</formula>
    </cfRule>
    <cfRule type="expression" dxfId="18091" priority="1196">
      <formula>SEARCH("CHIUSO",$M68)&gt;0</formula>
    </cfRule>
    <cfRule type="expression" dxfId="18090" priority="1197">
      <formula>SEARCH("EMESSO",$M68)&gt;0</formula>
    </cfRule>
    <cfRule type="expression" dxfId="18089" priority="1198">
      <formula>SEARCH("RICHIESTO",$M68)&gt;0</formula>
    </cfRule>
    <cfRule type="expression" dxfId="18088" priority="1199">
      <formula>SEARCH("DA CHIUDERE",$M68)&gt;0</formula>
    </cfRule>
    <cfRule type="expression" dxfId="18087" priority="1200">
      <formula>SEARCH("INTERROTTO",$M68)&gt;0</formula>
    </cfRule>
  </conditionalFormatting>
  <conditionalFormatting sqref="E67:G67 N67:Q67">
    <cfRule type="expression" dxfId="18086" priority="1189">
      <formula>SEARCH("IN CORSO",$M67)&gt;0</formula>
    </cfRule>
    <cfRule type="expression" dxfId="18085" priority="1190">
      <formula>SEARCH("CHIUSO",$M67)&gt;0</formula>
    </cfRule>
    <cfRule type="expression" dxfId="18084" priority="1191">
      <formula>SEARCH("EMESSO",$M67)&gt;0</formula>
    </cfRule>
    <cfRule type="expression" dxfId="18083" priority="1192">
      <formula>SEARCH("RICHIESTO",$M67)&gt;0</formula>
    </cfRule>
    <cfRule type="expression" dxfId="18082" priority="1193">
      <formula>SEARCH("DA CHIUDERE",$M67)&gt;0</formula>
    </cfRule>
    <cfRule type="expression" dxfId="18081" priority="1194">
      <formula>SEARCH("INTERROTTO",$M67)&gt;0</formula>
    </cfRule>
  </conditionalFormatting>
  <conditionalFormatting sqref="R67:S67">
    <cfRule type="expression" dxfId="18080" priority="1183">
      <formula>SEARCH("IN CORSO",$M67)&gt;0</formula>
    </cfRule>
    <cfRule type="expression" dxfId="18079" priority="1184">
      <formula>SEARCH("CHIUSO",$M67)&gt;0</formula>
    </cfRule>
    <cfRule type="expression" dxfId="18078" priority="1185">
      <formula>SEARCH("EMESSO",$M67)&gt;0</formula>
    </cfRule>
    <cfRule type="expression" dxfId="18077" priority="1186">
      <formula>SEARCH("RICHIESTO",$M67)&gt;0</formula>
    </cfRule>
    <cfRule type="expression" dxfId="18076" priority="1187">
      <formula>SEARCH("DA CHIUDERE",$M67)&gt;0</formula>
    </cfRule>
    <cfRule type="expression" dxfId="18075" priority="1188">
      <formula>SEARCH("INTERROTTO",$M67)&gt;0</formula>
    </cfRule>
  </conditionalFormatting>
  <conditionalFormatting sqref="M67">
    <cfRule type="expression" dxfId="18074" priority="1177">
      <formula>SEARCH("IN CORSO",$M67)&gt;0</formula>
    </cfRule>
    <cfRule type="expression" dxfId="18073" priority="1178">
      <formula>SEARCH("CHIUSO",$M67)&gt;0</formula>
    </cfRule>
    <cfRule type="expression" dxfId="18072" priority="1179">
      <formula>SEARCH("EMESSO",$M67)&gt;0</formula>
    </cfRule>
    <cfRule type="expression" dxfId="18071" priority="1180">
      <formula>SEARCH("RICHIESTO",$M67)&gt;0</formula>
    </cfRule>
    <cfRule type="expression" dxfId="18070" priority="1181">
      <formula>SEARCH("DA CHIUDERE",$M67)&gt;0</formula>
    </cfRule>
    <cfRule type="expression" dxfId="18069" priority="1182">
      <formula>SEARCH("INTERROTTO",$M67)&gt;0</formula>
    </cfRule>
  </conditionalFormatting>
  <conditionalFormatting sqref="E66:G66 N66:Q66">
    <cfRule type="expression" dxfId="18068" priority="1171">
      <formula>SEARCH("IN CORSO",$M66)&gt;0</formula>
    </cfRule>
    <cfRule type="expression" dxfId="18067" priority="1172">
      <formula>SEARCH("CHIUSO",$M66)&gt;0</formula>
    </cfRule>
    <cfRule type="expression" dxfId="18066" priority="1173">
      <formula>SEARCH("EMESSO",$M66)&gt;0</formula>
    </cfRule>
    <cfRule type="expression" dxfId="18065" priority="1174">
      <formula>SEARCH("RICHIESTO",$M66)&gt;0</formula>
    </cfRule>
    <cfRule type="expression" dxfId="18064" priority="1175">
      <formula>SEARCH("DA CHIUDERE",$M66)&gt;0</formula>
    </cfRule>
    <cfRule type="expression" dxfId="18063" priority="1176">
      <formula>SEARCH("INTERROTTO",$M66)&gt;0</formula>
    </cfRule>
  </conditionalFormatting>
  <conditionalFormatting sqref="R66:S66">
    <cfRule type="expression" dxfId="18062" priority="1165">
      <formula>SEARCH("IN CORSO",$M66)&gt;0</formula>
    </cfRule>
    <cfRule type="expression" dxfId="18061" priority="1166">
      <formula>SEARCH("CHIUSO",$M66)&gt;0</formula>
    </cfRule>
    <cfRule type="expression" dxfId="18060" priority="1167">
      <formula>SEARCH("EMESSO",$M66)&gt;0</formula>
    </cfRule>
    <cfRule type="expression" dxfId="18059" priority="1168">
      <formula>SEARCH("RICHIESTO",$M66)&gt;0</formula>
    </cfRule>
    <cfRule type="expression" dxfId="18058" priority="1169">
      <formula>SEARCH("DA CHIUDERE",$M66)&gt;0</formula>
    </cfRule>
    <cfRule type="expression" dxfId="18057" priority="1170">
      <formula>SEARCH("INTERROTTO",$M66)&gt;0</formula>
    </cfRule>
  </conditionalFormatting>
  <conditionalFormatting sqref="M66">
    <cfRule type="expression" dxfId="18056" priority="1159">
      <formula>SEARCH("IN CORSO",$M66)&gt;0</formula>
    </cfRule>
    <cfRule type="expression" dxfId="18055" priority="1160">
      <formula>SEARCH("CHIUSO",$M66)&gt;0</formula>
    </cfRule>
    <cfRule type="expression" dxfId="18054" priority="1161">
      <formula>SEARCH("EMESSO",$M66)&gt;0</formula>
    </cfRule>
    <cfRule type="expression" dxfId="18053" priority="1162">
      <formula>SEARCH("RICHIESTO",$M66)&gt;0</formula>
    </cfRule>
    <cfRule type="expression" dxfId="18052" priority="1163">
      <formula>SEARCH("DA CHIUDERE",$M66)&gt;0</formula>
    </cfRule>
    <cfRule type="expression" dxfId="18051" priority="1164">
      <formula>SEARCH("INTERROTTO",$M66)&gt;0</formula>
    </cfRule>
  </conditionalFormatting>
  <conditionalFormatting sqref="E65:G65 N65:Q65">
    <cfRule type="expression" dxfId="18050" priority="1153">
      <formula>SEARCH("IN CORSO",$M65)&gt;0</formula>
    </cfRule>
    <cfRule type="expression" dxfId="18049" priority="1154">
      <formula>SEARCH("CHIUSO",$M65)&gt;0</formula>
    </cfRule>
    <cfRule type="expression" dxfId="18048" priority="1155">
      <formula>SEARCH("EMESSO",$M65)&gt;0</formula>
    </cfRule>
    <cfRule type="expression" dxfId="18047" priority="1156">
      <formula>SEARCH("RICHIESTO",$M65)&gt;0</formula>
    </cfRule>
    <cfRule type="expression" dxfId="18046" priority="1157">
      <formula>SEARCH("DA CHIUDERE",$M65)&gt;0</formula>
    </cfRule>
    <cfRule type="expression" dxfId="18045" priority="1158">
      <formula>SEARCH("INTERROTTO",$M65)&gt;0</formula>
    </cfRule>
  </conditionalFormatting>
  <conditionalFormatting sqref="R65:S65">
    <cfRule type="expression" dxfId="18044" priority="1147">
      <formula>SEARCH("IN CORSO",$M65)&gt;0</formula>
    </cfRule>
    <cfRule type="expression" dxfId="18043" priority="1148">
      <formula>SEARCH("CHIUSO",$M65)&gt;0</formula>
    </cfRule>
    <cfRule type="expression" dxfId="18042" priority="1149">
      <formula>SEARCH("EMESSO",$M65)&gt;0</formula>
    </cfRule>
    <cfRule type="expression" dxfId="18041" priority="1150">
      <formula>SEARCH("RICHIESTO",$M65)&gt;0</formula>
    </cfRule>
    <cfRule type="expression" dxfId="18040" priority="1151">
      <formula>SEARCH("DA CHIUDERE",$M65)&gt;0</formula>
    </cfRule>
    <cfRule type="expression" dxfId="18039" priority="1152">
      <formula>SEARCH("INTERROTTO",$M65)&gt;0</formula>
    </cfRule>
  </conditionalFormatting>
  <conditionalFormatting sqref="M65">
    <cfRule type="expression" dxfId="18038" priority="1141">
      <formula>SEARCH("IN CORSO",$M65)&gt;0</formula>
    </cfRule>
    <cfRule type="expression" dxfId="18037" priority="1142">
      <formula>SEARCH("CHIUSO",$M65)&gt;0</formula>
    </cfRule>
    <cfRule type="expression" dxfId="18036" priority="1143">
      <formula>SEARCH("EMESSO",$M65)&gt;0</formula>
    </cfRule>
    <cfRule type="expression" dxfId="18035" priority="1144">
      <formula>SEARCH("RICHIESTO",$M65)&gt;0</formula>
    </cfRule>
    <cfRule type="expression" dxfId="18034" priority="1145">
      <formula>SEARCH("DA CHIUDERE",$M65)&gt;0</formula>
    </cfRule>
    <cfRule type="expression" dxfId="18033" priority="1146">
      <formula>SEARCH("INTERROTTO",$M65)&gt;0</formula>
    </cfRule>
  </conditionalFormatting>
  <conditionalFormatting sqref="E64:G64 N64:Q64">
    <cfRule type="expression" dxfId="18032" priority="1135">
      <formula>SEARCH("IN CORSO",$M64)&gt;0</formula>
    </cfRule>
    <cfRule type="expression" dxfId="18031" priority="1136">
      <formula>SEARCH("CHIUSO",$M64)&gt;0</formula>
    </cfRule>
    <cfRule type="expression" dxfId="18030" priority="1137">
      <formula>SEARCH("EMESSO",$M64)&gt;0</formula>
    </cfRule>
    <cfRule type="expression" dxfId="18029" priority="1138">
      <formula>SEARCH("RICHIESTO",$M64)&gt;0</formula>
    </cfRule>
    <cfRule type="expression" dxfId="18028" priority="1139">
      <formula>SEARCH("DA CHIUDERE",$M64)&gt;0</formula>
    </cfRule>
    <cfRule type="expression" dxfId="18027" priority="1140">
      <formula>SEARCH("INTERROTTO",$M64)&gt;0</formula>
    </cfRule>
  </conditionalFormatting>
  <conditionalFormatting sqref="R64:S64">
    <cfRule type="expression" dxfId="18026" priority="1129">
      <formula>SEARCH("IN CORSO",$M64)&gt;0</formula>
    </cfRule>
    <cfRule type="expression" dxfId="18025" priority="1130">
      <formula>SEARCH("CHIUSO",$M64)&gt;0</formula>
    </cfRule>
    <cfRule type="expression" dxfId="18024" priority="1131">
      <formula>SEARCH("EMESSO",$M64)&gt;0</formula>
    </cfRule>
    <cfRule type="expression" dxfId="18023" priority="1132">
      <formula>SEARCH("RICHIESTO",$M64)&gt;0</formula>
    </cfRule>
    <cfRule type="expression" dxfId="18022" priority="1133">
      <formula>SEARCH("DA CHIUDERE",$M64)&gt;0</formula>
    </cfRule>
    <cfRule type="expression" dxfId="18021" priority="1134">
      <formula>SEARCH("INTERROTTO",$M64)&gt;0</formula>
    </cfRule>
  </conditionalFormatting>
  <conditionalFormatting sqref="M64">
    <cfRule type="expression" dxfId="18020" priority="1123">
      <formula>SEARCH("IN CORSO",$M64)&gt;0</formula>
    </cfRule>
    <cfRule type="expression" dxfId="18019" priority="1124">
      <formula>SEARCH("CHIUSO",$M64)&gt;0</formula>
    </cfRule>
    <cfRule type="expression" dxfId="18018" priority="1125">
      <formula>SEARCH("EMESSO",$M64)&gt;0</formula>
    </cfRule>
    <cfRule type="expression" dxfId="18017" priority="1126">
      <formula>SEARCH("RICHIESTO",$M64)&gt;0</formula>
    </cfRule>
    <cfRule type="expression" dxfId="18016" priority="1127">
      <formula>SEARCH("DA CHIUDERE",$M64)&gt;0</formula>
    </cfRule>
    <cfRule type="expression" dxfId="18015" priority="1128">
      <formula>SEARCH("INTERROTTO",$M64)&gt;0</formula>
    </cfRule>
  </conditionalFormatting>
  <conditionalFormatting sqref="E63:G63 N63:Q63">
    <cfRule type="expression" dxfId="18014" priority="1117">
      <formula>SEARCH("IN CORSO",$M63)&gt;0</formula>
    </cfRule>
    <cfRule type="expression" dxfId="18013" priority="1118">
      <formula>SEARCH("CHIUSO",$M63)&gt;0</formula>
    </cfRule>
    <cfRule type="expression" dxfId="18012" priority="1119">
      <formula>SEARCH("EMESSO",$M63)&gt;0</formula>
    </cfRule>
    <cfRule type="expression" dxfId="18011" priority="1120">
      <formula>SEARCH("RICHIESTO",$M63)&gt;0</formula>
    </cfRule>
    <cfRule type="expression" dxfId="18010" priority="1121">
      <formula>SEARCH("DA CHIUDERE",$M63)&gt;0</formula>
    </cfRule>
    <cfRule type="expression" dxfId="18009" priority="1122">
      <formula>SEARCH("INTERROTTO",$M63)&gt;0</formula>
    </cfRule>
  </conditionalFormatting>
  <conditionalFormatting sqref="R63:S63">
    <cfRule type="expression" dxfId="18008" priority="1111">
      <formula>SEARCH("IN CORSO",$M63)&gt;0</formula>
    </cfRule>
    <cfRule type="expression" dxfId="18007" priority="1112">
      <formula>SEARCH("CHIUSO",$M63)&gt;0</formula>
    </cfRule>
    <cfRule type="expression" dxfId="18006" priority="1113">
      <formula>SEARCH("EMESSO",$M63)&gt;0</formula>
    </cfRule>
    <cfRule type="expression" dxfId="18005" priority="1114">
      <formula>SEARCH("RICHIESTO",$M63)&gt;0</formula>
    </cfRule>
    <cfRule type="expression" dxfId="18004" priority="1115">
      <formula>SEARCH("DA CHIUDERE",$M63)&gt;0</formula>
    </cfRule>
    <cfRule type="expression" dxfId="18003" priority="1116">
      <formula>SEARCH("INTERROTTO",$M63)&gt;0</formula>
    </cfRule>
  </conditionalFormatting>
  <conditionalFormatting sqref="M63">
    <cfRule type="expression" dxfId="18002" priority="1105">
      <formula>SEARCH("IN CORSO",$M63)&gt;0</formula>
    </cfRule>
    <cfRule type="expression" dxfId="18001" priority="1106">
      <formula>SEARCH("CHIUSO",$M63)&gt;0</formula>
    </cfRule>
    <cfRule type="expression" dxfId="18000" priority="1107">
      <formula>SEARCH("EMESSO",$M63)&gt;0</formula>
    </cfRule>
    <cfRule type="expression" dxfId="17999" priority="1108">
      <formula>SEARCH("RICHIESTO",$M63)&gt;0</formula>
    </cfRule>
    <cfRule type="expression" dxfId="17998" priority="1109">
      <formula>SEARCH("DA CHIUDERE",$M63)&gt;0</formula>
    </cfRule>
    <cfRule type="expression" dxfId="17997" priority="1110">
      <formula>SEARCH("INTERROTTO",$M63)&gt;0</formula>
    </cfRule>
  </conditionalFormatting>
  <conditionalFormatting sqref="E62:G62 N62:Q62">
    <cfRule type="expression" dxfId="17996" priority="1099">
      <formula>SEARCH("IN CORSO",$M62)&gt;0</formula>
    </cfRule>
    <cfRule type="expression" dxfId="17995" priority="1100">
      <formula>SEARCH("CHIUSO",$M62)&gt;0</formula>
    </cfRule>
    <cfRule type="expression" dxfId="17994" priority="1101">
      <formula>SEARCH("EMESSO",$M62)&gt;0</formula>
    </cfRule>
    <cfRule type="expression" dxfId="17993" priority="1102">
      <formula>SEARCH("RICHIESTO",$M62)&gt;0</formula>
    </cfRule>
    <cfRule type="expression" dxfId="17992" priority="1103">
      <formula>SEARCH("DA CHIUDERE",$M62)&gt;0</formula>
    </cfRule>
    <cfRule type="expression" dxfId="17991" priority="1104">
      <formula>SEARCH("INTERROTTO",$M62)&gt;0</formula>
    </cfRule>
  </conditionalFormatting>
  <conditionalFormatting sqref="R62:S62">
    <cfRule type="expression" dxfId="17990" priority="1093">
      <formula>SEARCH("IN CORSO",$M62)&gt;0</formula>
    </cfRule>
    <cfRule type="expression" dxfId="17989" priority="1094">
      <formula>SEARCH("CHIUSO",$M62)&gt;0</formula>
    </cfRule>
    <cfRule type="expression" dxfId="17988" priority="1095">
      <formula>SEARCH("EMESSO",$M62)&gt;0</formula>
    </cfRule>
    <cfRule type="expression" dxfId="17987" priority="1096">
      <formula>SEARCH("RICHIESTO",$M62)&gt;0</formula>
    </cfRule>
    <cfRule type="expression" dxfId="17986" priority="1097">
      <formula>SEARCH("DA CHIUDERE",$M62)&gt;0</formula>
    </cfRule>
    <cfRule type="expression" dxfId="17985" priority="1098">
      <formula>SEARCH("INTERROTTO",$M62)&gt;0</formula>
    </cfRule>
  </conditionalFormatting>
  <conditionalFormatting sqref="M62">
    <cfRule type="expression" dxfId="17984" priority="1087">
      <formula>SEARCH("IN CORSO",$M62)&gt;0</formula>
    </cfRule>
    <cfRule type="expression" dxfId="17983" priority="1088">
      <formula>SEARCH("CHIUSO",$M62)&gt;0</formula>
    </cfRule>
    <cfRule type="expression" dxfId="17982" priority="1089">
      <formula>SEARCH("EMESSO",$M62)&gt;0</formula>
    </cfRule>
    <cfRule type="expression" dxfId="17981" priority="1090">
      <formula>SEARCH("RICHIESTO",$M62)&gt;0</formula>
    </cfRule>
    <cfRule type="expression" dxfId="17980" priority="1091">
      <formula>SEARCH("DA CHIUDERE",$M62)&gt;0</formula>
    </cfRule>
    <cfRule type="expression" dxfId="17979" priority="1092">
      <formula>SEARCH("INTERROTTO",$M62)&gt;0</formula>
    </cfRule>
  </conditionalFormatting>
  <conditionalFormatting sqref="E61:G61 N61:Q61">
    <cfRule type="expression" dxfId="17978" priority="1081">
      <formula>SEARCH("IN CORSO",$M61)&gt;0</formula>
    </cfRule>
    <cfRule type="expression" dxfId="17977" priority="1082">
      <formula>SEARCH("CHIUSO",$M61)&gt;0</formula>
    </cfRule>
    <cfRule type="expression" dxfId="17976" priority="1083">
      <formula>SEARCH("EMESSO",$M61)&gt;0</formula>
    </cfRule>
    <cfRule type="expression" dxfId="17975" priority="1084">
      <formula>SEARCH("RICHIESTO",$M61)&gt;0</formula>
    </cfRule>
    <cfRule type="expression" dxfId="17974" priority="1085">
      <formula>SEARCH("DA CHIUDERE",$M61)&gt;0</formula>
    </cfRule>
    <cfRule type="expression" dxfId="17973" priority="1086">
      <formula>SEARCH("INTERROTTO",$M61)&gt;0</formula>
    </cfRule>
  </conditionalFormatting>
  <conditionalFormatting sqref="R61:S61">
    <cfRule type="expression" dxfId="17972" priority="1075">
      <formula>SEARCH("IN CORSO",$M61)&gt;0</formula>
    </cfRule>
    <cfRule type="expression" dxfId="17971" priority="1076">
      <formula>SEARCH("CHIUSO",$M61)&gt;0</formula>
    </cfRule>
    <cfRule type="expression" dxfId="17970" priority="1077">
      <formula>SEARCH("EMESSO",$M61)&gt;0</formula>
    </cfRule>
    <cfRule type="expression" dxfId="17969" priority="1078">
      <formula>SEARCH("RICHIESTO",$M61)&gt;0</formula>
    </cfRule>
    <cfRule type="expression" dxfId="17968" priority="1079">
      <formula>SEARCH("DA CHIUDERE",$M61)&gt;0</formula>
    </cfRule>
    <cfRule type="expression" dxfId="17967" priority="1080">
      <formula>SEARCH("INTERROTTO",$M61)&gt;0</formula>
    </cfRule>
  </conditionalFormatting>
  <conditionalFormatting sqref="M61">
    <cfRule type="expression" dxfId="17966" priority="1069">
      <formula>SEARCH("IN CORSO",$M61)&gt;0</formula>
    </cfRule>
    <cfRule type="expression" dxfId="17965" priority="1070">
      <formula>SEARCH("CHIUSO",$M61)&gt;0</formula>
    </cfRule>
    <cfRule type="expression" dxfId="17964" priority="1071">
      <formula>SEARCH("EMESSO",$M61)&gt;0</formula>
    </cfRule>
    <cfRule type="expression" dxfId="17963" priority="1072">
      <formula>SEARCH("RICHIESTO",$M61)&gt;0</formula>
    </cfRule>
    <cfRule type="expression" dxfId="17962" priority="1073">
      <formula>SEARCH("DA CHIUDERE",$M61)&gt;0</formula>
    </cfRule>
    <cfRule type="expression" dxfId="17961" priority="1074">
      <formula>SEARCH("INTERROTTO",$M61)&gt;0</formula>
    </cfRule>
  </conditionalFormatting>
  <conditionalFormatting sqref="E60:G60 N60:Q60">
    <cfRule type="expression" dxfId="17960" priority="1063">
      <formula>SEARCH("IN CORSO",$M60)&gt;0</formula>
    </cfRule>
    <cfRule type="expression" dxfId="17959" priority="1064">
      <formula>SEARCH("CHIUSO",$M60)&gt;0</formula>
    </cfRule>
    <cfRule type="expression" dxfId="17958" priority="1065">
      <formula>SEARCH("EMESSO",$M60)&gt;0</formula>
    </cfRule>
    <cfRule type="expression" dxfId="17957" priority="1066">
      <formula>SEARCH("RICHIESTO",$M60)&gt;0</formula>
    </cfRule>
    <cfRule type="expression" dxfId="17956" priority="1067">
      <formula>SEARCH("DA CHIUDERE",$M60)&gt;0</formula>
    </cfRule>
    <cfRule type="expression" dxfId="17955" priority="1068">
      <formula>SEARCH("INTERROTTO",$M60)&gt;0</formula>
    </cfRule>
  </conditionalFormatting>
  <conditionalFormatting sqref="R60:S60">
    <cfRule type="expression" dxfId="17954" priority="1057">
      <formula>SEARCH("IN CORSO",$M60)&gt;0</formula>
    </cfRule>
    <cfRule type="expression" dxfId="17953" priority="1058">
      <formula>SEARCH("CHIUSO",$M60)&gt;0</formula>
    </cfRule>
    <cfRule type="expression" dxfId="17952" priority="1059">
      <formula>SEARCH("EMESSO",$M60)&gt;0</formula>
    </cfRule>
    <cfRule type="expression" dxfId="17951" priority="1060">
      <formula>SEARCH("RICHIESTO",$M60)&gt;0</formula>
    </cfRule>
    <cfRule type="expression" dxfId="17950" priority="1061">
      <formula>SEARCH("DA CHIUDERE",$M60)&gt;0</formula>
    </cfRule>
    <cfRule type="expression" dxfId="17949" priority="1062">
      <formula>SEARCH("INTERROTTO",$M60)&gt;0</formula>
    </cfRule>
  </conditionalFormatting>
  <conditionalFormatting sqref="M60">
    <cfRule type="expression" dxfId="17948" priority="1051">
      <formula>SEARCH("IN CORSO",$M60)&gt;0</formula>
    </cfRule>
    <cfRule type="expression" dxfId="17947" priority="1052">
      <formula>SEARCH("CHIUSO",$M60)&gt;0</formula>
    </cfRule>
    <cfRule type="expression" dxfId="17946" priority="1053">
      <formula>SEARCH("EMESSO",$M60)&gt;0</formula>
    </cfRule>
    <cfRule type="expression" dxfId="17945" priority="1054">
      <formula>SEARCH("RICHIESTO",$M60)&gt;0</formula>
    </cfRule>
    <cfRule type="expression" dxfId="17944" priority="1055">
      <formula>SEARCH("DA CHIUDERE",$M60)&gt;0</formula>
    </cfRule>
    <cfRule type="expression" dxfId="17943" priority="1056">
      <formula>SEARCH("INTERROTTO",$M60)&gt;0</formula>
    </cfRule>
  </conditionalFormatting>
  <conditionalFormatting sqref="E59:G59 N59:Q59">
    <cfRule type="expression" dxfId="17942" priority="1045">
      <formula>SEARCH("IN CORSO",$M59)&gt;0</formula>
    </cfRule>
    <cfRule type="expression" dxfId="17941" priority="1046">
      <formula>SEARCH("CHIUSO",$M59)&gt;0</formula>
    </cfRule>
    <cfRule type="expression" dxfId="17940" priority="1047">
      <formula>SEARCH("EMESSO",$M59)&gt;0</formula>
    </cfRule>
    <cfRule type="expression" dxfId="17939" priority="1048">
      <formula>SEARCH("RICHIESTO",$M59)&gt;0</formula>
    </cfRule>
    <cfRule type="expression" dxfId="17938" priority="1049">
      <formula>SEARCH("DA CHIUDERE",$M59)&gt;0</formula>
    </cfRule>
    <cfRule type="expression" dxfId="17937" priority="1050">
      <formula>SEARCH("INTERROTTO",$M59)&gt;0</formula>
    </cfRule>
  </conditionalFormatting>
  <conditionalFormatting sqref="R59:S59">
    <cfRule type="expression" dxfId="17936" priority="1039">
      <formula>SEARCH("IN CORSO",$M59)&gt;0</formula>
    </cfRule>
    <cfRule type="expression" dxfId="17935" priority="1040">
      <formula>SEARCH("CHIUSO",$M59)&gt;0</formula>
    </cfRule>
    <cfRule type="expression" dxfId="17934" priority="1041">
      <formula>SEARCH("EMESSO",$M59)&gt;0</formula>
    </cfRule>
    <cfRule type="expression" dxfId="17933" priority="1042">
      <formula>SEARCH("RICHIESTO",$M59)&gt;0</formula>
    </cfRule>
    <cfRule type="expression" dxfId="17932" priority="1043">
      <formula>SEARCH("DA CHIUDERE",$M59)&gt;0</formula>
    </cfRule>
    <cfRule type="expression" dxfId="17931" priority="1044">
      <formula>SEARCH("INTERROTTO",$M59)&gt;0</formula>
    </cfRule>
  </conditionalFormatting>
  <conditionalFormatting sqref="M59">
    <cfRule type="expression" dxfId="17930" priority="1033">
      <formula>SEARCH("IN CORSO",$M59)&gt;0</formula>
    </cfRule>
    <cfRule type="expression" dxfId="17929" priority="1034">
      <formula>SEARCH("CHIUSO",$M59)&gt;0</formula>
    </cfRule>
    <cfRule type="expression" dxfId="17928" priority="1035">
      <formula>SEARCH("EMESSO",$M59)&gt;0</formula>
    </cfRule>
    <cfRule type="expression" dxfId="17927" priority="1036">
      <formula>SEARCH("RICHIESTO",$M59)&gt;0</formula>
    </cfRule>
    <cfRule type="expression" dxfId="17926" priority="1037">
      <formula>SEARCH("DA CHIUDERE",$M59)&gt;0</formula>
    </cfRule>
    <cfRule type="expression" dxfId="17925" priority="1038">
      <formula>SEARCH("INTERROTTO",$M59)&gt;0</formula>
    </cfRule>
  </conditionalFormatting>
  <conditionalFormatting sqref="E58:G58 N58:Q58">
    <cfRule type="expression" dxfId="17924" priority="1027">
      <formula>SEARCH("IN CORSO",$M58)&gt;0</formula>
    </cfRule>
    <cfRule type="expression" dxfId="17923" priority="1028">
      <formula>SEARCH("CHIUSO",$M58)&gt;0</formula>
    </cfRule>
    <cfRule type="expression" dxfId="17922" priority="1029">
      <formula>SEARCH("EMESSO",$M58)&gt;0</formula>
    </cfRule>
    <cfRule type="expression" dxfId="17921" priority="1030">
      <formula>SEARCH("RICHIESTO",$M58)&gt;0</formula>
    </cfRule>
    <cfRule type="expression" dxfId="17920" priority="1031">
      <formula>SEARCH("DA CHIUDERE",$M58)&gt;0</formula>
    </cfRule>
    <cfRule type="expression" dxfId="17919" priority="1032">
      <formula>SEARCH("INTERROTTO",$M58)&gt;0</formula>
    </cfRule>
  </conditionalFormatting>
  <conditionalFormatting sqref="R58:S58">
    <cfRule type="expression" dxfId="17918" priority="1021">
      <formula>SEARCH("IN CORSO",$M58)&gt;0</formula>
    </cfRule>
    <cfRule type="expression" dxfId="17917" priority="1022">
      <formula>SEARCH("CHIUSO",$M58)&gt;0</formula>
    </cfRule>
    <cfRule type="expression" dxfId="17916" priority="1023">
      <formula>SEARCH("EMESSO",$M58)&gt;0</formula>
    </cfRule>
    <cfRule type="expression" dxfId="17915" priority="1024">
      <formula>SEARCH("RICHIESTO",$M58)&gt;0</formula>
    </cfRule>
    <cfRule type="expression" dxfId="17914" priority="1025">
      <formula>SEARCH("DA CHIUDERE",$M58)&gt;0</formula>
    </cfRule>
    <cfRule type="expression" dxfId="17913" priority="1026">
      <formula>SEARCH("INTERROTTO",$M58)&gt;0</formula>
    </cfRule>
  </conditionalFormatting>
  <conditionalFormatting sqref="M58">
    <cfRule type="expression" dxfId="17912" priority="1015">
      <formula>SEARCH("IN CORSO",$M58)&gt;0</formula>
    </cfRule>
    <cfRule type="expression" dxfId="17911" priority="1016">
      <formula>SEARCH("CHIUSO",$M58)&gt;0</formula>
    </cfRule>
    <cfRule type="expression" dxfId="17910" priority="1017">
      <formula>SEARCH("EMESSO",$M58)&gt;0</formula>
    </cfRule>
    <cfRule type="expression" dxfId="17909" priority="1018">
      <formula>SEARCH("RICHIESTO",$M58)&gt;0</formula>
    </cfRule>
    <cfRule type="expression" dxfId="17908" priority="1019">
      <formula>SEARCH("DA CHIUDERE",$M58)&gt;0</formula>
    </cfRule>
    <cfRule type="expression" dxfId="17907" priority="1020">
      <formula>SEARCH("INTERROTTO",$M58)&gt;0</formula>
    </cfRule>
  </conditionalFormatting>
  <conditionalFormatting sqref="E57:G57 N57:Q57">
    <cfRule type="expression" dxfId="17906" priority="1009">
      <formula>SEARCH("IN CORSO",$M57)&gt;0</formula>
    </cfRule>
    <cfRule type="expression" dxfId="17905" priority="1010">
      <formula>SEARCH("CHIUSO",$M57)&gt;0</formula>
    </cfRule>
    <cfRule type="expression" dxfId="17904" priority="1011">
      <formula>SEARCH("EMESSO",$M57)&gt;0</formula>
    </cfRule>
    <cfRule type="expression" dxfId="17903" priority="1012">
      <formula>SEARCH("RICHIESTO",$M57)&gt;0</formula>
    </cfRule>
    <cfRule type="expression" dxfId="17902" priority="1013">
      <formula>SEARCH("DA CHIUDERE",$M57)&gt;0</formula>
    </cfRule>
    <cfRule type="expression" dxfId="17901" priority="1014">
      <formula>SEARCH("INTERROTTO",$M57)&gt;0</formula>
    </cfRule>
  </conditionalFormatting>
  <conditionalFormatting sqref="R57:S57">
    <cfRule type="expression" dxfId="17900" priority="1003">
      <formula>SEARCH("IN CORSO",$M57)&gt;0</formula>
    </cfRule>
    <cfRule type="expression" dxfId="17899" priority="1004">
      <formula>SEARCH("CHIUSO",$M57)&gt;0</formula>
    </cfRule>
    <cfRule type="expression" dxfId="17898" priority="1005">
      <formula>SEARCH("EMESSO",$M57)&gt;0</formula>
    </cfRule>
    <cfRule type="expression" dxfId="17897" priority="1006">
      <formula>SEARCH("RICHIESTO",$M57)&gt;0</formula>
    </cfRule>
    <cfRule type="expression" dxfId="17896" priority="1007">
      <formula>SEARCH("DA CHIUDERE",$M57)&gt;0</formula>
    </cfRule>
    <cfRule type="expression" dxfId="17895" priority="1008">
      <formula>SEARCH("INTERROTTO",$M57)&gt;0</formula>
    </cfRule>
  </conditionalFormatting>
  <conditionalFormatting sqref="M57">
    <cfRule type="expression" dxfId="17894" priority="997">
      <formula>SEARCH("IN CORSO",$M57)&gt;0</formula>
    </cfRule>
    <cfRule type="expression" dxfId="17893" priority="998">
      <formula>SEARCH("CHIUSO",$M57)&gt;0</formula>
    </cfRule>
    <cfRule type="expression" dxfId="17892" priority="999">
      <formula>SEARCH("EMESSO",$M57)&gt;0</formula>
    </cfRule>
    <cfRule type="expression" dxfId="17891" priority="1000">
      <formula>SEARCH("RICHIESTO",$M57)&gt;0</formula>
    </cfRule>
    <cfRule type="expression" dxfId="17890" priority="1001">
      <formula>SEARCH("DA CHIUDERE",$M57)&gt;0</formula>
    </cfRule>
    <cfRule type="expression" dxfId="17889" priority="1002">
      <formula>SEARCH("INTERROTTO",$M57)&gt;0</formula>
    </cfRule>
  </conditionalFormatting>
  <conditionalFormatting sqref="E56:G56 N56:Q56">
    <cfRule type="expression" dxfId="17888" priority="991">
      <formula>SEARCH("IN CORSO",$M56)&gt;0</formula>
    </cfRule>
    <cfRule type="expression" dxfId="17887" priority="992">
      <formula>SEARCH("CHIUSO",$M56)&gt;0</formula>
    </cfRule>
    <cfRule type="expression" dxfId="17886" priority="993">
      <formula>SEARCH("EMESSO",$M56)&gt;0</formula>
    </cfRule>
    <cfRule type="expression" dxfId="17885" priority="994">
      <formula>SEARCH("RICHIESTO",$M56)&gt;0</formula>
    </cfRule>
    <cfRule type="expression" dxfId="17884" priority="995">
      <formula>SEARCH("DA CHIUDERE",$M56)&gt;0</formula>
    </cfRule>
    <cfRule type="expression" dxfId="17883" priority="996">
      <formula>SEARCH("INTERROTTO",$M56)&gt;0</formula>
    </cfRule>
  </conditionalFormatting>
  <conditionalFormatting sqref="R56:S56">
    <cfRule type="expression" dxfId="17882" priority="985">
      <formula>SEARCH("IN CORSO",$M56)&gt;0</formula>
    </cfRule>
    <cfRule type="expression" dxfId="17881" priority="986">
      <formula>SEARCH("CHIUSO",$M56)&gt;0</formula>
    </cfRule>
    <cfRule type="expression" dxfId="17880" priority="987">
      <formula>SEARCH("EMESSO",$M56)&gt;0</formula>
    </cfRule>
    <cfRule type="expression" dxfId="17879" priority="988">
      <formula>SEARCH("RICHIESTO",$M56)&gt;0</formula>
    </cfRule>
    <cfRule type="expression" dxfId="17878" priority="989">
      <formula>SEARCH("DA CHIUDERE",$M56)&gt;0</formula>
    </cfRule>
    <cfRule type="expression" dxfId="17877" priority="990">
      <formula>SEARCH("INTERROTTO",$M56)&gt;0</formula>
    </cfRule>
  </conditionalFormatting>
  <conditionalFormatting sqref="M56">
    <cfRule type="expression" dxfId="17876" priority="979">
      <formula>SEARCH("IN CORSO",$M56)&gt;0</formula>
    </cfRule>
    <cfRule type="expression" dxfId="17875" priority="980">
      <formula>SEARCH("CHIUSO",$M56)&gt;0</formula>
    </cfRule>
    <cfRule type="expression" dxfId="17874" priority="981">
      <formula>SEARCH("EMESSO",$M56)&gt;0</formula>
    </cfRule>
    <cfRule type="expression" dxfId="17873" priority="982">
      <formula>SEARCH("RICHIESTO",$M56)&gt;0</formula>
    </cfRule>
    <cfRule type="expression" dxfId="17872" priority="983">
      <formula>SEARCH("DA CHIUDERE",$M56)&gt;0</formula>
    </cfRule>
    <cfRule type="expression" dxfId="17871" priority="984">
      <formula>SEARCH("INTERROTTO",$M56)&gt;0</formula>
    </cfRule>
  </conditionalFormatting>
  <conditionalFormatting sqref="E55:G55 N55:Q55">
    <cfRule type="expression" dxfId="17870" priority="973">
      <formula>SEARCH("IN CORSO",$M55)&gt;0</formula>
    </cfRule>
    <cfRule type="expression" dxfId="17869" priority="974">
      <formula>SEARCH("CHIUSO",$M55)&gt;0</formula>
    </cfRule>
    <cfRule type="expression" dxfId="17868" priority="975">
      <formula>SEARCH("EMESSO",$M55)&gt;0</formula>
    </cfRule>
    <cfRule type="expression" dxfId="17867" priority="976">
      <formula>SEARCH("RICHIESTO",$M55)&gt;0</formula>
    </cfRule>
    <cfRule type="expression" dxfId="17866" priority="977">
      <formula>SEARCH("DA CHIUDERE",$M55)&gt;0</formula>
    </cfRule>
    <cfRule type="expression" dxfId="17865" priority="978">
      <formula>SEARCH("INTERROTTO",$M55)&gt;0</formula>
    </cfRule>
  </conditionalFormatting>
  <conditionalFormatting sqref="R55:S55">
    <cfRule type="expression" dxfId="17864" priority="967">
      <formula>SEARCH("IN CORSO",$M55)&gt;0</formula>
    </cfRule>
    <cfRule type="expression" dxfId="17863" priority="968">
      <formula>SEARCH("CHIUSO",$M55)&gt;0</formula>
    </cfRule>
    <cfRule type="expression" dxfId="17862" priority="969">
      <formula>SEARCH("EMESSO",$M55)&gt;0</formula>
    </cfRule>
    <cfRule type="expression" dxfId="17861" priority="970">
      <formula>SEARCH("RICHIESTO",$M55)&gt;0</formula>
    </cfRule>
    <cfRule type="expression" dxfId="17860" priority="971">
      <formula>SEARCH("DA CHIUDERE",$M55)&gt;0</formula>
    </cfRule>
    <cfRule type="expression" dxfId="17859" priority="972">
      <formula>SEARCH("INTERROTTO",$M55)&gt;0</formula>
    </cfRule>
  </conditionalFormatting>
  <conditionalFormatting sqref="M55">
    <cfRule type="expression" dxfId="17858" priority="961">
      <formula>SEARCH("IN CORSO",$M55)&gt;0</formula>
    </cfRule>
    <cfRule type="expression" dxfId="17857" priority="962">
      <formula>SEARCH("CHIUSO",$M55)&gt;0</formula>
    </cfRule>
    <cfRule type="expression" dxfId="17856" priority="963">
      <formula>SEARCH("EMESSO",$M55)&gt;0</formula>
    </cfRule>
    <cfRule type="expression" dxfId="17855" priority="964">
      <formula>SEARCH("RICHIESTO",$M55)&gt;0</formula>
    </cfRule>
    <cfRule type="expression" dxfId="17854" priority="965">
      <formula>SEARCH("DA CHIUDERE",$M55)&gt;0</formula>
    </cfRule>
    <cfRule type="expression" dxfId="17853" priority="966">
      <formula>SEARCH("INTERROTTO",$M55)&gt;0</formula>
    </cfRule>
  </conditionalFormatting>
  <conditionalFormatting sqref="E54:G54 N54:Q54">
    <cfRule type="expression" dxfId="17852" priority="955">
      <formula>SEARCH("IN CORSO",$M54)&gt;0</formula>
    </cfRule>
    <cfRule type="expression" dxfId="17851" priority="956">
      <formula>SEARCH("CHIUSO",$M54)&gt;0</formula>
    </cfRule>
    <cfRule type="expression" dxfId="17850" priority="957">
      <formula>SEARCH("EMESSO",$M54)&gt;0</formula>
    </cfRule>
    <cfRule type="expression" dxfId="17849" priority="958">
      <formula>SEARCH("RICHIESTO",$M54)&gt;0</formula>
    </cfRule>
    <cfRule type="expression" dxfId="17848" priority="959">
      <formula>SEARCH("DA CHIUDERE",$M54)&gt;0</formula>
    </cfRule>
    <cfRule type="expression" dxfId="17847" priority="960">
      <formula>SEARCH("INTERROTTO",$M54)&gt;0</formula>
    </cfRule>
  </conditionalFormatting>
  <conditionalFormatting sqref="R54:S54">
    <cfRule type="expression" dxfId="17846" priority="949">
      <formula>SEARCH("IN CORSO",$M54)&gt;0</formula>
    </cfRule>
    <cfRule type="expression" dxfId="17845" priority="950">
      <formula>SEARCH("CHIUSO",$M54)&gt;0</formula>
    </cfRule>
    <cfRule type="expression" dxfId="17844" priority="951">
      <formula>SEARCH("EMESSO",$M54)&gt;0</formula>
    </cfRule>
    <cfRule type="expression" dxfId="17843" priority="952">
      <formula>SEARCH("RICHIESTO",$M54)&gt;0</formula>
    </cfRule>
    <cfRule type="expression" dxfId="17842" priority="953">
      <formula>SEARCH("DA CHIUDERE",$M54)&gt;0</formula>
    </cfRule>
    <cfRule type="expression" dxfId="17841" priority="954">
      <formula>SEARCH("INTERROTTO",$M54)&gt;0</formula>
    </cfRule>
  </conditionalFormatting>
  <conditionalFormatting sqref="M54">
    <cfRule type="expression" dxfId="17840" priority="943">
      <formula>SEARCH("IN CORSO",$M54)&gt;0</formula>
    </cfRule>
    <cfRule type="expression" dxfId="17839" priority="944">
      <formula>SEARCH("CHIUSO",$M54)&gt;0</formula>
    </cfRule>
    <cfRule type="expression" dxfId="17838" priority="945">
      <formula>SEARCH("EMESSO",$M54)&gt;0</formula>
    </cfRule>
    <cfRule type="expression" dxfId="17837" priority="946">
      <formula>SEARCH("RICHIESTO",$M54)&gt;0</formula>
    </cfRule>
    <cfRule type="expression" dxfId="17836" priority="947">
      <formula>SEARCH("DA CHIUDERE",$M54)&gt;0</formula>
    </cfRule>
    <cfRule type="expression" dxfId="17835" priority="948">
      <formula>SEARCH("INTERROTTO",$M54)&gt;0</formula>
    </cfRule>
  </conditionalFormatting>
  <conditionalFormatting sqref="E53:G53 N53:Q53">
    <cfRule type="expression" dxfId="17834" priority="937">
      <formula>SEARCH("IN CORSO",$M53)&gt;0</formula>
    </cfRule>
    <cfRule type="expression" dxfId="17833" priority="938">
      <formula>SEARCH("CHIUSO",$M53)&gt;0</formula>
    </cfRule>
    <cfRule type="expression" dxfId="17832" priority="939">
      <formula>SEARCH("EMESSO",$M53)&gt;0</formula>
    </cfRule>
    <cfRule type="expression" dxfId="17831" priority="940">
      <formula>SEARCH("RICHIESTO",$M53)&gt;0</formula>
    </cfRule>
    <cfRule type="expression" dxfId="17830" priority="941">
      <formula>SEARCH("DA CHIUDERE",$M53)&gt;0</formula>
    </cfRule>
    <cfRule type="expression" dxfId="17829" priority="942">
      <formula>SEARCH("INTERROTTO",$M53)&gt;0</formula>
    </cfRule>
  </conditionalFormatting>
  <conditionalFormatting sqref="R53:S53">
    <cfRule type="expression" dxfId="17828" priority="931">
      <formula>SEARCH("IN CORSO",$M53)&gt;0</formula>
    </cfRule>
    <cfRule type="expression" dxfId="17827" priority="932">
      <formula>SEARCH("CHIUSO",$M53)&gt;0</formula>
    </cfRule>
    <cfRule type="expression" dxfId="17826" priority="933">
      <formula>SEARCH("EMESSO",$M53)&gt;0</formula>
    </cfRule>
    <cfRule type="expression" dxfId="17825" priority="934">
      <formula>SEARCH("RICHIESTO",$M53)&gt;0</formula>
    </cfRule>
    <cfRule type="expression" dxfId="17824" priority="935">
      <formula>SEARCH("DA CHIUDERE",$M53)&gt;0</formula>
    </cfRule>
    <cfRule type="expression" dxfId="17823" priority="936">
      <formula>SEARCH("INTERROTTO",$M53)&gt;0</formula>
    </cfRule>
  </conditionalFormatting>
  <conditionalFormatting sqref="M53">
    <cfRule type="expression" dxfId="17822" priority="925">
      <formula>SEARCH("IN CORSO",$M53)&gt;0</formula>
    </cfRule>
    <cfRule type="expression" dxfId="17821" priority="926">
      <formula>SEARCH("CHIUSO",$M53)&gt;0</formula>
    </cfRule>
    <cfRule type="expression" dxfId="17820" priority="927">
      <formula>SEARCH("EMESSO",$M53)&gt;0</formula>
    </cfRule>
    <cfRule type="expression" dxfId="17819" priority="928">
      <formula>SEARCH("RICHIESTO",$M53)&gt;0</formula>
    </cfRule>
    <cfRule type="expression" dxfId="17818" priority="929">
      <formula>SEARCH("DA CHIUDERE",$M53)&gt;0</formula>
    </cfRule>
    <cfRule type="expression" dxfId="17817" priority="930">
      <formula>SEARCH("INTERROTTO",$M53)&gt;0</formula>
    </cfRule>
  </conditionalFormatting>
  <conditionalFormatting sqref="E52:G52 N52:Q52">
    <cfRule type="expression" dxfId="17816" priority="919">
      <formula>SEARCH("IN CORSO",$M52)&gt;0</formula>
    </cfRule>
    <cfRule type="expression" dxfId="17815" priority="920">
      <formula>SEARCH("CHIUSO",$M52)&gt;0</formula>
    </cfRule>
    <cfRule type="expression" dxfId="17814" priority="921">
      <formula>SEARCH("EMESSO",$M52)&gt;0</formula>
    </cfRule>
    <cfRule type="expression" dxfId="17813" priority="922">
      <formula>SEARCH("RICHIESTO",$M52)&gt;0</formula>
    </cfRule>
    <cfRule type="expression" dxfId="17812" priority="923">
      <formula>SEARCH("DA CHIUDERE",$M52)&gt;0</formula>
    </cfRule>
    <cfRule type="expression" dxfId="17811" priority="924">
      <formula>SEARCH("INTERROTTO",$M52)&gt;0</formula>
    </cfRule>
  </conditionalFormatting>
  <conditionalFormatting sqref="R52:S52">
    <cfRule type="expression" dxfId="17810" priority="913">
      <formula>SEARCH("IN CORSO",$M52)&gt;0</formula>
    </cfRule>
    <cfRule type="expression" dxfId="17809" priority="914">
      <formula>SEARCH("CHIUSO",$M52)&gt;0</formula>
    </cfRule>
    <cfRule type="expression" dxfId="17808" priority="915">
      <formula>SEARCH("EMESSO",$M52)&gt;0</formula>
    </cfRule>
    <cfRule type="expression" dxfId="17807" priority="916">
      <formula>SEARCH("RICHIESTO",$M52)&gt;0</formula>
    </cfRule>
    <cfRule type="expression" dxfId="17806" priority="917">
      <formula>SEARCH("DA CHIUDERE",$M52)&gt;0</formula>
    </cfRule>
    <cfRule type="expression" dxfId="17805" priority="918">
      <formula>SEARCH("INTERROTTO",$M52)&gt;0</formula>
    </cfRule>
  </conditionalFormatting>
  <conditionalFormatting sqref="M52">
    <cfRule type="expression" dxfId="17804" priority="907">
      <formula>SEARCH("IN CORSO",$M52)&gt;0</formula>
    </cfRule>
    <cfRule type="expression" dxfId="17803" priority="908">
      <formula>SEARCH("CHIUSO",$M52)&gt;0</formula>
    </cfRule>
    <cfRule type="expression" dxfId="17802" priority="909">
      <formula>SEARCH("EMESSO",$M52)&gt;0</formula>
    </cfRule>
    <cfRule type="expression" dxfId="17801" priority="910">
      <formula>SEARCH("RICHIESTO",$M52)&gt;0</formula>
    </cfRule>
    <cfRule type="expression" dxfId="17800" priority="911">
      <formula>SEARCH("DA CHIUDERE",$M52)&gt;0</formula>
    </cfRule>
    <cfRule type="expression" dxfId="17799" priority="912">
      <formula>SEARCH("INTERROTTO",$M52)&gt;0</formula>
    </cfRule>
  </conditionalFormatting>
  <conditionalFormatting sqref="E51:G51 N51:Q51">
    <cfRule type="expression" dxfId="17798" priority="901">
      <formula>SEARCH("IN CORSO",$M51)&gt;0</formula>
    </cfRule>
    <cfRule type="expression" dxfId="17797" priority="902">
      <formula>SEARCH("CHIUSO",$M51)&gt;0</formula>
    </cfRule>
    <cfRule type="expression" dxfId="17796" priority="903">
      <formula>SEARCH("EMESSO",$M51)&gt;0</formula>
    </cfRule>
    <cfRule type="expression" dxfId="17795" priority="904">
      <formula>SEARCH("RICHIESTO",$M51)&gt;0</formula>
    </cfRule>
    <cfRule type="expression" dxfId="17794" priority="905">
      <formula>SEARCH("DA CHIUDERE",$M51)&gt;0</formula>
    </cfRule>
    <cfRule type="expression" dxfId="17793" priority="906">
      <formula>SEARCH("INTERROTTO",$M51)&gt;0</formula>
    </cfRule>
  </conditionalFormatting>
  <conditionalFormatting sqref="R51:S51">
    <cfRule type="expression" dxfId="17792" priority="895">
      <formula>SEARCH("IN CORSO",$M51)&gt;0</formula>
    </cfRule>
    <cfRule type="expression" dxfId="17791" priority="896">
      <formula>SEARCH("CHIUSO",$M51)&gt;0</formula>
    </cfRule>
    <cfRule type="expression" dxfId="17790" priority="897">
      <formula>SEARCH("EMESSO",$M51)&gt;0</formula>
    </cfRule>
    <cfRule type="expression" dxfId="17789" priority="898">
      <formula>SEARCH("RICHIESTO",$M51)&gt;0</formula>
    </cfRule>
    <cfRule type="expression" dxfId="17788" priority="899">
      <formula>SEARCH("DA CHIUDERE",$M51)&gt;0</formula>
    </cfRule>
    <cfRule type="expression" dxfId="17787" priority="900">
      <formula>SEARCH("INTERROTTO",$M51)&gt;0</formula>
    </cfRule>
  </conditionalFormatting>
  <conditionalFormatting sqref="M51">
    <cfRule type="expression" dxfId="17786" priority="889">
      <formula>SEARCH("IN CORSO",$M51)&gt;0</formula>
    </cfRule>
    <cfRule type="expression" dxfId="17785" priority="890">
      <formula>SEARCH("CHIUSO",$M51)&gt;0</formula>
    </cfRule>
    <cfRule type="expression" dxfId="17784" priority="891">
      <formula>SEARCH("EMESSO",$M51)&gt;0</formula>
    </cfRule>
    <cfRule type="expression" dxfId="17783" priority="892">
      <formula>SEARCH("RICHIESTO",$M51)&gt;0</formula>
    </cfRule>
    <cfRule type="expression" dxfId="17782" priority="893">
      <formula>SEARCH("DA CHIUDERE",$M51)&gt;0</formula>
    </cfRule>
    <cfRule type="expression" dxfId="17781" priority="894">
      <formula>SEARCH("INTERROTTO",$M51)&gt;0</formula>
    </cfRule>
  </conditionalFormatting>
  <conditionalFormatting sqref="E50:G50 N50:Q50">
    <cfRule type="expression" dxfId="17780" priority="883">
      <formula>SEARCH("IN CORSO",$M50)&gt;0</formula>
    </cfRule>
    <cfRule type="expression" dxfId="17779" priority="884">
      <formula>SEARCH("CHIUSO",$M50)&gt;0</formula>
    </cfRule>
    <cfRule type="expression" dxfId="17778" priority="885">
      <formula>SEARCH("EMESSO",$M50)&gt;0</formula>
    </cfRule>
    <cfRule type="expression" dxfId="17777" priority="886">
      <formula>SEARCH("RICHIESTO",$M50)&gt;0</formula>
    </cfRule>
    <cfRule type="expression" dxfId="17776" priority="887">
      <formula>SEARCH("DA CHIUDERE",$M50)&gt;0</formula>
    </cfRule>
    <cfRule type="expression" dxfId="17775" priority="888">
      <formula>SEARCH("INTERROTTO",$M50)&gt;0</formula>
    </cfRule>
  </conditionalFormatting>
  <conditionalFormatting sqref="R50:S50">
    <cfRule type="expression" dxfId="17774" priority="877">
      <formula>SEARCH("IN CORSO",$M50)&gt;0</formula>
    </cfRule>
    <cfRule type="expression" dxfId="17773" priority="878">
      <formula>SEARCH("CHIUSO",$M50)&gt;0</formula>
    </cfRule>
    <cfRule type="expression" dxfId="17772" priority="879">
      <formula>SEARCH("EMESSO",$M50)&gt;0</formula>
    </cfRule>
    <cfRule type="expression" dxfId="17771" priority="880">
      <formula>SEARCH("RICHIESTO",$M50)&gt;0</formula>
    </cfRule>
    <cfRule type="expression" dxfId="17770" priority="881">
      <formula>SEARCH("DA CHIUDERE",$M50)&gt;0</formula>
    </cfRule>
    <cfRule type="expression" dxfId="17769" priority="882">
      <formula>SEARCH("INTERROTTO",$M50)&gt;0</formula>
    </cfRule>
  </conditionalFormatting>
  <conditionalFormatting sqref="M50">
    <cfRule type="expression" dxfId="17768" priority="871">
      <formula>SEARCH("IN CORSO",$M50)&gt;0</formula>
    </cfRule>
    <cfRule type="expression" dxfId="17767" priority="872">
      <formula>SEARCH("CHIUSO",$M50)&gt;0</formula>
    </cfRule>
    <cfRule type="expression" dxfId="17766" priority="873">
      <formula>SEARCH("EMESSO",$M50)&gt;0</formula>
    </cfRule>
    <cfRule type="expression" dxfId="17765" priority="874">
      <formula>SEARCH("RICHIESTO",$M50)&gt;0</formula>
    </cfRule>
    <cfRule type="expression" dxfId="17764" priority="875">
      <formula>SEARCH("DA CHIUDERE",$M50)&gt;0</formula>
    </cfRule>
    <cfRule type="expression" dxfId="17763" priority="876">
      <formula>SEARCH("INTERROTTO",$M50)&gt;0</formula>
    </cfRule>
  </conditionalFormatting>
  <conditionalFormatting sqref="E49:G49 N49:Q49">
    <cfRule type="expression" dxfId="17762" priority="865">
      <formula>SEARCH("IN CORSO",$M49)&gt;0</formula>
    </cfRule>
    <cfRule type="expression" dxfId="17761" priority="866">
      <formula>SEARCH("CHIUSO",$M49)&gt;0</formula>
    </cfRule>
    <cfRule type="expression" dxfId="17760" priority="867">
      <formula>SEARCH("EMESSO",$M49)&gt;0</formula>
    </cfRule>
    <cfRule type="expression" dxfId="17759" priority="868">
      <formula>SEARCH("RICHIESTO",$M49)&gt;0</formula>
    </cfRule>
    <cfRule type="expression" dxfId="17758" priority="869">
      <formula>SEARCH("DA CHIUDERE",$M49)&gt;0</formula>
    </cfRule>
    <cfRule type="expression" dxfId="17757" priority="870">
      <formula>SEARCH("INTERROTTO",$M49)&gt;0</formula>
    </cfRule>
  </conditionalFormatting>
  <conditionalFormatting sqref="R49:S49">
    <cfRule type="expression" dxfId="17756" priority="859">
      <formula>SEARCH("IN CORSO",$M49)&gt;0</formula>
    </cfRule>
    <cfRule type="expression" dxfId="17755" priority="860">
      <formula>SEARCH("CHIUSO",$M49)&gt;0</formula>
    </cfRule>
    <cfRule type="expression" dxfId="17754" priority="861">
      <formula>SEARCH("EMESSO",$M49)&gt;0</formula>
    </cfRule>
    <cfRule type="expression" dxfId="17753" priority="862">
      <formula>SEARCH("RICHIESTO",$M49)&gt;0</formula>
    </cfRule>
    <cfRule type="expression" dxfId="17752" priority="863">
      <formula>SEARCH("DA CHIUDERE",$M49)&gt;0</formula>
    </cfRule>
    <cfRule type="expression" dxfId="17751" priority="864">
      <formula>SEARCH("INTERROTTO",$M49)&gt;0</formula>
    </cfRule>
  </conditionalFormatting>
  <conditionalFormatting sqref="M49">
    <cfRule type="expression" dxfId="17750" priority="853">
      <formula>SEARCH("IN CORSO",$M49)&gt;0</formula>
    </cfRule>
    <cfRule type="expression" dxfId="17749" priority="854">
      <formula>SEARCH("CHIUSO",$M49)&gt;0</formula>
    </cfRule>
    <cfRule type="expression" dxfId="17748" priority="855">
      <formula>SEARCH("EMESSO",$M49)&gt;0</formula>
    </cfRule>
    <cfRule type="expression" dxfId="17747" priority="856">
      <formula>SEARCH("RICHIESTO",$M49)&gt;0</formula>
    </cfRule>
    <cfRule type="expression" dxfId="17746" priority="857">
      <formula>SEARCH("DA CHIUDERE",$M49)&gt;0</formula>
    </cfRule>
    <cfRule type="expression" dxfId="17745" priority="858">
      <formula>SEARCH("INTERROTTO",$M49)&gt;0</formula>
    </cfRule>
  </conditionalFormatting>
  <conditionalFormatting sqref="E48:G48 N48:Q48">
    <cfRule type="expression" dxfId="17744" priority="847">
      <formula>SEARCH("IN CORSO",$M48)&gt;0</formula>
    </cfRule>
    <cfRule type="expression" dxfId="17743" priority="848">
      <formula>SEARCH("CHIUSO",$M48)&gt;0</formula>
    </cfRule>
    <cfRule type="expression" dxfId="17742" priority="849">
      <formula>SEARCH("EMESSO",$M48)&gt;0</formula>
    </cfRule>
    <cfRule type="expression" dxfId="17741" priority="850">
      <formula>SEARCH("RICHIESTO",$M48)&gt;0</formula>
    </cfRule>
    <cfRule type="expression" dxfId="17740" priority="851">
      <formula>SEARCH("DA CHIUDERE",$M48)&gt;0</formula>
    </cfRule>
    <cfRule type="expression" dxfId="17739" priority="852">
      <formula>SEARCH("INTERROTTO",$M48)&gt;0</formula>
    </cfRule>
  </conditionalFormatting>
  <conditionalFormatting sqref="R48:S48">
    <cfRule type="expression" dxfId="17738" priority="841">
      <formula>SEARCH("IN CORSO",$M48)&gt;0</formula>
    </cfRule>
    <cfRule type="expression" dxfId="17737" priority="842">
      <formula>SEARCH("CHIUSO",$M48)&gt;0</formula>
    </cfRule>
    <cfRule type="expression" dxfId="17736" priority="843">
      <formula>SEARCH("EMESSO",$M48)&gt;0</formula>
    </cfRule>
    <cfRule type="expression" dxfId="17735" priority="844">
      <formula>SEARCH("RICHIESTO",$M48)&gt;0</formula>
    </cfRule>
    <cfRule type="expression" dxfId="17734" priority="845">
      <formula>SEARCH("DA CHIUDERE",$M48)&gt;0</formula>
    </cfRule>
    <cfRule type="expression" dxfId="17733" priority="846">
      <formula>SEARCH("INTERROTTO",$M48)&gt;0</formula>
    </cfRule>
  </conditionalFormatting>
  <conditionalFormatting sqref="M48">
    <cfRule type="expression" dxfId="17732" priority="835">
      <formula>SEARCH("IN CORSO",$M48)&gt;0</formula>
    </cfRule>
    <cfRule type="expression" dxfId="17731" priority="836">
      <formula>SEARCH("CHIUSO",$M48)&gt;0</formula>
    </cfRule>
    <cfRule type="expression" dxfId="17730" priority="837">
      <formula>SEARCH("EMESSO",$M48)&gt;0</formula>
    </cfRule>
    <cfRule type="expression" dxfId="17729" priority="838">
      <formula>SEARCH("RICHIESTO",$M48)&gt;0</formula>
    </cfRule>
    <cfRule type="expression" dxfId="17728" priority="839">
      <formula>SEARCH("DA CHIUDERE",$M48)&gt;0</formula>
    </cfRule>
    <cfRule type="expression" dxfId="17727" priority="840">
      <formula>SEARCH("INTERROTTO",$M48)&gt;0</formula>
    </cfRule>
  </conditionalFormatting>
  <conditionalFormatting sqref="E47:G47 N47:Q47">
    <cfRule type="expression" dxfId="17726" priority="829">
      <formula>SEARCH("IN CORSO",$M47)&gt;0</formula>
    </cfRule>
    <cfRule type="expression" dxfId="17725" priority="830">
      <formula>SEARCH("CHIUSO",$M47)&gt;0</formula>
    </cfRule>
    <cfRule type="expression" dxfId="17724" priority="831">
      <formula>SEARCH("EMESSO",$M47)&gt;0</formula>
    </cfRule>
    <cfRule type="expression" dxfId="17723" priority="832">
      <formula>SEARCH("RICHIESTO",$M47)&gt;0</formula>
    </cfRule>
    <cfRule type="expression" dxfId="17722" priority="833">
      <formula>SEARCH("DA CHIUDERE",$M47)&gt;0</formula>
    </cfRule>
    <cfRule type="expression" dxfId="17721" priority="834">
      <formula>SEARCH("INTERROTTO",$M47)&gt;0</formula>
    </cfRule>
  </conditionalFormatting>
  <conditionalFormatting sqref="R47:S47">
    <cfRule type="expression" dxfId="17720" priority="823">
      <formula>SEARCH("IN CORSO",$M47)&gt;0</formula>
    </cfRule>
    <cfRule type="expression" dxfId="17719" priority="824">
      <formula>SEARCH("CHIUSO",$M47)&gt;0</formula>
    </cfRule>
    <cfRule type="expression" dxfId="17718" priority="825">
      <formula>SEARCH("EMESSO",$M47)&gt;0</formula>
    </cfRule>
    <cfRule type="expression" dxfId="17717" priority="826">
      <formula>SEARCH("RICHIESTO",$M47)&gt;0</formula>
    </cfRule>
    <cfRule type="expression" dxfId="17716" priority="827">
      <formula>SEARCH("DA CHIUDERE",$M47)&gt;0</formula>
    </cfRule>
    <cfRule type="expression" dxfId="17715" priority="828">
      <formula>SEARCH("INTERROTTO",$M47)&gt;0</formula>
    </cfRule>
  </conditionalFormatting>
  <conditionalFormatting sqref="M47">
    <cfRule type="expression" dxfId="17714" priority="817">
      <formula>SEARCH("IN CORSO",$M47)&gt;0</formula>
    </cfRule>
    <cfRule type="expression" dxfId="17713" priority="818">
      <formula>SEARCH("CHIUSO",$M47)&gt;0</formula>
    </cfRule>
    <cfRule type="expression" dxfId="17712" priority="819">
      <formula>SEARCH("EMESSO",$M47)&gt;0</formula>
    </cfRule>
    <cfRule type="expression" dxfId="17711" priority="820">
      <formula>SEARCH("RICHIESTO",$M47)&gt;0</formula>
    </cfRule>
    <cfRule type="expression" dxfId="17710" priority="821">
      <formula>SEARCH("DA CHIUDERE",$M47)&gt;0</formula>
    </cfRule>
    <cfRule type="expression" dxfId="17709" priority="822">
      <formula>SEARCH("INTERROTTO",$M47)&gt;0</formula>
    </cfRule>
  </conditionalFormatting>
  <conditionalFormatting sqref="E46:G46 N46:Q46">
    <cfRule type="expression" dxfId="17708" priority="811">
      <formula>SEARCH("IN CORSO",$M46)&gt;0</formula>
    </cfRule>
    <cfRule type="expression" dxfId="17707" priority="812">
      <formula>SEARCH("CHIUSO",$M46)&gt;0</formula>
    </cfRule>
    <cfRule type="expression" dxfId="17706" priority="813">
      <formula>SEARCH("EMESSO",$M46)&gt;0</formula>
    </cfRule>
    <cfRule type="expression" dxfId="17705" priority="814">
      <formula>SEARCH("RICHIESTO",$M46)&gt;0</formula>
    </cfRule>
    <cfRule type="expression" dxfId="17704" priority="815">
      <formula>SEARCH("DA CHIUDERE",$M46)&gt;0</formula>
    </cfRule>
    <cfRule type="expression" dxfId="17703" priority="816">
      <formula>SEARCH("INTERROTTO",$M46)&gt;0</formula>
    </cfRule>
  </conditionalFormatting>
  <conditionalFormatting sqref="R46:S46">
    <cfRule type="expression" dxfId="17702" priority="805">
      <formula>SEARCH("IN CORSO",$M46)&gt;0</formula>
    </cfRule>
    <cfRule type="expression" dxfId="17701" priority="806">
      <formula>SEARCH("CHIUSO",$M46)&gt;0</formula>
    </cfRule>
    <cfRule type="expression" dxfId="17700" priority="807">
      <formula>SEARCH("EMESSO",$M46)&gt;0</formula>
    </cfRule>
    <cfRule type="expression" dxfId="17699" priority="808">
      <formula>SEARCH("RICHIESTO",$M46)&gt;0</formula>
    </cfRule>
    <cfRule type="expression" dxfId="17698" priority="809">
      <formula>SEARCH("DA CHIUDERE",$M46)&gt;0</formula>
    </cfRule>
    <cfRule type="expression" dxfId="17697" priority="810">
      <formula>SEARCH("INTERROTTO",$M46)&gt;0</formula>
    </cfRule>
  </conditionalFormatting>
  <conditionalFormatting sqref="M46">
    <cfRule type="expression" dxfId="17696" priority="799">
      <formula>SEARCH("IN CORSO",$M46)&gt;0</formula>
    </cfRule>
    <cfRule type="expression" dxfId="17695" priority="800">
      <formula>SEARCH("CHIUSO",$M46)&gt;0</formula>
    </cfRule>
    <cfRule type="expression" dxfId="17694" priority="801">
      <formula>SEARCH("EMESSO",$M46)&gt;0</formula>
    </cfRule>
    <cfRule type="expression" dxfId="17693" priority="802">
      <formula>SEARCH("RICHIESTO",$M46)&gt;0</formula>
    </cfRule>
    <cfRule type="expression" dxfId="17692" priority="803">
      <formula>SEARCH("DA CHIUDERE",$M46)&gt;0</formula>
    </cfRule>
    <cfRule type="expression" dxfId="17691" priority="804">
      <formula>SEARCH("INTERROTTO",$M46)&gt;0</formula>
    </cfRule>
  </conditionalFormatting>
  <conditionalFormatting sqref="E45:G45 N45:Q45">
    <cfRule type="expression" dxfId="17690" priority="793">
      <formula>SEARCH("IN CORSO",$M45)&gt;0</formula>
    </cfRule>
    <cfRule type="expression" dxfId="17689" priority="794">
      <formula>SEARCH("CHIUSO",$M45)&gt;0</formula>
    </cfRule>
    <cfRule type="expression" dxfId="17688" priority="795">
      <formula>SEARCH("EMESSO",$M45)&gt;0</formula>
    </cfRule>
    <cfRule type="expression" dxfId="17687" priority="796">
      <formula>SEARCH("RICHIESTO",$M45)&gt;0</formula>
    </cfRule>
    <cfRule type="expression" dxfId="17686" priority="797">
      <formula>SEARCH("DA CHIUDERE",$M45)&gt;0</formula>
    </cfRule>
    <cfRule type="expression" dxfId="17685" priority="798">
      <formula>SEARCH("INTERROTTO",$M45)&gt;0</formula>
    </cfRule>
  </conditionalFormatting>
  <conditionalFormatting sqref="R45:S45">
    <cfRule type="expression" dxfId="17684" priority="787">
      <formula>SEARCH("IN CORSO",$M45)&gt;0</formula>
    </cfRule>
    <cfRule type="expression" dxfId="17683" priority="788">
      <formula>SEARCH("CHIUSO",$M45)&gt;0</formula>
    </cfRule>
    <cfRule type="expression" dxfId="17682" priority="789">
      <formula>SEARCH("EMESSO",$M45)&gt;0</formula>
    </cfRule>
    <cfRule type="expression" dxfId="17681" priority="790">
      <formula>SEARCH("RICHIESTO",$M45)&gt;0</formula>
    </cfRule>
    <cfRule type="expression" dxfId="17680" priority="791">
      <formula>SEARCH("DA CHIUDERE",$M45)&gt;0</formula>
    </cfRule>
    <cfRule type="expression" dxfId="17679" priority="792">
      <formula>SEARCH("INTERROTTO",$M45)&gt;0</formula>
    </cfRule>
  </conditionalFormatting>
  <conditionalFormatting sqref="M45">
    <cfRule type="expression" dxfId="17678" priority="781">
      <formula>SEARCH("IN CORSO",$M45)&gt;0</formula>
    </cfRule>
    <cfRule type="expression" dxfId="17677" priority="782">
      <formula>SEARCH("CHIUSO",$M45)&gt;0</formula>
    </cfRule>
    <cfRule type="expression" dxfId="17676" priority="783">
      <formula>SEARCH("EMESSO",$M45)&gt;0</formula>
    </cfRule>
    <cfRule type="expression" dxfId="17675" priority="784">
      <formula>SEARCH("RICHIESTO",$M45)&gt;0</formula>
    </cfRule>
    <cfRule type="expression" dxfId="17674" priority="785">
      <formula>SEARCH("DA CHIUDERE",$M45)&gt;0</formula>
    </cfRule>
    <cfRule type="expression" dxfId="17673" priority="786">
      <formula>SEARCH("INTERROTTO",$M45)&gt;0</formula>
    </cfRule>
  </conditionalFormatting>
  <conditionalFormatting sqref="E44:G44 N44:Q44">
    <cfRule type="expression" dxfId="17672" priority="775">
      <formula>SEARCH("IN CORSO",$M44)&gt;0</formula>
    </cfRule>
    <cfRule type="expression" dxfId="17671" priority="776">
      <formula>SEARCH("CHIUSO",$M44)&gt;0</formula>
    </cfRule>
    <cfRule type="expression" dxfId="17670" priority="777">
      <formula>SEARCH("EMESSO",$M44)&gt;0</formula>
    </cfRule>
    <cfRule type="expression" dxfId="17669" priority="778">
      <formula>SEARCH("RICHIESTO",$M44)&gt;0</formula>
    </cfRule>
    <cfRule type="expression" dxfId="17668" priority="779">
      <formula>SEARCH("DA CHIUDERE",$M44)&gt;0</formula>
    </cfRule>
    <cfRule type="expression" dxfId="17667" priority="780">
      <formula>SEARCH("INTERROTTO",$M44)&gt;0</formula>
    </cfRule>
  </conditionalFormatting>
  <conditionalFormatting sqref="R44:S44">
    <cfRule type="expression" dxfId="17666" priority="769">
      <formula>SEARCH("IN CORSO",$M44)&gt;0</formula>
    </cfRule>
    <cfRule type="expression" dxfId="17665" priority="770">
      <formula>SEARCH("CHIUSO",$M44)&gt;0</formula>
    </cfRule>
    <cfRule type="expression" dxfId="17664" priority="771">
      <formula>SEARCH("EMESSO",$M44)&gt;0</formula>
    </cfRule>
    <cfRule type="expression" dxfId="17663" priority="772">
      <formula>SEARCH("RICHIESTO",$M44)&gt;0</formula>
    </cfRule>
    <cfRule type="expression" dxfId="17662" priority="773">
      <formula>SEARCH("DA CHIUDERE",$M44)&gt;0</formula>
    </cfRule>
    <cfRule type="expression" dxfId="17661" priority="774">
      <formula>SEARCH("INTERROTTO",$M44)&gt;0</formula>
    </cfRule>
  </conditionalFormatting>
  <conditionalFormatting sqref="M44">
    <cfRule type="expression" dxfId="17660" priority="763">
      <formula>SEARCH("IN CORSO",$M44)&gt;0</formula>
    </cfRule>
    <cfRule type="expression" dxfId="17659" priority="764">
      <formula>SEARCH("CHIUSO",$M44)&gt;0</formula>
    </cfRule>
    <cfRule type="expression" dxfId="17658" priority="765">
      <formula>SEARCH("EMESSO",$M44)&gt;0</formula>
    </cfRule>
    <cfRule type="expression" dxfId="17657" priority="766">
      <formula>SEARCH("RICHIESTO",$M44)&gt;0</formula>
    </cfRule>
    <cfRule type="expression" dxfId="17656" priority="767">
      <formula>SEARCH("DA CHIUDERE",$M44)&gt;0</formula>
    </cfRule>
    <cfRule type="expression" dxfId="17655" priority="768">
      <formula>SEARCH("INTERROTTO",$M44)&gt;0</formula>
    </cfRule>
  </conditionalFormatting>
  <conditionalFormatting sqref="E43:G43 N43:Q43">
    <cfRule type="expression" dxfId="17654" priority="757">
      <formula>SEARCH("IN CORSO",$M43)&gt;0</formula>
    </cfRule>
    <cfRule type="expression" dxfId="17653" priority="758">
      <formula>SEARCH("CHIUSO",$M43)&gt;0</formula>
    </cfRule>
    <cfRule type="expression" dxfId="17652" priority="759">
      <formula>SEARCH("EMESSO",$M43)&gt;0</formula>
    </cfRule>
    <cfRule type="expression" dxfId="17651" priority="760">
      <formula>SEARCH("RICHIESTO",$M43)&gt;0</formula>
    </cfRule>
    <cfRule type="expression" dxfId="17650" priority="761">
      <formula>SEARCH("DA CHIUDERE",$M43)&gt;0</formula>
    </cfRule>
    <cfRule type="expression" dxfId="17649" priority="762">
      <formula>SEARCH("INTERROTTO",$M43)&gt;0</formula>
    </cfRule>
  </conditionalFormatting>
  <conditionalFormatting sqref="R43:S43">
    <cfRule type="expression" dxfId="17648" priority="751">
      <formula>SEARCH("IN CORSO",$M43)&gt;0</formula>
    </cfRule>
    <cfRule type="expression" dxfId="17647" priority="752">
      <formula>SEARCH("CHIUSO",$M43)&gt;0</formula>
    </cfRule>
    <cfRule type="expression" dxfId="17646" priority="753">
      <formula>SEARCH("EMESSO",$M43)&gt;0</formula>
    </cfRule>
    <cfRule type="expression" dxfId="17645" priority="754">
      <formula>SEARCH("RICHIESTO",$M43)&gt;0</formula>
    </cfRule>
    <cfRule type="expression" dxfId="17644" priority="755">
      <formula>SEARCH("DA CHIUDERE",$M43)&gt;0</formula>
    </cfRule>
    <cfRule type="expression" dxfId="17643" priority="756">
      <formula>SEARCH("INTERROTTO",$M43)&gt;0</formula>
    </cfRule>
  </conditionalFormatting>
  <conditionalFormatting sqref="M43">
    <cfRule type="expression" dxfId="17642" priority="745">
      <formula>SEARCH("IN CORSO",$M43)&gt;0</formula>
    </cfRule>
    <cfRule type="expression" dxfId="17641" priority="746">
      <formula>SEARCH("CHIUSO",$M43)&gt;0</formula>
    </cfRule>
    <cfRule type="expression" dxfId="17640" priority="747">
      <formula>SEARCH("EMESSO",$M43)&gt;0</formula>
    </cfRule>
    <cfRule type="expression" dxfId="17639" priority="748">
      <formula>SEARCH("RICHIESTO",$M43)&gt;0</formula>
    </cfRule>
    <cfRule type="expression" dxfId="17638" priority="749">
      <formula>SEARCH("DA CHIUDERE",$M43)&gt;0</formula>
    </cfRule>
    <cfRule type="expression" dxfId="17637" priority="750">
      <formula>SEARCH("INTERROTTO",$M43)&gt;0</formula>
    </cfRule>
  </conditionalFormatting>
  <conditionalFormatting sqref="E42:G42 N42:Q42">
    <cfRule type="expression" dxfId="17636" priority="739">
      <formula>SEARCH("IN CORSO",$M42)&gt;0</formula>
    </cfRule>
    <cfRule type="expression" dxfId="17635" priority="740">
      <formula>SEARCH("CHIUSO",$M42)&gt;0</formula>
    </cfRule>
    <cfRule type="expression" dxfId="17634" priority="741">
      <formula>SEARCH("EMESSO",$M42)&gt;0</formula>
    </cfRule>
    <cfRule type="expression" dxfId="17633" priority="742">
      <formula>SEARCH("RICHIESTO",$M42)&gt;0</formula>
    </cfRule>
    <cfRule type="expression" dxfId="17632" priority="743">
      <formula>SEARCH("DA CHIUDERE",$M42)&gt;0</formula>
    </cfRule>
    <cfRule type="expression" dxfId="17631" priority="744">
      <formula>SEARCH("INTERROTTO",$M42)&gt;0</formula>
    </cfRule>
  </conditionalFormatting>
  <conditionalFormatting sqref="R42:S42">
    <cfRule type="expression" dxfId="17630" priority="733">
      <formula>SEARCH("IN CORSO",$M42)&gt;0</formula>
    </cfRule>
    <cfRule type="expression" dxfId="17629" priority="734">
      <formula>SEARCH("CHIUSO",$M42)&gt;0</formula>
    </cfRule>
    <cfRule type="expression" dxfId="17628" priority="735">
      <formula>SEARCH("EMESSO",$M42)&gt;0</formula>
    </cfRule>
    <cfRule type="expression" dxfId="17627" priority="736">
      <formula>SEARCH("RICHIESTO",$M42)&gt;0</formula>
    </cfRule>
    <cfRule type="expression" dxfId="17626" priority="737">
      <formula>SEARCH("DA CHIUDERE",$M42)&gt;0</formula>
    </cfRule>
    <cfRule type="expression" dxfId="17625" priority="738">
      <formula>SEARCH("INTERROTTO",$M42)&gt;0</formula>
    </cfRule>
  </conditionalFormatting>
  <conditionalFormatting sqref="M42">
    <cfRule type="expression" dxfId="17624" priority="727">
      <formula>SEARCH("IN CORSO",$M42)&gt;0</formula>
    </cfRule>
    <cfRule type="expression" dxfId="17623" priority="728">
      <formula>SEARCH("CHIUSO",$M42)&gt;0</formula>
    </cfRule>
    <cfRule type="expression" dxfId="17622" priority="729">
      <formula>SEARCH("EMESSO",$M42)&gt;0</formula>
    </cfRule>
    <cfRule type="expression" dxfId="17621" priority="730">
      <formula>SEARCH("RICHIESTO",$M42)&gt;0</formula>
    </cfRule>
    <cfRule type="expression" dxfId="17620" priority="731">
      <formula>SEARCH("DA CHIUDERE",$M42)&gt;0</formula>
    </cfRule>
    <cfRule type="expression" dxfId="17619" priority="732">
      <formula>SEARCH("INTERROTTO",$M42)&gt;0</formula>
    </cfRule>
  </conditionalFormatting>
  <conditionalFormatting sqref="E41:G41 N41:Q41">
    <cfRule type="expression" dxfId="17618" priority="721">
      <formula>SEARCH("IN CORSO",$M41)&gt;0</formula>
    </cfRule>
    <cfRule type="expression" dxfId="17617" priority="722">
      <formula>SEARCH("CHIUSO",$M41)&gt;0</formula>
    </cfRule>
    <cfRule type="expression" dxfId="17616" priority="723">
      <formula>SEARCH("EMESSO",$M41)&gt;0</formula>
    </cfRule>
    <cfRule type="expression" dxfId="17615" priority="724">
      <formula>SEARCH("RICHIESTO",$M41)&gt;0</formula>
    </cfRule>
    <cfRule type="expression" dxfId="17614" priority="725">
      <formula>SEARCH("DA CHIUDERE",$M41)&gt;0</formula>
    </cfRule>
    <cfRule type="expression" dxfId="17613" priority="726">
      <formula>SEARCH("INTERROTTO",$M41)&gt;0</formula>
    </cfRule>
  </conditionalFormatting>
  <conditionalFormatting sqref="R41:S41">
    <cfRule type="expression" dxfId="17612" priority="715">
      <formula>SEARCH("IN CORSO",$M41)&gt;0</formula>
    </cfRule>
    <cfRule type="expression" dxfId="17611" priority="716">
      <formula>SEARCH("CHIUSO",$M41)&gt;0</formula>
    </cfRule>
    <cfRule type="expression" dxfId="17610" priority="717">
      <formula>SEARCH("EMESSO",$M41)&gt;0</formula>
    </cfRule>
    <cfRule type="expression" dxfId="17609" priority="718">
      <formula>SEARCH("RICHIESTO",$M41)&gt;0</formula>
    </cfRule>
    <cfRule type="expression" dxfId="17608" priority="719">
      <formula>SEARCH("DA CHIUDERE",$M41)&gt;0</formula>
    </cfRule>
    <cfRule type="expression" dxfId="17607" priority="720">
      <formula>SEARCH("INTERROTTO",$M41)&gt;0</formula>
    </cfRule>
  </conditionalFormatting>
  <conditionalFormatting sqref="M41">
    <cfRule type="expression" dxfId="17606" priority="709">
      <formula>SEARCH("IN CORSO",$M41)&gt;0</formula>
    </cfRule>
    <cfRule type="expression" dxfId="17605" priority="710">
      <formula>SEARCH("CHIUSO",$M41)&gt;0</formula>
    </cfRule>
    <cfRule type="expression" dxfId="17604" priority="711">
      <formula>SEARCH("EMESSO",$M41)&gt;0</formula>
    </cfRule>
    <cfRule type="expression" dxfId="17603" priority="712">
      <formula>SEARCH("RICHIESTO",$M41)&gt;0</formula>
    </cfRule>
    <cfRule type="expression" dxfId="17602" priority="713">
      <formula>SEARCH("DA CHIUDERE",$M41)&gt;0</formula>
    </cfRule>
    <cfRule type="expression" dxfId="17601" priority="714">
      <formula>SEARCH("INTERROTTO",$M41)&gt;0</formula>
    </cfRule>
  </conditionalFormatting>
  <conditionalFormatting sqref="E40:G40 N40:Q40">
    <cfRule type="expression" dxfId="17600" priority="703">
      <formula>SEARCH("IN CORSO",$M40)&gt;0</formula>
    </cfRule>
    <cfRule type="expression" dxfId="17599" priority="704">
      <formula>SEARCH("CHIUSO",$M40)&gt;0</formula>
    </cfRule>
    <cfRule type="expression" dxfId="17598" priority="705">
      <formula>SEARCH("EMESSO",$M40)&gt;0</formula>
    </cfRule>
    <cfRule type="expression" dxfId="17597" priority="706">
      <formula>SEARCH("RICHIESTO",$M40)&gt;0</formula>
    </cfRule>
    <cfRule type="expression" dxfId="17596" priority="707">
      <formula>SEARCH("DA CHIUDERE",$M40)&gt;0</formula>
    </cfRule>
    <cfRule type="expression" dxfId="17595" priority="708">
      <formula>SEARCH("INTERROTTO",$M40)&gt;0</formula>
    </cfRule>
  </conditionalFormatting>
  <conditionalFormatting sqref="R40:S40">
    <cfRule type="expression" dxfId="17594" priority="697">
      <formula>SEARCH("IN CORSO",$M40)&gt;0</formula>
    </cfRule>
    <cfRule type="expression" dxfId="17593" priority="698">
      <formula>SEARCH("CHIUSO",$M40)&gt;0</formula>
    </cfRule>
    <cfRule type="expression" dxfId="17592" priority="699">
      <formula>SEARCH("EMESSO",$M40)&gt;0</formula>
    </cfRule>
    <cfRule type="expression" dxfId="17591" priority="700">
      <formula>SEARCH("RICHIESTO",$M40)&gt;0</formula>
    </cfRule>
    <cfRule type="expression" dxfId="17590" priority="701">
      <formula>SEARCH("DA CHIUDERE",$M40)&gt;0</formula>
    </cfRule>
    <cfRule type="expression" dxfId="17589" priority="702">
      <formula>SEARCH("INTERROTTO",$M40)&gt;0</formula>
    </cfRule>
  </conditionalFormatting>
  <conditionalFormatting sqref="M40">
    <cfRule type="expression" dxfId="17588" priority="691">
      <formula>SEARCH("IN CORSO",$M40)&gt;0</formula>
    </cfRule>
    <cfRule type="expression" dxfId="17587" priority="692">
      <formula>SEARCH("CHIUSO",$M40)&gt;0</formula>
    </cfRule>
    <cfRule type="expression" dxfId="17586" priority="693">
      <formula>SEARCH("EMESSO",$M40)&gt;0</formula>
    </cfRule>
    <cfRule type="expression" dxfId="17585" priority="694">
      <formula>SEARCH("RICHIESTO",$M40)&gt;0</formula>
    </cfRule>
    <cfRule type="expression" dxfId="17584" priority="695">
      <formula>SEARCH("DA CHIUDERE",$M40)&gt;0</formula>
    </cfRule>
    <cfRule type="expression" dxfId="17583" priority="696">
      <formula>SEARCH("INTERROTTO",$M40)&gt;0</formula>
    </cfRule>
  </conditionalFormatting>
  <conditionalFormatting sqref="E39:G39 N39:Q39">
    <cfRule type="expression" dxfId="17582" priority="685">
      <formula>SEARCH("IN CORSO",$M39)&gt;0</formula>
    </cfRule>
    <cfRule type="expression" dxfId="17581" priority="686">
      <formula>SEARCH("CHIUSO",$M39)&gt;0</formula>
    </cfRule>
    <cfRule type="expression" dxfId="17580" priority="687">
      <formula>SEARCH("EMESSO",$M39)&gt;0</formula>
    </cfRule>
    <cfRule type="expression" dxfId="17579" priority="688">
      <formula>SEARCH("RICHIESTO",$M39)&gt;0</formula>
    </cfRule>
    <cfRule type="expression" dxfId="17578" priority="689">
      <formula>SEARCH("DA CHIUDERE",$M39)&gt;0</formula>
    </cfRule>
    <cfRule type="expression" dxfId="17577" priority="690">
      <formula>SEARCH("INTERROTTO",$M39)&gt;0</formula>
    </cfRule>
  </conditionalFormatting>
  <conditionalFormatting sqref="R39:S39">
    <cfRule type="expression" dxfId="17576" priority="679">
      <formula>SEARCH("IN CORSO",$M39)&gt;0</formula>
    </cfRule>
    <cfRule type="expression" dxfId="17575" priority="680">
      <formula>SEARCH("CHIUSO",$M39)&gt;0</formula>
    </cfRule>
    <cfRule type="expression" dxfId="17574" priority="681">
      <formula>SEARCH("EMESSO",$M39)&gt;0</formula>
    </cfRule>
    <cfRule type="expression" dxfId="17573" priority="682">
      <formula>SEARCH("RICHIESTO",$M39)&gt;0</formula>
    </cfRule>
    <cfRule type="expression" dxfId="17572" priority="683">
      <formula>SEARCH("DA CHIUDERE",$M39)&gt;0</formula>
    </cfRule>
    <cfRule type="expression" dxfId="17571" priority="684">
      <formula>SEARCH("INTERROTTO",$M39)&gt;0</formula>
    </cfRule>
  </conditionalFormatting>
  <conditionalFormatting sqref="M39">
    <cfRule type="expression" dxfId="17570" priority="673">
      <formula>SEARCH("IN CORSO",$M39)&gt;0</formula>
    </cfRule>
    <cfRule type="expression" dxfId="17569" priority="674">
      <formula>SEARCH("CHIUSO",$M39)&gt;0</formula>
    </cfRule>
    <cfRule type="expression" dxfId="17568" priority="675">
      <formula>SEARCH("EMESSO",$M39)&gt;0</formula>
    </cfRule>
    <cfRule type="expression" dxfId="17567" priority="676">
      <formula>SEARCH("RICHIESTO",$M39)&gt;0</formula>
    </cfRule>
    <cfRule type="expression" dxfId="17566" priority="677">
      <formula>SEARCH("DA CHIUDERE",$M39)&gt;0</formula>
    </cfRule>
    <cfRule type="expression" dxfId="17565" priority="678">
      <formula>SEARCH("INTERROTTO",$M39)&gt;0</formula>
    </cfRule>
  </conditionalFormatting>
  <conditionalFormatting sqref="E38:G38 N38:Q38">
    <cfRule type="expression" dxfId="17564" priority="667">
      <formula>SEARCH("IN CORSO",$M38)&gt;0</formula>
    </cfRule>
    <cfRule type="expression" dxfId="17563" priority="668">
      <formula>SEARCH("CHIUSO",$M38)&gt;0</formula>
    </cfRule>
    <cfRule type="expression" dxfId="17562" priority="669">
      <formula>SEARCH("EMESSO",$M38)&gt;0</formula>
    </cfRule>
    <cfRule type="expression" dxfId="17561" priority="670">
      <formula>SEARCH("RICHIESTO",$M38)&gt;0</formula>
    </cfRule>
    <cfRule type="expression" dxfId="17560" priority="671">
      <formula>SEARCH("DA CHIUDERE",$M38)&gt;0</formula>
    </cfRule>
    <cfRule type="expression" dxfId="17559" priority="672">
      <formula>SEARCH("INTERROTTO",$M38)&gt;0</formula>
    </cfRule>
  </conditionalFormatting>
  <conditionalFormatting sqref="R38:S38">
    <cfRule type="expression" dxfId="17558" priority="661">
      <formula>SEARCH("IN CORSO",$M38)&gt;0</formula>
    </cfRule>
    <cfRule type="expression" dxfId="17557" priority="662">
      <formula>SEARCH("CHIUSO",$M38)&gt;0</formula>
    </cfRule>
    <cfRule type="expression" dxfId="17556" priority="663">
      <formula>SEARCH("EMESSO",$M38)&gt;0</formula>
    </cfRule>
    <cfRule type="expression" dxfId="17555" priority="664">
      <formula>SEARCH("RICHIESTO",$M38)&gt;0</formula>
    </cfRule>
    <cfRule type="expression" dxfId="17554" priority="665">
      <formula>SEARCH("DA CHIUDERE",$M38)&gt;0</formula>
    </cfRule>
    <cfRule type="expression" dxfId="17553" priority="666">
      <formula>SEARCH("INTERROTTO",$M38)&gt;0</formula>
    </cfRule>
  </conditionalFormatting>
  <conditionalFormatting sqref="M38">
    <cfRule type="expression" dxfId="17552" priority="655">
      <formula>SEARCH("IN CORSO",$M38)&gt;0</formula>
    </cfRule>
    <cfRule type="expression" dxfId="17551" priority="656">
      <formula>SEARCH("CHIUSO",$M38)&gt;0</formula>
    </cfRule>
    <cfRule type="expression" dxfId="17550" priority="657">
      <formula>SEARCH("EMESSO",$M38)&gt;0</formula>
    </cfRule>
    <cfRule type="expression" dxfId="17549" priority="658">
      <formula>SEARCH("RICHIESTO",$M38)&gt;0</formula>
    </cfRule>
    <cfRule type="expression" dxfId="17548" priority="659">
      <formula>SEARCH("DA CHIUDERE",$M38)&gt;0</formula>
    </cfRule>
    <cfRule type="expression" dxfId="17547" priority="660">
      <formula>SEARCH("INTERROTTO",$M38)&gt;0</formula>
    </cfRule>
  </conditionalFormatting>
  <conditionalFormatting sqref="E37:G37 N37:Q37">
    <cfRule type="expression" dxfId="17546" priority="649">
      <formula>SEARCH("IN CORSO",$M37)&gt;0</formula>
    </cfRule>
    <cfRule type="expression" dxfId="17545" priority="650">
      <formula>SEARCH("CHIUSO",$M37)&gt;0</formula>
    </cfRule>
    <cfRule type="expression" dxfId="17544" priority="651">
      <formula>SEARCH("EMESSO",$M37)&gt;0</formula>
    </cfRule>
    <cfRule type="expression" dxfId="17543" priority="652">
      <formula>SEARCH("RICHIESTO",$M37)&gt;0</formula>
    </cfRule>
    <cfRule type="expression" dxfId="17542" priority="653">
      <formula>SEARCH("DA CHIUDERE",$M37)&gt;0</formula>
    </cfRule>
    <cfRule type="expression" dxfId="17541" priority="654">
      <formula>SEARCH("INTERROTTO",$M37)&gt;0</formula>
    </cfRule>
  </conditionalFormatting>
  <conditionalFormatting sqref="R37:S37">
    <cfRule type="expression" dxfId="17540" priority="643">
      <formula>SEARCH("IN CORSO",$M37)&gt;0</formula>
    </cfRule>
    <cfRule type="expression" dxfId="17539" priority="644">
      <formula>SEARCH("CHIUSO",$M37)&gt;0</formula>
    </cfRule>
    <cfRule type="expression" dxfId="17538" priority="645">
      <formula>SEARCH("EMESSO",$M37)&gt;0</formula>
    </cfRule>
    <cfRule type="expression" dxfId="17537" priority="646">
      <formula>SEARCH("RICHIESTO",$M37)&gt;0</formula>
    </cfRule>
    <cfRule type="expression" dxfId="17536" priority="647">
      <formula>SEARCH("DA CHIUDERE",$M37)&gt;0</formula>
    </cfRule>
    <cfRule type="expression" dxfId="17535" priority="648">
      <formula>SEARCH("INTERROTTO",$M37)&gt;0</formula>
    </cfRule>
  </conditionalFormatting>
  <conditionalFormatting sqref="M37">
    <cfRule type="expression" dxfId="17534" priority="637">
      <formula>SEARCH("IN CORSO",$M37)&gt;0</formula>
    </cfRule>
    <cfRule type="expression" dxfId="17533" priority="638">
      <formula>SEARCH("CHIUSO",$M37)&gt;0</formula>
    </cfRule>
    <cfRule type="expression" dxfId="17532" priority="639">
      <formula>SEARCH("EMESSO",$M37)&gt;0</formula>
    </cfRule>
    <cfRule type="expression" dxfId="17531" priority="640">
      <formula>SEARCH("RICHIESTO",$M37)&gt;0</formula>
    </cfRule>
    <cfRule type="expression" dxfId="17530" priority="641">
      <formula>SEARCH("DA CHIUDERE",$M37)&gt;0</formula>
    </cfRule>
    <cfRule type="expression" dxfId="17529" priority="642">
      <formula>SEARCH("INTERROTTO",$M37)&gt;0</formula>
    </cfRule>
  </conditionalFormatting>
  <conditionalFormatting sqref="E36:G36 N36:Q36">
    <cfRule type="expression" dxfId="17528" priority="631">
      <formula>SEARCH("IN CORSO",$M36)&gt;0</formula>
    </cfRule>
    <cfRule type="expression" dxfId="17527" priority="632">
      <formula>SEARCH("CHIUSO",$M36)&gt;0</formula>
    </cfRule>
    <cfRule type="expression" dxfId="17526" priority="633">
      <formula>SEARCH("EMESSO",$M36)&gt;0</formula>
    </cfRule>
    <cfRule type="expression" dxfId="17525" priority="634">
      <formula>SEARCH("RICHIESTO",$M36)&gt;0</formula>
    </cfRule>
    <cfRule type="expression" dxfId="17524" priority="635">
      <formula>SEARCH("DA CHIUDERE",$M36)&gt;0</formula>
    </cfRule>
    <cfRule type="expression" dxfId="17523" priority="636">
      <formula>SEARCH("INTERROTTO",$M36)&gt;0</formula>
    </cfRule>
  </conditionalFormatting>
  <conditionalFormatting sqref="R36">
    <cfRule type="expression" dxfId="17522" priority="625">
      <formula>SEARCH("IN CORSO",$M36)&gt;0</formula>
    </cfRule>
    <cfRule type="expression" dxfId="17521" priority="626">
      <formula>SEARCH("CHIUSO",$M36)&gt;0</formula>
    </cfRule>
    <cfRule type="expression" dxfId="17520" priority="627">
      <formula>SEARCH("EMESSO",$M36)&gt;0</formula>
    </cfRule>
    <cfRule type="expression" dxfId="17519" priority="628">
      <formula>SEARCH("RICHIESTO",$M36)&gt;0</formula>
    </cfRule>
    <cfRule type="expression" dxfId="17518" priority="629">
      <formula>SEARCH("DA CHIUDERE",$M36)&gt;0</formula>
    </cfRule>
    <cfRule type="expression" dxfId="17517" priority="630">
      <formula>SEARCH("INTERROTTO",$M36)&gt;0</formula>
    </cfRule>
  </conditionalFormatting>
  <conditionalFormatting sqref="R35:S35">
    <cfRule type="expression" dxfId="17516" priority="607">
      <formula>SEARCH("IN CORSO",$M35)&gt;0</formula>
    </cfRule>
    <cfRule type="expression" dxfId="17515" priority="608">
      <formula>SEARCH("CHIUSO",$M35)&gt;0</formula>
    </cfRule>
    <cfRule type="expression" dxfId="17514" priority="609">
      <formula>SEARCH("EMESSO",$M35)&gt;0</formula>
    </cfRule>
    <cfRule type="expression" dxfId="17513" priority="610">
      <formula>SEARCH("RICHIESTO",$M35)&gt;0</formula>
    </cfRule>
    <cfRule type="expression" dxfId="17512" priority="611">
      <formula>SEARCH("DA CHIUDERE",$M35)&gt;0</formula>
    </cfRule>
    <cfRule type="expression" dxfId="17511" priority="612">
      <formula>SEARCH("INTERROTTO",$M35)&gt;0</formula>
    </cfRule>
  </conditionalFormatting>
  <conditionalFormatting sqref="E35:G35 N35:Q35">
    <cfRule type="expression" dxfId="17510" priority="613">
      <formula>SEARCH("IN CORSO",$M35)&gt;0</formula>
    </cfRule>
    <cfRule type="expression" dxfId="17509" priority="614">
      <formula>SEARCH("CHIUSO",$M35)&gt;0</formula>
    </cfRule>
    <cfRule type="expression" dxfId="17508" priority="615">
      <formula>SEARCH("EMESSO",$M35)&gt;0</formula>
    </cfRule>
    <cfRule type="expression" dxfId="17507" priority="616">
      <formula>SEARCH("RICHIESTO",$M35)&gt;0</formula>
    </cfRule>
    <cfRule type="expression" dxfId="17506" priority="617">
      <formula>SEARCH("DA CHIUDERE",$M35)&gt;0</formula>
    </cfRule>
    <cfRule type="expression" dxfId="17505" priority="618">
      <formula>SEARCH("INTERROTTO",$M35)&gt;0</formula>
    </cfRule>
  </conditionalFormatting>
  <conditionalFormatting sqref="M35">
    <cfRule type="expression" dxfId="17504" priority="601">
      <formula>SEARCH("IN CORSO",$M35)&gt;0</formula>
    </cfRule>
    <cfRule type="expression" dxfId="17503" priority="602">
      <formula>SEARCH("CHIUSO",$M35)&gt;0</formula>
    </cfRule>
    <cfRule type="expression" dxfId="17502" priority="603">
      <formula>SEARCH("EMESSO",$M35)&gt;0</formula>
    </cfRule>
    <cfRule type="expression" dxfId="17501" priority="604">
      <formula>SEARCH("RICHIESTO",$M35)&gt;0</formula>
    </cfRule>
    <cfRule type="expression" dxfId="17500" priority="605">
      <formula>SEARCH("DA CHIUDERE",$M35)&gt;0</formula>
    </cfRule>
    <cfRule type="expression" dxfId="17499" priority="606">
      <formula>SEARCH("INTERROTTO",$M35)&gt;0</formula>
    </cfRule>
  </conditionalFormatting>
  <conditionalFormatting sqref="E34:G34 N34:Q34">
    <cfRule type="expression" dxfId="17498" priority="595">
      <formula>SEARCH("IN CORSO",$M34)&gt;0</formula>
    </cfRule>
    <cfRule type="expression" dxfId="17497" priority="596">
      <formula>SEARCH("CHIUSO",$M34)&gt;0</formula>
    </cfRule>
    <cfRule type="expression" dxfId="17496" priority="597">
      <formula>SEARCH("EMESSO",$M34)&gt;0</formula>
    </cfRule>
    <cfRule type="expression" dxfId="17495" priority="598">
      <formula>SEARCH("RICHIESTO",$M34)&gt;0</formula>
    </cfRule>
    <cfRule type="expression" dxfId="17494" priority="599">
      <formula>SEARCH("DA CHIUDERE",$M34)&gt;0</formula>
    </cfRule>
    <cfRule type="expression" dxfId="17493" priority="600">
      <formula>SEARCH("INTERROTTO",$M34)&gt;0</formula>
    </cfRule>
  </conditionalFormatting>
  <conditionalFormatting sqref="R34:S34">
    <cfRule type="expression" dxfId="17492" priority="589">
      <formula>SEARCH("IN CORSO",$M34)&gt;0</formula>
    </cfRule>
    <cfRule type="expression" dxfId="17491" priority="590">
      <formula>SEARCH("CHIUSO",$M34)&gt;0</formula>
    </cfRule>
    <cfRule type="expression" dxfId="17490" priority="591">
      <formula>SEARCH("EMESSO",$M34)&gt;0</formula>
    </cfRule>
    <cfRule type="expression" dxfId="17489" priority="592">
      <formula>SEARCH("RICHIESTO",$M34)&gt;0</formula>
    </cfRule>
    <cfRule type="expression" dxfId="17488" priority="593">
      <formula>SEARCH("DA CHIUDERE",$M34)&gt;0</formula>
    </cfRule>
    <cfRule type="expression" dxfId="17487" priority="594">
      <formula>SEARCH("INTERROTTO",$M34)&gt;0</formula>
    </cfRule>
  </conditionalFormatting>
  <conditionalFormatting sqref="M34">
    <cfRule type="expression" dxfId="17486" priority="583">
      <formula>SEARCH("IN CORSO",$M34)&gt;0</formula>
    </cfRule>
    <cfRule type="expression" dxfId="17485" priority="584">
      <formula>SEARCH("CHIUSO",$M34)&gt;0</formula>
    </cfRule>
    <cfRule type="expression" dxfId="17484" priority="585">
      <formula>SEARCH("EMESSO",$M34)&gt;0</formula>
    </cfRule>
    <cfRule type="expression" dxfId="17483" priority="586">
      <formula>SEARCH("RICHIESTO",$M34)&gt;0</formula>
    </cfRule>
    <cfRule type="expression" dxfId="17482" priority="587">
      <formula>SEARCH("DA CHIUDERE",$M34)&gt;0</formula>
    </cfRule>
    <cfRule type="expression" dxfId="17481" priority="588">
      <formula>SEARCH("INTERROTTO",$M34)&gt;0</formula>
    </cfRule>
  </conditionalFormatting>
  <conditionalFormatting sqref="E33:G33 N33:Q33">
    <cfRule type="expression" dxfId="17480" priority="577">
      <formula>SEARCH("IN CORSO",$M33)&gt;0</formula>
    </cfRule>
    <cfRule type="expression" dxfId="17479" priority="578">
      <formula>SEARCH("CHIUSO",$M33)&gt;0</formula>
    </cfRule>
    <cfRule type="expression" dxfId="17478" priority="579">
      <formula>SEARCH("EMESSO",$M33)&gt;0</formula>
    </cfRule>
    <cfRule type="expression" dxfId="17477" priority="580">
      <formula>SEARCH("RICHIESTO",$M33)&gt;0</formula>
    </cfRule>
    <cfRule type="expression" dxfId="17476" priority="581">
      <formula>SEARCH("DA CHIUDERE",$M33)&gt;0</formula>
    </cfRule>
    <cfRule type="expression" dxfId="17475" priority="582">
      <formula>SEARCH("INTERROTTO",$M33)&gt;0</formula>
    </cfRule>
  </conditionalFormatting>
  <conditionalFormatting sqref="R33:S33">
    <cfRule type="expression" dxfId="17474" priority="571">
      <formula>SEARCH("IN CORSO",$M33)&gt;0</formula>
    </cfRule>
    <cfRule type="expression" dxfId="17473" priority="572">
      <formula>SEARCH("CHIUSO",$M33)&gt;0</formula>
    </cfRule>
    <cfRule type="expression" dxfId="17472" priority="573">
      <formula>SEARCH("EMESSO",$M33)&gt;0</formula>
    </cfRule>
    <cfRule type="expression" dxfId="17471" priority="574">
      <formula>SEARCH("RICHIESTO",$M33)&gt;0</formula>
    </cfRule>
    <cfRule type="expression" dxfId="17470" priority="575">
      <formula>SEARCH("DA CHIUDERE",$M33)&gt;0</formula>
    </cfRule>
    <cfRule type="expression" dxfId="17469" priority="576">
      <formula>SEARCH("INTERROTTO",$M33)&gt;0</formula>
    </cfRule>
  </conditionalFormatting>
  <conditionalFormatting sqref="M33">
    <cfRule type="expression" dxfId="17468" priority="565">
      <formula>SEARCH("IN CORSO",$M33)&gt;0</formula>
    </cfRule>
    <cfRule type="expression" dxfId="17467" priority="566">
      <formula>SEARCH("CHIUSO",$M33)&gt;0</formula>
    </cfRule>
    <cfRule type="expression" dxfId="17466" priority="567">
      <formula>SEARCH("EMESSO",$M33)&gt;0</formula>
    </cfRule>
    <cfRule type="expression" dxfId="17465" priority="568">
      <formula>SEARCH("RICHIESTO",$M33)&gt;0</formula>
    </cfRule>
    <cfRule type="expression" dxfId="17464" priority="569">
      <formula>SEARCH("DA CHIUDERE",$M33)&gt;0</formula>
    </cfRule>
    <cfRule type="expression" dxfId="17463" priority="570">
      <formula>SEARCH("INTERROTTO",$M33)&gt;0</formula>
    </cfRule>
  </conditionalFormatting>
  <conditionalFormatting sqref="M36">
    <cfRule type="expression" dxfId="17462" priority="559">
      <formula>SEARCH("IN CORSO",$M36)&gt;0</formula>
    </cfRule>
    <cfRule type="expression" dxfId="17461" priority="560">
      <formula>SEARCH("CHIUSO",$M36)&gt;0</formula>
    </cfRule>
    <cfRule type="expression" dxfId="17460" priority="561">
      <formula>SEARCH("EMESSO",$M36)&gt;0</formula>
    </cfRule>
    <cfRule type="expression" dxfId="17459" priority="562">
      <formula>SEARCH("RICHIESTO",$M36)&gt;0</formula>
    </cfRule>
    <cfRule type="expression" dxfId="17458" priority="563">
      <formula>SEARCH("DA CHIUDERE",$M36)&gt;0</formula>
    </cfRule>
    <cfRule type="expression" dxfId="17457" priority="564">
      <formula>SEARCH("INTERROTTO",$M36)&gt;0</formula>
    </cfRule>
  </conditionalFormatting>
  <conditionalFormatting sqref="S36">
    <cfRule type="expression" dxfId="17456" priority="553">
      <formula>SEARCH("IN CORSO",$M36)&gt;0</formula>
    </cfRule>
    <cfRule type="expression" dxfId="17455" priority="554">
      <formula>SEARCH("CHIUSO",$M36)&gt;0</formula>
    </cfRule>
    <cfRule type="expression" dxfId="17454" priority="555">
      <formula>SEARCH("EMESSO",$M36)&gt;0</formula>
    </cfRule>
    <cfRule type="expression" dxfId="17453" priority="556">
      <formula>SEARCH("RICHIESTO",$M36)&gt;0</formula>
    </cfRule>
    <cfRule type="expression" dxfId="17452" priority="557">
      <formula>SEARCH("DA CHIUDERE",$M36)&gt;0</formula>
    </cfRule>
    <cfRule type="expression" dxfId="17451" priority="558">
      <formula>SEARCH("INTERROTTO",$M36)&gt;0</formula>
    </cfRule>
  </conditionalFormatting>
  <conditionalFormatting sqref="E32:G32 N32:Q32">
    <cfRule type="expression" dxfId="17450" priority="547">
      <formula>SEARCH("IN CORSO",$M32)&gt;0</formula>
    </cfRule>
    <cfRule type="expression" dxfId="17449" priority="548">
      <formula>SEARCH("CHIUSO",$M32)&gt;0</formula>
    </cfRule>
    <cfRule type="expression" dxfId="17448" priority="549">
      <formula>SEARCH("EMESSO",$M32)&gt;0</formula>
    </cfRule>
    <cfRule type="expression" dxfId="17447" priority="550">
      <formula>SEARCH("RICHIESTO",$M32)&gt;0</formula>
    </cfRule>
    <cfRule type="expression" dxfId="17446" priority="551">
      <formula>SEARCH("DA CHIUDERE",$M32)&gt;0</formula>
    </cfRule>
    <cfRule type="expression" dxfId="17445" priority="552">
      <formula>SEARCH("INTERROTTO",$M32)&gt;0</formula>
    </cfRule>
  </conditionalFormatting>
  <conditionalFormatting sqref="R32:S32">
    <cfRule type="expression" dxfId="17444" priority="541">
      <formula>SEARCH("IN CORSO",$M32)&gt;0</formula>
    </cfRule>
    <cfRule type="expression" dxfId="17443" priority="542">
      <formula>SEARCH("CHIUSO",$M32)&gt;0</formula>
    </cfRule>
    <cfRule type="expression" dxfId="17442" priority="543">
      <formula>SEARCH("EMESSO",$M32)&gt;0</formula>
    </cfRule>
    <cfRule type="expression" dxfId="17441" priority="544">
      <formula>SEARCH("RICHIESTO",$M32)&gt;0</formula>
    </cfRule>
    <cfRule type="expression" dxfId="17440" priority="545">
      <formula>SEARCH("DA CHIUDERE",$M32)&gt;0</formula>
    </cfRule>
    <cfRule type="expression" dxfId="17439" priority="546">
      <formula>SEARCH("INTERROTTO",$M32)&gt;0</formula>
    </cfRule>
  </conditionalFormatting>
  <conditionalFormatting sqref="M32">
    <cfRule type="expression" dxfId="17438" priority="535">
      <formula>SEARCH("IN CORSO",$M32)&gt;0</formula>
    </cfRule>
    <cfRule type="expression" dxfId="17437" priority="536">
      <formula>SEARCH("CHIUSO",$M32)&gt;0</formula>
    </cfRule>
    <cfRule type="expression" dxfId="17436" priority="537">
      <formula>SEARCH("EMESSO",$M32)&gt;0</formula>
    </cfRule>
    <cfRule type="expression" dxfId="17435" priority="538">
      <formula>SEARCH("RICHIESTO",$M32)&gt;0</formula>
    </cfRule>
    <cfRule type="expression" dxfId="17434" priority="539">
      <formula>SEARCH("DA CHIUDERE",$M32)&gt;0</formula>
    </cfRule>
    <cfRule type="expression" dxfId="17433" priority="540">
      <formula>SEARCH("INTERROTTO",$M32)&gt;0</formula>
    </cfRule>
  </conditionalFormatting>
  <conditionalFormatting sqref="E31:G31 N31:Q31">
    <cfRule type="expression" dxfId="17432" priority="529">
      <formula>SEARCH("IN CORSO",$M31)&gt;0</formula>
    </cfRule>
    <cfRule type="expression" dxfId="17431" priority="530">
      <formula>SEARCH("CHIUSO",$M31)&gt;0</formula>
    </cfRule>
    <cfRule type="expression" dxfId="17430" priority="531">
      <formula>SEARCH("EMESSO",$M31)&gt;0</formula>
    </cfRule>
    <cfRule type="expression" dxfId="17429" priority="532">
      <formula>SEARCH("RICHIESTO",$M31)&gt;0</formula>
    </cfRule>
    <cfRule type="expression" dxfId="17428" priority="533">
      <formula>SEARCH("DA CHIUDERE",$M31)&gt;0</formula>
    </cfRule>
    <cfRule type="expression" dxfId="17427" priority="534">
      <formula>SEARCH("INTERROTTO",$M31)&gt;0</formula>
    </cfRule>
  </conditionalFormatting>
  <conditionalFormatting sqref="R31:S31">
    <cfRule type="expression" dxfId="17426" priority="523">
      <formula>SEARCH("IN CORSO",$M31)&gt;0</formula>
    </cfRule>
    <cfRule type="expression" dxfId="17425" priority="524">
      <formula>SEARCH("CHIUSO",$M31)&gt;0</formula>
    </cfRule>
    <cfRule type="expression" dxfId="17424" priority="525">
      <formula>SEARCH("EMESSO",$M31)&gt;0</formula>
    </cfRule>
    <cfRule type="expression" dxfId="17423" priority="526">
      <formula>SEARCH("RICHIESTO",$M31)&gt;0</formula>
    </cfRule>
    <cfRule type="expression" dxfId="17422" priority="527">
      <formula>SEARCH("DA CHIUDERE",$M31)&gt;0</formula>
    </cfRule>
    <cfRule type="expression" dxfId="17421" priority="528">
      <formula>SEARCH("INTERROTTO",$M31)&gt;0</formula>
    </cfRule>
  </conditionalFormatting>
  <conditionalFormatting sqref="M31">
    <cfRule type="expression" dxfId="17420" priority="517">
      <formula>SEARCH("IN CORSO",$M31)&gt;0</formula>
    </cfRule>
    <cfRule type="expression" dxfId="17419" priority="518">
      <formula>SEARCH("CHIUSO",$M31)&gt;0</formula>
    </cfRule>
    <cfRule type="expression" dxfId="17418" priority="519">
      <formula>SEARCH("EMESSO",$M31)&gt;0</formula>
    </cfRule>
    <cfRule type="expression" dxfId="17417" priority="520">
      <formula>SEARCH("RICHIESTO",$M31)&gt;0</formula>
    </cfRule>
    <cfRule type="expression" dxfId="17416" priority="521">
      <formula>SEARCH("DA CHIUDERE",$M31)&gt;0</formula>
    </cfRule>
    <cfRule type="expression" dxfId="17415" priority="522">
      <formula>SEARCH("INTERROTTO",$M31)&gt;0</formula>
    </cfRule>
  </conditionalFormatting>
  <conditionalFormatting sqref="E30:G30 N30:Q30">
    <cfRule type="expression" dxfId="17414" priority="511">
      <formula>SEARCH("IN CORSO",$M30)&gt;0</formula>
    </cfRule>
    <cfRule type="expression" dxfId="17413" priority="512">
      <formula>SEARCH("CHIUSO",$M30)&gt;0</formula>
    </cfRule>
    <cfRule type="expression" dxfId="17412" priority="513">
      <formula>SEARCH("EMESSO",$M30)&gt;0</formula>
    </cfRule>
    <cfRule type="expression" dxfId="17411" priority="514">
      <formula>SEARCH("RICHIESTO",$M30)&gt;0</formula>
    </cfRule>
    <cfRule type="expression" dxfId="17410" priority="515">
      <formula>SEARCH("DA CHIUDERE",$M30)&gt;0</formula>
    </cfRule>
    <cfRule type="expression" dxfId="17409" priority="516">
      <formula>SEARCH("INTERROTTO",$M30)&gt;0</formula>
    </cfRule>
  </conditionalFormatting>
  <conditionalFormatting sqref="R30:S30">
    <cfRule type="expression" dxfId="17408" priority="505">
      <formula>SEARCH("IN CORSO",$M30)&gt;0</formula>
    </cfRule>
    <cfRule type="expression" dxfId="17407" priority="506">
      <formula>SEARCH("CHIUSO",$M30)&gt;0</formula>
    </cfRule>
    <cfRule type="expression" dxfId="17406" priority="507">
      <formula>SEARCH("EMESSO",$M30)&gt;0</formula>
    </cfRule>
    <cfRule type="expression" dxfId="17405" priority="508">
      <formula>SEARCH("RICHIESTO",$M30)&gt;0</formula>
    </cfRule>
    <cfRule type="expression" dxfId="17404" priority="509">
      <formula>SEARCH("DA CHIUDERE",$M30)&gt;0</formula>
    </cfRule>
    <cfRule type="expression" dxfId="17403" priority="510">
      <formula>SEARCH("INTERROTTO",$M30)&gt;0</formula>
    </cfRule>
  </conditionalFormatting>
  <conditionalFormatting sqref="M30">
    <cfRule type="expression" dxfId="17402" priority="499">
      <formula>SEARCH("IN CORSO",$M30)&gt;0</formula>
    </cfRule>
    <cfRule type="expression" dxfId="17401" priority="500">
      <formula>SEARCH("CHIUSO",$M30)&gt;0</formula>
    </cfRule>
    <cfRule type="expression" dxfId="17400" priority="501">
      <formula>SEARCH("EMESSO",$M30)&gt;0</formula>
    </cfRule>
    <cfRule type="expression" dxfId="17399" priority="502">
      <formula>SEARCH("RICHIESTO",$M30)&gt;0</formula>
    </cfRule>
    <cfRule type="expression" dxfId="17398" priority="503">
      <formula>SEARCH("DA CHIUDERE",$M30)&gt;0</formula>
    </cfRule>
    <cfRule type="expression" dxfId="17397" priority="504">
      <formula>SEARCH("INTERROTTO",$M30)&gt;0</formula>
    </cfRule>
  </conditionalFormatting>
  <conditionalFormatting sqref="E29:G29 N29:Q29">
    <cfRule type="expression" dxfId="17396" priority="493">
      <formula>SEARCH("IN CORSO",$M29)&gt;0</formula>
    </cfRule>
    <cfRule type="expression" dxfId="17395" priority="494">
      <formula>SEARCH("CHIUSO",$M29)&gt;0</formula>
    </cfRule>
    <cfRule type="expression" dxfId="17394" priority="495">
      <formula>SEARCH("EMESSO",$M29)&gt;0</formula>
    </cfRule>
    <cfRule type="expression" dxfId="17393" priority="496">
      <formula>SEARCH("RICHIESTO",$M29)&gt;0</formula>
    </cfRule>
    <cfRule type="expression" dxfId="17392" priority="497">
      <formula>SEARCH("DA CHIUDERE",$M29)&gt;0</formula>
    </cfRule>
    <cfRule type="expression" dxfId="17391" priority="498">
      <formula>SEARCH("INTERROTTO",$M29)&gt;0</formula>
    </cfRule>
  </conditionalFormatting>
  <conditionalFormatting sqref="R29:S29">
    <cfRule type="expression" dxfId="17390" priority="487">
      <formula>SEARCH("IN CORSO",$M29)&gt;0</formula>
    </cfRule>
    <cfRule type="expression" dxfId="17389" priority="488">
      <formula>SEARCH("CHIUSO",$M29)&gt;0</formula>
    </cfRule>
    <cfRule type="expression" dxfId="17388" priority="489">
      <formula>SEARCH("EMESSO",$M29)&gt;0</formula>
    </cfRule>
    <cfRule type="expression" dxfId="17387" priority="490">
      <formula>SEARCH("RICHIESTO",$M29)&gt;0</formula>
    </cfRule>
    <cfRule type="expression" dxfId="17386" priority="491">
      <formula>SEARCH("DA CHIUDERE",$M29)&gt;0</formula>
    </cfRule>
    <cfRule type="expression" dxfId="17385" priority="492">
      <formula>SEARCH("INTERROTTO",$M29)&gt;0</formula>
    </cfRule>
  </conditionalFormatting>
  <conditionalFormatting sqref="M29">
    <cfRule type="expression" dxfId="17384" priority="481">
      <formula>SEARCH("IN CORSO",$M29)&gt;0</formula>
    </cfRule>
    <cfRule type="expression" dxfId="17383" priority="482">
      <formula>SEARCH("CHIUSO",$M29)&gt;0</formula>
    </cfRule>
    <cfRule type="expression" dxfId="17382" priority="483">
      <formula>SEARCH("EMESSO",$M29)&gt;0</formula>
    </cfRule>
    <cfRule type="expression" dxfId="17381" priority="484">
      <formula>SEARCH("RICHIESTO",$M29)&gt;0</formula>
    </cfRule>
    <cfRule type="expression" dxfId="17380" priority="485">
      <formula>SEARCH("DA CHIUDERE",$M29)&gt;0</formula>
    </cfRule>
    <cfRule type="expression" dxfId="17379" priority="486">
      <formula>SEARCH("INTERROTTO",$M29)&gt;0</formula>
    </cfRule>
  </conditionalFormatting>
  <conditionalFormatting sqref="E28:G28 N28:Q28">
    <cfRule type="expression" dxfId="17378" priority="475">
      <formula>SEARCH("IN CORSO",$M28)&gt;0</formula>
    </cfRule>
    <cfRule type="expression" dxfId="17377" priority="476">
      <formula>SEARCH("CHIUSO",$M28)&gt;0</formula>
    </cfRule>
    <cfRule type="expression" dxfId="17376" priority="477">
      <formula>SEARCH("EMESSO",$M28)&gt;0</formula>
    </cfRule>
    <cfRule type="expression" dxfId="17375" priority="478">
      <formula>SEARCH("RICHIESTO",$M28)&gt;0</formula>
    </cfRule>
    <cfRule type="expression" dxfId="17374" priority="479">
      <formula>SEARCH("DA CHIUDERE",$M28)&gt;0</formula>
    </cfRule>
    <cfRule type="expression" dxfId="17373" priority="480">
      <formula>SEARCH("INTERROTTO",$M28)&gt;0</formula>
    </cfRule>
  </conditionalFormatting>
  <conditionalFormatting sqref="R28:S28">
    <cfRule type="expression" dxfId="17372" priority="469">
      <formula>SEARCH("IN CORSO",$M28)&gt;0</formula>
    </cfRule>
    <cfRule type="expression" dxfId="17371" priority="470">
      <formula>SEARCH("CHIUSO",$M28)&gt;0</formula>
    </cfRule>
    <cfRule type="expression" dxfId="17370" priority="471">
      <formula>SEARCH("EMESSO",$M28)&gt;0</formula>
    </cfRule>
    <cfRule type="expression" dxfId="17369" priority="472">
      <formula>SEARCH("RICHIESTO",$M28)&gt;0</formula>
    </cfRule>
    <cfRule type="expression" dxfId="17368" priority="473">
      <formula>SEARCH("DA CHIUDERE",$M28)&gt;0</formula>
    </cfRule>
    <cfRule type="expression" dxfId="17367" priority="474">
      <formula>SEARCH("INTERROTTO",$M28)&gt;0</formula>
    </cfRule>
  </conditionalFormatting>
  <conditionalFormatting sqref="M28">
    <cfRule type="expression" dxfId="17366" priority="463">
      <formula>SEARCH("IN CORSO",$M28)&gt;0</formula>
    </cfRule>
    <cfRule type="expression" dxfId="17365" priority="464">
      <formula>SEARCH("CHIUSO",$M28)&gt;0</formula>
    </cfRule>
    <cfRule type="expression" dxfId="17364" priority="465">
      <formula>SEARCH("EMESSO",$M28)&gt;0</formula>
    </cfRule>
    <cfRule type="expression" dxfId="17363" priority="466">
      <formula>SEARCH("RICHIESTO",$M28)&gt;0</formula>
    </cfRule>
    <cfRule type="expression" dxfId="17362" priority="467">
      <formula>SEARCH("DA CHIUDERE",$M28)&gt;0</formula>
    </cfRule>
    <cfRule type="expression" dxfId="17361" priority="468">
      <formula>SEARCH("INTERROTTO",$M28)&gt;0</formula>
    </cfRule>
  </conditionalFormatting>
  <conditionalFormatting sqref="E27:G27 N27:Q27">
    <cfRule type="expression" dxfId="17360" priority="457">
      <formula>SEARCH("IN CORSO",$M27)&gt;0</formula>
    </cfRule>
    <cfRule type="expression" dxfId="17359" priority="458">
      <formula>SEARCH("CHIUSO",$M27)&gt;0</formula>
    </cfRule>
    <cfRule type="expression" dxfId="17358" priority="459">
      <formula>SEARCH("EMESSO",$M27)&gt;0</formula>
    </cfRule>
    <cfRule type="expression" dxfId="17357" priority="460">
      <formula>SEARCH("RICHIESTO",$M27)&gt;0</formula>
    </cfRule>
    <cfRule type="expression" dxfId="17356" priority="461">
      <formula>SEARCH("DA CHIUDERE",$M27)&gt;0</formula>
    </cfRule>
    <cfRule type="expression" dxfId="17355" priority="462">
      <formula>SEARCH("INTERROTTO",$M27)&gt;0</formula>
    </cfRule>
  </conditionalFormatting>
  <conditionalFormatting sqref="R27:S27">
    <cfRule type="expression" dxfId="17354" priority="451">
      <formula>SEARCH("IN CORSO",$M27)&gt;0</formula>
    </cfRule>
    <cfRule type="expression" dxfId="17353" priority="452">
      <formula>SEARCH("CHIUSO",$M27)&gt;0</formula>
    </cfRule>
    <cfRule type="expression" dxfId="17352" priority="453">
      <formula>SEARCH("EMESSO",$M27)&gt;0</formula>
    </cfRule>
    <cfRule type="expression" dxfId="17351" priority="454">
      <formula>SEARCH("RICHIESTO",$M27)&gt;0</formula>
    </cfRule>
    <cfRule type="expression" dxfId="17350" priority="455">
      <formula>SEARCH("DA CHIUDERE",$M27)&gt;0</formula>
    </cfRule>
    <cfRule type="expression" dxfId="17349" priority="456">
      <formula>SEARCH("INTERROTTO",$M27)&gt;0</formula>
    </cfRule>
  </conditionalFormatting>
  <conditionalFormatting sqref="M27">
    <cfRule type="expression" dxfId="17348" priority="445">
      <formula>SEARCH("IN CORSO",$M27)&gt;0</formula>
    </cfRule>
    <cfRule type="expression" dxfId="17347" priority="446">
      <formula>SEARCH("CHIUSO",$M27)&gt;0</formula>
    </cfRule>
    <cfRule type="expression" dxfId="17346" priority="447">
      <formula>SEARCH("EMESSO",$M27)&gt;0</formula>
    </cfRule>
    <cfRule type="expression" dxfId="17345" priority="448">
      <formula>SEARCH("RICHIESTO",$M27)&gt;0</formula>
    </cfRule>
    <cfRule type="expression" dxfId="17344" priority="449">
      <formula>SEARCH("DA CHIUDERE",$M27)&gt;0</formula>
    </cfRule>
    <cfRule type="expression" dxfId="17343" priority="450">
      <formula>SEARCH("INTERROTTO",$M27)&gt;0</formula>
    </cfRule>
  </conditionalFormatting>
  <conditionalFormatting sqref="E26:G26 N26:Q26">
    <cfRule type="expression" dxfId="17342" priority="439">
      <formula>SEARCH("IN CORSO",$M26)&gt;0</formula>
    </cfRule>
    <cfRule type="expression" dxfId="17341" priority="440">
      <formula>SEARCH("CHIUSO",$M26)&gt;0</formula>
    </cfRule>
    <cfRule type="expression" dxfId="17340" priority="441">
      <formula>SEARCH("EMESSO",$M26)&gt;0</formula>
    </cfRule>
    <cfRule type="expression" dxfId="17339" priority="442">
      <formula>SEARCH("RICHIESTO",$M26)&gt;0</formula>
    </cfRule>
    <cfRule type="expression" dxfId="17338" priority="443">
      <formula>SEARCH("DA CHIUDERE",$M26)&gt;0</formula>
    </cfRule>
    <cfRule type="expression" dxfId="17337" priority="444">
      <formula>SEARCH("INTERROTTO",$M26)&gt;0</formula>
    </cfRule>
  </conditionalFormatting>
  <conditionalFormatting sqref="R26:S26">
    <cfRule type="expression" dxfId="17336" priority="433">
      <formula>SEARCH("IN CORSO",$M26)&gt;0</formula>
    </cfRule>
    <cfRule type="expression" dxfId="17335" priority="434">
      <formula>SEARCH("CHIUSO",$M26)&gt;0</formula>
    </cfRule>
    <cfRule type="expression" dxfId="17334" priority="435">
      <formula>SEARCH("EMESSO",$M26)&gt;0</formula>
    </cfRule>
    <cfRule type="expression" dxfId="17333" priority="436">
      <formula>SEARCH("RICHIESTO",$M26)&gt;0</formula>
    </cfRule>
    <cfRule type="expression" dxfId="17332" priority="437">
      <formula>SEARCH("DA CHIUDERE",$M26)&gt;0</formula>
    </cfRule>
    <cfRule type="expression" dxfId="17331" priority="438">
      <formula>SEARCH("INTERROTTO",$M26)&gt;0</formula>
    </cfRule>
  </conditionalFormatting>
  <conditionalFormatting sqref="M26">
    <cfRule type="expression" dxfId="17330" priority="427">
      <formula>SEARCH("IN CORSO",$M26)&gt;0</formula>
    </cfRule>
    <cfRule type="expression" dxfId="17329" priority="428">
      <formula>SEARCH("CHIUSO",$M26)&gt;0</formula>
    </cfRule>
    <cfRule type="expression" dxfId="17328" priority="429">
      <formula>SEARCH("EMESSO",$M26)&gt;0</formula>
    </cfRule>
    <cfRule type="expression" dxfId="17327" priority="430">
      <formula>SEARCH("RICHIESTO",$M26)&gt;0</formula>
    </cfRule>
    <cfRule type="expression" dxfId="17326" priority="431">
      <formula>SEARCH("DA CHIUDERE",$M26)&gt;0</formula>
    </cfRule>
    <cfRule type="expression" dxfId="17325" priority="432">
      <formula>SEARCH("INTERROTTO",$M26)&gt;0</formula>
    </cfRule>
  </conditionalFormatting>
  <conditionalFormatting sqref="E25:G25 N25:Q25">
    <cfRule type="expression" dxfId="17324" priority="421">
      <formula>SEARCH("IN CORSO",$M25)&gt;0</formula>
    </cfRule>
    <cfRule type="expression" dxfId="17323" priority="422">
      <formula>SEARCH("CHIUSO",$M25)&gt;0</formula>
    </cfRule>
    <cfRule type="expression" dxfId="17322" priority="423">
      <formula>SEARCH("EMESSO",$M25)&gt;0</formula>
    </cfRule>
    <cfRule type="expression" dxfId="17321" priority="424">
      <formula>SEARCH("RICHIESTO",$M25)&gt;0</formula>
    </cfRule>
    <cfRule type="expression" dxfId="17320" priority="425">
      <formula>SEARCH("DA CHIUDERE",$M25)&gt;0</formula>
    </cfRule>
    <cfRule type="expression" dxfId="17319" priority="426">
      <formula>SEARCH("INTERROTTO",$M25)&gt;0</formula>
    </cfRule>
  </conditionalFormatting>
  <conditionalFormatting sqref="R25:S25">
    <cfRule type="expression" dxfId="17318" priority="415">
      <formula>SEARCH("IN CORSO",$M25)&gt;0</formula>
    </cfRule>
    <cfRule type="expression" dxfId="17317" priority="416">
      <formula>SEARCH("CHIUSO",$M25)&gt;0</formula>
    </cfRule>
    <cfRule type="expression" dxfId="17316" priority="417">
      <formula>SEARCH("EMESSO",$M25)&gt;0</formula>
    </cfRule>
    <cfRule type="expression" dxfId="17315" priority="418">
      <formula>SEARCH("RICHIESTO",$M25)&gt;0</formula>
    </cfRule>
    <cfRule type="expression" dxfId="17314" priority="419">
      <formula>SEARCH("DA CHIUDERE",$M25)&gt;0</formula>
    </cfRule>
    <cfRule type="expression" dxfId="17313" priority="420">
      <formula>SEARCH("INTERROTTO",$M25)&gt;0</formula>
    </cfRule>
  </conditionalFormatting>
  <conditionalFormatting sqref="M25">
    <cfRule type="expression" dxfId="17312" priority="409">
      <formula>SEARCH("IN CORSO",$M25)&gt;0</formula>
    </cfRule>
    <cfRule type="expression" dxfId="17311" priority="410">
      <formula>SEARCH("CHIUSO",$M25)&gt;0</formula>
    </cfRule>
    <cfRule type="expression" dxfId="17310" priority="411">
      <formula>SEARCH("EMESSO",$M25)&gt;0</formula>
    </cfRule>
    <cfRule type="expression" dxfId="17309" priority="412">
      <formula>SEARCH("RICHIESTO",$M25)&gt;0</formula>
    </cfRule>
    <cfRule type="expression" dxfId="17308" priority="413">
      <formula>SEARCH("DA CHIUDERE",$M25)&gt;0</formula>
    </cfRule>
    <cfRule type="expression" dxfId="17307" priority="414">
      <formula>SEARCH("INTERROTTO",$M25)&gt;0</formula>
    </cfRule>
  </conditionalFormatting>
  <conditionalFormatting sqref="E24:G24 N24:Q24">
    <cfRule type="expression" dxfId="17306" priority="403">
      <formula>SEARCH("IN CORSO",$M24)&gt;0</formula>
    </cfRule>
    <cfRule type="expression" dxfId="17305" priority="404">
      <formula>SEARCH("CHIUSO",$M24)&gt;0</formula>
    </cfRule>
    <cfRule type="expression" dxfId="17304" priority="405">
      <formula>SEARCH("EMESSO",$M24)&gt;0</formula>
    </cfRule>
    <cfRule type="expression" dxfId="17303" priority="406">
      <formula>SEARCH("RICHIESTO",$M24)&gt;0</formula>
    </cfRule>
    <cfRule type="expression" dxfId="17302" priority="407">
      <formula>SEARCH("DA CHIUDERE",$M24)&gt;0</formula>
    </cfRule>
    <cfRule type="expression" dxfId="17301" priority="408">
      <formula>SEARCH("INTERROTTO",$M24)&gt;0</formula>
    </cfRule>
  </conditionalFormatting>
  <conditionalFormatting sqref="R24:S24">
    <cfRule type="expression" dxfId="17300" priority="397">
      <formula>SEARCH("IN CORSO",$M24)&gt;0</formula>
    </cfRule>
    <cfRule type="expression" dxfId="17299" priority="398">
      <formula>SEARCH("CHIUSO",$M24)&gt;0</formula>
    </cfRule>
    <cfRule type="expression" dxfId="17298" priority="399">
      <formula>SEARCH("EMESSO",$M24)&gt;0</formula>
    </cfRule>
    <cfRule type="expression" dxfId="17297" priority="400">
      <formula>SEARCH("RICHIESTO",$M24)&gt;0</formula>
    </cfRule>
    <cfRule type="expression" dxfId="17296" priority="401">
      <formula>SEARCH("DA CHIUDERE",$M24)&gt;0</formula>
    </cfRule>
    <cfRule type="expression" dxfId="17295" priority="402">
      <formula>SEARCH("INTERROTTO",$M24)&gt;0</formula>
    </cfRule>
  </conditionalFormatting>
  <conditionalFormatting sqref="M24">
    <cfRule type="expression" dxfId="17294" priority="391">
      <formula>SEARCH("IN CORSO",$M24)&gt;0</formula>
    </cfRule>
    <cfRule type="expression" dxfId="17293" priority="392">
      <formula>SEARCH("CHIUSO",$M24)&gt;0</formula>
    </cfRule>
    <cfRule type="expression" dxfId="17292" priority="393">
      <formula>SEARCH("EMESSO",$M24)&gt;0</formula>
    </cfRule>
    <cfRule type="expression" dxfId="17291" priority="394">
      <formula>SEARCH("RICHIESTO",$M24)&gt;0</formula>
    </cfRule>
    <cfRule type="expression" dxfId="17290" priority="395">
      <formula>SEARCH("DA CHIUDERE",$M24)&gt;0</formula>
    </cfRule>
    <cfRule type="expression" dxfId="17289" priority="396">
      <formula>SEARCH("INTERROTTO",$M24)&gt;0</formula>
    </cfRule>
  </conditionalFormatting>
  <conditionalFormatting sqref="E23:G23 N23:Q23">
    <cfRule type="expression" dxfId="17288" priority="385">
      <formula>SEARCH("IN CORSO",$M23)&gt;0</formula>
    </cfRule>
    <cfRule type="expression" dxfId="17287" priority="386">
      <formula>SEARCH("CHIUSO",$M23)&gt;0</formula>
    </cfRule>
    <cfRule type="expression" dxfId="17286" priority="387">
      <formula>SEARCH("EMESSO",$M23)&gt;0</formula>
    </cfRule>
    <cfRule type="expression" dxfId="17285" priority="388">
      <formula>SEARCH("RICHIESTO",$M23)&gt;0</formula>
    </cfRule>
    <cfRule type="expression" dxfId="17284" priority="389">
      <formula>SEARCH("DA CHIUDERE",$M23)&gt;0</formula>
    </cfRule>
    <cfRule type="expression" dxfId="17283" priority="390">
      <formula>SEARCH("INTERROTTO",$M23)&gt;0</formula>
    </cfRule>
  </conditionalFormatting>
  <conditionalFormatting sqref="R23:S23">
    <cfRule type="expression" dxfId="17282" priority="379">
      <formula>SEARCH("IN CORSO",$M23)&gt;0</formula>
    </cfRule>
    <cfRule type="expression" dxfId="17281" priority="380">
      <formula>SEARCH("CHIUSO",$M23)&gt;0</formula>
    </cfRule>
    <cfRule type="expression" dxfId="17280" priority="381">
      <formula>SEARCH("EMESSO",$M23)&gt;0</formula>
    </cfRule>
    <cfRule type="expression" dxfId="17279" priority="382">
      <formula>SEARCH("RICHIESTO",$M23)&gt;0</formula>
    </cfRule>
    <cfRule type="expression" dxfId="17278" priority="383">
      <formula>SEARCH("DA CHIUDERE",$M23)&gt;0</formula>
    </cfRule>
    <cfRule type="expression" dxfId="17277" priority="384">
      <formula>SEARCH("INTERROTTO",$M23)&gt;0</formula>
    </cfRule>
  </conditionalFormatting>
  <conditionalFormatting sqref="M23">
    <cfRule type="expression" dxfId="17276" priority="373">
      <formula>SEARCH("IN CORSO",$M23)&gt;0</formula>
    </cfRule>
    <cfRule type="expression" dxfId="17275" priority="374">
      <formula>SEARCH("CHIUSO",$M23)&gt;0</formula>
    </cfRule>
    <cfRule type="expression" dxfId="17274" priority="375">
      <formula>SEARCH("EMESSO",$M23)&gt;0</formula>
    </cfRule>
    <cfRule type="expression" dxfId="17273" priority="376">
      <formula>SEARCH("RICHIESTO",$M23)&gt;0</formula>
    </cfRule>
    <cfRule type="expression" dxfId="17272" priority="377">
      <formula>SEARCH("DA CHIUDERE",$M23)&gt;0</formula>
    </cfRule>
    <cfRule type="expression" dxfId="17271" priority="378">
      <formula>SEARCH("INTERROTTO",$M23)&gt;0</formula>
    </cfRule>
  </conditionalFormatting>
  <conditionalFormatting sqref="E22:G22 N22:Q22">
    <cfRule type="expression" dxfId="17270" priority="367">
      <formula>SEARCH("IN CORSO",$M22)&gt;0</formula>
    </cfRule>
    <cfRule type="expression" dxfId="17269" priority="368">
      <formula>SEARCH("CHIUSO",$M22)&gt;0</formula>
    </cfRule>
    <cfRule type="expression" dxfId="17268" priority="369">
      <formula>SEARCH("EMESSO",$M22)&gt;0</formula>
    </cfRule>
    <cfRule type="expression" dxfId="17267" priority="370">
      <formula>SEARCH("RICHIESTO",$M22)&gt;0</formula>
    </cfRule>
    <cfRule type="expression" dxfId="17266" priority="371">
      <formula>SEARCH("DA CHIUDERE",$M22)&gt;0</formula>
    </cfRule>
    <cfRule type="expression" dxfId="17265" priority="372">
      <formula>SEARCH("INTERROTTO",$M22)&gt;0</formula>
    </cfRule>
  </conditionalFormatting>
  <conditionalFormatting sqref="R22:S22">
    <cfRule type="expression" dxfId="17264" priority="361">
      <formula>SEARCH("IN CORSO",$M22)&gt;0</formula>
    </cfRule>
    <cfRule type="expression" dxfId="17263" priority="362">
      <formula>SEARCH("CHIUSO",$M22)&gt;0</formula>
    </cfRule>
    <cfRule type="expression" dxfId="17262" priority="363">
      <formula>SEARCH("EMESSO",$M22)&gt;0</formula>
    </cfRule>
    <cfRule type="expression" dxfId="17261" priority="364">
      <formula>SEARCH("RICHIESTO",$M22)&gt;0</formula>
    </cfRule>
    <cfRule type="expression" dxfId="17260" priority="365">
      <formula>SEARCH("DA CHIUDERE",$M22)&gt;0</formula>
    </cfRule>
    <cfRule type="expression" dxfId="17259" priority="366">
      <formula>SEARCH("INTERROTTO",$M22)&gt;0</formula>
    </cfRule>
  </conditionalFormatting>
  <conditionalFormatting sqref="M22">
    <cfRule type="expression" dxfId="17258" priority="355">
      <formula>SEARCH("IN CORSO",$M22)&gt;0</formula>
    </cfRule>
    <cfRule type="expression" dxfId="17257" priority="356">
      <formula>SEARCH("CHIUSO",$M22)&gt;0</formula>
    </cfRule>
    <cfRule type="expression" dxfId="17256" priority="357">
      <formula>SEARCH("EMESSO",$M22)&gt;0</formula>
    </cfRule>
    <cfRule type="expression" dxfId="17255" priority="358">
      <formula>SEARCH("RICHIESTO",$M22)&gt;0</formula>
    </cfRule>
    <cfRule type="expression" dxfId="17254" priority="359">
      <formula>SEARCH("DA CHIUDERE",$M22)&gt;0</formula>
    </cfRule>
    <cfRule type="expression" dxfId="17253" priority="360">
      <formula>SEARCH("INTERROTTO",$M22)&gt;0</formula>
    </cfRule>
  </conditionalFormatting>
  <conditionalFormatting sqref="E21:G21 N21:Q21">
    <cfRule type="expression" dxfId="17252" priority="349">
      <formula>SEARCH("IN CORSO",$M21)&gt;0</formula>
    </cfRule>
    <cfRule type="expression" dxfId="17251" priority="350">
      <formula>SEARCH("CHIUSO",$M21)&gt;0</formula>
    </cfRule>
    <cfRule type="expression" dxfId="17250" priority="351">
      <formula>SEARCH("EMESSO",$M21)&gt;0</formula>
    </cfRule>
    <cfRule type="expression" dxfId="17249" priority="352">
      <formula>SEARCH("RICHIESTO",$M21)&gt;0</formula>
    </cfRule>
    <cfRule type="expression" dxfId="17248" priority="353">
      <formula>SEARCH("DA CHIUDERE",$M21)&gt;0</formula>
    </cfRule>
    <cfRule type="expression" dxfId="17247" priority="354">
      <formula>SEARCH("INTERROTTO",$M21)&gt;0</formula>
    </cfRule>
  </conditionalFormatting>
  <conditionalFormatting sqref="R21:S21">
    <cfRule type="expression" dxfId="17246" priority="343">
      <formula>SEARCH("IN CORSO",$M21)&gt;0</formula>
    </cfRule>
    <cfRule type="expression" dxfId="17245" priority="344">
      <formula>SEARCH("CHIUSO",$M21)&gt;0</formula>
    </cfRule>
    <cfRule type="expression" dxfId="17244" priority="345">
      <formula>SEARCH("EMESSO",$M21)&gt;0</formula>
    </cfRule>
    <cfRule type="expression" dxfId="17243" priority="346">
      <formula>SEARCH("RICHIESTO",$M21)&gt;0</formula>
    </cfRule>
    <cfRule type="expression" dxfId="17242" priority="347">
      <formula>SEARCH("DA CHIUDERE",$M21)&gt;0</formula>
    </cfRule>
    <cfRule type="expression" dxfId="17241" priority="348">
      <formula>SEARCH("INTERROTTO",$M21)&gt;0</formula>
    </cfRule>
  </conditionalFormatting>
  <conditionalFormatting sqref="M21">
    <cfRule type="expression" dxfId="17240" priority="337">
      <formula>SEARCH("IN CORSO",$M21)&gt;0</formula>
    </cfRule>
    <cfRule type="expression" dxfId="17239" priority="338">
      <formula>SEARCH("CHIUSO",$M21)&gt;0</formula>
    </cfRule>
    <cfRule type="expression" dxfId="17238" priority="339">
      <formula>SEARCH("EMESSO",$M21)&gt;0</formula>
    </cfRule>
    <cfRule type="expression" dxfId="17237" priority="340">
      <formula>SEARCH("RICHIESTO",$M21)&gt;0</formula>
    </cfRule>
    <cfRule type="expression" dxfId="17236" priority="341">
      <formula>SEARCH("DA CHIUDERE",$M21)&gt;0</formula>
    </cfRule>
    <cfRule type="expression" dxfId="17235" priority="342">
      <formula>SEARCH("INTERROTTO",$M21)&gt;0</formula>
    </cfRule>
  </conditionalFormatting>
  <conditionalFormatting sqref="E20:G20 N20:Q20">
    <cfRule type="expression" dxfId="17234" priority="331">
      <formula>SEARCH("IN CORSO",$M20)&gt;0</formula>
    </cfRule>
    <cfRule type="expression" dxfId="17233" priority="332">
      <formula>SEARCH("CHIUSO",$M20)&gt;0</formula>
    </cfRule>
    <cfRule type="expression" dxfId="17232" priority="333">
      <formula>SEARCH("EMESSO",$M20)&gt;0</formula>
    </cfRule>
    <cfRule type="expression" dxfId="17231" priority="334">
      <formula>SEARCH("RICHIESTO",$M20)&gt;0</formula>
    </cfRule>
    <cfRule type="expression" dxfId="17230" priority="335">
      <formula>SEARCH("DA CHIUDERE",$M20)&gt;0</formula>
    </cfRule>
    <cfRule type="expression" dxfId="17229" priority="336">
      <formula>SEARCH("INTERROTTO",$M20)&gt;0</formula>
    </cfRule>
  </conditionalFormatting>
  <conditionalFormatting sqref="R20:S20">
    <cfRule type="expression" dxfId="17228" priority="325">
      <formula>SEARCH("IN CORSO",$M20)&gt;0</formula>
    </cfRule>
    <cfRule type="expression" dxfId="17227" priority="326">
      <formula>SEARCH("CHIUSO",$M20)&gt;0</formula>
    </cfRule>
    <cfRule type="expression" dxfId="17226" priority="327">
      <formula>SEARCH("EMESSO",$M20)&gt;0</formula>
    </cfRule>
    <cfRule type="expression" dxfId="17225" priority="328">
      <formula>SEARCH("RICHIESTO",$M20)&gt;0</formula>
    </cfRule>
    <cfRule type="expression" dxfId="17224" priority="329">
      <formula>SEARCH("DA CHIUDERE",$M20)&gt;0</formula>
    </cfRule>
    <cfRule type="expression" dxfId="17223" priority="330">
      <formula>SEARCH("INTERROTTO",$M20)&gt;0</formula>
    </cfRule>
  </conditionalFormatting>
  <conditionalFormatting sqref="M20">
    <cfRule type="expression" dxfId="17222" priority="319">
      <formula>SEARCH("IN CORSO",$M20)&gt;0</formula>
    </cfRule>
    <cfRule type="expression" dxfId="17221" priority="320">
      <formula>SEARCH("CHIUSO",$M20)&gt;0</formula>
    </cfRule>
    <cfRule type="expression" dxfId="17220" priority="321">
      <formula>SEARCH("EMESSO",$M20)&gt;0</formula>
    </cfRule>
    <cfRule type="expression" dxfId="17219" priority="322">
      <formula>SEARCH("RICHIESTO",$M20)&gt;0</formula>
    </cfRule>
    <cfRule type="expression" dxfId="17218" priority="323">
      <formula>SEARCH("DA CHIUDERE",$M20)&gt;0</formula>
    </cfRule>
    <cfRule type="expression" dxfId="17217" priority="324">
      <formula>SEARCH("INTERROTTO",$M20)&gt;0</formula>
    </cfRule>
  </conditionalFormatting>
  <conditionalFormatting sqref="E19:G19 N19:Q19">
    <cfRule type="expression" dxfId="17216" priority="313">
      <formula>SEARCH("IN CORSO",$M19)&gt;0</formula>
    </cfRule>
    <cfRule type="expression" dxfId="17215" priority="314">
      <formula>SEARCH("CHIUSO",$M19)&gt;0</formula>
    </cfRule>
    <cfRule type="expression" dxfId="17214" priority="315">
      <formula>SEARCH("EMESSO",$M19)&gt;0</formula>
    </cfRule>
    <cfRule type="expression" dxfId="17213" priority="316">
      <formula>SEARCH("RICHIESTO",$M19)&gt;0</formula>
    </cfRule>
    <cfRule type="expression" dxfId="17212" priority="317">
      <formula>SEARCH("DA CHIUDERE",$M19)&gt;0</formula>
    </cfRule>
    <cfRule type="expression" dxfId="17211" priority="318">
      <formula>SEARCH("INTERROTTO",$M19)&gt;0</formula>
    </cfRule>
  </conditionalFormatting>
  <conditionalFormatting sqref="R19:S19">
    <cfRule type="expression" dxfId="17210" priority="307">
      <formula>SEARCH("IN CORSO",$M19)&gt;0</formula>
    </cfRule>
    <cfRule type="expression" dxfId="17209" priority="308">
      <formula>SEARCH("CHIUSO",$M19)&gt;0</formula>
    </cfRule>
    <cfRule type="expression" dxfId="17208" priority="309">
      <formula>SEARCH("EMESSO",$M19)&gt;0</formula>
    </cfRule>
    <cfRule type="expression" dxfId="17207" priority="310">
      <formula>SEARCH("RICHIESTO",$M19)&gt;0</formula>
    </cfRule>
    <cfRule type="expression" dxfId="17206" priority="311">
      <formula>SEARCH("DA CHIUDERE",$M19)&gt;0</formula>
    </cfRule>
    <cfRule type="expression" dxfId="17205" priority="312">
      <formula>SEARCH("INTERROTTO",$M19)&gt;0</formula>
    </cfRule>
  </conditionalFormatting>
  <conditionalFormatting sqref="M19">
    <cfRule type="expression" dxfId="17204" priority="301">
      <formula>SEARCH("IN CORSO",$M19)&gt;0</formula>
    </cfRule>
    <cfRule type="expression" dxfId="17203" priority="302">
      <formula>SEARCH("CHIUSO",$M19)&gt;0</formula>
    </cfRule>
    <cfRule type="expression" dxfId="17202" priority="303">
      <formula>SEARCH("EMESSO",$M19)&gt;0</formula>
    </cfRule>
    <cfRule type="expression" dxfId="17201" priority="304">
      <formula>SEARCH("RICHIESTO",$M19)&gt;0</formula>
    </cfRule>
    <cfRule type="expression" dxfId="17200" priority="305">
      <formula>SEARCH("DA CHIUDERE",$M19)&gt;0</formula>
    </cfRule>
    <cfRule type="expression" dxfId="17199" priority="306">
      <formula>SEARCH("INTERROTTO",$M19)&gt;0</formula>
    </cfRule>
  </conditionalFormatting>
  <conditionalFormatting sqref="E18:G18 N18:P18">
    <cfRule type="expression" dxfId="17198" priority="295">
      <formula>SEARCH("IN CORSO",$M18)&gt;0</formula>
    </cfRule>
    <cfRule type="expression" dxfId="17197" priority="296">
      <formula>SEARCH("CHIUSO",$M18)&gt;0</formula>
    </cfRule>
    <cfRule type="expression" dxfId="17196" priority="297">
      <formula>SEARCH("EMESSO",$M18)&gt;0</formula>
    </cfRule>
    <cfRule type="expression" dxfId="17195" priority="298">
      <formula>SEARCH("RICHIESTO",$M18)&gt;0</formula>
    </cfRule>
    <cfRule type="expression" dxfId="17194" priority="299">
      <formula>SEARCH("DA CHIUDERE",$M18)&gt;0</formula>
    </cfRule>
    <cfRule type="expression" dxfId="17193" priority="300">
      <formula>SEARCH("INTERROTTO",$M18)&gt;0</formula>
    </cfRule>
  </conditionalFormatting>
  <conditionalFormatting sqref="E17:G17 N17:Q17">
    <cfRule type="expression" dxfId="17192" priority="277">
      <formula>SEARCH("IN CORSO",$M17)&gt;0</formula>
    </cfRule>
    <cfRule type="expression" dxfId="17191" priority="278">
      <formula>SEARCH("CHIUSO",$M17)&gt;0</formula>
    </cfRule>
    <cfRule type="expression" dxfId="17190" priority="279">
      <formula>SEARCH("EMESSO",$M17)&gt;0</formula>
    </cfRule>
    <cfRule type="expression" dxfId="17189" priority="280">
      <formula>SEARCH("RICHIESTO",$M17)&gt;0</formula>
    </cfRule>
    <cfRule type="expression" dxfId="17188" priority="281">
      <formula>SEARCH("DA CHIUDERE",$M17)&gt;0</formula>
    </cfRule>
    <cfRule type="expression" dxfId="17187" priority="282">
      <formula>SEARCH("INTERROTTO",$M17)&gt;0</formula>
    </cfRule>
  </conditionalFormatting>
  <conditionalFormatting sqref="R17:S17">
    <cfRule type="expression" dxfId="17186" priority="271">
      <formula>SEARCH("IN CORSO",$M17)&gt;0</formula>
    </cfRule>
    <cfRule type="expression" dxfId="17185" priority="272">
      <formula>SEARCH("CHIUSO",$M17)&gt;0</formula>
    </cfRule>
    <cfRule type="expression" dxfId="17184" priority="273">
      <formula>SEARCH("EMESSO",$M17)&gt;0</formula>
    </cfRule>
    <cfRule type="expression" dxfId="17183" priority="274">
      <formula>SEARCH("RICHIESTO",$M17)&gt;0</formula>
    </cfRule>
    <cfRule type="expression" dxfId="17182" priority="275">
      <formula>SEARCH("DA CHIUDERE",$M17)&gt;0</formula>
    </cfRule>
    <cfRule type="expression" dxfId="17181" priority="276">
      <formula>SEARCH("INTERROTTO",$M17)&gt;0</formula>
    </cfRule>
  </conditionalFormatting>
  <conditionalFormatting sqref="M17">
    <cfRule type="expression" dxfId="17180" priority="265">
      <formula>SEARCH("IN CORSO",$M17)&gt;0</formula>
    </cfRule>
    <cfRule type="expression" dxfId="17179" priority="266">
      <formula>SEARCH("CHIUSO",$M17)&gt;0</formula>
    </cfRule>
    <cfRule type="expression" dxfId="17178" priority="267">
      <formula>SEARCH("EMESSO",$M17)&gt;0</formula>
    </cfRule>
    <cfRule type="expression" dxfId="17177" priority="268">
      <formula>SEARCH("RICHIESTO",$M17)&gt;0</formula>
    </cfRule>
    <cfRule type="expression" dxfId="17176" priority="269">
      <formula>SEARCH("DA CHIUDERE",$M17)&gt;0</formula>
    </cfRule>
    <cfRule type="expression" dxfId="17175" priority="270">
      <formula>SEARCH("INTERROTTO",$M17)&gt;0</formula>
    </cfRule>
  </conditionalFormatting>
  <conditionalFormatting sqref="M18">
    <cfRule type="expression" dxfId="17174" priority="259">
      <formula>SEARCH("IN CORSO",$M18)&gt;0</formula>
    </cfRule>
    <cfRule type="expression" dxfId="17173" priority="260">
      <formula>SEARCH("CHIUSO",$M18)&gt;0</formula>
    </cfRule>
    <cfRule type="expression" dxfId="17172" priority="261">
      <formula>SEARCH("EMESSO",$M18)&gt;0</formula>
    </cfRule>
    <cfRule type="expression" dxfId="17171" priority="262">
      <formula>SEARCH("RICHIESTO",$M18)&gt;0</formula>
    </cfRule>
    <cfRule type="expression" dxfId="17170" priority="263">
      <formula>SEARCH("DA CHIUDERE",$M18)&gt;0</formula>
    </cfRule>
    <cfRule type="expression" dxfId="17169" priority="264">
      <formula>SEARCH("INTERROTTO",$M18)&gt;0</formula>
    </cfRule>
  </conditionalFormatting>
  <conditionalFormatting sqref="R18">
    <cfRule type="expression" dxfId="17168" priority="247">
      <formula>SEARCH("IN CORSO",$M18)&gt;0</formula>
    </cfRule>
    <cfRule type="expression" dxfId="17167" priority="248">
      <formula>SEARCH("CHIUSO",$M18)&gt;0</formula>
    </cfRule>
    <cfRule type="expression" dxfId="17166" priority="249">
      <formula>SEARCH("EMESSO",$M18)&gt;0</formula>
    </cfRule>
    <cfRule type="expression" dxfId="17165" priority="250">
      <formula>SEARCH("RICHIESTO",$M18)&gt;0</formula>
    </cfRule>
    <cfRule type="expression" dxfId="17164" priority="251">
      <formula>SEARCH("DA CHIUDERE",$M18)&gt;0</formula>
    </cfRule>
    <cfRule type="expression" dxfId="17163" priority="252">
      <formula>SEARCH("INTERROTTO",$M18)&gt;0</formula>
    </cfRule>
  </conditionalFormatting>
  <conditionalFormatting sqref="S18">
    <cfRule type="expression" dxfId="17162" priority="241">
      <formula>SEARCH("IN CORSO",$M18)&gt;0</formula>
    </cfRule>
    <cfRule type="expression" dxfId="17161" priority="242">
      <formula>SEARCH("CHIUSO",$M18)&gt;0</formula>
    </cfRule>
    <cfRule type="expression" dxfId="17160" priority="243">
      <formula>SEARCH("EMESSO",$M18)&gt;0</formula>
    </cfRule>
    <cfRule type="expression" dxfId="17159" priority="244">
      <formula>SEARCH("RICHIESTO",$M18)&gt;0</formula>
    </cfRule>
    <cfRule type="expression" dxfId="17158" priority="245">
      <formula>SEARCH("DA CHIUDERE",$M18)&gt;0</formula>
    </cfRule>
    <cfRule type="expression" dxfId="17157" priority="246">
      <formula>SEARCH("INTERROTTO",$M18)&gt;0</formula>
    </cfRule>
  </conditionalFormatting>
  <conditionalFormatting sqref="Q18">
    <cfRule type="expression" dxfId="17156" priority="235">
      <formula>SEARCH("IN CORSO",$M18)&gt;0</formula>
    </cfRule>
    <cfRule type="expression" dxfId="17155" priority="236">
      <formula>SEARCH("CHIUSO",$M18)&gt;0</formula>
    </cfRule>
    <cfRule type="expression" dxfId="17154" priority="237">
      <formula>SEARCH("EMESSO",$M18)&gt;0</formula>
    </cfRule>
    <cfRule type="expression" dxfId="17153" priority="238">
      <formula>SEARCH("RICHIESTO",$M18)&gt;0</formula>
    </cfRule>
    <cfRule type="expression" dxfId="17152" priority="239">
      <formula>SEARCH("DA CHIUDERE",$M18)&gt;0</formula>
    </cfRule>
    <cfRule type="expression" dxfId="17151" priority="240">
      <formula>SEARCH("INTERROTTO",$M18)&gt;0</formula>
    </cfRule>
  </conditionalFormatting>
  <conditionalFormatting sqref="E16:G16 N16:Q16">
    <cfRule type="expression" dxfId="17150" priority="229">
      <formula>SEARCH("IN CORSO",$M16)&gt;0</formula>
    </cfRule>
    <cfRule type="expression" dxfId="17149" priority="230">
      <formula>SEARCH("CHIUSO",$M16)&gt;0</formula>
    </cfRule>
    <cfRule type="expression" dxfId="17148" priority="231">
      <formula>SEARCH("EMESSO",$M16)&gt;0</formula>
    </cfRule>
    <cfRule type="expression" dxfId="17147" priority="232">
      <formula>SEARCH("RICHIESTO",$M16)&gt;0</formula>
    </cfRule>
    <cfRule type="expression" dxfId="17146" priority="233">
      <formula>SEARCH("DA CHIUDERE",$M16)&gt;0</formula>
    </cfRule>
    <cfRule type="expression" dxfId="17145" priority="234">
      <formula>SEARCH("INTERROTTO",$M16)&gt;0</formula>
    </cfRule>
  </conditionalFormatting>
  <conditionalFormatting sqref="R16:S16">
    <cfRule type="expression" dxfId="17144" priority="223">
      <formula>SEARCH("IN CORSO",$M16)&gt;0</formula>
    </cfRule>
    <cfRule type="expression" dxfId="17143" priority="224">
      <formula>SEARCH("CHIUSO",$M16)&gt;0</formula>
    </cfRule>
    <cfRule type="expression" dxfId="17142" priority="225">
      <formula>SEARCH("EMESSO",$M16)&gt;0</formula>
    </cfRule>
    <cfRule type="expression" dxfId="17141" priority="226">
      <formula>SEARCH("RICHIESTO",$M16)&gt;0</formula>
    </cfRule>
    <cfRule type="expression" dxfId="17140" priority="227">
      <formula>SEARCH("DA CHIUDERE",$M16)&gt;0</formula>
    </cfRule>
    <cfRule type="expression" dxfId="17139" priority="228">
      <formula>SEARCH("INTERROTTO",$M16)&gt;0</formula>
    </cfRule>
  </conditionalFormatting>
  <conditionalFormatting sqref="M16">
    <cfRule type="expression" dxfId="17138" priority="217">
      <formula>SEARCH("IN CORSO",$M16)&gt;0</formula>
    </cfRule>
    <cfRule type="expression" dxfId="17137" priority="218">
      <formula>SEARCH("CHIUSO",$M16)&gt;0</formula>
    </cfRule>
    <cfRule type="expression" dxfId="17136" priority="219">
      <formula>SEARCH("EMESSO",$M16)&gt;0</formula>
    </cfRule>
    <cfRule type="expression" dxfId="17135" priority="220">
      <formula>SEARCH("RICHIESTO",$M16)&gt;0</formula>
    </cfRule>
    <cfRule type="expression" dxfId="17134" priority="221">
      <formula>SEARCH("DA CHIUDERE",$M16)&gt;0</formula>
    </cfRule>
    <cfRule type="expression" dxfId="17133" priority="222">
      <formula>SEARCH("INTERROTTO",$M16)&gt;0</formula>
    </cfRule>
  </conditionalFormatting>
  <conditionalFormatting sqref="E15:G15 N15:Q15">
    <cfRule type="expression" dxfId="17132" priority="211">
      <formula>SEARCH("IN CORSO",$M15)&gt;0</formula>
    </cfRule>
    <cfRule type="expression" dxfId="17131" priority="212">
      <formula>SEARCH("CHIUSO",$M15)&gt;0</formula>
    </cfRule>
    <cfRule type="expression" dxfId="17130" priority="213">
      <formula>SEARCH("EMESSO",$M15)&gt;0</formula>
    </cfRule>
    <cfRule type="expression" dxfId="17129" priority="214">
      <formula>SEARCH("RICHIESTO",$M15)&gt;0</formula>
    </cfRule>
    <cfRule type="expression" dxfId="17128" priority="215">
      <formula>SEARCH("DA CHIUDERE",$M15)&gt;0</formula>
    </cfRule>
    <cfRule type="expression" dxfId="17127" priority="216">
      <formula>SEARCH("INTERROTTO",$M15)&gt;0</formula>
    </cfRule>
  </conditionalFormatting>
  <conditionalFormatting sqref="R15:S15">
    <cfRule type="expression" dxfId="17126" priority="205">
      <formula>SEARCH("IN CORSO",$M15)&gt;0</formula>
    </cfRule>
    <cfRule type="expression" dxfId="17125" priority="206">
      <formula>SEARCH("CHIUSO",$M15)&gt;0</formula>
    </cfRule>
    <cfRule type="expression" dxfId="17124" priority="207">
      <formula>SEARCH("EMESSO",$M15)&gt;0</formula>
    </cfRule>
    <cfRule type="expression" dxfId="17123" priority="208">
      <formula>SEARCH("RICHIESTO",$M15)&gt;0</formula>
    </cfRule>
    <cfRule type="expression" dxfId="17122" priority="209">
      <formula>SEARCH("DA CHIUDERE",$M15)&gt;0</formula>
    </cfRule>
    <cfRule type="expression" dxfId="17121" priority="210">
      <formula>SEARCH("INTERROTTO",$M15)&gt;0</formula>
    </cfRule>
  </conditionalFormatting>
  <conditionalFormatting sqref="M15">
    <cfRule type="expression" dxfId="17120" priority="199">
      <formula>SEARCH("IN CORSO",$M15)&gt;0</formula>
    </cfRule>
    <cfRule type="expression" dxfId="17119" priority="200">
      <formula>SEARCH("CHIUSO",$M15)&gt;0</formula>
    </cfRule>
    <cfRule type="expression" dxfId="17118" priority="201">
      <formula>SEARCH("EMESSO",$M15)&gt;0</formula>
    </cfRule>
    <cfRule type="expression" dxfId="17117" priority="202">
      <formula>SEARCH("RICHIESTO",$M15)&gt;0</formula>
    </cfRule>
    <cfRule type="expression" dxfId="17116" priority="203">
      <formula>SEARCH("DA CHIUDERE",$M15)&gt;0</formula>
    </cfRule>
    <cfRule type="expression" dxfId="17115" priority="204">
      <formula>SEARCH("INTERROTTO",$M15)&gt;0</formula>
    </cfRule>
  </conditionalFormatting>
  <conditionalFormatting sqref="E14:G14 N14:Q14">
    <cfRule type="expression" dxfId="17114" priority="193">
      <formula>SEARCH("IN CORSO",$M14)&gt;0</formula>
    </cfRule>
    <cfRule type="expression" dxfId="17113" priority="194">
      <formula>SEARCH("CHIUSO",$M14)&gt;0</formula>
    </cfRule>
    <cfRule type="expression" dxfId="17112" priority="195">
      <formula>SEARCH("EMESSO",$M14)&gt;0</formula>
    </cfRule>
    <cfRule type="expression" dxfId="17111" priority="196">
      <formula>SEARCH("RICHIESTO",$M14)&gt;0</formula>
    </cfRule>
    <cfRule type="expression" dxfId="17110" priority="197">
      <formula>SEARCH("DA CHIUDERE",$M14)&gt;0</formula>
    </cfRule>
    <cfRule type="expression" dxfId="17109" priority="198">
      <formula>SEARCH("INTERROTTO",$M14)&gt;0</formula>
    </cfRule>
  </conditionalFormatting>
  <conditionalFormatting sqref="R14:S14">
    <cfRule type="expression" dxfId="17108" priority="187">
      <formula>SEARCH("IN CORSO",$M14)&gt;0</formula>
    </cfRule>
    <cfRule type="expression" dxfId="17107" priority="188">
      <formula>SEARCH("CHIUSO",$M14)&gt;0</formula>
    </cfRule>
    <cfRule type="expression" dxfId="17106" priority="189">
      <formula>SEARCH("EMESSO",$M14)&gt;0</formula>
    </cfRule>
    <cfRule type="expression" dxfId="17105" priority="190">
      <formula>SEARCH("RICHIESTO",$M14)&gt;0</formula>
    </cfRule>
    <cfRule type="expression" dxfId="17104" priority="191">
      <formula>SEARCH("DA CHIUDERE",$M14)&gt;0</formula>
    </cfRule>
    <cfRule type="expression" dxfId="17103" priority="192">
      <formula>SEARCH("INTERROTTO",$M14)&gt;0</formula>
    </cfRule>
  </conditionalFormatting>
  <conditionalFormatting sqref="M14">
    <cfRule type="expression" dxfId="17102" priority="181">
      <formula>SEARCH("IN CORSO",$M14)&gt;0</formula>
    </cfRule>
    <cfRule type="expression" dxfId="17101" priority="182">
      <formula>SEARCH("CHIUSO",$M14)&gt;0</formula>
    </cfRule>
    <cfRule type="expression" dxfId="17100" priority="183">
      <formula>SEARCH("EMESSO",$M14)&gt;0</formula>
    </cfRule>
    <cfRule type="expression" dxfId="17099" priority="184">
      <formula>SEARCH("RICHIESTO",$M14)&gt;0</formula>
    </cfRule>
    <cfRule type="expression" dxfId="17098" priority="185">
      <formula>SEARCH("DA CHIUDERE",$M14)&gt;0</formula>
    </cfRule>
    <cfRule type="expression" dxfId="17097" priority="186">
      <formula>SEARCH("INTERROTTO",$M14)&gt;0</formula>
    </cfRule>
  </conditionalFormatting>
  <conditionalFormatting sqref="E13:G13 N13:Q13">
    <cfRule type="expression" dxfId="17096" priority="175">
      <formula>SEARCH("IN CORSO",$M13)&gt;0</formula>
    </cfRule>
    <cfRule type="expression" dxfId="17095" priority="176">
      <formula>SEARCH("CHIUSO",$M13)&gt;0</formula>
    </cfRule>
    <cfRule type="expression" dxfId="17094" priority="177">
      <formula>SEARCH("EMESSO",$M13)&gt;0</formula>
    </cfRule>
    <cfRule type="expression" dxfId="17093" priority="178">
      <formula>SEARCH("RICHIESTO",$M13)&gt;0</formula>
    </cfRule>
    <cfRule type="expression" dxfId="17092" priority="179">
      <formula>SEARCH("DA CHIUDERE",$M13)&gt;0</formula>
    </cfRule>
    <cfRule type="expression" dxfId="17091" priority="180">
      <formula>SEARCH("INTERROTTO",$M13)&gt;0</formula>
    </cfRule>
  </conditionalFormatting>
  <conditionalFormatting sqref="R13:S13">
    <cfRule type="expression" dxfId="17090" priority="169">
      <formula>SEARCH("IN CORSO",$M13)&gt;0</formula>
    </cfRule>
    <cfRule type="expression" dxfId="17089" priority="170">
      <formula>SEARCH("CHIUSO",$M13)&gt;0</formula>
    </cfRule>
    <cfRule type="expression" dxfId="17088" priority="171">
      <formula>SEARCH("EMESSO",$M13)&gt;0</formula>
    </cfRule>
    <cfRule type="expression" dxfId="17087" priority="172">
      <formula>SEARCH("RICHIESTO",$M13)&gt;0</formula>
    </cfRule>
    <cfRule type="expression" dxfId="17086" priority="173">
      <formula>SEARCH("DA CHIUDERE",$M13)&gt;0</formula>
    </cfRule>
    <cfRule type="expression" dxfId="17085" priority="174">
      <formula>SEARCH("INTERROTTO",$M13)&gt;0</formula>
    </cfRule>
  </conditionalFormatting>
  <conditionalFormatting sqref="M13">
    <cfRule type="expression" dxfId="17084" priority="163">
      <formula>SEARCH("IN CORSO",$M13)&gt;0</formula>
    </cfRule>
    <cfRule type="expression" dxfId="17083" priority="164">
      <formula>SEARCH("CHIUSO",$M13)&gt;0</formula>
    </cfRule>
    <cfRule type="expression" dxfId="17082" priority="165">
      <formula>SEARCH("EMESSO",$M13)&gt;0</formula>
    </cfRule>
    <cfRule type="expression" dxfId="17081" priority="166">
      <formula>SEARCH("RICHIESTO",$M13)&gt;0</formula>
    </cfRule>
    <cfRule type="expression" dxfId="17080" priority="167">
      <formula>SEARCH("DA CHIUDERE",$M13)&gt;0</formula>
    </cfRule>
    <cfRule type="expression" dxfId="17079" priority="168">
      <formula>SEARCH("INTERROTTO",$M13)&gt;0</formula>
    </cfRule>
  </conditionalFormatting>
  <conditionalFormatting sqref="E12:G12 N12:Q12">
    <cfRule type="expression" dxfId="17078" priority="157">
      <formula>SEARCH("IN CORSO",$M12)&gt;0</formula>
    </cfRule>
    <cfRule type="expression" dxfId="17077" priority="158">
      <formula>SEARCH("CHIUSO",$M12)&gt;0</formula>
    </cfRule>
    <cfRule type="expression" dxfId="17076" priority="159">
      <formula>SEARCH("EMESSO",$M12)&gt;0</formula>
    </cfRule>
    <cfRule type="expression" dxfId="17075" priority="160">
      <formula>SEARCH("RICHIESTO",$M12)&gt;0</formula>
    </cfRule>
    <cfRule type="expression" dxfId="17074" priority="161">
      <formula>SEARCH("DA CHIUDERE",$M12)&gt;0</formula>
    </cfRule>
    <cfRule type="expression" dxfId="17073" priority="162">
      <formula>SEARCH("INTERROTTO",$M12)&gt;0</formula>
    </cfRule>
  </conditionalFormatting>
  <conditionalFormatting sqref="R12:S12">
    <cfRule type="expression" dxfId="17072" priority="151">
      <formula>SEARCH("IN CORSO",$M12)&gt;0</formula>
    </cfRule>
    <cfRule type="expression" dxfId="17071" priority="152">
      <formula>SEARCH("CHIUSO",$M12)&gt;0</formula>
    </cfRule>
    <cfRule type="expression" dxfId="17070" priority="153">
      <formula>SEARCH("EMESSO",$M12)&gt;0</formula>
    </cfRule>
    <cfRule type="expression" dxfId="17069" priority="154">
      <formula>SEARCH("RICHIESTO",$M12)&gt;0</formula>
    </cfRule>
    <cfRule type="expression" dxfId="17068" priority="155">
      <formula>SEARCH("DA CHIUDERE",$M12)&gt;0</formula>
    </cfRule>
    <cfRule type="expression" dxfId="17067" priority="156">
      <formula>SEARCH("INTERROTTO",$M12)&gt;0</formula>
    </cfRule>
  </conditionalFormatting>
  <conditionalFormatting sqref="M12">
    <cfRule type="expression" dxfId="17066" priority="145">
      <formula>SEARCH("IN CORSO",$M12)&gt;0</formula>
    </cfRule>
    <cfRule type="expression" dxfId="17065" priority="146">
      <formula>SEARCH("CHIUSO",$M12)&gt;0</formula>
    </cfRule>
    <cfRule type="expression" dxfId="17064" priority="147">
      <formula>SEARCH("EMESSO",$M12)&gt;0</formula>
    </cfRule>
    <cfRule type="expression" dxfId="17063" priority="148">
      <formula>SEARCH("RICHIESTO",$M12)&gt;0</formula>
    </cfRule>
    <cfRule type="expression" dxfId="17062" priority="149">
      <formula>SEARCH("DA CHIUDERE",$M12)&gt;0</formula>
    </cfRule>
    <cfRule type="expression" dxfId="17061" priority="150">
      <formula>SEARCH("INTERROTTO",$M12)&gt;0</formula>
    </cfRule>
  </conditionalFormatting>
  <conditionalFormatting sqref="E11:G11 N11:Q11">
    <cfRule type="expression" dxfId="17060" priority="139">
      <formula>SEARCH("IN CORSO",$M11)&gt;0</formula>
    </cfRule>
    <cfRule type="expression" dxfId="17059" priority="140">
      <formula>SEARCH("CHIUSO",$M11)&gt;0</formula>
    </cfRule>
    <cfRule type="expression" dxfId="17058" priority="141">
      <formula>SEARCH("EMESSO",$M11)&gt;0</formula>
    </cfRule>
    <cfRule type="expression" dxfId="17057" priority="142">
      <formula>SEARCH("RICHIESTO",$M11)&gt;0</formula>
    </cfRule>
    <cfRule type="expression" dxfId="17056" priority="143">
      <formula>SEARCH("DA CHIUDERE",$M11)&gt;0</formula>
    </cfRule>
    <cfRule type="expression" dxfId="17055" priority="144">
      <formula>SEARCH("INTERROTTO",$M11)&gt;0</formula>
    </cfRule>
  </conditionalFormatting>
  <conditionalFormatting sqref="R11:S11">
    <cfRule type="expression" dxfId="17054" priority="133">
      <formula>SEARCH("IN CORSO",$M11)&gt;0</formula>
    </cfRule>
    <cfRule type="expression" dxfId="17053" priority="134">
      <formula>SEARCH("CHIUSO",$M11)&gt;0</formula>
    </cfRule>
    <cfRule type="expression" dxfId="17052" priority="135">
      <formula>SEARCH("EMESSO",$M11)&gt;0</formula>
    </cfRule>
    <cfRule type="expression" dxfId="17051" priority="136">
      <formula>SEARCH("RICHIESTO",$M11)&gt;0</formula>
    </cfRule>
    <cfRule type="expression" dxfId="17050" priority="137">
      <formula>SEARCH("DA CHIUDERE",$M11)&gt;0</formula>
    </cfRule>
    <cfRule type="expression" dxfId="17049" priority="138">
      <formula>SEARCH("INTERROTTO",$M11)&gt;0</formula>
    </cfRule>
  </conditionalFormatting>
  <conditionalFormatting sqref="M11">
    <cfRule type="expression" dxfId="17048" priority="127">
      <formula>SEARCH("IN CORSO",$M11)&gt;0</formula>
    </cfRule>
    <cfRule type="expression" dxfId="17047" priority="128">
      <formula>SEARCH("CHIUSO",$M11)&gt;0</formula>
    </cfRule>
    <cfRule type="expression" dxfId="17046" priority="129">
      <formula>SEARCH("EMESSO",$M11)&gt;0</formula>
    </cfRule>
    <cfRule type="expression" dxfId="17045" priority="130">
      <formula>SEARCH("RICHIESTO",$M11)&gt;0</formula>
    </cfRule>
    <cfRule type="expression" dxfId="17044" priority="131">
      <formula>SEARCH("DA CHIUDERE",$M11)&gt;0</formula>
    </cfRule>
    <cfRule type="expression" dxfId="17043" priority="132">
      <formula>SEARCH("INTERROTTO",$M11)&gt;0</formula>
    </cfRule>
  </conditionalFormatting>
  <conditionalFormatting sqref="E10:G10 N10:Q10">
    <cfRule type="expression" dxfId="17042" priority="121">
      <formula>SEARCH("IN CORSO",$M10)&gt;0</formula>
    </cfRule>
    <cfRule type="expression" dxfId="17041" priority="122">
      <formula>SEARCH("CHIUSO",$M10)&gt;0</formula>
    </cfRule>
    <cfRule type="expression" dxfId="17040" priority="123">
      <formula>SEARCH("EMESSO",$M10)&gt;0</formula>
    </cfRule>
    <cfRule type="expression" dxfId="17039" priority="124">
      <formula>SEARCH("RICHIESTO",$M10)&gt;0</formula>
    </cfRule>
    <cfRule type="expression" dxfId="17038" priority="125">
      <formula>SEARCH("DA CHIUDERE",$M10)&gt;0</formula>
    </cfRule>
    <cfRule type="expression" dxfId="17037" priority="126">
      <formula>SEARCH("INTERROTTO",$M10)&gt;0</formula>
    </cfRule>
  </conditionalFormatting>
  <conditionalFormatting sqref="R10:S10">
    <cfRule type="expression" dxfId="17036" priority="115">
      <formula>SEARCH("IN CORSO",$M10)&gt;0</formula>
    </cfRule>
    <cfRule type="expression" dxfId="17035" priority="116">
      <formula>SEARCH("CHIUSO",$M10)&gt;0</formula>
    </cfRule>
    <cfRule type="expression" dxfId="17034" priority="117">
      <formula>SEARCH("EMESSO",$M10)&gt;0</formula>
    </cfRule>
    <cfRule type="expression" dxfId="17033" priority="118">
      <formula>SEARCH("RICHIESTO",$M10)&gt;0</formula>
    </cfRule>
    <cfRule type="expression" dxfId="17032" priority="119">
      <formula>SEARCH("DA CHIUDERE",$M10)&gt;0</formula>
    </cfRule>
    <cfRule type="expression" dxfId="17031" priority="120">
      <formula>SEARCH("INTERROTTO",$M10)&gt;0</formula>
    </cfRule>
  </conditionalFormatting>
  <conditionalFormatting sqref="M10">
    <cfRule type="expression" dxfId="17030" priority="109">
      <formula>SEARCH("IN CORSO",$M10)&gt;0</formula>
    </cfRule>
    <cfRule type="expression" dxfId="17029" priority="110">
      <formula>SEARCH("CHIUSO",$M10)&gt;0</formula>
    </cfRule>
    <cfRule type="expression" dxfId="17028" priority="111">
      <formula>SEARCH("EMESSO",$M10)&gt;0</formula>
    </cfRule>
    <cfRule type="expression" dxfId="17027" priority="112">
      <formula>SEARCH("RICHIESTO",$M10)&gt;0</formula>
    </cfRule>
    <cfRule type="expression" dxfId="17026" priority="113">
      <formula>SEARCH("DA CHIUDERE",$M10)&gt;0</formula>
    </cfRule>
    <cfRule type="expression" dxfId="17025" priority="114">
      <formula>SEARCH("INTERROTTO",$M10)&gt;0</formula>
    </cfRule>
  </conditionalFormatting>
  <conditionalFormatting sqref="E9:G9 N9:Q9">
    <cfRule type="expression" dxfId="17024" priority="103">
      <formula>SEARCH("IN CORSO",$M9)&gt;0</formula>
    </cfRule>
    <cfRule type="expression" dxfId="17023" priority="104">
      <formula>SEARCH("CHIUSO",$M9)&gt;0</formula>
    </cfRule>
    <cfRule type="expression" dxfId="17022" priority="105">
      <formula>SEARCH("EMESSO",$M9)&gt;0</formula>
    </cfRule>
    <cfRule type="expression" dxfId="17021" priority="106">
      <formula>SEARCH("RICHIESTO",$M9)&gt;0</formula>
    </cfRule>
    <cfRule type="expression" dxfId="17020" priority="107">
      <formula>SEARCH("DA CHIUDERE",$M9)&gt;0</formula>
    </cfRule>
    <cfRule type="expression" dxfId="17019" priority="108">
      <formula>SEARCH("INTERROTTO",$M9)&gt;0</formula>
    </cfRule>
  </conditionalFormatting>
  <conditionalFormatting sqref="R9:S9">
    <cfRule type="expression" dxfId="17018" priority="97">
      <formula>SEARCH("IN CORSO",$M9)&gt;0</formula>
    </cfRule>
    <cfRule type="expression" dxfId="17017" priority="98">
      <formula>SEARCH("CHIUSO",$M9)&gt;0</formula>
    </cfRule>
    <cfRule type="expression" dxfId="17016" priority="99">
      <formula>SEARCH("EMESSO",$M9)&gt;0</formula>
    </cfRule>
    <cfRule type="expression" dxfId="17015" priority="100">
      <formula>SEARCH("RICHIESTO",$M9)&gt;0</formula>
    </cfRule>
    <cfRule type="expression" dxfId="17014" priority="101">
      <formula>SEARCH("DA CHIUDERE",$M9)&gt;0</formula>
    </cfRule>
    <cfRule type="expression" dxfId="17013" priority="102">
      <formula>SEARCH("INTERROTTO",$M9)&gt;0</formula>
    </cfRule>
  </conditionalFormatting>
  <conditionalFormatting sqref="M9">
    <cfRule type="expression" dxfId="17012" priority="91">
      <formula>SEARCH("IN CORSO",$M9)&gt;0</formula>
    </cfRule>
    <cfRule type="expression" dxfId="17011" priority="92">
      <formula>SEARCH("CHIUSO",$M9)&gt;0</formula>
    </cfRule>
    <cfRule type="expression" dxfId="17010" priority="93">
      <formula>SEARCH("EMESSO",$M9)&gt;0</formula>
    </cfRule>
    <cfRule type="expression" dxfId="17009" priority="94">
      <formula>SEARCH("RICHIESTO",$M9)&gt;0</formula>
    </cfRule>
    <cfRule type="expression" dxfId="17008" priority="95">
      <formula>SEARCH("DA CHIUDERE",$M9)&gt;0</formula>
    </cfRule>
    <cfRule type="expression" dxfId="17007" priority="96">
      <formula>SEARCH("INTERROTTO",$M9)&gt;0</formula>
    </cfRule>
  </conditionalFormatting>
  <conditionalFormatting sqref="E8:G8 N8:Q8">
    <cfRule type="expression" dxfId="17006" priority="85">
      <formula>SEARCH("IN CORSO",$M8)&gt;0</formula>
    </cfRule>
    <cfRule type="expression" dxfId="17005" priority="86">
      <formula>SEARCH("CHIUSO",$M8)&gt;0</formula>
    </cfRule>
    <cfRule type="expression" dxfId="17004" priority="87">
      <formula>SEARCH("EMESSO",$M8)&gt;0</formula>
    </cfRule>
    <cfRule type="expression" dxfId="17003" priority="88">
      <formula>SEARCH("RICHIESTO",$M8)&gt;0</formula>
    </cfRule>
    <cfRule type="expression" dxfId="17002" priority="89">
      <formula>SEARCH("DA CHIUDERE",$M8)&gt;0</formula>
    </cfRule>
    <cfRule type="expression" dxfId="17001" priority="90">
      <formula>SEARCH("INTERROTTO",$M8)&gt;0</formula>
    </cfRule>
  </conditionalFormatting>
  <conditionalFormatting sqref="R8:S8">
    <cfRule type="expression" dxfId="17000" priority="79">
      <formula>SEARCH("IN CORSO",$M8)&gt;0</formula>
    </cfRule>
    <cfRule type="expression" dxfId="16999" priority="80">
      <formula>SEARCH("CHIUSO",$M8)&gt;0</formula>
    </cfRule>
    <cfRule type="expression" dxfId="16998" priority="81">
      <formula>SEARCH("EMESSO",$M8)&gt;0</formula>
    </cfRule>
    <cfRule type="expression" dxfId="16997" priority="82">
      <formula>SEARCH("RICHIESTO",$M8)&gt;0</formula>
    </cfRule>
    <cfRule type="expression" dxfId="16996" priority="83">
      <formula>SEARCH("DA CHIUDERE",$M8)&gt;0</formula>
    </cfRule>
    <cfRule type="expression" dxfId="16995" priority="84">
      <formula>SEARCH("INTERROTTO",$M8)&gt;0</formula>
    </cfRule>
  </conditionalFormatting>
  <conditionalFormatting sqref="M8">
    <cfRule type="expression" dxfId="16994" priority="73">
      <formula>SEARCH("IN CORSO",$M8)&gt;0</formula>
    </cfRule>
    <cfRule type="expression" dxfId="16993" priority="74">
      <formula>SEARCH("CHIUSO",$M8)&gt;0</formula>
    </cfRule>
    <cfRule type="expression" dxfId="16992" priority="75">
      <formula>SEARCH("EMESSO",$M8)&gt;0</formula>
    </cfRule>
    <cfRule type="expression" dxfId="16991" priority="76">
      <formula>SEARCH("RICHIESTO",$M8)&gt;0</formula>
    </cfRule>
    <cfRule type="expression" dxfId="16990" priority="77">
      <formula>SEARCH("DA CHIUDERE",$M8)&gt;0</formula>
    </cfRule>
    <cfRule type="expression" dxfId="16989" priority="78">
      <formula>SEARCH("INTERROTTO",$M8)&gt;0</formula>
    </cfRule>
  </conditionalFormatting>
  <conditionalFormatting sqref="E7:G7 N7:Q7">
    <cfRule type="expression" dxfId="16988" priority="67">
      <formula>SEARCH("IN CORSO",$M7)&gt;0</formula>
    </cfRule>
    <cfRule type="expression" dxfId="16987" priority="68">
      <formula>SEARCH("CHIUSO",$M7)&gt;0</formula>
    </cfRule>
    <cfRule type="expression" dxfId="16986" priority="69">
      <formula>SEARCH("EMESSO",$M7)&gt;0</formula>
    </cfRule>
    <cfRule type="expression" dxfId="16985" priority="70">
      <formula>SEARCH("RICHIESTO",$M7)&gt;0</formula>
    </cfRule>
    <cfRule type="expression" dxfId="16984" priority="71">
      <formula>SEARCH("DA CHIUDERE",$M7)&gt;0</formula>
    </cfRule>
    <cfRule type="expression" dxfId="16983" priority="72">
      <formula>SEARCH("INTERROTTO",$M7)&gt;0</formula>
    </cfRule>
  </conditionalFormatting>
  <conditionalFormatting sqref="R7:S7">
    <cfRule type="expression" dxfId="16982" priority="61">
      <formula>SEARCH("IN CORSO",$M7)&gt;0</formula>
    </cfRule>
    <cfRule type="expression" dxfId="16981" priority="62">
      <formula>SEARCH("CHIUSO",$M7)&gt;0</formula>
    </cfRule>
    <cfRule type="expression" dxfId="16980" priority="63">
      <formula>SEARCH("EMESSO",$M7)&gt;0</formula>
    </cfRule>
    <cfRule type="expression" dxfId="16979" priority="64">
      <formula>SEARCH("RICHIESTO",$M7)&gt;0</formula>
    </cfRule>
    <cfRule type="expression" dxfId="16978" priority="65">
      <formula>SEARCH("DA CHIUDERE",$M7)&gt;0</formula>
    </cfRule>
    <cfRule type="expression" dxfId="16977" priority="66">
      <formula>SEARCH("INTERROTTO",$M7)&gt;0</formula>
    </cfRule>
  </conditionalFormatting>
  <conditionalFormatting sqref="M7">
    <cfRule type="expression" dxfId="16976" priority="55">
      <formula>SEARCH("IN CORSO",$M7)&gt;0</formula>
    </cfRule>
    <cfRule type="expression" dxfId="16975" priority="56">
      <formula>SEARCH("CHIUSO",$M7)&gt;0</formula>
    </cfRule>
    <cfRule type="expression" dxfId="16974" priority="57">
      <formula>SEARCH("EMESSO",$M7)&gt;0</formula>
    </cfRule>
    <cfRule type="expression" dxfId="16973" priority="58">
      <formula>SEARCH("RICHIESTO",$M7)&gt;0</formula>
    </cfRule>
    <cfRule type="expression" dxfId="16972" priority="59">
      <formula>SEARCH("DA CHIUDERE",$M7)&gt;0</formula>
    </cfRule>
    <cfRule type="expression" dxfId="16971" priority="60">
      <formula>SEARCH("INTERROTTO",$M7)&gt;0</formula>
    </cfRule>
  </conditionalFormatting>
  <conditionalFormatting sqref="E6:G6 N6:Q6">
    <cfRule type="expression" dxfId="16970" priority="49">
      <formula>SEARCH("IN CORSO",$M6)&gt;0</formula>
    </cfRule>
    <cfRule type="expression" dxfId="16969" priority="50">
      <formula>SEARCH("CHIUSO",$M6)&gt;0</formula>
    </cfRule>
    <cfRule type="expression" dxfId="16968" priority="51">
      <formula>SEARCH("EMESSO",$M6)&gt;0</formula>
    </cfRule>
    <cfRule type="expression" dxfId="16967" priority="52">
      <formula>SEARCH("RICHIESTO",$M6)&gt;0</formula>
    </cfRule>
    <cfRule type="expression" dxfId="16966" priority="53">
      <formula>SEARCH("DA CHIUDERE",$M6)&gt;0</formula>
    </cfRule>
    <cfRule type="expression" dxfId="16965" priority="54">
      <formula>SEARCH("INTERROTTO",$M6)&gt;0</formula>
    </cfRule>
  </conditionalFormatting>
  <conditionalFormatting sqref="R6:S6">
    <cfRule type="expression" dxfId="16964" priority="43">
      <formula>SEARCH("IN CORSO",$M6)&gt;0</formula>
    </cfRule>
    <cfRule type="expression" dxfId="16963" priority="44">
      <formula>SEARCH("CHIUSO",$M6)&gt;0</formula>
    </cfRule>
    <cfRule type="expression" dxfId="16962" priority="45">
      <formula>SEARCH("EMESSO",$M6)&gt;0</formula>
    </cfRule>
    <cfRule type="expression" dxfId="16961" priority="46">
      <formula>SEARCH("RICHIESTO",$M6)&gt;0</formula>
    </cfRule>
    <cfRule type="expression" dxfId="16960" priority="47">
      <formula>SEARCH("DA CHIUDERE",$M6)&gt;0</formula>
    </cfRule>
    <cfRule type="expression" dxfId="16959" priority="48">
      <formula>SEARCH("INTERROTTO",$M6)&gt;0</formula>
    </cfRule>
  </conditionalFormatting>
  <conditionalFormatting sqref="M6">
    <cfRule type="expression" dxfId="16958" priority="37">
      <formula>SEARCH("IN CORSO",$M6)&gt;0</formula>
    </cfRule>
    <cfRule type="expression" dxfId="16957" priority="38">
      <formula>SEARCH("CHIUSO",$M6)&gt;0</formula>
    </cfRule>
    <cfRule type="expression" dxfId="16956" priority="39">
      <formula>SEARCH("EMESSO",$M6)&gt;0</formula>
    </cfRule>
    <cfRule type="expression" dxfId="16955" priority="40">
      <formula>SEARCH("RICHIESTO",$M6)&gt;0</formula>
    </cfRule>
    <cfRule type="expression" dxfId="16954" priority="41">
      <formula>SEARCH("DA CHIUDERE",$M6)&gt;0</formula>
    </cfRule>
    <cfRule type="expression" dxfId="16953" priority="42">
      <formula>SEARCH("INTERROTTO",$M6)&gt;0</formula>
    </cfRule>
  </conditionalFormatting>
  <conditionalFormatting sqref="E5:G5 N5:Q5">
    <cfRule type="expression" dxfId="16952" priority="31">
      <formula>SEARCH("IN CORSO",$M5)&gt;0</formula>
    </cfRule>
    <cfRule type="expression" dxfId="16951" priority="32">
      <formula>SEARCH("CHIUSO",$M5)&gt;0</formula>
    </cfRule>
    <cfRule type="expression" dxfId="16950" priority="33">
      <formula>SEARCH("EMESSO",$M5)&gt;0</formula>
    </cfRule>
    <cfRule type="expression" dxfId="16949" priority="34">
      <formula>SEARCH("RICHIESTO",$M5)&gt;0</formula>
    </cfRule>
    <cfRule type="expression" dxfId="16948" priority="35">
      <formula>SEARCH("DA CHIUDERE",$M5)&gt;0</formula>
    </cfRule>
    <cfRule type="expression" dxfId="16947" priority="36">
      <formula>SEARCH("INTERROTTO",$M5)&gt;0</formula>
    </cfRule>
  </conditionalFormatting>
  <conditionalFormatting sqref="R5:S5">
    <cfRule type="expression" dxfId="16946" priority="25">
      <formula>SEARCH("IN CORSO",$M5)&gt;0</formula>
    </cfRule>
    <cfRule type="expression" dxfId="16945" priority="26">
      <formula>SEARCH("CHIUSO",$M5)&gt;0</formula>
    </cfRule>
    <cfRule type="expression" dxfId="16944" priority="27">
      <formula>SEARCH("EMESSO",$M5)&gt;0</formula>
    </cfRule>
    <cfRule type="expression" dxfId="16943" priority="28">
      <formula>SEARCH("RICHIESTO",$M5)&gt;0</formula>
    </cfRule>
    <cfRule type="expression" dxfId="16942" priority="29">
      <formula>SEARCH("DA CHIUDERE",$M5)&gt;0</formula>
    </cfRule>
    <cfRule type="expression" dxfId="16941" priority="30">
      <formula>SEARCH("INTERROTTO",$M5)&gt;0</formula>
    </cfRule>
  </conditionalFormatting>
  <conditionalFormatting sqref="M5">
    <cfRule type="expression" dxfId="16940" priority="19">
      <formula>SEARCH("IN CORSO",$M5)&gt;0</formula>
    </cfRule>
    <cfRule type="expression" dxfId="16939" priority="20">
      <formula>SEARCH("CHIUSO",$M5)&gt;0</formula>
    </cfRule>
    <cfRule type="expression" dxfId="16938" priority="21">
      <formula>SEARCH("EMESSO",$M5)&gt;0</formula>
    </cfRule>
    <cfRule type="expression" dxfId="16937" priority="22">
      <formula>SEARCH("RICHIESTO",$M5)&gt;0</formula>
    </cfRule>
    <cfRule type="expression" dxfId="16936" priority="23">
      <formula>SEARCH("DA CHIUDERE",$M5)&gt;0</formula>
    </cfRule>
    <cfRule type="expression" dxfId="16935" priority="24">
      <formula>SEARCH("INTERROTTO",$M5)&gt;0</formula>
    </cfRule>
  </conditionalFormatting>
  <conditionalFormatting sqref="E4:G4 N4:Q4">
    <cfRule type="expression" dxfId="16934" priority="13">
      <formula>SEARCH("IN CORSO",$M4)&gt;0</formula>
    </cfRule>
    <cfRule type="expression" dxfId="16933" priority="14">
      <formula>SEARCH("CHIUSO",$M4)&gt;0</formula>
    </cfRule>
    <cfRule type="expression" dxfId="16932" priority="15">
      <formula>SEARCH("EMESSO",$M4)&gt;0</formula>
    </cfRule>
    <cfRule type="expression" dxfId="16931" priority="16">
      <formula>SEARCH("RICHIESTO",$M4)&gt;0</formula>
    </cfRule>
    <cfRule type="expression" dxfId="16930" priority="17">
      <formula>SEARCH("DA CHIUDERE",$M4)&gt;0</formula>
    </cfRule>
    <cfRule type="expression" dxfId="16929" priority="18">
      <formula>SEARCH("INTERROTTO",$M4)&gt;0</formula>
    </cfRule>
  </conditionalFormatting>
  <conditionalFormatting sqref="R4:S4">
    <cfRule type="expression" dxfId="16928" priority="7">
      <formula>SEARCH("IN CORSO",$M4)&gt;0</formula>
    </cfRule>
    <cfRule type="expression" dxfId="16927" priority="8">
      <formula>SEARCH("CHIUSO",$M4)&gt;0</formula>
    </cfRule>
    <cfRule type="expression" dxfId="16926" priority="9">
      <formula>SEARCH("EMESSO",$M4)&gt;0</formula>
    </cfRule>
    <cfRule type="expression" dxfId="16925" priority="10">
      <formula>SEARCH("RICHIESTO",$M4)&gt;0</formula>
    </cfRule>
    <cfRule type="expression" dxfId="16924" priority="11">
      <formula>SEARCH("DA CHIUDERE",$M4)&gt;0</formula>
    </cfRule>
    <cfRule type="expression" dxfId="16923" priority="12">
      <formula>SEARCH("INTERROTTO",$M4)&gt;0</formula>
    </cfRule>
  </conditionalFormatting>
  <conditionalFormatting sqref="M4">
    <cfRule type="expression" dxfId="16922" priority="1">
      <formula>SEARCH("IN CORSO",$M4)&gt;0</formula>
    </cfRule>
    <cfRule type="expression" dxfId="16921" priority="2">
      <formula>SEARCH("CHIUSO",$M4)&gt;0</formula>
    </cfRule>
    <cfRule type="expression" dxfId="16920" priority="3">
      <formula>SEARCH("EMESSO",$M4)&gt;0</formula>
    </cfRule>
    <cfRule type="expression" dxfId="16919" priority="4">
      <formula>SEARCH("RICHIESTO",$M4)&gt;0</formula>
    </cfRule>
    <cfRule type="expression" dxfId="16918" priority="5">
      <formula>SEARCH("DA CHIUDERE",$M4)&gt;0</formula>
    </cfRule>
    <cfRule type="expression" dxfId="16917" priority="6">
      <formula>SEARCH("INTERROTTO",$M4)&gt;0</formula>
    </cfRule>
  </conditionalFormatting>
  <dataValidations count="2">
    <dataValidation type="list" allowBlank="1" sqref="M413" xr:uid="{1AB8FF17-5E82-448B-8D48-F0A633DA8D97}">
      <formula1>"RICHIESTO,EMESSO,IN CORSO,INTERROTTO,DA CHIUDERE,SCADUTO,CHIUSO,DA ATTENZIONARE,"</formula1>
    </dataValidation>
    <dataValidation type="list" allowBlank="1" showInputMessage="1" showErrorMessage="1" sqref="M114:M412 M414:M436" xr:uid="{1820D37B-587B-4713-A9FD-03E9AC6653CF}">
      <formula1>"RICHIESTO,EMESSO,IN CORSO,INTERROTTO,DA CHIUDERE,SCADUTO,CHIUSO,"</formula1>
    </dataValidation>
  </dataValidations>
  <pageMargins left="0" right="0" top="0" bottom="0" header="0" footer="0"/>
  <pageSetup paperSize="8" scale="72"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026" r:id="rId5" name="Button 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27" r:id="rId6" name="Button 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28" r:id="rId7" name="Button 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29" r:id="rId8" name="Button 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30" r:id="rId9" name="Button 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31" r:id="rId10" name="Button 7">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32" r:id="rId11" name="Button 8">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33" r:id="rId12" name="Button 9">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34" r:id="rId13" name="Button 10">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35" r:id="rId14" name="Button 11">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36" r:id="rId15" name="Button 12">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05688-618A-4799-83AE-EF7D960AF51B}">
  <sheetPr codeName="Foglio15">
    <tabColor theme="3"/>
  </sheetPr>
  <dimension ref="A1:V318"/>
  <sheetViews>
    <sheetView topLeftCell="E1" zoomScale="85" zoomScaleNormal="85" workbookViewId="0">
      <selection activeCell="A4" sqref="A4:U318"/>
    </sheetView>
  </sheetViews>
  <sheetFormatPr defaultColWidth="8.5" defaultRowHeight="15" x14ac:dyDescent="0.25"/>
  <cols>
    <col min="1" max="1" width="3.125" style="56" customWidth="1"/>
    <col min="2" max="2" width="3.125" style="57" customWidth="1"/>
    <col min="3" max="3" width="3.125" style="3" customWidth="1"/>
    <col min="4" max="4" width="8.875" style="1" bestFit="1" customWidth="1"/>
    <col min="5" max="5" width="9" style="1" customWidth="1"/>
    <col min="6" max="6" width="7.5" style="1" customWidth="1"/>
    <col min="7" max="7" width="70.625" style="1" customWidth="1"/>
    <col min="8" max="8" width="9.125" style="1" hidden="1" customWidth="1"/>
    <col min="9" max="9" width="9.125" style="1" customWidth="1"/>
    <col min="10" max="11" width="9.125" style="3" hidden="1" customWidth="1"/>
    <col min="12" max="12" width="9.125" style="4" hidden="1" customWidth="1"/>
    <col min="13" max="13" width="13.75" style="4" customWidth="1"/>
    <col min="14" max="14" width="6.375" style="6" customWidth="1"/>
    <col min="15" max="15" width="6.375" style="14" customWidth="1"/>
    <col min="16" max="16" width="6.375" style="6" customWidth="1"/>
    <col min="17" max="17" width="55.625" style="6" customWidth="1"/>
    <col min="18" max="18" width="13.625" style="6" bestFit="1" customWidth="1"/>
    <col min="19" max="19" width="13.125" style="6" customWidth="1"/>
    <col min="20" max="20" width="3.125" style="6" customWidth="1"/>
    <col min="21" max="21" width="8.5" style="6"/>
    <col min="22" max="22" width="19.625" style="6" bestFit="1" customWidth="1"/>
    <col min="23" max="16384" width="8.5" style="6"/>
  </cols>
  <sheetData>
    <row r="1" spans="1:22" ht="128.1" customHeight="1" x14ac:dyDescent="0.35">
      <c r="A1" s="220"/>
      <c r="B1" s="220"/>
      <c r="C1" s="220"/>
      <c r="D1" s="220"/>
      <c r="G1" s="2"/>
      <c r="M1" s="5" t="s">
        <v>0</v>
      </c>
      <c r="Q1" s="5" t="s">
        <v>1</v>
      </c>
    </row>
    <row r="2" spans="1:22" ht="21" x14ac:dyDescent="0.35">
      <c r="A2" s="6"/>
      <c r="B2" s="6"/>
      <c r="C2" s="6"/>
      <c r="D2" s="6"/>
      <c r="E2" s="10" t="s">
        <v>2</v>
      </c>
      <c r="F2" s="2">
        <f>'Inserimento dati'!B5</f>
        <v>2026</v>
      </c>
      <c r="G2" s="11" t="str">
        <f ca="1">"REDATTO IL " &amp; TEXT(INDIRECT("'Inserimento dati'!B3"), "gg/mm/aaaa")</f>
        <v>REDATTO IL 21/04/2026</v>
      </c>
      <c r="H2" s="12">
        <f ca="1">INDIRECT("'Inserimento dati'!B1")</f>
        <v>46132</v>
      </c>
      <c r="I2" s="12">
        <f ca="1">H2 + 1</f>
        <v>46133</v>
      </c>
      <c r="J2" s="12">
        <f ca="1">I2 + 1</f>
        <v>46134</v>
      </c>
      <c r="K2" s="12">
        <f ca="1">J2 + 1</f>
        <v>46135</v>
      </c>
      <c r="L2" s="12">
        <f ca="1">K2 + 1</f>
        <v>46136</v>
      </c>
      <c r="N2" s="221" t="s">
        <v>3</v>
      </c>
      <c r="O2" s="221"/>
      <c r="P2" s="221"/>
      <c r="Q2" s="13"/>
    </row>
    <row r="3" spans="1:22" s="23" customFormat="1" ht="38.25" x14ac:dyDescent="0.2">
      <c r="A3" s="15" t="s">
        <v>4</v>
      </c>
      <c r="B3" s="16" t="s">
        <v>5</v>
      </c>
      <c r="C3" s="17" t="s">
        <v>6</v>
      </c>
      <c r="D3" s="18" t="s">
        <v>7</v>
      </c>
      <c r="E3" s="18" t="s">
        <v>8</v>
      </c>
      <c r="F3" s="18" t="s">
        <v>9</v>
      </c>
      <c r="G3" s="18" t="s">
        <v>10</v>
      </c>
      <c r="H3" s="19" t="s">
        <v>11</v>
      </c>
      <c r="I3" s="19" t="s">
        <v>12</v>
      </c>
      <c r="J3" s="19" t="s">
        <v>13</v>
      </c>
      <c r="K3" s="19" t="s">
        <v>14</v>
      </c>
      <c r="L3" s="19" t="s">
        <v>15</v>
      </c>
      <c r="M3" s="19" t="s">
        <v>16</v>
      </c>
      <c r="N3" s="19" t="s">
        <v>17</v>
      </c>
      <c r="O3" s="19" t="s">
        <v>18</v>
      </c>
      <c r="P3" s="19" t="s">
        <v>19</v>
      </c>
      <c r="Q3" s="19" t="s">
        <v>20</v>
      </c>
      <c r="R3" s="20" t="s">
        <v>21</v>
      </c>
      <c r="S3" s="19" t="s">
        <v>22</v>
      </c>
      <c r="T3" s="21" t="s">
        <v>23</v>
      </c>
      <c r="U3" s="22" t="s">
        <v>24</v>
      </c>
      <c r="V3" s="23" t="s">
        <v>25</v>
      </c>
    </row>
    <row r="4" spans="1:22" s="23" customFormat="1" ht="30" hidden="1" x14ac:dyDescent="0.2">
      <c r="A4" s="24"/>
      <c r="B4" s="24"/>
      <c r="C4" s="24" t="str">
        <f>IF(OR(Tabella1[[#This Row],[LUN]]="X",Tabella1[[#This Row],[MAR]]="X",Tabella1[[#This Row],[MER]]="X",Tabella1[[#This Row],[GIO]]="X",Tabella1[[#This Row],[VEN]]="X",),"X","")</f>
        <v/>
      </c>
      <c r="D4" s="25" t="s">
        <v>961</v>
      </c>
      <c r="E4" s="26" t="s">
        <v>962</v>
      </c>
      <c r="F4" s="26">
        <v>1000</v>
      </c>
      <c r="G4" s="26" t="s">
        <v>963</v>
      </c>
      <c r="H4" s="27"/>
      <c r="I4" s="27"/>
      <c r="J4" s="27"/>
      <c r="K4" s="27"/>
      <c r="L4" s="27"/>
      <c r="M4" s="59" t="s">
        <v>964</v>
      </c>
      <c r="N4" s="28"/>
      <c r="O4" s="29"/>
      <c r="P4" s="28"/>
      <c r="Q4" s="26"/>
      <c r="R4" s="28"/>
      <c r="S4" s="28"/>
      <c r="T4" s="30" t="str">
        <f ca="1">IF(AND('Inserimento dati'!$B$3=$H$2, Tabella1[[#This Row],[LUN]]="X"), "X",IF(AND('Inserimento dati'!$B$3=$I$2, Tabella1[[#This Row],[MAR]]="X"), "X", IF(AND('Inserimento dati'!$B$3=$J$2, Tabella1[[#This Row],[MER]]="X"), "X",IF(AND('Inserimento dati'!$B$3=$K$2, Tabella1[[#This Row],[GIO]]="X"), "X", IF(AND('Inserimento dati'!$B$3=$L$2, Tabella1[[#This Row],[VEN]]="X"), "X","")))))</f>
        <v/>
      </c>
      <c r="U4" s="31"/>
      <c r="V4" s="32">
        <v>46129.670960648145</v>
      </c>
    </row>
    <row r="5" spans="1:22" s="23" customFormat="1" ht="30" hidden="1" x14ac:dyDescent="0.2">
      <c r="A5" s="24"/>
      <c r="B5" s="24"/>
      <c r="C5" s="24" t="str">
        <f>IF(OR(Tabella1[[#This Row],[LUN]]="X",Tabella1[[#This Row],[MAR]]="X",Tabella1[[#This Row],[MER]]="X",Tabella1[[#This Row],[GIO]]="X",Tabella1[[#This Row],[VEN]]="X",),"X","")</f>
        <v/>
      </c>
      <c r="D5" s="25" t="s">
        <v>961</v>
      </c>
      <c r="E5" s="26" t="s">
        <v>1343</v>
      </c>
      <c r="F5" s="26">
        <v>1000</v>
      </c>
      <c r="G5" s="26" t="s">
        <v>1344</v>
      </c>
      <c r="H5" s="27"/>
      <c r="I5" s="27"/>
      <c r="J5" s="27"/>
      <c r="K5" s="27"/>
      <c r="L5" s="27"/>
      <c r="M5" s="26" t="s">
        <v>29</v>
      </c>
      <c r="N5" s="28"/>
      <c r="O5" s="29"/>
      <c r="P5" s="28"/>
      <c r="Q5" s="26"/>
      <c r="R5" s="28"/>
      <c r="S5" s="28"/>
      <c r="T5" s="30" t="str">
        <f ca="1">IF(AND('Inserimento dati'!$B$3=$H$2, Tabella1[[#This Row],[LUN]]="X"), "X",IF(AND('Inserimento dati'!$B$3=$I$2, Tabella1[[#This Row],[MAR]]="X"), "X", IF(AND('Inserimento dati'!$B$3=$J$2, Tabella1[[#This Row],[MER]]="X"), "X",IF(AND('Inserimento dati'!$B$3=$K$2, Tabella1[[#This Row],[GIO]]="X"), "X", IF(AND('Inserimento dati'!$B$3=$L$2, Tabella1[[#This Row],[VEN]]="X"), "X","")))))</f>
        <v/>
      </c>
      <c r="U5" s="31"/>
      <c r="V5" s="32">
        <v>46127.396793981483</v>
      </c>
    </row>
    <row r="6" spans="1:22" s="23" customFormat="1" ht="30" hidden="1" x14ac:dyDescent="0.2">
      <c r="A6" s="24"/>
      <c r="B6" s="24"/>
      <c r="C6" s="24" t="str">
        <f>IF(OR(Tabella1[[#This Row],[LUN]]="X",Tabella1[[#This Row],[MAR]]="X",Tabella1[[#This Row],[MER]]="X",Tabella1[[#This Row],[GIO]]="X",Tabella1[[#This Row],[VEN]]="X",),"X","")</f>
        <v/>
      </c>
      <c r="D6" s="25" t="s">
        <v>961</v>
      </c>
      <c r="E6" s="26" t="s">
        <v>1341</v>
      </c>
      <c r="F6" s="26">
        <v>600</v>
      </c>
      <c r="G6" s="26" t="s">
        <v>1342</v>
      </c>
      <c r="H6" s="27"/>
      <c r="I6" s="27"/>
      <c r="J6" s="27"/>
      <c r="K6" s="27"/>
      <c r="L6" s="27"/>
      <c r="M6" s="59" t="s">
        <v>29</v>
      </c>
      <c r="N6" s="28"/>
      <c r="O6" s="29"/>
      <c r="P6" s="28"/>
      <c r="Q6" s="26"/>
      <c r="R6" s="28"/>
      <c r="S6" s="28"/>
      <c r="T6" s="30" t="str">
        <f ca="1">IF(AND('Inserimento dati'!$B$3=$H$2, Tabella1[[#This Row],[LUN]]="X"), "X",IF(AND('Inserimento dati'!$B$3=$I$2, Tabella1[[#This Row],[MAR]]="X"), "X", IF(AND('Inserimento dati'!$B$3=$J$2, Tabella1[[#This Row],[MER]]="X"), "X",IF(AND('Inserimento dati'!$B$3=$K$2, Tabella1[[#This Row],[GIO]]="X"), "X", IF(AND('Inserimento dati'!$B$3=$L$2, Tabella1[[#This Row],[VEN]]="X"), "X","")))))</f>
        <v/>
      </c>
      <c r="U6" s="31"/>
      <c r="V6" s="32">
        <v>46127.283217592594</v>
      </c>
    </row>
    <row r="7" spans="1:22" s="23" customFormat="1" ht="30" hidden="1" x14ac:dyDescent="0.2">
      <c r="A7" s="24"/>
      <c r="B7" s="24"/>
      <c r="C7" s="24" t="str">
        <f>IF(OR(Tabella1[[#This Row],[LUN]]="X",Tabella1[[#This Row],[MAR]]="X",Tabella1[[#This Row],[MER]]="X",Tabella1[[#This Row],[GIO]]="X",Tabella1[[#This Row],[VEN]]="X",),"X","")</f>
        <v/>
      </c>
      <c r="D7" s="25" t="s">
        <v>961</v>
      </c>
      <c r="E7" s="26" t="s">
        <v>1339</v>
      </c>
      <c r="F7" s="26">
        <v>600</v>
      </c>
      <c r="G7" s="26" t="s">
        <v>1340</v>
      </c>
      <c r="H7" s="27"/>
      <c r="I7" s="27"/>
      <c r="J7" s="27"/>
      <c r="K7" s="27"/>
      <c r="L7" s="27"/>
      <c r="M7" s="59" t="s">
        <v>29</v>
      </c>
      <c r="N7" s="28"/>
      <c r="O7" s="29"/>
      <c r="P7" s="28"/>
      <c r="Q7" s="26"/>
      <c r="R7" s="28"/>
      <c r="S7" s="28"/>
      <c r="T7" s="30" t="str">
        <f ca="1">IF(AND('Inserimento dati'!$B$3=$H$2, Tabella1[[#This Row],[LUN]]="X"), "X",IF(AND('Inserimento dati'!$B$3=$I$2, Tabella1[[#This Row],[MAR]]="X"), "X", IF(AND('Inserimento dati'!$B$3=$J$2, Tabella1[[#This Row],[MER]]="X"), "X",IF(AND('Inserimento dati'!$B$3=$K$2, Tabella1[[#This Row],[GIO]]="X"), "X", IF(AND('Inserimento dati'!$B$3=$L$2, Tabella1[[#This Row],[VEN]]="X"), "X","")))))</f>
        <v/>
      </c>
      <c r="U7" s="31"/>
      <c r="V7" s="32">
        <v>46122.520335648151</v>
      </c>
    </row>
    <row r="8" spans="1:22" s="23" customFormat="1" ht="23.25" hidden="1" x14ac:dyDescent="0.2">
      <c r="A8" s="24"/>
      <c r="B8" s="24"/>
      <c r="C8" s="24" t="str">
        <f>IF(OR(Tabella1[[#This Row],[LUN]]="X",Tabella1[[#This Row],[MAR]]="X",Tabella1[[#This Row],[MER]]="X",Tabella1[[#This Row],[GIO]]="X",Tabella1[[#This Row],[VEN]]="X",),"X","")</f>
        <v/>
      </c>
      <c r="D8" s="25" t="s">
        <v>961</v>
      </c>
      <c r="E8" s="26" t="s">
        <v>1334</v>
      </c>
      <c r="F8" s="26">
        <v>500</v>
      </c>
      <c r="G8" s="26" t="s">
        <v>1335</v>
      </c>
      <c r="H8" s="27"/>
      <c r="I8" s="27"/>
      <c r="J8" s="27"/>
      <c r="K8" s="27"/>
      <c r="L8" s="27"/>
      <c r="M8" s="59" t="s">
        <v>29</v>
      </c>
      <c r="N8" s="28"/>
      <c r="O8" s="29"/>
      <c r="P8" s="28"/>
      <c r="Q8" s="26" t="s">
        <v>1336</v>
      </c>
      <c r="R8" s="28"/>
      <c r="S8" s="28"/>
      <c r="T8" s="30" t="str">
        <f ca="1">IF(AND('Inserimento dati'!$B$3=$H$2, Tabella1[[#This Row],[LUN]]="X"), "X",IF(AND('Inserimento dati'!$B$3=$I$2, Tabella1[[#This Row],[MAR]]="X"), "X", IF(AND('Inserimento dati'!$B$3=$J$2, Tabella1[[#This Row],[MER]]="X"), "X",IF(AND('Inserimento dati'!$B$3=$K$2, Tabella1[[#This Row],[GIO]]="X"), "X", IF(AND('Inserimento dati'!$B$3=$L$2, Tabella1[[#This Row],[VEN]]="X"), "X","")))))</f>
        <v/>
      </c>
      <c r="U8" s="31"/>
      <c r="V8" s="32">
        <v>46121.513680555552</v>
      </c>
    </row>
    <row r="9" spans="1:22" s="23" customFormat="1" ht="30" hidden="1" x14ac:dyDescent="0.2">
      <c r="A9" s="24"/>
      <c r="B9" s="24"/>
      <c r="C9" s="24" t="str">
        <f>IF(OR(Tabella1[[#This Row],[LUN]]="X",Tabella1[[#This Row],[MAR]]="X",Tabella1[[#This Row],[MER]]="X",Tabella1[[#This Row],[GIO]]="X",Tabella1[[#This Row],[VEN]]="X",),"X","")</f>
        <v/>
      </c>
      <c r="D9" s="25" t="s">
        <v>961</v>
      </c>
      <c r="E9" s="26" t="s">
        <v>1332</v>
      </c>
      <c r="F9" s="26">
        <v>500</v>
      </c>
      <c r="G9" s="26" t="s">
        <v>1333</v>
      </c>
      <c r="H9" s="27"/>
      <c r="I9" s="27"/>
      <c r="J9" s="27"/>
      <c r="K9" s="27"/>
      <c r="L9" s="27"/>
      <c r="M9" s="26" t="s">
        <v>29</v>
      </c>
      <c r="N9" s="28"/>
      <c r="O9" s="29"/>
      <c r="P9" s="28"/>
      <c r="Q9" s="26"/>
      <c r="R9" s="28"/>
      <c r="S9" s="28"/>
      <c r="T9" s="30" t="str">
        <f ca="1">IF(AND('Inserimento dati'!$B$3=$H$2, Tabella1[[#This Row],[LUN]]="X"), "X",IF(AND('Inserimento dati'!$B$3=$I$2, Tabella1[[#This Row],[MAR]]="X"), "X", IF(AND('Inserimento dati'!$B$3=$J$2, Tabella1[[#This Row],[MER]]="X"), "X",IF(AND('Inserimento dati'!$B$3=$K$2, Tabella1[[#This Row],[GIO]]="X"), "X", IF(AND('Inserimento dati'!$B$3=$L$2, Tabella1[[#This Row],[VEN]]="X"), "X","")))))</f>
        <v/>
      </c>
      <c r="U9" s="31"/>
      <c r="V9" s="32">
        <v>46121.283935185187</v>
      </c>
    </row>
    <row r="10" spans="1:22" s="23" customFormat="1" ht="23.25" hidden="1" x14ac:dyDescent="0.2">
      <c r="A10" s="24"/>
      <c r="B10" s="24"/>
      <c r="C10" s="24" t="str">
        <f>IF(OR(Tabella1[[#This Row],[LUN]]="X",Tabella1[[#This Row],[MAR]]="X",Tabella1[[#This Row],[MER]]="X",Tabella1[[#This Row],[GIO]]="X",Tabella1[[#This Row],[VEN]]="X",),"X","")</f>
        <v/>
      </c>
      <c r="D10" s="25" t="s">
        <v>961</v>
      </c>
      <c r="E10" s="26" t="s">
        <v>965</v>
      </c>
      <c r="F10" s="26">
        <v>1000</v>
      </c>
      <c r="G10" s="26" t="s">
        <v>966</v>
      </c>
      <c r="H10" s="27"/>
      <c r="I10" s="27"/>
      <c r="J10" s="27"/>
      <c r="K10" s="27"/>
      <c r="L10" s="27"/>
      <c r="M10" s="59" t="s">
        <v>29</v>
      </c>
      <c r="N10" s="28"/>
      <c r="O10" s="29"/>
      <c r="P10" s="28"/>
      <c r="Q10" s="26"/>
      <c r="R10" s="28"/>
      <c r="S10" s="28"/>
      <c r="T10" s="30" t="str">
        <f ca="1">IF(AND('Inserimento dati'!$B$3=$H$2, Tabella1[[#This Row],[LUN]]="X"), "X",IF(AND('Inserimento dati'!$B$3=$I$2, Tabella1[[#This Row],[MAR]]="X"), "X", IF(AND('Inserimento dati'!$B$3=$J$2, Tabella1[[#This Row],[MER]]="X"), "X",IF(AND('Inserimento dati'!$B$3=$K$2, Tabella1[[#This Row],[GIO]]="X"), "X", IF(AND('Inserimento dati'!$B$3=$L$2, Tabella1[[#This Row],[VEN]]="X"), "X","")))))</f>
        <v/>
      </c>
      <c r="U10" s="31"/>
      <c r="V10" s="32">
        <v>46120.489293981482</v>
      </c>
    </row>
    <row r="11" spans="1:22" s="23" customFormat="1" ht="45" hidden="1" x14ac:dyDescent="0.2">
      <c r="A11" s="24"/>
      <c r="B11" s="24"/>
      <c r="C11" s="24" t="str">
        <f>IF(OR(Tabella1[[#This Row],[LUN]]="X",Tabella1[[#This Row],[MAR]]="X",Tabella1[[#This Row],[MER]]="X",Tabella1[[#This Row],[GIO]]="X",Tabella1[[#This Row],[VEN]]="X",),"X","")</f>
        <v/>
      </c>
      <c r="D11" s="25" t="s">
        <v>961</v>
      </c>
      <c r="E11" s="26" t="s">
        <v>1330</v>
      </c>
      <c r="F11" s="26">
        <v>500</v>
      </c>
      <c r="G11" s="26" t="s">
        <v>1331</v>
      </c>
      <c r="H11" s="27"/>
      <c r="I11" s="27"/>
      <c r="J11" s="27"/>
      <c r="K11" s="27"/>
      <c r="L11" s="27"/>
      <c r="M11" s="59" t="s">
        <v>29</v>
      </c>
      <c r="N11" s="28"/>
      <c r="O11" s="29"/>
      <c r="P11" s="28"/>
      <c r="Q11" s="26"/>
      <c r="R11" s="28"/>
      <c r="S11" s="28"/>
      <c r="T11" s="30" t="str">
        <f ca="1">IF(AND('Inserimento dati'!$B$3=$H$2, Tabella1[[#This Row],[LUN]]="X"), "X",IF(AND('Inserimento dati'!$B$3=$I$2, Tabella1[[#This Row],[MAR]]="X"), "X", IF(AND('Inserimento dati'!$B$3=$J$2, Tabella1[[#This Row],[MER]]="X"), "X",IF(AND('Inserimento dati'!$B$3=$K$2, Tabella1[[#This Row],[GIO]]="X"), "X", IF(AND('Inserimento dati'!$B$3=$L$2, Tabella1[[#This Row],[VEN]]="X"), "X","")))))</f>
        <v/>
      </c>
      <c r="U11" s="31"/>
      <c r="V11" s="32">
        <v>46119.692337962966</v>
      </c>
    </row>
    <row r="12" spans="1:22" s="23" customFormat="1" ht="30" hidden="1" x14ac:dyDescent="0.2">
      <c r="A12" s="24"/>
      <c r="B12" s="24"/>
      <c r="C12" s="24" t="str">
        <f>IF(OR(Tabella1[[#This Row],[LUN]]="X",Tabella1[[#This Row],[MAR]]="X",Tabella1[[#This Row],[MER]]="X",Tabella1[[#This Row],[GIO]]="X",Tabella1[[#This Row],[VEN]]="X",),"X","")</f>
        <v/>
      </c>
      <c r="D12" s="25" t="s">
        <v>961</v>
      </c>
      <c r="E12" s="26" t="s">
        <v>1326</v>
      </c>
      <c r="F12" s="26">
        <v>500</v>
      </c>
      <c r="G12" s="26" t="s">
        <v>1327</v>
      </c>
      <c r="H12" s="27"/>
      <c r="I12" s="27"/>
      <c r="J12" s="27"/>
      <c r="K12" s="27"/>
      <c r="L12" s="27"/>
      <c r="M12" s="59" t="s">
        <v>29</v>
      </c>
      <c r="N12" s="28"/>
      <c r="O12" s="29"/>
      <c r="P12" s="28"/>
      <c r="Q12" s="26"/>
      <c r="R12" s="28"/>
      <c r="S12" s="28"/>
      <c r="T12" s="30" t="str">
        <f ca="1">IF(AND('Inserimento dati'!$B$3=$H$2, Tabella1[[#This Row],[LUN]]="X"), "X",IF(AND('Inserimento dati'!$B$3=$I$2, Tabella1[[#This Row],[MAR]]="X"), "X", IF(AND('Inserimento dati'!$B$3=$J$2, Tabella1[[#This Row],[MER]]="X"), "X",IF(AND('Inserimento dati'!$B$3=$K$2, Tabella1[[#This Row],[GIO]]="X"), "X", IF(AND('Inserimento dati'!$B$3=$L$2, Tabella1[[#This Row],[VEN]]="X"), "X","")))))</f>
        <v/>
      </c>
      <c r="U12" s="31"/>
      <c r="V12" s="32">
        <v>46119.537164351852</v>
      </c>
    </row>
    <row r="13" spans="1:22" s="23" customFormat="1" ht="30" hidden="1" x14ac:dyDescent="0.2">
      <c r="A13" s="24"/>
      <c r="B13" s="24"/>
      <c r="C13" s="24" t="str">
        <f>IF(OR(Tabella1[[#This Row],[LUN]]="X",Tabella1[[#This Row],[MAR]]="X",Tabella1[[#This Row],[MER]]="X",Tabella1[[#This Row],[GIO]]="X",Tabella1[[#This Row],[VEN]]="X",),"X","")</f>
        <v/>
      </c>
      <c r="D13" s="25" t="s">
        <v>961</v>
      </c>
      <c r="E13" s="26" t="s">
        <v>1328</v>
      </c>
      <c r="F13" s="26">
        <v>500</v>
      </c>
      <c r="G13" s="26" t="s">
        <v>1329</v>
      </c>
      <c r="H13" s="27"/>
      <c r="I13" s="27"/>
      <c r="J13" s="27"/>
      <c r="K13" s="27"/>
      <c r="L13" s="27"/>
      <c r="M13" s="59" t="s">
        <v>29</v>
      </c>
      <c r="N13" s="28"/>
      <c r="O13" s="29"/>
      <c r="P13" s="28"/>
      <c r="Q13" s="26"/>
      <c r="R13" s="28"/>
      <c r="S13" s="28"/>
      <c r="T13" s="30" t="str">
        <f ca="1">IF(AND('Inserimento dati'!$B$3=$H$2, Tabella1[[#This Row],[LUN]]="X"), "X",IF(AND('Inserimento dati'!$B$3=$I$2, Tabella1[[#This Row],[MAR]]="X"), "X", IF(AND('Inserimento dati'!$B$3=$J$2, Tabella1[[#This Row],[MER]]="X"), "X",IF(AND('Inserimento dati'!$B$3=$K$2, Tabella1[[#This Row],[GIO]]="X"), "X", IF(AND('Inserimento dati'!$B$3=$L$2, Tabella1[[#This Row],[VEN]]="X"), "X","")))))</f>
        <v/>
      </c>
      <c r="U13" s="31"/>
      <c r="V13" s="32">
        <v>46119.445196759261</v>
      </c>
    </row>
    <row r="14" spans="1:22" s="23" customFormat="1" ht="45" hidden="1" x14ac:dyDescent="0.2">
      <c r="A14" s="24"/>
      <c r="B14" s="24"/>
      <c r="C14" s="24" t="str">
        <f>IF(OR(Tabella1[[#This Row],[LUN]]="X",Tabella1[[#This Row],[MAR]]="X",Tabella1[[#This Row],[MER]]="X",Tabella1[[#This Row],[GIO]]="X",Tabella1[[#This Row],[VEN]]="X",),"X","")</f>
        <v/>
      </c>
      <c r="D14" s="25" t="s">
        <v>961</v>
      </c>
      <c r="E14" s="26" t="s">
        <v>1324</v>
      </c>
      <c r="F14" s="26">
        <v>1000</v>
      </c>
      <c r="G14" s="26" t="s">
        <v>1325</v>
      </c>
      <c r="H14" s="27"/>
      <c r="I14" s="27"/>
      <c r="J14" s="27"/>
      <c r="K14" s="27"/>
      <c r="L14" s="27"/>
      <c r="M14" s="59" t="s">
        <v>29</v>
      </c>
      <c r="N14" s="28"/>
      <c r="O14" s="29"/>
      <c r="P14" s="28"/>
      <c r="Q14" s="26"/>
      <c r="R14" s="28"/>
      <c r="S14" s="28"/>
      <c r="T14" s="30" t="str">
        <f ca="1">IF(AND('Inserimento dati'!$B$3=$H$2, Tabella1[[#This Row],[LUN]]="X"), "X",IF(AND('Inserimento dati'!$B$3=$I$2, Tabella1[[#This Row],[MAR]]="X"), "X", IF(AND('Inserimento dati'!$B$3=$J$2, Tabella1[[#This Row],[MER]]="X"), "X",IF(AND('Inserimento dati'!$B$3=$K$2, Tabella1[[#This Row],[GIO]]="X"), "X", IF(AND('Inserimento dati'!$B$3=$L$2, Tabella1[[#This Row],[VEN]]="X"), "X","")))))</f>
        <v/>
      </c>
      <c r="U14" s="31"/>
      <c r="V14" s="32">
        <v>46115.344224537039</v>
      </c>
    </row>
    <row r="15" spans="1:22" s="23" customFormat="1" ht="30" hidden="1" x14ac:dyDescent="0.2">
      <c r="A15" s="24"/>
      <c r="B15" s="24"/>
      <c r="C15" s="24" t="str">
        <f>IF(OR(Tabella1[[#This Row],[LUN]]="X",Tabella1[[#This Row],[MAR]]="X",Tabella1[[#This Row],[MER]]="X",Tabella1[[#This Row],[GIO]]="X",Tabella1[[#This Row],[VEN]]="X",),"X","")</f>
        <v/>
      </c>
      <c r="D15" s="25" t="s">
        <v>961</v>
      </c>
      <c r="E15" s="26" t="s">
        <v>1321</v>
      </c>
      <c r="F15" s="26">
        <v>500</v>
      </c>
      <c r="G15" s="26" t="s">
        <v>1322</v>
      </c>
      <c r="H15" s="27"/>
      <c r="I15" s="27"/>
      <c r="J15" s="27"/>
      <c r="K15" s="27"/>
      <c r="L15" s="27"/>
      <c r="M15" s="59" t="s">
        <v>29</v>
      </c>
      <c r="N15" s="28"/>
      <c r="O15" s="29"/>
      <c r="P15" s="28"/>
      <c r="Q15" s="26" t="s">
        <v>1323</v>
      </c>
      <c r="R15" s="28">
        <v>45985</v>
      </c>
      <c r="S15" s="28" t="s">
        <v>35</v>
      </c>
      <c r="T15" s="30" t="str">
        <f ca="1">IF(AND('Inserimento dati'!$B$3=$H$2, Tabella1[[#This Row],[LUN]]="X"), "X",IF(AND('Inserimento dati'!$B$3=$I$2, Tabella1[[#This Row],[MAR]]="X"), "X", IF(AND('Inserimento dati'!$B$3=$J$2, Tabella1[[#This Row],[MER]]="X"), "X",IF(AND('Inserimento dati'!$B$3=$K$2, Tabella1[[#This Row],[GIO]]="X"), "X", IF(AND('Inserimento dati'!$B$3=$L$2, Tabella1[[#This Row],[VEN]]="X"), "X","")))))</f>
        <v/>
      </c>
      <c r="U15" s="31"/>
      <c r="V15" s="32">
        <v>46114.521481481483</v>
      </c>
    </row>
    <row r="16" spans="1:22" s="23" customFormat="1" ht="23.25" hidden="1" x14ac:dyDescent="0.2">
      <c r="A16" s="24"/>
      <c r="B16" s="24"/>
      <c r="C16" s="24" t="str">
        <f>IF(OR(Tabella1[[#This Row],[LUN]]="X",Tabella1[[#This Row],[MAR]]="X",Tabella1[[#This Row],[MER]]="X",Tabella1[[#This Row],[GIO]]="X",Tabella1[[#This Row],[VEN]]="X",),"X","")</f>
        <v/>
      </c>
      <c r="D16" s="25" t="s">
        <v>961</v>
      </c>
      <c r="E16" s="26" t="s">
        <v>1337</v>
      </c>
      <c r="F16" s="26">
        <v>1000</v>
      </c>
      <c r="G16" s="26" t="s">
        <v>1338</v>
      </c>
      <c r="H16" s="27"/>
      <c r="I16" s="27"/>
      <c r="J16" s="27"/>
      <c r="K16" s="27"/>
      <c r="L16" s="27"/>
      <c r="M16" s="59" t="s">
        <v>29</v>
      </c>
      <c r="N16" s="28"/>
      <c r="O16" s="29"/>
      <c r="P16" s="28"/>
      <c r="Q16" s="26"/>
      <c r="R16" s="28"/>
      <c r="S16" s="28"/>
      <c r="T16" s="30" t="str">
        <f ca="1">IF(AND('Inserimento dati'!$B$3=$H$2, Tabella1[[#This Row],[LUN]]="X"), "X",IF(AND('Inserimento dati'!$B$3=$I$2, Tabella1[[#This Row],[MAR]]="X"), "X", IF(AND('Inserimento dati'!$B$3=$J$2, Tabella1[[#This Row],[MER]]="X"), "X",IF(AND('Inserimento dati'!$B$3=$K$2, Tabella1[[#This Row],[GIO]]="X"), "X", IF(AND('Inserimento dati'!$B$3=$L$2, Tabella1[[#This Row],[VEN]]="X"), "X","")))))</f>
        <v/>
      </c>
      <c r="U16" s="31"/>
      <c r="V16" s="32">
        <v>46114.521469907406</v>
      </c>
    </row>
    <row r="17" spans="1:22" s="23" customFormat="1" ht="30" hidden="1" x14ac:dyDescent="0.2">
      <c r="A17" s="24"/>
      <c r="B17" s="24"/>
      <c r="C17" s="24" t="str">
        <f>IF(OR(Tabella1[[#This Row],[LUN]]="X",Tabella1[[#This Row],[MAR]]="X",Tabella1[[#This Row],[MER]]="X",Tabella1[[#This Row],[GIO]]="X",Tabella1[[#This Row],[VEN]]="X",),"X","")</f>
        <v/>
      </c>
      <c r="D17" s="25" t="s">
        <v>961</v>
      </c>
      <c r="E17" s="26" t="s">
        <v>967</v>
      </c>
      <c r="F17" s="26">
        <v>1000</v>
      </c>
      <c r="G17" s="26" t="s">
        <v>968</v>
      </c>
      <c r="H17" s="27"/>
      <c r="I17" s="27"/>
      <c r="J17" s="27"/>
      <c r="K17" s="27"/>
      <c r="L17" s="27"/>
      <c r="M17" s="59" t="s">
        <v>29</v>
      </c>
      <c r="N17" s="28"/>
      <c r="O17" s="29"/>
      <c r="P17" s="28"/>
      <c r="Q17" s="26" t="s">
        <v>969</v>
      </c>
      <c r="R17" s="28">
        <v>45952</v>
      </c>
      <c r="S17" s="28" t="s">
        <v>35</v>
      </c>
      <c r="T17" s="30" t="str">
        <f ca="1">IF(AND('Inserimento dati'!$B$3=$H$2, Tabella1[[#This Row],[LUN]]="X"), "X",IF(AND('Inserimento dati'!$B$3=$I$2, Tabella1[[#This Row],[MAR]]="X"), "X", IF(AND('Inserimento dati'!$B$3=$J$2, Tabella1[[#This Row],[MER]]="X"), "X",IF(AND('Inserimento dati'!$B$3=$K$2, Tabella1[[#This Row],[GIO]]="X"), "X", IF(AND('Inserimento dati'!$B$3=$L$2, Tabella1[[#This Row],[VEN]]="X"), "X","")))))</f>
        <v/>
      </c>
      <c r="U17" s="33" t="str">
        <f ca="1">IFERROR(MID(G17,_xlfn.AGGREGATE(15,6,(ROW(INDIRECT("1:"&amp;LEN(G17)-7)))/(ISNUMBER(--MID(G17,ROW(INDIRECT("1:"&amp;LEN(G17)-7)),8))),1),8),"")</f>
        <v/>
      </c>
      <c r="V17" s="32">
        <v>46113.285231481481</v>
      </c>
    </row>
    <row r="18" spans="1:22" s="23" customFormat="1" ht="30" hidden="1" x14ac:dyDescent="0.2">
      <c r="A18" s="24"/>
      <c r="B18" s="24"/>
      <c r="C18" s="24" t="str">
        <f>IF(OR(Tabella1[[#This Row],[LUN]]="X",Tabella1[[#This Row],[MAR]]="X",Tabella1[[#This Row],[MER]]="X",Tabella1[[#This Row],[GIO]]="X",Tabella1[[#This Row],[VEN]]="X",),"X","")</f>
        <v/>
      </c>
      <c r="D18" s="25" t="s">
        <v>961</v>
      </c>
      <c r="E18" s="26" t="s">
        <v>973</v>
      </c>
      <c r="F18" s="26">
        <v>600</v>
      </c>
      <c r="G18" s="26" t="s">
        <v>974</v>
      </c>
      <c r="H18" s="27"/>
      <c r="I18" s="27"/>
      <c r="J18" s="27"/>
      <c r="K18" s="27"/>
      <c r="L18" s="27"/>
      <c r="M18" s="59" t="s">
        <v>29</v>
      </c>
      <c r="N18" s="28"/>
      <c r="O18" s="29"/>
      <c r="P18" s="28"/>
      <c r="Q18" s="26" t="s">
        <v>975</v>
      </c>
      <c r="R18" s="28">
        <v>45951</v>
      </c>
      <c r="S18" s="28" t="s">
        <v>35</v>
      </c>
      <c r="T18" s="30" t="str">
        <f ca="1">IF(AND('Inserimento dati'!$B$3=$H$2, Tabella1[[#This Row],[LUN]]="X"), "X",IF(AND('Inserimento dati'!$B$3=$I$2, Tabella1[[#This Row],[MAR]]="X"), "X", IF(AND('Inserimento dati'!$B$3=$J$2, Tabella1[[#This Row],[MER]]="X"), "X",IF(AND('Inserimento dati'!$B$3=$K$2, Tabella1[[#This Row],[GIO]]="X"), "X", IF(AND('Inserimento dati'!$B$3=$L$2, Tabella1[[#This Row],[VEN]]="X"), "X","")))))</f>
        <v/>
      </c>
      <c r="U18" s="33"/>
      <c r="V18" s="32">
        <v>46112.287430555552</v>
      </c>
    </row>
    <row r="19" spans="1:22" s="23" customFormat="1" ht="23.25" hidden="1" x14ac:dyDescent="0.2">
      <c r="A19" s="24"/>
      <c r="B19" s="24"/>
      <c r="C19" s="24" t="str">
        <f>IF(OR(Tabella1[[#This Row],[LUN]]="X",Tabella1[[#This Row],[MAR]]="X",Tabella1[[#This Row],[MER]]="X",Tabella1[[#This Row],[GIO]]="X",Tabella1[[#This Row],[VEN]]="X",),"X","")</f>
        <v/>
      </c>
      <c r="D19" s="25" t="s">
        <v>961</v>
      </c>
      <c r="E19" s="26" t="s">
        <v>970</v>
      </c>
      <c r="F19" s="26">
        <v>600</v>
      </c>
      <c r="G19" s="26" t="s">
        <v>971</v>
      </c>
      <c r="H19" s="27"/>
      <c r="I19" s="27"/>
      <c r="J19" s="27"/>
      <c r="K19" s="27"/>
      <c r="L19" s="27"/>
      <c r="M19" s="59" t="s">
        <v>29</v>
      </c>
      <c r="N19" s="28"/>
      <c r="O19" s="29"/>
      <c r="P19" s="28"/>
      <c r="Q19" s="26" t="s">
        <v>972</v>
      </c>
      <c r="R19" s="28">
        <v>45951</v>
      </c>
      <c r="S19" s="28" t="s">
        <v>35</v>
      </c>
      <c r="T19" s="30" t="str">
        <f ca="1">IF(AND('Inserimento dati'!$B$3=$H$2, Tabella1[[#This Row],[LUN]]="X"), "X",IF(AND('Inserimento dati'!$B$3=$I$2, Tabella1[[#This Row],[MAR]]="X"), "X", IF(AND('Inserimento dati'!$B$3=$J$2, Tabella1[[#This Row],[MER]]="X"), "X",IF(AND('Inserimento dati'!$B$3=$K$2, Tabella1[[#This Row],[GIO]]="X"), "X", IF(AND('Inserimento dati'!$B$3=$L$2, Tabella1[[#This Row],[VEN]]="X"), "X","")))))</f>
        <v/>
      </c>
      <c r="U19" s="33"/>
      <c r="V19" s="32">
        <v>46112.287395833337</v>
      </c>
    </row>
    <row r="20" spans="1:22" s="23" customFormat="1" ht="45" hidden="1" x14ac:dyDescent="0.2">
      <c r="A20" s="24"/>
      <c r="B20" s="24"/>
      <c r="C20" s="24" t="str">
        <f>IF(OR(Tabella1[[#This Row],[LUN]]="X",Tabella1[[#This Row],[MAR]]="X",Tabella1[[#This Row],[MER]]="X",Tabella1[[#This Row],[GIO]]="X",Tabella1[[#This Row],[VEN]]="X",),"X","")</f>
        <v/>
      </c>
      <c r="D20" s="25" t="s">
        <v>961</v>
      </c>
      <c r="E20" s="26" t="s">
        <v>1318</v>
      </c>
      <c r="F20" s="26">
        <v>600</v>
      </c>
      <c r="G20" s="26" t="s">
        <v>1319</v>
      </c>
      <c r="H20" s="27"/>
      <c r="I20" s="27"/>
      <c r="J20" s="27"/>
      <c r="K20" s="27"/>
      <c r="L20" s="27"/>
      <c r="M20" s="59" t="s">
        <v>29</v>
      </c>
      <c r="N20" s="28"/>
      <c r="O20" s="29"/>
      <c r="P20" s="28"/>
      <c r="Q20" s="26" t="s">
        <v>1320</v>
      </c>
      <c r="R20" s="28">
        <v>45944</v>
      </c>
      <c r="S20" s="28" t="s">
        <v>457</v>
      </c>
      <c r="T20" s="30" t="str">
        <f ca="1">IF(AND('Inserimento dati'!$B$3=$H$2, Tabella1[[#This Row],[LUN]]="X"), "X",IF(AND('Inserimento dati'!$B$3=$I$2, Tabella1[[#This Row],[MAR]]="X"), "X", IF(AND('Inserimento dati'!$B$3=$J$2, Tabella1[[#This Row],[MER]]="X"), "X",IF(AND('Inserimento dati'!$B$3=$K$2, Tabella1[[#This Row],[GIO]]="X"), "X", IF(AND('Inserimento dati'!$B$3=$L$2, Tabella1[[#This Row],[VEN]]="X"), "X","")))))</f>
        <v/>
      </c>
      <c r="U20" s="33"/>
      <c r="V20" s="32">
        <v>46107.528923611113</v>
      </c>
    </row>
    <row r="21" spans="1:22" s="23" customFormat="1" ht="30" hidden="1" x14ac:dyDescent="0.2">
      <c r="A21" s="24"/>
      <c r="B21" s="24"/>
      <c r="C21" s="24" t="str">
        <f>IF(OR(Tabella1[[#This Row],[LUN]]="X",Tabella1[[#This Row],[MAR]]="X",Tabella1[[#This Row],[MER]]="X",Tabella1[[#This Row],[GIO]]="X",Tabella1[[#This Row],[VEN]]="X",),"X","")</f>
        <v/>
      </c>
      <c r="D21" s="25" t="s">
        <v>961</v>
      </c>
      <c r="E21" s="26" t="s">
        <v>976</v>
      </c>
      <c r="F21" s="26">
        <v>600</v>
      </c>
      <c r="G21" s="26" t="s">
        <v>977</v>
      </c>
      <c r="H21" s="27"/>
      <c r="I21" s="27"/>
      <c r="J21" s="27"/>
      <c r="K21" s="27"/>
      <c r="L21" s="27"/>
      <c r="M21" s="59" t="s">
        <v>29</v>
      </c>
      <c r="N21" s="28"/>
      <c r="O21" s="29"/>
      <c r="P21" s="28"/>
      <c r="Q21" s="26" t="s">
        <v>978</v>
      </c>
      <c r="R21" s="28">
        <v>45937</v>
      </c>
      <c r="S21" s="28" t="s">
        <v>35</v>
      </c>
      <c r="T21" s="30" t="str">
        <f ca="1">IF(AND('Inserimento dati'!$B$3=$H$2, Tabella1[[#This Row],[LUN]]="X"), "X",IF(AND('Inserimento dati'!$B$3=$I$2, Tabella1[[#This Row],[MAR]]="X"), "X", IF(AND('Inserimento dati'!$B$3=$J$2, Tabella1[[#This Row],[MER]]="X"), "X",IF(AND('Inserimento dati'!$B$3=$K$2, Tabella1[[#This Row],[GIO]]="X"), "X", IF(AND('Inserimento dati'!$B$3=$L$2, Tabella1[[#This Row],[VEN]]="X"), "X","")))))</f>
        <v/>
      </c>
      <c r="U21" s="31"/>
      <c r="V21" s="32">
        <v>46107.53087962963</v>
      </c>
    </row>
    <row r="22" spans="1:22" s="23" customFormat="1" ht="30" hidden="1" x14ac:dyDescent="0.2">
      <c r="A22" s="24"/>
      <c r="B22" s="24"/>
      <c r="C22" s="24" t="str">
        <f>IF(OR(Tabella1[[#This Row],[LUN]]="X",Tabella1[[#This Row],[MAR]]="X",Tabella1[[#This Row],[MER]]="X",Tabella1[[#This Row],[GIO]]="X",Tabella1[[#This Row],[VEN]]="X",),"X","")</f>
        <v/>
      </c>
      <c r="D22" s="25" t="s">
        <v>961</v>
      </c>
      <c r="E22" s="26" t="s">
        <v>1315</v>
      </c>
      <c r="F22" s="26">
        <v>600</v>
      </c>
      <c r="G22" s="26" t="s">
        <v>1316</v>
      </c>
      <c r="H22" s="27"/>
      <c r="I22" s="27"/>
      <c r="J22" s="27"/>
      <c r="K22" s="27"/>
      <c r="L22" s="27"/>
      <c r="M22" s="59" t="s">
        <v>29</v>
      </c>
      <c r="N22" s="28"/>
      <c r="O22" s="29"/>
      <c r="P22" s="28"/>
      <c r="Q22" s="26" t="s">
        <v>1317</v>
      </c>
      <c r="R22" s="28">
        <v>45937</v>
      </c>
      <c r="S22" s="28" t="s">
        <v>44</v>
      </c>
      <c r="T22" s="30" t="str">
        <f ca="1">IF(AND('Inserimento dati'!$B$3=$H$2, Tabella1[[#This Row],[LUN]]="X"), "X",IF(AND('Inserimento dati'!$B$3=$I$2, Tabella1[[#This Row],[MAR]]="X"), "X", IF(AND('Inserimento dati'!$B$3=$J$2, Tabella1[[#This Row],[MER]]="X"), "X",IF(AND('Inserimento dati'!$B$3=$K$2, Tabella1[[#This Row],[GIO]]="X"), "X", IF(AND('Inserimento dati'!$B$3=$L$2, Tabella1[[#This Row],[VEN]]="X"), "X","")))))</f>
        <v/>
      </c>
      <c r="U22" s="31"/>
      <c r="V22" s="32">
        <v>46107.531469907408</v>
      </c>
    </row>
    <row r="23" spans="1:22" s="23" customFormat="1" ht="23.25" hidden="1" x14ac:dyDescent="0.2">
      <c r="A23" s="24"/>
      <c r="B23" s="24"/>
      <c r="C23" s="24" t="str">
        <f>IF(OR(Tabella1[[#This Row],[LUN]]="X",Tabella1[[#This Row],[MAR]]="X",Tabella1[[#This Row],[MER]]="X",Tabella1[[#This Row],[GIO]]="X",Tabella1[[#This Row],[VEN]]="X",),"X","")</f>
        <v/>
      </c>
      <c r="D23" s="25" t="s">
        <v>961</v>
      </c>
      <c r="E23" s="26" t="s">
        <v>1312</v>
      </c>
      <c r="F23" s="26">
        <v>1000</v>
      </c>
      <c r="G23" s="26" t="s">
        <v>1313</v>
      </c>
      <c r="H23" s="27"/>
      <c r="I23" s="27"/>
      <c r="J23" s="27"/>
      <c r="K23" s="27"/>
      <c r="L23" s="27"/>
      <c r="M23" s="59" t="s">
        <v>29</v>
      </c>
      <c r="N23" s="28"/>
      <c r="O23" s="29"/>
      <c r="P23" s="28"/>
      <c r="Q23" s="26" t="s">
        <v>1314</v>
      </c>
      <c r="R23" s="28">
        <v>45931</v>
      </c>
      <c r="S23" s="28" t="s">
        <v>157</v>
      </c>
      <c r="T23" s="30" t="str">
        <f ca="1">IF(AND('Inserimento dati'!$B$3=$H$2, Tabella1[[#This Row],[LUN]]="X"), "X",IF(AND('Inserimento dati'!$B$3=$I$2, Tabella1[[#This Row],[MAR]]="X"), "X", IF(AND('Inserimento dati'!$B$3=$J$2, Tabella1[[#This Row],[MER]]="X"), "X",IF(AND('Inserimento dati'!$B$3=$K$2, Tabella1[[#This Row],[GIO]]="X"), "X", IF(AND('Inserimento dati'!$B$3=$L$2, Tabella1[[#This Row],[VEN]]="X"), "X","")))))</f>
        <v/>
      </c>
      <c r="U23" s="31"/>
      <c r="V23" s="32">
        <v>46106.299884259257</v>
      </c>
    </row>
    <row r="24" spans="1:22" s="23" customFormat="1" ht="90" hidden="1" x14ac:dyDescent="0.2">
      <c r="A24" s="24"/>
      <c r="B24" s="24"/>
      <c r="C24" s="24" t="str">
        <f>IF(OR(Tabella1[[#This Row],[LUN]]="X",Tabella1[[#This Row],[MAR]]="X",Tabella1[[#This Row],[MER]]="X",Tabella1[[#This Row],[GIO]]="X",Tabella1[[#This Row],[VEN]]="X",),"X","")</f>
        <v/>
      </c>
      <c r="D24" s="25" t="s">
        <v>961</v>
      </c>
      <c r="E24" s="26" t="s">
        <v>1309</v>
      </c>
      <c r="F24" s="26">
        <v>1000</v>
      </c>
      <c r="G24" s="26" t="s">
        <v>1310</v>
      </c>
      <c r="H24" s="27"/>
      <c r="I24" s="27"/>
      <c r="J24" s="27"/>
      <c r="K24" s="27"/>
      <c r="L24" s="27"/>
      <c r="M24" s="59" t="s">
        <v>29</v>
      </c>
      <c r="N24" s="28"/>
      <c r="O24" s="29"/>
      <c r="P24" s="28"/>
      <c r="Q24" s="26" t="s">
        <v>1311</v>
      </c>
      <c r="R24" s="28">
        <v>45929</v>
      </c>
      <c r="S24" s="28" t="s">
        <v>64</v>
      </c>
      <c r="T24" s="30" t="str">
        <f ca="1">IF(AND('Inserimento dati'!$B$3=$H$2, Tabella1[[#This Row],[LUN]]="X"), "X",IF(AND('Inserimento dati'!$B$3=$I$2, Tabella1[[#This Row],[MAR]]="X"), "X", IF(AND('Inserimento dati'!$B$3=$J$2, Tabella1[[#This Row],[MER]]="X"), "X",IF(AND('Inserimento dati'!$B$3=$K$2, Tabella1[[#This Row],[GIO]]="X"), "X", IF(AND('Inserimento dati'!$B$3=$L$2, Tabella1[[#This Row],[VEN]]="X"), "X","")))))</f>
        <v/>
      </c>
      <c r="U24" s="31"/>
      <c r="V24" s="32">
        <v>46101.375601851854</v>
      </c>
    </row>
    <row r="25" spans="1:22" s="23" customFormat="1" ht="30" hidden="1" x14ac:dyDescent="0.2">
      <c r="A25" s="24"/>
      <c r="B25" s="24"/>
      <c r="C25" s="24" t="str">
        <f>IF(OR(Tabella1[[#This Row],[LUN]]="X",Tabella1[[#This Row],[MAR]]="X",Tabella1[[#This Row],[MER]]="X",Tabella1[[#This Row],[GIO]]="X",Tabella1[[#This Row],[VEN]]="X",),"X","")</f>
        <v/>
      </c>
      <c r="D25" s="25" t="s">
        <v>961</v>
      </c>
      <c r="E25" s="26" t="s">
        <v>1306</v>
      </c>
      <c r="F25" s="26">
        <v>1000</v>
      </c>
      <c r="G25" s="26" t="s">
        <v>1307</v>
      </c>
      <c r="H25" s="27"/>
      <c r="I25" s="27"/>
      <c r="J25" s="27"/>
      <c r="K25" s="27"/>
      <c r="L25" s="27"/>
      <c r="M25" s="59" t="s">
        <v>29</v>
      </c>
      <c r="N25" s="28"/>
      <c r="O25" s="29"/>
      <c r="P25" s="28"/>
      <c r="Q25" s="26" t="s">
        <v>1308</v>
      </c>
      <c r="R25" s="28">
        <v>45923</v>
      </c>
      <c r="S25" s="28" t="s">
        <v>68</v>
      </c>
      <c r="T25" s="30" t="str">
        <f ca="1">IF(AND('Inserimento dati'!$B$3=$H$2, Tabella1[[#This Row],[LUN]]="X"), "X",IF(AND('Inserimento dati'!$B$3=$I$2, Tabella1[[#This Row],[MAR]]="X"), "X", IF(AND('Inserimento dati'!$B$3=$J$2, Tabella1[[#This Row],[MER]]="X"), "X",IF(AND('Inserimento dati'!$B$3=$K$2, Tabella1[[#This Row],[GIO]]="X"), "X", IF(AND('Inserimento dati'!$B$3=$L$2, Tabella1[[#This Row],[VEN]]="X"), "X","")))))</f>
        <v/>
      </c>
      <c r="U25" s="31"/>
      <c r="V25" s="32">
        <v>46098.709421296298</v>
      </c>
    </row>
    <row r="26" spans="1:22" s="23" customFormat="1" ht="90" hidden="1" x14ac:dyDescent="0.2">
      <c r="A26" s="24"/>
      <c r="B26" s="24"/>
      <c r="C26" s="24" t="str">
        <f>IF(OR(Tabella1[[#This Row],[LUN]]="X",Tabella1[[#This Row],[MAR]]="X",Tabella1[[#This Row],[MER]]="X",Tabella1[[#This Row],[GIO]]="X",Tabella1[[#This Row],[VEN]]="X",),"X","")</f>
        <v/>
      </c>
      <c r="D26" s="25" t="s">
        <v>961</v>
      </c>
      <c r="E26" s="26" t="s">
        <v>1303</v>
      </c>
      <c r="F26" s="26">
        <v>500</v>
      </c>
      <c r="G26" s="26" t="s">
        <v>1304</v>
      </c>
      <c r="H26" s="27"/>
      <c r="I26" s="27"/>
      <c r="J26" s="27"/>
      <c r="K26" s="27"/>
      <c r="L26" s="27"/>
      <c r="M26" s="59" t="s">
        <v>29</v>
      </c>
      <c r="N26" s="28"/>
      <c r="O26" s="29"/>
      <c r="P26" s="28"/>
      <c r="Q26" s="26" t="s">
        <v>1305</v>
      </c>
      <c r="R26" s="28">
        <v>45923</v>
      </c>
      <c r="S26" s="28" t="s">
        <v>35</v>
      </c>
      <c r="T26" s="30" t="str">
        <f ca="1">IF(AND('Inserimento dati'!$B$3=$H$2, Tabella1[[#This Row],[LUN]]="X"), "X",IF(AND('Inserimento dati'!$B$3=$I$2, Tabella1[[#This Row],[MAR]]="X"), "X", IF(AND('Inserimento dati'!$B$3=$J$2, Tabella1[[#This Row],[MER]]="X"), "X",IF(AND('Inserimento dati'!$B$3=$K$2, Tabella1[[#This Row],[GIO]]="X"), "X", IF(AND('Inserimento dati'!$B$3=$L$2, Tabella1[[#This Row],[VEN]]="X"), "X","")))))</f>
        <v/>
      </c>
      <c r="U26" s="31"/>
      <c r="V26" s="32">
        <v>46098.709409722222</v>
      </c>
    </row>
    <row r="27" spans="1:22" s="23" customFormat="1" ht="30" hidden="1" x14ac:dyDescent="0.2">
      <c r="A27" s="24"/>
      <c r="B27" s="24"/>
      <c r="C27" s="24" t="str">
        <f>IF(OR(Tabella1[[#This Row],[LUN]]="X",Tabella1[[#This Row],[MAR]]="X",Tabella1[[#This Row],[MER]]="X",Tabella1[[#This Row],[GIO]]="X",Tabella1[[#This Row],[VEN]]="X",),"X","")</f>
        <v/>
      </c>
      <c r="D27" s="25" t="s">
        <v>961</v>
      </c>
      <c r="E27" s="26" t="s">
        <v>1297</v>
      </c>
      <c r="F27" s="26">
        <v>500</v>
      </c>
      <c r="G27" s="26" t="s">
        <v>1298</v>
      </c>
      <c r="H27" s="27"/>
      <c r="I27" s="27"/>
      <c r="J27" s="27"/>
      <c r="K27" s="27"/>
      <c r="L27" s="27"/>
      <c r="M27" s="59" t="s">
        <v>29</v>
      </c>
      <c r="N27" s="28"/>
      <c r="O27" s="29"/>
      <c r="P27" s="28"/>
      <c r="Q27" s="26" t="s">
        <v>1299</v>
      </c>
      <c r="R27" s="28">
        <v>45919</v>
      </c>
      <c r="S27" s="28" t="s">
        <v>35</v>
      </c>
      <c r="T27" s="30" t="str">
        <f ca="1">IF(AND('Inserimento dati'!$B$3=$H$2, Tabella1[[#This Row],[LUN]]="X"), "X",IF(AND('Inserimento dati'!$B$3=$I$2, Tabella1[[#This Row],[MAR]]="X"), "X", IF(AND('Inserimento dati'!$B$3=$J$2, Tabella1[[#This Row],[MER]]="X"), "X",IF(AND('Inserimento dati'!$B$3=$K$2, Tabella1[[#This Row],[GIO]]="X"), "X", IF(AND('Inserimento dati'!$B$3=$L$2, Tabella1[[#This Row],[VEN]]="X"), "X","")))))</f>
        <v/>
      </c>
      <c r="U27" s="31"/>
      <c r="V27" s="32">
        <v>46098.709386574075</v>
      </c>
    </row>
    <row r="28" spans="1:22" s="23" customFormat="1" ht="45" hidden="1" x14ac:dyDescent="0.2">
      <c r="A28" s="24"/>
      <c r="B28" s="24"/>
      <c r="C28" s="24" t="str">
        <f>IF(OR(Tabella1[[#This Row],[LUN]]="X",Tabella1[[#This Row],[MAR]]="X",Tabella1[[#This Row],[MER]]="X",Tabella1[[#This Row],[GIO]]="X",Tabella1[[#This Row],[VEN]]="X",),"X","")</f>
        <v/>
      </c>
      <c r="D28" s="25" t="s">
        <v>961</v>
      </c>
      <c r="E28" s="26" t="s">
        <v>1300</v>
      </c>
      <c r="F28" s="26">
        <v>1000</v>
      </c>
      <c r="G28" s="26" t="s">
        <v>1301</v>
      </c>
      <c r="H28" s="27"/>
      <c r="I28" s="27"/>
      <c r="J28" s="27"/>
      <c r="K28" s="27"/>
      <c r="L28" s="27"/>
      <c r="M28" s="59" t="s">
        <v>29</v>
      </c>
      <c r="N28" s="28"/>
      <c r="O28" s="29"/>
      <c r="P28" s="28"/>
      <c r="Q28" s="26" t="s">
        <v>1302</v>
      </c>
      <c r="R28" s="28">
        <v>45919</v>
      </c>
      <c r="S28" s="28" t="s">
        <v>35</v>
      </c>
      <c r="T28" s="30" t="str">
        <f ca="1">IF(AND('Inserimento dati'!$B$3=$H$2, Tabella1[[#This Row],[LUN]]="X"), "X",IF(AND('Inserimento dati'!$B$3=$I$2, Tabella1[[#This Row],[MAR]]="X"), "X", IF(AND('Inserimento dati'!$B$3=$J$2, Tabella1[[#This Row],[MER]]="X"), "X",IF(AND('Inserimento dati'!$B$3=$K$2, Tabella1[[#This Row],[GIO]]="X"), "X", IF(AND('Inserimento dati'!$B$3=$L$2, Tabella1[[#This Row],[VEN]]="X"), "X","")))))</f>
        <v/>
      </c>
      <c r="U28" s="31"/>
      <c r="V28" s="32">
        <v>46098.709363425929</v>
      </c>
    </row>
    <row r="29" spans="1:22" s="23" customFormat="1" ht="60" hidden="1" x14ac:dyDescent="0.2">
      <c r="A29" s="24"/>
      <c r="B29" s="24"/>
      <c r="C29" s="24" t="str">
        <f>IF(OR(Tabella1[[#This Row],[LUN]]="X",Tabella1[[#This Row],[MAR]]="X",Tabella1[[#This Row],[MER]]="X",Tabella1[[#This Row],[GIO]]="X",Tabella1[[#This Row],[VEN]]="X",),"X","")</f>
        <v/>
      </c>
      <c r="D29" s="25" t="s">
        <v>961</v>
      </c>
      <c r="E29" s="26" t="s">
        <v>1294</v>
      </c>
      <c r="F29" s="26">
        <v>1000</v>
      </c>
      <c r="G29" s="26" t="s">
        <v>1295</v>
      </c>
      <c r="H29" s="27"/>
      <c r="I29" s="27"/>
      <c r="J29" s="27"/>
      <c r="K29" s="27"/>
      <c r="L29" s="27"/>
      <c r="M29" s="59" t="s">
        <v>29</v>
      </c>
      <c r="N29" s="28"/>
      <c r="O29" s="29"/>
      <c r="P29" s="28"/>
      <c r="Q29" s="26" t="s">
        <v>1296</v>
      </c>
      <c r="R29" s="28">
        <v>45918</v>
      </c>
      <c r="S29" s="28" t="s">
        <v>44</v>
      </c>
      <c r="T29" s="30" t="str">
        <f ca="1">IF(AND('Inserimento dati'!$B$3=$H$2, Tabella1[[#This Row],[LUN]]="X"), "X",IF(AND('Inserimento dati'!$B$3=$I$2, Tabella1[[#This Row],[MAR]]="X"), "X", IF(AND('Inserimento dati'!$B$3=$J$2, Tabella1[[#This Row],[MER]]="X"), "X",IF(AND('Inserimento dati'!$B$3=$K$2, Tabella1[[#This Row],[GIO]]="X"), "X", IF(AND('Inserimento dati'!$B$3=$L$2, Tabella1[[#This Row],[VEN]]="X"), "X","")))))</f>
        <v/>
      </c>
      <c r="U29" s="31"/>
      <c r="V29" s="32">
        <v>46098.709351851852</v>
      </c>
    </row>
    <row r="30" spans="1:22" s="23" customFormat="1" ht="23.25" hidden="1" x14ac:dyDescent="0.2">
      <c r="A30" s="24"/>
      <c r="B30" s="24"/>
      <c r="C30" s="24" t="str">
        <f>IF(OR(Tabella1[[#This Row],[LUN]]="X",Tabella1[[#This Row],[MAR]]="X",Tabella1[[#This Row],[MER]]="X",Tabella1[[#This Row],[GIO]]="X",Tabella1[[#This Row],[VEN]]="X",),"X","")</f>
        <v/>
      </c>
      <c r="D30" s="25" t="s">
        <v>961</v>
      </c>
      <c r="E30" s="26" t="s">
        <v>1291</v>
      </c>
      <c r="F30" s="26">
        <v>1000</v>
      </c>
      <c r="G30" s="26" t="s">
        <v>1292</v>
      </c>
      <c r="H30" s="27"/>
      <c r="I30" s="27"/>
      <c r="J30" s="27"/>
      <c r="K30" s="27"/>
      <c r="L30" s="27"/>
      <c r="M30" s="59" t="s">
        <v>29</v>
      </c>
      <c r="N30" s="28"/>
      <c r="O30" s="29"/>
      <c r="P30" s="28"/>
      <c r="Q30" s="26" t="s">
        <v>1293</v>
      </c>
      <c r="R30" s="28">
        <v>45918</v>
      </c>
      <c r="S30" s="28" t="s">
        <v>35</v>
      </c>
      <c r="T30" s="30" t="str">
        <f ca="1">IF(AND('Inserimento dati'!$B$3=$H$2, Tabella1[[#This Row],[LUN]]="X"), "X",IF(AND('Inserimento dati'!$B$3=$I$2, Tabella1[[#This Row],[MAR]]="X"), "X", IF(AND('Inserimento dati'!$B$3=$J$2, Tabella1[[#This Row],[MER]]="X"), "X",IF(AND('Inserimento dati'!$B$3=$K$2, Tabella1[[#This Row],[GIO]]="X"), "X", IF(AND('Inserimento dati'!$B$3=$L$2, Tabella1[[#This Row],[VEN]]="X"), "X","")))))</f>
        <v/>
      </c>
      <c r="U30" s="31"/>
      <c r="V30" s="32">
        <v>46098.538553240738</v>
      </c>
    </row>
    <row r="31" spans="1:22" s="23" customFormat="1" ht="30" hidden="1" x14ac:dyDescent="0.2">
      <c r="A31" s="24"/>
      <c r="B31" s="24"/>
      <c r="C31" s="24" t="str">
        <f>IF(OR(Tabella1[[#This Row],[LUN]]="X",Tabella1[[#This Row],[MAR]]="X",Tabella1[[#This Row],[MER]]="X",Tabella1[[#This Row],[GIO]]="X",Tabella1[[#This Row],[VEN]]="X",),"X","")</f>
        <v/>
      </c>
      <c r="D31" s="25" t="s">
        <v>961</v>
      </c>
      <c r="E31" s="26" t="s">
        <v>1285</v>
      </c>
      <c r="F31" s="26">
        <v>600</v>
      </c>
      <c r="G31" s="26" t="s">
        <v>1286</v>
      </c>
      <c r="H31" s="27"/>
      <c r="I31" s="27"/>
      <c r="J31" s="27"/>
      <c r="K31" s="27"/>
      <c r="L31" s="27"/>
      <c r="M31" s="59" t="s">
        <v>29</v>
      </c>
      <c r="N31" s="28"/>
      <c r="O31" s="29"/>
      <c r="P31" s="28"/>
      <c r="Q31" s="26" t="s">
        <v>1287</v>
      </c>
      <c r="R31" s="28">
        <v>45916</v>
      </c>
      <c r="S31" s="28" t="s">
        <v>35</v>
      </c>
      <c r="T31" s="30" t="str">
        <f ca="1">IF(AND('Inserimento dati'!$B$3=$H$2, Tabella1[[#This Row],[LUN]]="X"), "X",IF(AND('Inserimento dati'!$B$3=$I$2, Tabella1[[#This Row],[MAR]]="X"), "X", IF(AND('Inserimento dati'!$B$3=$J$2, Tabella1[[#This Row],[MER]]="X"), "X",IF(AND('Inserimento dati'!$B$3=$K$2, Tabella1[[#This Row],[GIO]]="X"), "X", IF(AND('Inserimento dati'!$B$3=$L$2, Tabella1[[#This Row],[VEN]]="X"), "X","")))))</f>
        <v/>
      </c>
      <c r="U31" s="31"/>
      <c r="V31" s="32">
        <v>46098.538530092592</v>
      </c>
    </row>
    <row r="32" spans="1:22" s="23" customFormat="1" ht="23.25" hidden="1" x14ac:dyDescent="0.2">
      <c r="A32" s="24"/>
      <c r="B32" s="24"/>
      <c r="C32" s="24" t="str">
        <f>IF(OR(Tabella1[[#This Row],[LUN]]="X",Tabella1[[#This Row],[MAR]]="X",Tabella1[[#This Row],[MER]]="X",Tabella1[[#This Row],[GIO]]="X",Tabella1[[#This Row],[VEN]]="X",),"X","")</f>
        <v/>
      </c>
      <c r="D32" s="25" t="s">
        <v>961</v>
      </c>
      <c r="E32" s="26" t="s">
        <v>1288</v>
      </c>
      <c r="F32" s="26">
        <v>600</v>
      </c>
      <c r="G32" s="26" t="s">
        <v>1289</v>
      </c>
      <c r="H32" s="27"/>
      <c r="I32" s="27"/>
      <c r="J32" s="27"/>
      <c r="K32" s="27"/>
      <c r="L32" s="27"/>
      <c r="M32" s="59" t="s">
        <v>29</v>
      </c>
      <c r="N32" s="28"/>
      <c r="O32" s="29"/>
      <c r="P32" s="28"/>
      <c r="Q32" s="26" t="s">
        <v>1290</v>
      </c>
      <c r="R32" s="28">
        <v>45918</v>
      </c>
      <c r="S32" s="28" t="s">
        <v>35</v>
      </c>
      <c r="T32" s="30" t="str">
        <f ca="1">IF(AND('Inserimento dati'!$B$3=$H$2, Tabella1[[#This Row],[LUN]]="X"), "X",IF(AND('Inserimento dati'!$B$3=$I$2, Tabella1[[#This Row],[MAR]]="X"), "X", IF(AND('Inserimento dati'!$B$3=$J$2, Tabella1[[#This Row],[MER]]="X"), "X",IF(AND('Inserimento dati'!$B$3=$K$2, Tabella1[[#This Row],[GIO]]="X"), "X", IF(AND('Inserimento dati'!$B$3=$L$2, Tabella1[[#This Row],[VEN]]="X"), "X","")))))</f>
        <v/>
      </c>
      <c r="U32" s="31"/>
      <c r="V32" s="32">
        <v>46097.686574074076</v>
      </c>
    </row>
    <row r="33" spans="1:22" s="23" customFormat="1" ht="23.25" hidden="1" x14ac:dyDescent="0.2">
      <c r="A33" s="24"/>
      <c r="B33" s="24"/>
      <c r="C33" s="24" t="str">
        <f>IF(OR(Tabella1[[#This Row],[LUN]]="X",Tabella1[[#This Row],[MAR]]="X",Tabella1[[#This Row],[MER]]="X",Tabella1[[#This Row],[GIO]]="X",Tabella1[[#This Row],[VEN]]="X",),"X","")</f>
        <v/>
      </c>
      <c r="D33" s="25" t="s">
        <v>961</v>
      </c>
      <c r="E33" s="26" t="s">
        <v>1283</v>
      </c>
      <c r="F33" s="26">
        <v>500</v>
      </c>
      <c r="G33" s="26" t="s">
        <v>1284</v>
      </c>
      <c r="H33" s="27"/>
      <c r="I33" s="27"/>
      <c r="J33" s="27"/>
      <c r="K33" s="27"/>
      <c r="L33" s="27"/>
      <c r="M33" s="59" t="s">
        <v>29</v>
      </c>
      <c r="N33" s="28"/>
      <c r="O33" s="29"/>
      <c r="P33" s="28"/>
      <c r="Q33" s="26"/>
      <c r="R33" s="28"/>
      <c r="S33" s="28"/>
      <c r="T33" s="30" t="str">
        <f ca="1">IF(AND('Inserimento dati'!$B$3=$H$2, Tabella1[[#This Row],[LUN]]="X"), "X",IF(AND('Inserimento dati'!$B$3=$I$2, Tabella1[[#This Row],[MAR]]="X"), "X", IF(AND('Inserimento dati'!$B$3=$J$2, Tabella1[[#This Row],[MER]]="X"), "X",IF(AND('Inserimento dati'!$B$3=$K$2, Tabella1[[#This Row],[GIO]]="X"), "X", IF(AND('Inserimento dati'!$B$3=$L$2, Tabella1[[#This Row],[VEN]]="X"), "X","")))))</f>
        <v/>
      </c>
      <c r="U33" s="31"/>
      <c r="V33" s="32">
        <v>46097.538136574076</v>
      </c>
    </row>
    <row r="34" spans="1:22" s="23" customFormat="1" ht="30" hidden="1" x14ac:dyDescent="0.2">
      <c r="A34" s="24"/>
      <c r="B34" s="24"/>
      <c r="C34" s="24" t="str">
        <f>IF(OR(Tabella1[[#This Row],[LUN]]="X",Tabella1[[#This Row],[MAR]]="X",Tabella1[[#This Row],[MER]]="X",Tabella1[[#This Row],[GIO]]="X",Tabella1[[#This Row],[VEN]]="X",),"X","")</f>
        <v/>
      </c>
      <c r="D34" s="25" t="s">
        <v>961</v>
      </c>
      <c r="E34" s="26" t="s">
        <v>1279</v>
      </c>
      <c r="F34" s="26">
        <v>1000</v>
      </c>
      <c r="G34" s="26" t="s">
        <v>1280</v>
      </c>
      <c r="H34" s="27"/>
      <c r="I34" s="27"/>
      <c r="J34" s="27"/>
      <c r="K34" s="27"/>
      <c r="L34" s="27"/>
      <c r="M34" s="59" t="s">
        <v>29</v>
      </c>
      <c r="N34" s="28"/>
      <c r="O34" s="29"/>
      <c r="P34" s="28"/>
      <c r="Q34" s="26"/>
      <c r="R34" s="28"/>
      <c r="S34" s="28"/>
      <c r="T34" s="30" t="str">
        <f ca="1">IF(AND('Inserimento dati'!$B$3=$H$2, Tabella1[[#This Row],[LUN]]="X"), "X",IF(AND('Inserimento dati'!$B$3=$I$2, Tabella1[[#This Row],[MAR]]="X"), "X", IF(AND('Inserimento dati'!$B$3=$J$2, Tabella1[[#This Row],[MER]]="X"), "X",IF(AND('Inserimento dati'!$B$3=$K$2, Tabella1[[#This Row],[GIO]]="X"), "X", IF(AND('Inserimento dati'!$B$3=$L$2, Tabella1[[#This Row],[VEN]]="X"), "X","")))))</f>
        <v/>
      </c>
      <c r="U34" s="31"/>
      <c r="V34" s="32">
        <v>46094.944560185184</v>
      </c>
    </row>
    <row r="35" spans="1:22" s="23" customFormat="1" ht="23.25" hidden="1" x14ac:dyDescent="0.2">
      <c r="A35" s="24"/>
      <c r="B35" s="24"/>
      <c r="C35" s="24" t="str">
        <f>IF(OR(Tabella1[[#This Row],[LUN]]="X",Tabella1[[#This Row],[MAR]]="X",Tabella1[[#This Row],[MER]]="X",Tabella1[[#This Row],[GIO]]="X",Tabella1[[#This Row],[VEN]]="X",),"X","")</f>
        <v/>
      </c>
      <c r="D35" s="25" t="s">
        <v>961</v>
      </c>
      <c r="E35" s="26" t="s">
        <v>1281</v>
      </c>
      <c r="F35" s="26">
        <v>1000</v>
      </c>
      <c r="G35" s="26" t="s">
        <v>1282</v>
      </c>
      <c r="H35" s="27"/>
      <c r="I35" s="27"/>
      <c r="J35" s="27"/>
      <c r="K35" s="27"/>
      <c r="L35" s="27"/>
      <c r="M35" s="59" t="s">
        <v>29</v>
      </c>
      <c r="N35" s="28"/>
      <c r="O35" s="29"/>
      <c r="P35" s="28"/>
      <c r="Q35" s="26"/>
      <c r="R35" s="28">
        <v>45905</v>
      </c>
      <c r="S35" s="28" t="s">
        <v>157</v>
      </c>
      <c r="T35" s="30" t="str">
        <f ca="1">IF(AND('Inserimento dati'!$B$3=$H$2, Tabella1[[#This Row],[LUN]]="X"), "X",IF(AND('Inserimento dati'!$B$3=$I$2, Tabella1[[#This Row],[MAR]]="X"), "X", IF(AND('Inserimento dati'!$B$3=$J$2, Tabella1[[#This Row],[MER]]="X"), "X",IF(AND('Inserimento dati'!$B$3=$K$2, Tabella1[[#This Row],[GIO]]="X"), "X", IF(AND('Inserimento dati'!$B$3=$L$2, Tabella1[[#This Row],[VEN]]="X"), "X","")))))</f>
        <v/>
      </c>
      <c r="U35" s="31"/>
      <c r="V35" s="32">
        <v>46086.284016203703</v>
      </c>
    </row>
    <row r="36" spans="1:22" s="23" customFormat="1" ht="23.25" hidden="1" x14ac:dyDescent="0.2">
      <c r="A36" s="24"/>
      <c r="B36" s="24"/>
      <c r="C36" s="24" t="str">
        <f>IF(OR(Tabella1[[#This Row],[LUN]]="X",Tabella1[[#This Row],[MAR]]="X",Tabella1[[#This Row],[MER]]="X",Tabella1[[#This Row],[GIO]]="X",Tabella1[[#This Row],[VEN]]="X",),"X","")</f>
        <v/>
      </c>
      <c r="D36" s="25" t="s">
        <v>961</v>
      </c>
      <c r="E36" s="26" t="s">
        <v>1276</v>
      </c>
      <c r="F36" s="26">
        <v>1000</v>
      </c>
      <c r="G36" s="26" t="s">
        <v>1277</v>
      </c>
      <c r="H36" s="27"/>
      <c r="I36" s="27"/>
      <c r="J36" s="27"/>
      <c r="K36" s="27"/>
      <c r="L36" s="27"/>
      <c r="M36" s="59" t="s">
        <v>29</v>
      </c>
      <c r="N36" s="28"/>
      <c r="O36" s="29"/>
      <c r="P36" s="28"/>
      <c r="Q36" s="26" t="s">
        <v>1278</v>
      </c>
      <c r="R36" s="28">
        <v>45903</v>
      </c>
      <c r="S36" s="28" t="s">
        <v>35</v>
      </c>
      <c r="T36" s="30" t="str">
        <f ca="1">IF(AND('Inserimento dati'!$B$3=$H$2, Tabella1[[#This Row],[LUN]]="X"), "X",IF(AND('Inserimento dati'!$B$3=$I$2, Tabella1[[#This Row],[MAR]]="X"), "X", IF(AND('Inserimento dati'!$B$3=$J$2, Tabella1[[#This Row],[MER]]="X"), "X",IF(AND('Inserimento dati'!$B$3=$K$2, Tabella1[[#This Row],[GIO]]="X"), "X", IF(AND('Inserimento dati'!$B$3=$L$2, Tabella1[[#This Row],[VEN]]="X"), "X","")))))</f>
        <v/>
      </c>
      <c r="U36" s="31"/>
      <c r="V36" s="32">
        <v>46085.681875000002</v>
      </c>
    </row>
    <row r="37" spans="1:22" s="23" customFormat="1" ht="30" hidden="1" x14ac:dyDescent="0.2">
      <c r="A37" s="24"/>
      <c r="B37" s="24"/>
      <c r="C37" s="24" t="str">
        <f>IF(OR(Tabella1[[#This Row],[LUN]]="X",Tabella1[[#This Row],[MAR]]="X",Tabella1[[#This Row],[MER]]="X",Tabella1[[#This Row],[GIO]]="X",Tabella1[[#This Row],[VEN]]="X",),"X","")</f>
        <v/>
      </c>
      <c r="D37" s="25" t="s">
        <v>961</v>
      </c>
      <c r="E37" s="26" t="s">
        <v>1273</v>
      </c>
      <c r="F37" s="26">
        <v>500</v>
      </c>
      <c r="G37" s="26" t="s">
        <v>1274</v>
      </c>
      <c r="H37" s="27"/>
      <c r="I37" s="27"/>
      <c r="J37" s="27"/>
      <c r="K37" s="27"/>
      <c r="L37" s="27"/>
      <c r="M37" s="59" t="s">
        <v>29</v>
      </c>
      <c r="N37" s="28"/>
      <c r="O37" s="29"/>
      <c r="P37" s="28"/>
      <c r="Q37" s="26" t="s">
        <v>1275</v>
      </c>
      <c r="R37" s="28">
        <v>45903</v>
      </c>
      <c r="S37" s="28" t="s">
        <v>35</v>
      </c>
      <c r="T37" s="30" t="str">
        <f ca="1">IF(AND('Inserimento dati'!$B$3=$H$2, Tabella1[[#This Row],[LUN]]="X"), "X",IF(AND('Inserimento dati'!$B$3=$I$2, Tabella1[[#This Row],[MAR]]="X"), "X", IF(AND('Inserimento dati'!$B$3=$J$2, Tabella1[[#This Row],[MER]]="X"), "X",IF(AND('Inserimento dati'!$B$3=$K$2, Tabella1[[#This Row],[GIO]]="X"), "X", IF(AND('Inserimento dati'!$B$3=$L$2, Tabella1[[#This Row],[VEN]]="X"), "X","")))))</f>
        <v/>
      </c>
      <c r="U37" s="31"/>
      <c r="V37" s="32">
        <v>46085.28229166667</v>
      </c>
    </row>
    <row r="38" spans="1:22" s="23" customFormat="1" ht="30" hidden="1" x14ac:dyDescent="0.2">
      <c r="A38" s="24"/>
      <c r="B38" s="24"/>
      <c r="C38" s="24" t="str">
        <f>IF(OR(Tabella1[[#This Row],[LUN]]="X",Tabella1[[#This Row],[MAR]]="X",Tabella1[[#This Row],[MER]]="X",Tabella1[[#This Row],[GIO]]="X",Tabella1[[#This Row],[VEN]]="X",),"X","")</f>
        <v/>
      </c>
      <c r="D38" s="25" t="s">
        <v>961</v>
      </c>
      <c r="E38" s="26" t="s">
        <v>1270</v>
      </c>
      <c r="F38" s="26">
        <v>500</v>
      </c>
      <c r="G38" s="26" t="s">
        <v>1271</v>
      </c>
      <c r="H38" s="27"/>
      <c r="I38" s="27"/>
      <c r="J38" s="27"/>
      <c r="K38" s="27"/>
      <c r="L38" s="27"/>
      <c r="M38" s="59" t="s">
        <v>29</v>
      </c>
      <c r="N38" s="28"/>
      <c r="O38" s="29"/>
      <c r="P38" s="28"/>
      <c r="Q38" s="26" t="s">
        <v>1272</v>
      </c>
      <c r="R38" s="28">
        <v>45903</v>
      </c>
      <c r="S38" s="28" t="s">
        <v>35</v>
      </c>
      <c r="T38" s="30" t="str">
        <f ca="1">IF(AND('Inserimento dati'!$B$3=$H$2, Tabella1[[#This Row],[LUN]]="X"), "X",IF(AND('Inserimento dati'!$B$3=$I$2, Tabella1[[#This Row],[MAR]]="X"), "X", IF(AND('Inserimento dati'!$B$3=$J$2, Tabella1[[#This Row],[MER]]="X"), "X",IF(AND('Inserimento dati'!$B$3=$K$2, Tabella1[[#This Row],[GIO]]="X"), "X", IF(AND('Inserimento dati'!$B$3=$L$2, Tabella1[[#This Row],[VEN]]="X"), "X","")))))</f>
        <v/>
      </c>
      <c r="U38" s="31"/>
      <c r="V38" s="32">
        <v>46084.545706018522</v>
      </c>
    </row>
    <row r="39" spans="1:22" s="23" customFormat="1" ht="23.25" hidden="1" x14ac:dyDescent="0.2">
      <c r="A39" s="24"/>
      <c r="B39" s="24"/>
      <c r="C39" s="24" t="str">
        <f>IF(OR(Tabella1[[#This Row],[LUN]]="X",Tabella1[[#This Row],[MAR]]="X",Tabella1[[#This Row],[MER]]="X",Tabella1[[#This Row],[GIO]]="X",Tabella1[[#This Row],[VEN]]="X",),"X","")</f>
        <v/>
      </c>
      <c r="D39" s="25" t="s">
        <v>961</v>
      </c>
      <c r="E39" s="26" t="s">
        <v>1267</v>
      </c>
      <c r="F39" s="26">
        <v>1000</v>
      </c>
      <c r="G39" s="26" t="s">
        <v>1268</v>
      </c>
      <c r="H39" s="27"/>
      <c r="I39" s="27"/>
      <c r="J39" s="27"/>
      <c r="K39" s="27"/>
      <c r="L39" s="27"/>
      <c r="M39" s="59" t="s">
        <v>29</v>
      </c>
      <c r="N39" s="28"/>
      <c r="O39" s="29"/>
      <c r="P39" s="28"/>
      <c r="Q39" s="26" t="s">
        <v>1269</v>
      </c>
      <c r="R39" s="28">
        <v>45897</v>
      </c>
      <c r="S39" s="28" t="s">
        <v>35</v>
      </c>
      <c r="T39" s="30" t="str">
        <f ca="1">IF(AND('Inserimento dati'!$B$3=$H$2, Tabella1[[#This Row],[LUN]]="X"), "X",IF(AND('Inserimento dati'!$B$3=$I$2, Tabella1[[#This Row],[MAR]]="X"), "X", IF(AND('Inserimento dati'!$B$3=$J$2, Tabella1[[#This Row],[MER]]="X"), "X",IF(AND('Inserimento dati'!$B$3=$K$2, Tabella1[[#This Row],[GIO]]="X"), "X", IF(AND('Inserimento dati'!$B$3=$L$2, Tabella1[[#This Row],[VEN]]="X"), "X","")))))</f>
        <v/>
      </c>
      <c r="U39" s="31"/>
      <c r="V39" s="32">
        <v>46083.523113425923</v>
      </c>
    </row>
    <row r="40" spans="1:22" s="23" customFormat="1" ht="30" hidden="1" x14ac:dyDescent="0.2">
      <c r="A40" s="24"/>
      <c r="B40" s="24"/>
      <c r="C40" s="24" t="str">
        <f>IF(OR(Tabella1[[#This Row],[LUN]]="X",Tabella1[[#This Row],[MAR]]="X",Tabella1[[#This Row],[MER]]="X",Tabella1[[#This Row],[GIO]]="X",Tabella1[[#This Row],[VEN]]="X",),"X","")</f>
        <v/>
      </c>
      <c r="D40" s="25" t="s">
        <v>961</v>
      </c>
      <c r="E40" s="26" t="s">
        <v>1265</v>
      </c>
      <c r="F40" s="26">
        <v>1000</v>
      </c>
      <c r="G40" s="26" t="s">
        <v>1266</v>
      </c>
      <c r="H40" s="27"/>
      <c r="I40" s="27"/>
      <c r="J40" s="27"/>
      <c r="K40" s="27"/>
      <c r="L40" s="27"/>
      <c r="M40" s="59" t="s">
        <v>29</v>
      </c>
      <c r="N40" s="28"/>
      <c r="O40" s="29"/>
      <c r="P40" s="28"/>
      <c r="Q40" s="26"/>
      <c r="R40" s="28">
        <v>45895</v>
      </c>
      <c r="S40" s="28" t="s">
        <v>35</v>
      </c>
      <c r="T40" s="30" t="str">
        <f ca="1">IF(AND('Inserimento dati'!$B$3=$H$2, Tabella1[[#This Row],[LUN]]="X"), "X",IF(AND('Inserimento dati'!$B$3=$I$2, Tabella1[[#This Row],[MAR]]="X"), "X", IF(AND('Inserimento dati'!$B$3=$J$2, Tabella1[[#This Row],[MER]]="X"), "X",IF(AND('Inserimento dati'!$B$3=$K$2, Tabella1[[#This Row],[GIO]]="X"), "X", IF(AND('Inserimento dati'!$B$3=$L$2, Tabella1[[#This Row],[VEN]]="X"), "X","")))))</f>
        <v/>
      </c>
      <c r="U40" s="31"/>
      <c r="V40" s="32">
        <v>46080.488553240742</v>
      </c>
    </row>
    <row r="41" spans="1:22" s="23" customFormat="1" ht="23.25" hidden="1" x14ac:dyDescent="0.2">
      <c r="A41" s="24"/>
      <c r="B41" s="24"/>
      <c r="C41" s="24" t="str">
        <f>IF(OR(Tabella1[[#This Row],[LUN]]="X",Tabella1[[#This Row],[MAR]]="X",Tabella1[[#This Row],[MER]]="X",Tabella1[[#This Row],[GIO]]="X",Tabella1[[#This Row],[VEN]]="X",),"X","")</f>
        <v/>
      </c>
      <c r="D41" s="25" t="s">
        <v>961</v>
      </c>
      <c r="E41" s="26" t="s">
        <v>1262</v>
      </c>
      <c r="F41" s="26">
        <v>1000</v>
      </c>
      <c r="G41" s="26" t="s">
        <v>1263</v>
      </c>
      <c r="H41" s="27"/>
      <c r="I41" s="27"/>
      <c r="J41" s="27"/>
      <c r="K41" s="27"/>
      <c r="L41" s="27"/>
      <c r="M41" s="59" t="s">
        <v>29</v>
      </c>
      <c r="N41" s="28"/>
      <c r="O41" s="29"/>
      <c r="P41" s="28"/>
      <c r="Q41" s="26" t="s">
        <v>1264</v>
      </c>
      <c r="R41" s="28">
        <v>45895</v>
      </c>
      <c r="S41" s="28" t="s">
        <v>35</v>
      </c>
      <c r="T41" s="30" t="str">
        <f ca="1">IF(AND('Inserimento dati'!$B$3=$H$2, Tabella1[[#This Row],[LUN]]="X"), "X",IF(AND('Inserimento dati'!$B$3=$I$2, Tabella1[[#This Row],[MAR]]="X"), "X", IF(AND('Inserimento dati'!$B$3=$J$2, Tabella1[[#This Row],[MER]]="X"), "X",IF(AND('Inserimento dati'!$B$3=$K$2, Tabella1[[#This Row],[GIO]]="X"), "X", IF(AND('Inserimento dati'!$B$3=$L$2, Tabella1[[#This Row],[VEN]]="X"), "X","")))))</f>
        <v/>
      </c>
      <c r="U41" s="31"/>
      <c r="V41" s="32">
        <v>46080.488391203704</v>
      </c>
    </row>
    <row r="42" spans="1:22" s="23" customFormat="1" ht="23.25" hidden="1" x14ac:dyDescent="0.2">
      <c r="A42" s="24"/>
      <c r="B42" s="24"/>
      <c r="C42" s="24" t="str">
        <f>IF(OR(Tabella1[[#This Row],[LUN]]="X",Tabella1[[#This Row],[MAR]]="X",Tabella1[[#This Row],[MER]]="X",Tabella1[[#This Row],[GIO]]="X",Tabella1[[#This Row],[VEN]]="X",),"X","")</f>
        <v/>
      </c>
      <c r="D42" s="25" t="s">
        <v>961</v>
      </c>
      <c r="E42" s="26" t="s">
        <v>1259</v>
      </c>
      <c r="F42" s="26">
        <v>600</v>
      </c>
      <c r="G42" s="26" t="s">
        <v>1260</v>
      </c>
      <c r="H42" s="27"/>
      <c r="I42" s="27"/>
      <c r="J42" s="27"/>
      <c r="K42" s="27"/>
      <c r="L42" s="27"/>
      <c r="M42" s="59" t="s">
        <v>29</v>
      </c>
      <c r="N42" s="28"/>
      <c r="O42" s="29"/>
      <c r="P42" s="28"/>
      <c r="Q42" s="26" t="s">
        <v>1261</v>
      </c>
      <c r="R42" s="28">
        <v>45883</v>
      </c>
      <c r="S42" s="28" t="s">
        <v>35</v>
      </c>
      <c r="T42" s="30" t="str">
        <f ca="1">IF(AND('Inserimento dati'!$B$3=$H$2, Tabella1[[#This Row],[LUN]]="X"), "X",IF(AND('Inserimento dati'!$B$3=$I$2, Tabella1[[#This Row],[MAR]]="X"), "X", IF(AND('Inserimento dati'!$B$3=$J$2, Tabella1[[#This Row],[MER]]="X"), "X",IF(AND('Inserimento dati'!$B$3=$K$2, Tabella1[[#This Row],[GIO]]="X"), "X", IF(AND('Inserimento dati'!$B$3=$L$2, Tabella1[[#This Row],[VEN]]="X"), "X","")))))</f>
        <v/>
      </c>
      <c r="U42" s="31"/>
      <c r="V42" s="32">
        <v>46079.675046296295</v>
      </c>
    </row>
    <row r="43" spans="1:22" s="23" customFormat="1" ht="30" hidden="1" x14ac:dyDescent="0.2">
      <c r="A43" s="24"/>
      <c r="B43" s="24"/>
      <c r="C43" s="24" t="str">
        <f>IF(OR(Tabella1[[#This Row],[LUN]]="X",Tabella1[[#This Row],[MAR]]="X",Tabella1[[#This Row],[MER]]="X",Tabella1[[#This Row],[GIO]]="X",Tabella1[[#This Row],[VEN]]="X",),"X","")</f>
        <v/>
      </c>
      <c r="D43" s="25" t="s">
        <v>961</v>
      </c>
      <c r="E43" s="26" t="s">
        <v>1256</v>
      </c>
      <c r="F43" s="26">
        <v>1000</v>
      </c>
      <c r="G43" s="26" t="s">
        <v>1257</v>
      </c>
      <c r="H43" s="27"/>
      <c r="I43" s="27"/>
      <c r="J43" s="27"/>
      <c r="K43" s="27"/>
      <c r="L43" s="27"/>
      <c r="M43" s="59" t="s">
        <v>29</v>
      </c>
      <c r="N43" s="28"/>
      <c r="O43" s="29"/>
      <c r="P43" s="28"/>
      <c r="Q43" s="26" t="s">
        <v>1258</v>
      </c>
      <c r="R43" s="28">
        <v>45882</v>
      </c>
      <c r="S43" s="28" t="s">
        <v>35</v>
      </c>
      <c r="T43" s="30" t="str">
        <f ca="1">IF(AND('Inserimento dati'!$B$3=$H$2, Tabella1[[#This Row],[LUN]]="X"), "X",IF(AND('Inserimento dati'!$B$3=$I$2, Tabella1[[#This Row],[MAR]]="X"), "X", IF(AND('Inserimento dati'!$B$3=$J$2, Tabella1[[#This Row],[MER]]="X"), "X",IF(AND('Inserimento dati'!$B$3=$K$2, Tabella1[[#This Row],[GIO]]="X"), "X", IF(AND('Inserimento dati'!$B$3=$L$2, Tabella1[[#This Row],[VEN]]="X"), "X","")))))</f>
        <v/>
      </c>
      <c r="U43" s="31"/>
      <c r="V43" s="32">
        <v>46077.533194444448</v>
      </c>
    </row>
    <row r="44" spans="1:22" s="23" customFormat="1" ht="30" hidden="1" x14ac:dyDescent="0.2">
      <c r="A44" s="24"/>
      <c r="B44" s="24"/>
      <c r="C44" s="24" t="str">
        <f>IF(OR(Tabella1[[#This Row],[LUN]]="X",Tabella1[[#This Row],[MAR]]="X",Tabella1[[#This Row],[MER]]="X",Tabella1[[#This Row],[GIO]]="X",Tabella1[[#This Row],[VEN]]="X",),"X","")</f>
        <v/>
      </c>
      <c r="D44" s="25" t="s">
        <v>961</v>
      </c>
      <c r="E44" s="26" t="s">
        <v>986</v>
      </c>
      <c r="F44" s="26">
        <v>600</v>
      </c>
      <c r="G44" s="26" t="s">
        <v>987</v>
      </c>
      <c r="H44" s="27"/>
      <c r="I44" s="27"/>
      <c r="J44" s="27"/>
      <c r="K44" s="27"/>
      <c r="L44" s="27"/>
      <c r="M44" s="59" t="s">
        <v>29</v>
      </c>
      <c r="N44" s="28"/>
      <c r="O44" s="29"/>
      <c r="P44" s="28"/>
      <c r="Q44" s="26" t="s">
        <v>984</v>
      </c>
      <c r="R44" s="28">
        <v>45881</v>
      </c>
      <c r="S44" s="28" t="s">
        <v>985</v>
      </c>
      <c r="T44" s="30" t="str">
        <f ca="1">IF(AND('Inserimento dati'!$B$3=$H$2, Tabella1[[#This Row],[LUN]]="X"), "X",IF(AND('Inserimento dati'!$B$3=$I$2, Tabella1[[#This Row],[MAR]]="X"), "X", IF(AND('Inserimento dati'!$B$3=$J$2, Tabella1[[#This Row],[MER]]="X"), "X",IF(AND('Inserimento dati'!$B$3=$K$2, Tabella1[[#This Row],[GIO]]="X"), "X", IF(AND('Inserimento dati'!$B$3=$L$2, Tabella1[[#This Row],[VEN]]="X"), "X","")))))</f>
        <v/>
      </c>
      <c r="U44" s="31"/>
      <c r="V44" s="32">
        <v>46077.360312500001</v>
      </c>
    </row>
    <row r="45" spans="1:22" s="23" customFormat="1" ht="30" hidden="1" x14ac:dyDescent="0.2">
      <c r="A45" s="24"/>
      <c r="B45" s="24"/>
      <c r="C45" s="24" t="str">
        <f>IF(OR(Tabella1[[#This Row],[LUN]]="X",Tabella1[[#This Row],[MAR]]="X",Tabella1[[#This Row],[MER]]="X",Tabella1[[#This Row],[GIO]]="X",Tabella1[[#This Row],[VEN]]="X",),"X","")</f>
        <v/>
      </c>
      <c r="D45" s="25" t="s">
        <v>961</v>
      </c>
      <c r="E45" s="26" t="s">
        <v>982</v>
      </c>
      <c r="F45" s="26">
        <v>600</v>
      </c>
      <c r="G45" s="26" t="s">
        <v>983</v>
      </c>
      <c r="H45" s="27"/>
      <c r="I45" s="27"/>
      <c r="J45" s="27"/>
      <c r="K45" s="27"/>
      <c r="L45" s="27"/>
      <c r="M45" s="59" t="s">
        <v>29</v>
      </c>
      <c r="N45" s="28"/>
      <c r="O45" s="29"/>
      <c r="P45" s="28"/>
      <c r="Q45" s="26" t="s">
        <v>984</v>
      </c>
      <c r="R45" s="28">
        <v>45881</v>
      </c>
      <c r="S45" s="28" t="s">
        <v>985</v>
      </c>
      <c r="T45" s="30" t="str">
        <f ca="1">IF(AND('Inserimento dati'!$B$3=$H$2, Tabella1[[#This Row],[LUN]]="X"), "X",IF(AND('Inserimento dati'!$B$3=$I$2, Tabella1[[#This Row],[MAR]]="X"), "X", IF(AND('Inserimento dati'!$B$3=$J$2, Tabella1[[#This Row],[MER]]="X"), "X",IF(AND('Inserimento dati'!$B$3=$K$2, Tabella1[[#This Row],[GIO]]="X"), "X", IF(AND('Inserimento dati'!$B$3=$L$2, Tabella1[[#This Row],[VEN]]="X"), "X","")))))</f>
        <v/>
      </c>
      <c r="U45" s="31"/>
      <c r="V45" s="32">
        <v>46072.694479166668</v>
      </c>
    </row>
    <row r="46" spans="1:22" s="23" customFormat="1" ht="23.25" hidden="1" x14ac:dyDescent="0.2">
      <c r="A46" s="24"/>
      <c r="B46" s="24"/>
      <c r="C46" s="24" t="str">
        <f>IF(OR(Tabella1[[#This Row],[LUN]]="X",Tabella1[[#This Row],[MAR]]="X",Tabella1[[#This Row],[MER]]="X",Tabella1[[#This Row],[GIO]]="X",Tabella1[[#This Row],[VEN]]="X",),"X","")</f>
        <v/>
      </c>
      <c r="D46" s="25" t="s">
        <v>961</v>
      </c>
      <c r="E46" s="26" t="s">
        <v>1253</v>
      </c>
      <c r="F46" s="26">
        <v>1000</v>
      </c>
      <c r="G46" s="26" t="s">
        <v>1254</v>
      </c>
      <c r="H46" s="27"/>
      <c r="I46" s="27"/>
      <c r="J46" s="27"/>
      <c r="K46" s="27"/>
      <c r="L46" s="27"/>
      <c r="M46" s="59" t="s">
        <v>29</v>
      </c>
      <c r="N46" s="28"/>
      <c r="O46" s="29"/>
      <c r="P46" s="28"/>
      <c r="Q46" s="26" t="s">
        <v>1255</v>
      </c>
      <c r="R46" s="28">
        <v>45862</v>
      </c>
      <c r="S46" s="28" t="s">
        <v>508</v>
      </c>
      <c r="T46" s="30" t="str">
        <f ca="1">IF(AND('Inserimento dati'!$B$3=$H$2, Tabella1[[#This Row],[LUN]]="X"), "X",IF(AND('Inserimento dati'!$B$3=$I$2, Tabella1[[#This Row],[MAR]]="X"), "X", IF(AND('Inserimento dati'!$B$3=$J$2, Tabella1[[#This Row],[MER]]="X"), "X",IF(AND('Inserimento dati'!$B$3=$K$2, Tabella1[[#This Row],[GIO]]="X"), "X", IF(AND('Inserimento dati'!$B$3=$L$2, Tabella1[[#This Row],[VEN]]="X"), "X","")))))</f>
        <v/>
      </c>
      <c r="U46" s="31"/>
      <c r="V46" s="32">
        <v>46072.329247685186</v>
      </c>
    </row>
    <row r="47" spans="1:22" s="23" customFormat="1" ht="30" hidden="1" x14ac:dyDescent="0.2">
      <c r="A47" s="24"/>
      <c r="B47" s="24"/>
      <c r="C47" s="24" t="str">
        <f>IF(OR(Tabella1[[#This Row],[LUN]]="X",Tabella1[[#This Row],[MAR]]="X",Tabella1[[#This Row],[MER]]="X",Tabella1[[#This Row],[GIO]]="X",Tabella1[[#This Row],[VEN]]="X",),"X","")</f>
        <v/>
      </c>
      <c r="D47" s="25" t="s">
        <v>961</v>
      </c>
      <c r="E47" s="26" t="s">
        <v>1248</v>
      </c>
      <c r="F47" s="26">
        <v>1000</v>
      </c>
      <c r="G47" s="26" t="s">
        <v>1249</v>
      </c>
      <c r="H47" s="27"/>
      <c r="I47" s="27"/>
      <c r="J47" s="27"/>
      <c r="K47" s="27"/>
      <c r="L47" s="27"/>
      <c r="M47" s="59" t="s">
        <v>29</v>
      </c>
      <c r="N47" s="28"/>
      <c r="O47" s="29"/>
      <c r="P47" s="28"/>
      <c r="Q47" s="26"/>
      <c r="R47" s="28"/>
      <c r="S47" s="28"/>
      <c r="T47" s="30" t="str">
        <f ca="1">IF(AND('Inserimento dati'!$B$3=$H$2, Tabella1[[#This Row],[LUN]]="X"), "X",IF(AND('Inserimento dati'!$B$3=$I$2, Tabella1[[#This Row],[MAR]]="X"), "X", IF(AND('Inserimento dati'!$B$3=$J$2, Tabella1[[#This Row],[MER]]="X"), "X",IF(AND('Inserimento dati'!$B$3=$K$2, Tabella1[[#This Row],[GIO]]="X"), "X", IF(AND('Inserimento dati'!$B$3=$L$2, Tabella1[[#This Row],[VEN]]="X"), "X","")))))</f>
        <v/>
      </c>
      <c r="U47" s="31"/>
      <c r="V47" s="32">
        <v>46070.532546296294</v>
      </c>
    </row>
    <row r="48" spans="1:22" s="23" customFormat="1" ht="30" hidden="1" x14ac:dyDescent="0.2">
      <c r="A48" s="24"/>
      <c r="B48" s="24"/>
      <c r="C48" s="24" t="str">
        <f>IF(OR(Tabella1[[#This Row],[LUN]]="X",Tabella1[[#This Row],[MAR]]="X",Tabella1[[#This Row],[MER]]="X",Tabella1[[#This Row],[GIO]]="X",Tabella1[[#This Row],[VEN]]="X",),"X","")</f>
        <v/>
      </c>
      <c r="D48" s="25" t="s">
        <v>961</v>
      </c>
      <c r="E48" s="26" t="s">
        <v>1250</v>
      </c>
      <c r="F48" s="26">
        <v>600</v>
      </c>
      <c r="G48" s="26" t="s">
        <v>1251</v>
      </c>
      <c r="H48" s="27"/>
      <c r="I48" s="27"/>
      <c r="J48" s="27"/>
      <c r="K48" s="27"/>
      <c r="L48" s="27"/>
      <c r="M48" s="59" t="s">
        <v>29</v>
      </c>
      <c r="N48" s="28"/>
      <c r="O48" s="29"/>
      <c r="P48" s="28"/>
      <c r="Q48" s="26" t="s">
        <v>1252</v>
      </c>
      <c r="R48" s="28">
        <v>45856</v>
      </c>
      <c r="S48" s="28" t="s">
        <v>157</v>
      </c>
      <c r="T48" s="30" t="str">
        <f ca="1">IF(AND('Inserimento dati'!$B$3=$H$2, Tabella1[[#This Row],[LUN]]="X"), "X",IF(AND('Inserimento dati'!$B$3=$I$2, Tabella1[[#This Row],[MAR]]="X"), "X", IF(AND('Inserimento dati'!$B$3=$J$2, Tabella1[[#This Row],[MER]]="X"), "X",IF(AND('Inserimento dati'!$B$3=$K$2, Tabella1[[#This Row],[GIO]]="X"), "X", IF(AND('Inserimento dati'!$B$3=$L$2, Tabella1[[#This Row],[VEN]]="X"), "X","")))))</f>
        <v/>
      </c>
      <c r="U48" s="31"/>
      <c r="V48" s="32">
        <v>46069.285787037035</v>
      </c>
    </row>
    <row r="49" spans="1:22" s="23" customFormat="1" ht="30" hidden="1" x14ac:dyDescent="0.2">
      <c r="A49" s="24"/>
      <c r="B49" s="24"/>
      <c r="C49" s="24" t="str">
        <f>IF(OR(Tabella1[[#This Row],[LUN]]="X",Tabella1[[#This Row],[MAR]]="X",Tabella1[[#This Row],[MER]]="X",Tabella1[[#This Row],[GIO]]="X",Tabella1[[#This Row],[VEN]]="X",),"X","")</f>
        <v/>
      </c>
      <c r="D49" s="25" t="s">
        <v>961</v>
      </c>
      <c r="E49" s="26" t="s">
        <v>1245</v>
      </c>
      <c r="F49" s="26">
        <v>500</v>
      </c>
      <c r="G49" s="26" t="s">
        <v>1246</v>
      </c>
      <c r="H49" s="27"/>
      <c r="I49" s="27"/>
      <c r="J49" s="27"/>
      <c r="K49" s="27"/>
      <c r="L49" s="27"/>
      <c r="M49" s="59" t="s">
        <v>29</v>
      </c>
      <c r="N49" s="28"/>
      <c r="O49" s="29"/>
      <c r="P49" s="28"/>
      <c r="Q49" s="26" t="s">
        <v>1247</v>
      </c>
      <c r="R49" s="28">
        <v>45854</v>
      </c>
      <c r="S49" s="28" t="s">
        <v>157</v>
      </c>
      <c r="T49" s="30" t="str">
        <f ca="1">IF(AND('Inserimento dati'!$B$3=$H$2, Tabella1[[#This Row],[LUN]]="X"), "X",IF(AND('Inserimento dati'!$B$3=$I$2, Tabella1[[#This Row],[MAR]]="X"), "X", IF(AND('Inserimento dati'!$B$3=$J$2, Tabella1[[#This Row],[MER]]="X"), "X",IF(AND('Inserimento dati'!$B$3=$K$2, Tabella1[[#This Row],[GIO]]="X"), "X", IF(AND('Inserimento dati'!$B$3=$L$2, Tabella1[[#This Row],[VEN]]="X"), "X","")))))</f>
        <v/>
      </c>
      <c r="U49" s="31"/>
      <c r="V49" s="32">
        <v>46069.285763888889</v>
      </c>
    </row>
    <row r="50" spans="1:22" s="23" customFormat="1" ht="30" hidden="1" x14ac:dyDescent="0.2">
      <c r="A50" s="24"/>
      <c r="B50" s="24"/>
      <c r="C50" s="24" t="str">
        <f>IF(OR(Tabella1[[#This Row],[LUN]]="X",Tabella1[[#This Row],[MAR]]="X",Tabella1[[#This Row],[MER]]="X",Tabella1[[#This Row],[GIO]]="X",Tabella1[[#This Row],[VEN]]="X",),"X","")</f>
        <v/>
      </c>
      <c r="D50" s="25" t="s">
        <v>961</v>
      </c>
      <c r="E50" s="26" t="s">
        <v>1242</v>
      </c>
      <c r="F50" s="26">
        <v>1000</v>
      </c>
      <c r="G50" s="26" t="s">
        <v>1243</v>
      </c>
      <c r="H50" s="27"/>
      <c r="I50" s="27"/>
      <c r="J50" s="27"/>
      <c r="K50" s="27"/>
      <c r="L50" s="27"/>
      <c r="M50" s="59" t="s">
        <v>29</v>
      </c>
      <c r="N50" s="28"/>
      <c r="O50" s="29"/>
      <c r="P50" s="28"/>
      <c r="Q50" s="26" t="s">
        <v>1244</v>
      </c>
      <c r="R50" s="28">
        <v>45853</v>
      </c>
      <c r="S50" s="28" t="s">
        <v>157</v>
      </c>
      <c r="T50" s="30" t="str">
        <f ca="1">IF(AND('Inserimento dati'!$B$3=$H$2, Tabella1[[#This Row],[LUN]]="X"), "X",IF(AND('Inserimento dati'!$B$3=$I$2, Tabella1[[#This Row],[MAR]]="X"), "X", IF(AND('Inserimento dati'!$B$3=$J$2, Tabella1[[#This Row],[MER]]="X"), "X",IF(AND('Inserimento dati'!$B$3=$K$2, Tabella1[[#This Row],[GIO]]="X"), "X", IF(AND('Inserimento dati'!$B$3=$L$2, Tabella1[[#This Row],[VEN]]="X"), "X","")))))</f>
        <v/>
      </c>
      <c r="U50" s="31"/>
      <c r="V50" s="32">
        <v>46069.285752314812</v>
      </c>
    </row>
    <row r="51" spans="1:22" s="23" customFormat="1" ht="30" hidden="1" x14ac:dyDescent="0.2">
      <c r="A51" s="24"/>
      <c r="B51" s="24"/>
      <c r="C51" s="24" t="str">
        <f>IF(OR(Tabella1[[#This Row],[LUN]]="X",Tabella1[[#This Row],[MAR]]="X",Tabella1[[#This Row],[MER]]="X",Tabella1[[#This Row],[GIO]]="X",Tabella1[[#This Row],[VEN]]="X",),"X","")</f>
        <v/>
      </c>
      <c r="D51" s="25" t="s">
        <v>961</v>
      </c>
      <c r="E51" s="26" t="s">
        <v>1238</v>
      </c>
      <c r="F51" s="26">
        <v>500</v>
      </c>
      <c r="G51" s="26" t="s">
        <v>1239</v>
      </c>
      <c r="H51" s="27"/>
      <c r="I51" s="27"/>
      <c r="J51" s="27"/>
      <c r="K51" s="27"/>
      <c r="L51" s="27"/>
      <c r="M51" s="59" t="s">
        <v>29</v>
      </c>
      <c r="N51" s="28"/>
      <c r="O51" s="29"/>
      <c r="P51" s="28"/>
      <c r="Q51" s="26" t="s">
        <v>1240</v>
      </c>
      <c r="R51" s="28">
        <v>45852</v>
      </c>
      <c r="S51" s="28" t="s">
        <v>1241</v>
      </c>
      <c r="T51" s="30" t="str">
        <f ca="1">IF(AND('Inserimento dati'!$B$3=$H$2, Tabella1[[#This Row],[LUN]]="X"), "X",IF(AND('Inserimento dati'!$B$3=$I$2, Tabella1[[#This Row],[MAR]]="X"), "X", IF(AND('Inserimento dati'!$B$3=$J$2, Tabella1[[#This Row],[MER]]="X"), "X",IF(AND('Inserimento dati'!$B$3=$K$2, Tabella1[[#This Row],[GIO]]="X"), "X", IF(AND('Inserimento dati'!$B$3=$L$2, Tabella1[[#This Row],[VEN]]="X"), "X","")))))</f>
        <v/>
      </c>
      <c r="U51" s="31"/>
      <c r="V51" s="32">
        <v>46065.638055555559</v>
      </c>
    </row>
    <row r="52" spans="1:22" s="23" customFormat="1" ht="30" hidden="1" x14ac:dyDescent="0.2">
      <c r="A52" s="24"/>
      <c r="B52" s="24"/>
      <c r="C52" s="24" t="str">
        <f>IF(OR(Tabella1[[#This Row],[LUN]]="X",Tabella1[[#This Row],[MAR]]="X",Tabella1[[#This Row],[MER]]="X",Tabella1[[#This Row],[GIO]]="X",Tabella1[[#This Row],[VEN]]="X",),"X","")</f>
        <v/>
      </c>
      <c r="D52" s="25" t="s">
        <v>961</v>
      </c>
      <c r="E52" s="26" t="s">
        <v>1235</v>
      </c>
      <c r="F52" s="26">
        <v>1000</v>
      </c>
      <c r="G52" s="26" t="s">
        <v>1236</v>
      </c>
      <c r="H52" s="27"/>
      <c r="I52" s="27"/>
      <c r="J52" s="27"/>
      <c r="K52" s="27"/>
      <c r="L52" s="27"/>
      <c r="M52" s="59" t="s">
        <v>29</v>
      </c>
      <c r="N52" s="28"/>
      <c r="O52" s="29"/>
      <c r="P52" s="28"/>
      <c r="Q52" s="26" t="s">
        <v>1223</v>
      </c>
      <c r="R52" s="28">
        <v>45852</v>
      </c>
      <c r="S52" s="28" t="s">
        <v>1237</v>
      </c>
      <c r="T52" s="30" t="str">
        <f ca="1">IF(AND('Inserimento dati'!$B$3=$H$2, Tabella1[[#This Row],[LUN]]="X"), "X",IF(AND('Inserimento dati'!$B$3=$I$2, Tabella1[[#This Row],[MAR]]="X"), "X", IF(AND('Inserimento dati'!$B$3=$J$2, Tabella1[[#This Row],[MER]]="X"), "X",IF(AND('Inserimento dati'!$B$3=$K$2, Tabella1[[#This Row],[GIO]]="X"), "X", IF(AND('Inserimento dati'!$B$3=$L$2, Tabella1[[#This Row],[VEN]]="X"), "X","")))))</f>
        <v/>
      </c>
      <c r="U52" s="31"/>
      <c r="V52" s="32">
        <v>46065.638032407405</v>
      </c>
    </row>
    <row r="53" spans="1:22" s="23" customFormat="1" ht="30" hidden="1" x14ac:dyDescent="0.2">
      <c r="A53" s="24"/>
      <c r="B53" s="24"/>
      <c r="C53" s="24" t="str">
        <f>IF(OR(Tabella1[[#This Row],[LUN]]="X",Tabella1[[#This Row],[MAR]]="X",Tabella1[[#This Row],[MER]]="X",Tabella1[[#This Row],[GIO]]="X",Tabella1[[#This Row],[VEN]]="X",),"X","")</f>
        <v/>
      </c>
      <c r="D53" s="25" t="s">
        <v>961</v>
      </c>
      <c r="E53" s="26" t="s">
        <v>1232</v>
      </c>
      <c r="F53" s="26">
        <v>500</v>
      </c>
      <c r="G53" s="26" t="s">
        <v>1233</v>
      </c>
      <c r="H53" s="27"/>
      <c r="I53" s="27"/>
      <c r="J53" s="27"/>
      <c r="K53" s="27"/>
      <c r="L53" s="27"/>
      <c r="M53" s="59" t="s">
        <v>29</v>
      </c>
      <c r="N53" s="28"/>
      <c r="O53" s="29"/>
      <c r="P53" s="28"/>
      <c r="Q53" s="26" t="s">
        <v>1234</v>
      </c>
      <c r="R53" s="28">
        <v>45847</v>
      </c>
      <c r="S53" s="28" t="s">
        <v>64</v>
      </c>
      <c r="T53" s="30" t="str">
        <f ca="1">IF(AND('Inserimento dati'!$B$3=$H$2, Tabella1[[#This Row],[LUN]]="X"), "X",IF(AND('Inserimento dati'!$B$3=$I$2, Tabella1[[#This Row],[MAR]]="X"), "X", IF(AND('Inserimento dati'!$B$3=$J$2, Tabella1[[#This Row],[MER]]="X"), "X",IF(AND('Inserimento dati'!$B$3=$K$2, Tabella1[[#This Row],[GIO]]="X"), "X", IF(AND('Inserimento dati'!$B$3=$L$2, Tabella1[[#This Row],[VEN]]="X"), "X","")))))</f>
        <v/>
      </c>
      <c r="U53" s="60"/>
      <c r="V53" s="32">
        <v>46065.638009259259</v>
      </c>
    </row>
    <row r="54" spans="1:22" s="23" customFormat="1" ht="23.25" hidden="1" x14ac:dyDescent="0.2">
      <c r="A54" s="24"/>
      <c r="B54" s="24"/>
      <c r="C54" s="24" t="str">
        <f>IF(OR(Tabella1[[#This Row],[LUN]]="X",Tabella1[[#This Row],[MAR]]="X",Tabella1[[#This Row],[MER]]="X",Tabella1[[#This Row],[GIO]]="X",Tabella1[[#This Row],[VEN]]="X",),"X","")</f>
        <v/>
      </c>
      <c r="D54" s="25" t="s">
        <v>961</v>
      </c>
      <c r="E54" s="26" t="s">
        <v>988</v>
      </c>
      <c r="F54" s="26">
        <v>1000</v>
      </c>
      <c r="G54" s="26" t="s">
        <v>989</v>
      </c>
      <c r="H54" s="27"/>
      <c r="I54" s="27"/>
      <c r="J54" s="27"/>
      <c r="K54" s="27"/>
      <c r="L54" s="27"/>
      <c r="M54" s="59" t="s">
        <v>29</v>
      </c>
      <c r="N54" s="28"/>
      <c r="O54" s="29"/>
      <c r="P54" s="28"/>
      <c r="Q54" s="26" t="s">
        <v>559</v>
      </c>
      <c r="R54" s="28">
        <v>45845</v>
      </c>
      <c r="S54" s="28" t="s">
        <v>184</v>
      </c>
      <c r="T54" s="30" t="str">
        <f ca="1">IF(AND('Inserimento dati'!$B$3=$H$2, Tabella1[[#This Row],[LUN]]="X"), "X",IF(AND('Inserimento dati'!$B$3=$I$2, Tabella1[[#This Row],[MAR]]="X"), "X", IF(AND('Inserimento dati'!$B$3=$J$2, Tabella1[[#This Row],[MER]]="X"), "X",IF(AND('Inserimento dati'!$B$3=$K$2, Tabella1[[#This Row],[GIO]]="X"), "X", IF(AND('Inserimento dati'!$B$3=$L$2, Tabella1[[#This Row],[VEN]]="X"), "X","")))))</f>
        <v/>
      </c>
      <c r="U54" s="60"/>
      <c r="V54" s="32">
        <v>46065.637986111113</v>
      </c>
    </row>
    <row r="55" spans="1:22" s="23" customFormat="1" ht="30" hidden="1" x14ac:dyDescent="0.2">
      <c r="A55" s="24"/>
      <c r="B55" s="24"/>
      <c r="C55" s="24" t="str">
        <f>IF(OR(Tabella1[[#This Row],[LUN]]="X",Tabella1[[#This Row],[MAR]]="X",Tabella1[[#This Row],[MER]]="X",Tabella1[[#This Row],[GIO]]="X",Tabella1[[#This Row],[VEN]]="X",),"X","")</f>
        <v/>
      </c>
      <c r="D55" s="25" t="s">
        <v>961</v>
      </c>
      <c r="E55" s="26" t="s">
        <v>1227</v>
      </c>
      <c r="F55" s="26">
        <v>600</v>
      </c>
      <c r="G55" s="26" t="s">
        <v>1228</v>
      </c>
      <c r="H55" s="27"/>
      <c r="I55" s="27"/>
      <c r="J55" s="27"/>
      <c r="K55" s="27"/>
      <c r="L55" s="27"/>
      <c r="M55" s="59" t="s">
        <v>29</v>
      </c>
      <c r="N55" s="28"/>
      <c r="O55" s="29"/>
      <c r="P55" s="28"/>
      <c r="Q55" s="26" t="s">
        <v>1229</v>
      </c>
      <c r="R55" s="28">
        <v>45839</v>
      </c>
      <c r="S55" s="28" t="s">
        <v>35</v>
      </c>
      <c r="T55" s="30" t="str">
        <f ca="1">IF(AND('Inserimento dati'!$B$3=$H$2, Tabella1[[#This Row],[LUN]]="X"), "X",IF(AND('Inserimento dati'!$B$3=$I$2, Tabella1[[#This Row],[MAR]]="X"), "X", IF(AND('Inserimento dati'!$B$3=$J$2, Tabella1[[#This Row],[MER]]="X"), "X",IF(AND('Inserimento dati'!$B$3=$K$2, Tabella1[[#This Row],[GIO]]="X"), "X", IF(AND('Inserimento dati'!$B$3=$L$2, Tabella1[[#This Row],[VEN]]="X"), "X","")))))</f>
        <v/>
      </c>
      <c r="U55" s="60" t="str">
        <f t="shared" ref="U55:U86" ca="1" si="0">IFERROR(MID(G55,_xlfn.AGGREGATE(15,6,(ROW(INDIRECT("1:"&amp;LEN(G55)-7)))/(ISNUMBER(--MID(G55,ROW(INDIRECT("1:"&amp;LEN(G55)-7)),8))),1),8),"")</f>
        <v/>
      </c>
      <c r="V55" s="32">
        <v>46065.63795138889</v>
      </c>
    </row>
    <row r="56" spans="1:22" s="23" customFormat="1" ht="30" hidden="1" x14ac:dyDescent="0.2">
      <c r="A56" s="24"/>
      <c r="B56" s="24"/>
      <c r="C56" s="24" t="str">
        <f>IF(OR(Tabella1[[#This Row],[LUN]]="X",Tabella1[[#This Row],[MAR]]="X",Tabella1[[#This Row],[MER]]="X",Tabella1[[#This Row],[GIO]]="X",Tabella1[[#This Row],[VEN]]="X",),"X","")</f>
        <v/>
      </c>
      <c r="D56" s="25" t="s">
        <v>961</v>
      </c>
      <c r="E56" s="26" t="s">
        <v>1230</v>
      </c>
      <c r="F56" s="26">
        <v>600</v>
      </c>
      <c r="G56" s="26" t="s">
        <v>1231</v>
      </c>
      <c r="H56" s="27"/>
      <c r="I56" s="27"/>
      <c r="J56" s="27"/>
      <c r="K56" s="27"/>
      <c r="L56" s="27"/>
      <c r="M56" s="59" t="s">
        <v>29</v>
      </c>
      <c r="N56" s="28"/>
      <c r="O56" s="29"/>
      <c r="P56" s="28"/>
      <c r="Q56" s="26" t="s">
        <v>1018</v>
      </c>
      <c r="R56" s="28">
        <v>45839</v>
      </c>
      <c r="S56" s="28" t="s">
        <v>35</v>
      </c>
      <c r="T56" s="30" t="str">
        <f ca="1">IF(AND('Inserimento dati'!$B$3=$H$2, Tabella1[[#This Row],[LUN]]="X"), "X",IF(AND('Inserimento dati'!$B$3=$I$2, Tabella1[[#This Row],[MAR]]="X"), "X", IF(AND('Inserimento dati'!$B$3=$J$2, Tabella1[[#This Row],[MER]]="X"), "X",IF(AND('Inserimento dati'!$B$3=$K$2, Tabella1[[#This Row],[GIO]]="X"), "X", IF(AND('Inserimento dati'!$B$3=$L$2, Tabella1[[#This Row],[VEN]]="X"), "X","")))))</f>
        <v/>
      </c>
      <c r="U56" s="60" t="str">
        <f t="shared" ca="1" si="0"/>
        <v/>
      </c>
      <c r="V56" s="32">
        <v>46065.637928240743</v>
      </c>
    </row>
    <row r="57" spans="1:22" s="23" customFormat="1" ht="30" hidden="1" x14ac:dyDescent="0.2">
      <c r="A57" s="24"/>
      <c r="B57" s="24"/>
      <c r="C57" s="24" t="str">
        <f>IF(OR(Tabella1[[#This Row],[LUN]]="X",Tabella1[[#This Row],[MAR]]="X",Tabella1[[#This Row],[MER]]="X",Tabella1[[#This Row],[GIO]]="X",Tabella1[[#This Row],[VEN]]="X",),"X","")</f>
        <v/>
      </c>
      <c r="D57" s="25" t="s">
        <v>961</v>
      </c>
      <c r="E57" s="26" t="s">
        <v>979</v>
      </c>
      <c r="F57" s="26">
        <v>500</v>
      </c>
      <c r="G57" s="26" t="s">
        <v>980</v>
      </c>
      <c r="H57" s="27"/>
      <c r="I57" s="27"/>
      <c r="J57" s="27"/>
      <c r="K57" s="27"/>
      <c r="L57" s="27"/>
      <c r="M57" s="59" t="s">
        <v>29</v>
      </c>
      <c r="N57" s="28"/>
      <c r="O57" s="29"/>
      <c r="P57" s="28"/>
      <c r="Q57" s="26" t="s">
        <v>981</v>
      </c>
      <c r="R57" s="28">
        <v>45840</v>
      </c>
      <c r="S57" s="28" t="s">
        <v>64</v>
      </c>
      <c r="T57" s="30" t="str">
        <f ca="1">IF(AND('Inserimento dati'!$B$3=$H$2, Tabella1[[#This Row],[LUN]]="X"), "X",IF(AND('Inserimento dati'!$B$3=$I$2, Tabella1[[#This Row],[MAR]]="X"), "X", IF(AND('Inserimento dati'!$B$3=$J$2, Tabella1[[#This Row],[MER]]="X"), "X",IF(AND('Inserimento dati'!$B$3=$K$2, Tabella1[[#This Row],[GIO]]="X"), "X", IF(AND('Inserimento dati'!$B$3=$L$2, Tabella1[[#This Row],[VEN]]="X"), "X","")))))</f>
        <v/>
      </c>
      <c r="U57" s="60" t="str">
        <f t="shared" ca="1" si="0"/>
        <v/>
      </c>
      <c r="V57" s="32">
        <v>46063.683344907404</v>
      </c>
    </row>
    <row r="58" spans="1:22" s="23" customFormat="1" ht="45" hidden="1" x14ac:dyDescent="0.2">
      <c r="A58" s="24"/>
      <c r="B58" s="24"/>
      <c r="C58" s="24" t="str">
        <f>IF(OR(Tabella1[[#This Row],[LUN]]="X",Tabella1[[#This Row],[MAR]]="X",Tabella1[[#This Row],[MER]]="X",Tabella1[[#This Row],[GIO]]="X",Tabella1[[#This Row],[VEN]]="X",),"X","")</f>
        <v/>
      </c>
      <c r="D58" s="25" t="s">
        <v>961</v>
      </c>
      <c r="E58" s="26" t="s">
        <v>1217</v>
      </c>
      <c r="F58" s="26">
        <v>500</v>
      </c>
      <c r="G58" s="26" t="s">
        <v>1218</v>
      </c>
      <c r="H58" s="27"/>
      <c r="I58" s="27"/>
      <c r="J58" s="27"/>
      <c r="K58" s="27"/>
      <c r="L58" s="27"/>
      <c r="M58" s="59" t="s">
        <v>29</v>
      </c>
      <c r="N58" s="28"/>
      <c r="O58" s="29"/>
      <c r="P58" s="28"/>
      <c r="Q58" s="26" t="s">
        <v>1219</v>
      </c>
      <c r="R58" s="28">
        <v>45832</v>
      </c>
      <c r="S58" s="28" t="s">
        <v>1220</v>
      </c>
      <c r="T58" s="30" t="str">
        <f ca="1">IF(AND('Inserimento dati'!$B$3=$H$2, Tabella1[[#This Row],[LUN]]="X"), "X",IF(AND('Inserimento dati'!$B$3=$I$2, Tabella1[[#This Row],[MAR]]="X"), "X", IF(AND('Inserimento dati'!$B$3=$J$2, Tabella1[[#This Row],[MER]]="X"), "X",IF(AND('Inserimento dati'!$B$3=$K$2, Tabella1[[#This Row],[GIO]]="X"), "X", IF(AND('Inserimento dati'!$B$3=$L$2, Tabella1[[#This Row],[VEN]]="X"), "X","")))))</f>
        <v/>
      </c>
      <c r="U58" s="60" t="str">
        <f t="shared" ca="1" si="0"/>
        <v/>
      </c>
      <c r="V58" s="32">
        <v>46063.527673611112</v>
      </c>
    </row>
    <row r="59" spans="1:22" s="23" customFormat="1" ht="45" hidden="1" x14ac:dyDescent="0.2">
      <c r="A59" s="24"/>
      <c r="B59" s="24"/>
      <c r="C59" s="24" t="str">
        <f>IF(OR(Tabella1[[#This Row],[LUN]]="X",Tabella1[[#This Row],[MAR]]="X",Tabella1[[#This Row],[MER]]="X",Tabella1[[#This Row],[GIO]]="X",Tabella1[[#This Row],[VEN]]="X",),"X","")</f>
        <v/>
      </c>
      <c r="D59" s="25" t="s">
        <v>961</v>
      </c>
      <c r="E59" s="26" t="s">
        <v>1211</v>
      </c>
      <c r="F59" s="26">
        <v>1000</v>
      </c>
      <c r="G59" s="26" t="s">
        <v>1212</v>
      </c>
      <c r="H59" s="27"/>
      <c r="I59" s="27"/>
      <c r="J59" s="27"/>
      <c r="K59" s="27"/>
      <c r="L59" s="27"/>
      <c r="M59" s="59" t="s">
        <v>29</v>
      </c>
      <c r="N59" s="28"/>
      <c r="O59" s="29"/>
      <c r="P59" s="28"/>
      <c r="Q59" s="26" t="s">
        <v>1213</v>
      </c>
      <c r="R59" s="28">
        <v>45825</v>
      </c>
      <c r="S59" s="28" t="s">
        <v>76</v>
      </c>
      <c r="T59" s="30" t="str">
        <f ca="1">IF(AND('Inserimento dati'!$B$3=$H$2, Tabella1[[#This Row],[LUN]]="X"), "X",IF(AND('Inserimento dati'!$B$3=$I$2, Tabella1[[#This Row],[MAR]]="X"), "X", IF(AND('Inserimento dati'!$B$3=$J$2, Tabella1[[#This Row],[MER]]="X"), "X",IF(AND('Inserimento dati'!$B$3=$K$2, Tabella1[[#This Row],[GIO]]="X"), "X", IF(AND('Inserimento dati'!$B$3=$L$2, Tabella1[[#This Row],[VEN]]="X"), "X","")))))</f>
        <v/>
      </c>
      <c r="U59" s="60" t="str">
        <f t="shared" ca="1" si="0"/>
        <v/>
      </c>
      <c r="V59" s="32">
        <v>46057.541122685187</v>
      </c>
    </row>
    <row r="60" spans="1:22" s="23" customFormat="1" ht="45" hidden="1" x14ac:dyDescent="0.2">
      <c r="A60" s="24"/>
      <c r="B60" s="24"/>
      <c r="C60" s="24" t="str">
        <f>IF(OR(Tabella1[[#This Row],[LUN]]="X",Tabella1[[#This Row],[MAR]]="X",Tabella1[[#This Row],[MER]]="X",Tabella1[[#This Row],[GIO]]="X",Tabella1[[#This Row],[VEN]]="X",),"X","")</f>
        <v/>
      </c>
      <c r="D60" s="25" t="s">
        <v>961</v>
      </c>
      <c r="E60" s="26" t="s">
        <v>1214</v>
      </c>
      <c r="F60" s="26">
        <v>1000</v>
      </c>
      <c r="G60" s="26" t="s">
        <v>1215</v>
      </c>
      <c r="H60" s="27"/>
      <c r="I60" s="27"/>
      <c r="J60" s="27"/>
      <c r="K60" s="27"/>
      <c r="L60" s="27"/>
      <c r="M60" s="59" t="s">
        <v>29</v>
      </c>
      <c r="N60" s="28"/>
      <c r="O60" s="29"/>
      <c r="P60" s="28"/>
      <c r="Q60" s="26" t="s">
        <v>1216</v>
      </c>
      <c r="R60" s="28">
        <v>45825</v>
      </c>
      <c r="S60" s="28" t="s">
        <v>44</v>
      </c>
      <c r="T60" s="30" t="str">
        <f ca="1">IF(AND('Inserimento dati'!$B$3=$H$2, Tabella1[[#This Row],[LUN]]="X"), "X",IF(AND('Inserimento dati'!$B$3=$I$2, Tabella1[[#This Row],[MAR]]="X"), "X", IF(AND('Inserimento dati'!$B$3=$J$2, Tabella1[[#This Row],[MER]]="X"), "X",IF(AND('Inserimento dati'!$B$3=$K$2, Tabella1[[#This Row],[GIO]]="X"), "X", IF(AND('Inserimento dati'!$B$3=$L$2, Tabella1[[#This Row],[VEN]]="X"), "X","")))))</f>
        <v/>
      </c>
      <c r="U60" s="60" t="str">
        <f t="shared" ca="1" si="0"/>
        <v/>
      </c>
      <c r="V60" s="32">
        <v>46050.662199074075</v>
      </c>
    </row>
    <row r="61" spans="1:22" s="23" customFormat="1" ht="30" hidden="1" x14ac:dyDescent="0.2">
      <c r="A61" s="24"/>
      <c r="B61" s="24" t="str">
        <f>IF(OR(A61="x",A61="X"),"",IF(ISBLANK(A61),"X",""))</f>
        <v>X</v>
      </c>
      <c r="C61" s="24" t="str">
        <f>IF(OR(Tabella1[[#This Row],[LUN]]="X",Tabella1[[#This Row],[MAR]]="X",Tabella1[[#This Row],[MER]]="X",Tabella1[[#This Row],[GIO]]="X",Tabella1[[#This Row],[VEN]]="X",),"X","")</f>
        <v/>
      </c>
      <c r="D61" s="25" t="s">
        <v>961</v>
      </c>
      <c r="E61" s="26" t="s">
        <v>990</v>
      </c>
      <c r="F61" s="26">
        <v>600</v>
      </c>
      <c r="G61" s="26" t="s">
        <v>991</v>
      </c>
      <c r="H61" s="27"/>
      <c r="I61" s="27"/>
      <c r="J61" s="27"/>
      <c r="K61" s="27"/>
      <c r="L61" s="27"/>
      <c r="M61" s="59" t="s">
        <v>29</v>
      </c>
      <c r="N61" s="28"/>
      <c r="O61" s="29"/>
      <c r="P61" s="28"/>
      <c r="Q61" s="26" t="s">
        <v>559</v>
      </c>
      <c r="R61" s="28">
        <v>45821</v>
      </c>
      <c r="S61" s="28" t="s">
        <v>184</v>
      </c>
      <c r="T61" s="30" t="str">
        <f ca="1">IF(AND('Inserimento dati'!$B$3=$H$2, Tabella1[[#This Row],[LUN]]="X"), "X",IF(AND('Inserimento dati'!$B$3=$I$2, Tabella1[[#This Row],[MAR]]="X"), "X", IF(AND('Inserimento dati'!$B$3=$J$2, Tabella1[[#This Row],[MER]]="X"), "X",IF(AND('Inserimento dati'!$B$3=$K$2, Tabella1[[#This Row],[GIO]]="X"), "X", IF(AND('Inserimento dati'!$B$3=$L$2, Tabella1[[#This Row],[VEN]]="X"), "X","")))))</f>
        <v/>
      </c>
      <c r="U61" s="61" t="str">
        <f t="shared" ca="1" si="0"/>
        <v/>
      </c>
      <c r="V61" s="32">
        <v>46050.63008101852</v>
      </c>
    </row>
    <row r="62" spans="1:22" s="23" customFormat="1" ht="45" hidden="1" x14ac:dyDescent="0.2">
      <c r="A62" s="24"/>
      <c r="B62" s="24"/>
      <c r="C62" s="24" t="str">
        <f>IF(OR(Tabella1[[#This Row],[LUN]]="X",Tabella1[[#This Row],[MAR]]="X",Tabella1[[#This Row],[MER]]="X",Tabella1[[#This Row],[GIO]]="X",Tabella1[[#This Row],[VEN]]="X",),"X","")</f>
        <v/>
      </c>
      <c r="D62" s="25" t="s">
        <v>961</v>
      </c>
      <c r="E62" s="26" t="s">
        <v>1224</v>
      </c>
      <c r="F62" s="26">
        <v>500</v>
      </c>
      <c r="G62" s="26" t="s">
        <v>1225</v>
      </c>
      <c r="H62" s="27"/>
      <c r="I62" s="27"/>
      <c r="J62" s="27"/>
      <c r="K62" s="27"/>
      <c r="L62" s="27"/>
      <c r="M62" s="59" t="s">
        <v>29</v>
      </c>
      <c r="N62" s="28"/>
      <c r="O62" s="29"/>
      <c r="P62" s="28"/>
      <c r="Q62" s="26" t="s">
        <v>1226</v>
      </c>
      <c r="R62" s="28">
        <v>45820</v>
      </c>
      <c r="S62" s="28" t="s">
        <v>486</v>
      </c>
      <c r="T62" s="30" t="str">
        <f ca="1">IF(AND('Inserimento dati'!$B$3=$H$2, Tabella1[[#This Row],[LUN]]="X"), "X",IF(AND('Inserimento dati'!$B$3=$I$2, Tabella1[[#This Row],[MAR]]="X"), "X", IF(AND('Inserimento dati'!$B$3=$J$2, Tabella1[[#This Row],[MER]]="X"), "X",IF(AND('Inserimento dati'!$B$3=$K$2, Tabella1[[#This Row],[GIO]]="X"), "X", IF(AND('Inserimento dati'!$B$3=$L$2, Tabella1[[#This Row],[VEN]]="X"), "X","")))))</f>
        <v/>
      </c>
      <c r="U62" s="61" t="str">
        <f t="shared" ca="1" si="0"/>
        <v/>
      </c>
      <c r="V62" s="32">
        <v>46050.630057870374</v>
      </c>
    </row>
    <row r="63" spans="1:22" s="23" customFormat="1" ht="23.25" hidden="1" x14ac:dyDescent="0.2">
      <c r="A63" s="24"/>
      <c r="B63" s="24" t="str">
        <f>IF(OR(A63="x",A63="X"),"",IF(ISBLANK(A63),"X",""))</f>
        <v>X</v>
      </c>
      <c r="C63" s="24" t="str">
        <f>IF(OR(Tabella1[[#This Row],[LUN]]="X",Tabella1[[#This Row],[MAR]]="X",Tabella1[[#This Row],[MER]]="X",Tabella1[[#This Row],[GIO]]="X",Tabella1[[#This Row],[VEN]]="X",),"X","")</f>
        <v/>
      </c>
      <c r="D63" s="25" t="s">
        <v>961</v>
      </c>
      <c r="E63" s="26" t="s">
        <v>996</v>
      </c>
      <c r="F63" s="26">
        <v>1000</v>
      </c>
      <c r="G63" s="26" t="s">
        <v>997</v>
      </c>
      <c r="H63" s="27"/>
      <c r="I63" s="27"/>
      <c r="J63" s="27"/>
      <c r="K63" s="27"/>
      <c r="L63" s="27"/>
      <c r="M63" s="59" t="s">
        <v>29</v>
      </c>
      <c r="N63" s="28"/>
      <c r="O63" s="29"/>
      <c r="P63" s="28"/>
      <c r="Q63" s="26" t="s">
        <v>998</v>
      </c>
      <c r="R63" s="28">
        <v>45819</v>
      </c>
      <c r="S63" s="28" t="s">
        <v>44</v>
      </c>
      <c r="T63" s="30" t="str">
        <f ca="1">IF(AND('Inserimento dati'!$B$3=$H$2, Tabella1[[#This Row],[LUN]]="X"), "X",IF(AND('Inserimento dati'!$B$3=$I$2, Tabella1[[#This Row],[MAR]]="X"), "X", IF(AND('Inserimento dati'!$B$3=$J$2, Tabella1[[#This Row],[MER]]="X"), "X",IF(AND('Inserimento dati'!$B$3=$K$2, Tabella1[[#This Row],[GIO]]="X"), "X", IF(AND('Inserimento dati'!$B$3=$L$2, Tabella1[[#This Row],[VEN]]="X"), "X","")))))</f>
        <v/>
      </c>
      <c r="U63" s="61" t="str">
        <f t="shared" ca="1" si="0"/>
        <v/>
      </c>
      <c r="V63" s="32">
        <v>46049.555659722224</v>
      </c>
    </row>
    <row r="64" spans="1:22" s="23" customFormat="1" ht="23.25" hidden="1" x14ac:dyDescent="0.2">
      <c r="A64" s="24"/>
      <c r="B64" s="24" t="str">
        <f>IF(OR(A64="x",A64="X"),"",IF(ISBLANK(A64),"X",""))</f>
        <v>X</v>
      </c>
      <c r="C64" s="24" t="str">
        <f>IF(OR(Tabella1[[#This Row],[LUN]]="X",Tabella1[[#This Row],[MAR]]="X",Tabella1[[#This Row],[MER]]="X",Tabella1[[#This Row],[GIO]]="X",Tabella1[[#This Row],[VEN]]="X",),"X","")</f>
        <v/>
      </c>
      <c r="D64" s="25" t="s">
        <v>961</v>
      </c>
      <c r="E64" s="26" t="s">
        <v>999</v>
      </c>
      <c r="F64" s="26">
        <v>500</v>
      </c>
      <c r="G64" s="26" t="s">
        <v>1000</v>
      </c>
      <c r="H64" s="27"/>
      <c r="I64" s="27"/>
      <c r="J64" s="27"/>
      <c r="K64" s="27"/>
      <c r="L64" s="27"/>
      <c r="M64" s="59" t="s">
        <v>29</v>
      </c>
      <c r="N64" s="28"/>
      <c r="O64" s="29"/>
      <c r="P64" s="28"/>
      <c r="Q64" s="26"/>
      <c r="R64" s="28"/>
      <c r="S64" s="28"/>
      <c r="T64" s="30" t="str">
        <f ca="1">IF(AND('Inserimento dati'!$B$3=$H$2, Tabella1[[#This Row],[LUN]]="X"), "X",IF(AND('Inserimento dati'!$B$3=$I$2, Tabella1[[#This Row],[MAR]]="X"), "X", IF(AND('Inserimento dati'!$B$3=$J$2, Tabella1[[#This Row],[MER]]="X"), "X",IF(AND('Inserimento dati'!$B$3=$K$2, Tabella1[[#This Row],[GIO]]="X"), "X", IF(AND('Inserimento dati'!$B$3=$L$2, Tabella1[[#This Row],[VEN]]="X"), "X","")))))</f>
        <v/>
      </c>
      <c r="U64" s="61" t="str">
        <f t="shared" ca="1" si="0"/>
        <v/>
      </c>
      <c r="V64" s="32">
        <v>46045.517789351848</v>
      </c>
    </row>
    <row r="65" spans="1:22" s="23" customFormat="1" ht="45" hidden="1" x14ac:dyDescent="0.2">
      <c r="A65" s="24"/>
      <c r="B65" s="24"/>
      <c r="C65" s="24" t="str">
        <f>IF(OR(Tabella1[[#This Row],[LUN]]="X",Tabella1[[#This Row],[MAR]]="X",Tabella1[[#This Row],[MER]]="X",Tabella1[[#This Row],[GIO]]="X",Tabella1[[#This Row],[VEN]]="X",),"X","")</f>
        <v/>
      </c>
      <c r="D65" s="25" t="s">
        <v>961</v>
      </c>
      <c r="E65" s="26" t="s">
        <v>1208</v>
      </c>
      <c r="F65" s="26">
        <v>500</v>
      </c>
      <c r="G65" s="26" t="s">
        <v>1209</v>
      </c>
      <c r="H65" s="27"/>
      <c r="I65" s="27"/>
      <c r="J65" s="27"/>
      <c r="K65" s="27"/>
      <c r="L65" s="27"/>
      <c r="M65" s="59" t="s">
        <v>29</v>
      </c>
      <c r="N65" s="28"/>
      <c r="O65" s="29"/>
      <c r="P65" s="28"/>
      <c r="Q65" s="26" t="s">
        <v>1210</v>
      </c>
      <c r="R65" s="28">
        <v>45824</v>
      </c>
      <c r="S65" s="28" t="s">
        <v>56</v>
      </c>
      <c r="T65" s="30" t="str">
        <f ca="1">IF(AND('Inserimento dati'!$B$3=$H$2, Tabella1[[#This Row],[LUN]]="X"), "X",IF(AND('Inserimento dati'!$B$3=$I$2, Tabella1[[#This Row],[MAR]]="X"), "X", IF(AND('Inserimento dati'!$B$3=$J$2, Tabella1[[#This Row],[MER]]="X"), "X",IF(AND('Inserimento dati'!$B$3=$K$2, Tabella1[[#This Row],[GIO]]="X"), "X", IF(AND('Inserimento dati'!$B$3=$L$2, Tabella1[[#This Row],[VEN]]="X"), "X","")))))</f>
        <v/>
      </c>
      <c r="U65" s="61" t="str">
        <f t="shared" ca="1" si="0"/>
        <v/>
      </c>
      <c r="V65" s="32">
        <v>46044.684340277781</v>
      </c>
    </row>
    <row r="66" spans="1:22" s="23" customFormat="1" ht="23.25" hidden="1" x14ac:dyDescent="0.2">
      <c r="A66" s="24"/>
      <c r="B66" s="24" t="str">
        <f>IF(OR(A66="x",A66="X"),"",IF(ISBLANK(A66),"X",""))</f>
        <v>X</v>
      </c>
      <c r="C66" s="24" t="str">
        <f>IF(OR(Tabella1[[#This Row],[LUN]]="X",Tabella1[[#This Row],[MAR]]="X",Tabella1[[#This Row],[MER]]="X",Tabella1[[#This Row],[GIO]]="X",Tabella1[[#This Row],[VEN]]="X",),"X","")</f>
        <v/>
      </c>
      <c r="D66" s="25" t="s">
        <v>961</v>
      </c>
      <c r="E66" s="26" t="s">
        <v>1202</v>
      </c>
      <c r="F66" s="26">
        <v>500</v>
      </c>
      <c r="G66" s="26" t="s">
        <v>1203</v>
      </c>
      <c r="H66" s="27"/>
      <c r="I66" s="27"/>
      <c r="J66" s="27"/>
      <c r="K66" s="27"/>
      <c r="L66" s="27"/>
      <c r="M66" s="59" t="s">
        <v>29</v>
      </c>
      <c r="N66" s="28"/>
      <c r="O66" s="29"/>
      <c r="P66" s="28"/>
      <c r="Q66" s="26" t="s">
        <v>261</v>
      </c>
      <c r="R66" s="28">
        <v>45817</v>
      </c>
      <c r="S66" s="28" t="s">
        <v>44</v>
      </c>
      <c r="T66" s="30" t="str">
        <f ca="1">IF(AND('Inserimento dati'!$B$3=$H$2, Tabella1[[#This Row],[LUN]]="X"), "X",IF(AND('Inserimento dati'!$B$3=$I$2, Tabella1[[#This Row],[MAR]]="X"), "X", IF(AND('Inserimento dati'!$B$3=$J$2, Tabella1[[#This Row],[MER]]="X"), "X",IF(AND('Inserimento dati'!$B$3=$K$2, Tabella1[[#This Row],[GIO]]="X"), "X", IF(AND('Inserimento dati'!$B$3=$L$2, Tabella1[[#This Row],[VEN]]="X"), "X","")))))</f>
        <v/>
      </c>
      <c r="U66" s="61" t="str">
        <f t="shared" ca="1" si="0"/>
        <v/>
      </c>
      <c r="V66" s="32">
        <v>46044.684293981481</v>
      </c>
    </row>
    <row r="67" spans="1:22" s="23" customFormat="1" ht="30" hidden="1" x14ac:dyDescent="0.2">
      <c r="A67" s="24"/>
      <c r="B67" s="24" t="str">
        <f>IF(OR(A67="x",A67="X"),"",IF(ISBLANK(A67),"X",""))</f>
        <v>X</v>
      </c>
      <c r="C67" s="24" t="str">
        <f>IF(OR(Tabella1[[#This Row],[LUN]]="X",Tabella1[[#This Row],[MAR]]="X",Tabella1[[#This Row],[MER]]="X",Tabella1[[#This Row],[GIO]]="X",Tabella1[[#This Row],[VEN]]="X",),"X","")</f>
        <v/>
      </c>
      <c r="D67" s="25" t="s">
        <v>961</v>
      </c>
      <c r="E67" s="26" t="s">
        <v>1206</v>
      </c>
      <c r="F67" s="26">
        <v>500</v>
      </c>
      <c r="G67" s="26" t="s">
        <v>1207</v>
      </c>
      <c r="H67" s="27"/>
      <c r="I67" s="27"/>
      <c r="J67" s="27"/>
      <c r="K67" s="27"/>
      <c r="L67" s="27"/>
      <c r="M67" s="59" t="s">
        <v>29</v>
      </c>
      <c r="N67" s="28"/>
      <c r="O67" s="29"/>
      <c r="P67" s="28"/>
      <c r="Q67" s="26"/>
      <c r="R67" s="28">
        <v>45817</v>
      </c>
      <c r="S67" s="28" t="s">
        <v>35</v>
      </c>
      <c r="T67" s="30" t="str">
        <f ca="1">IF(AND('Inserimento dati'!$B$3=$H$2, Tabella1[[#This Row],[LUN]]="X"), "X",IF(AND('Inserimento dati'!$B$3=$I$2, Tabella1[[#This Row],[MAR]]="X"), "X", IF(AND('Inserimento dati'!$B$3=$J$2, Tabella1[[#This Row],[MER]]="X"), "X",IF(AND('Inserimento dati'!$B$3=$K$2, Tabella1[[#This Row],[GIO]]="X"), "X", IF(AND('Inserimento dati'!$B$3=$L$2, Tabella1[[#This Row],[VEN]]="X"), "X","")))))</f>
        <v/>
      </c>
      <c r="U67" s="61" t="str">
        <f t="shared" ca="1" si="0"/>
        <v/>
      </c>
      <c r="V67" s="32">
        <v>46043.695162037038</v>
      </c>
    </row>
    <row r="68" spans="1:22" s="23" customFormat="1" ht="23.25" hidden="1" x14ac:dyDescent="0.2">
      <c r="A68" s="24"/>
      <c r="B68" s="24" t="str">
        <f>IF(OR(A68="x",A68="X"),"",IF(ISBLANK(A68),"X",""))</f>
        <v>X</v>
      </c>
      <c r="C68" s="24" t="str">
        <f>IF(OR(Tabella1[[#This Row],[LUN]]="X",Tabella1[[#This Row],[MAR]]="X",Tabella1[[#This Row],[MER]]="X",Tabella1[[#This Row],[GIO]]="X",Tabella1[[#This Row],[VEN]]="X",),"X","")</f>
        <v/>
      </c>
      <c r="D68" s="25" t="s">
        <v>961</v>
      </c>
      <c r="E68" s="26" t="s">
        <v>1009</v>
      </c>
      <c r="F68" s="26">
        <v>1000</v>
      </c>
      <c r="G68" s="26" t="s">
        <v>1006</v>
      </c>
      <c r="H68" s="27"/>
      <c r="I68" s="27"/>
      <c r="J68" s="27"/>
      <c r="K68" s="27"/>
      <c r="L68" s="27"/>
      <c r="M68" s="59" t="s">
        <v>29</v>
      </c>
      <c r="N68" s="28"/>
      <c r="O68" s="29"/>
      <c r="P68" s="28"/>
      <c r="Q68" s="26"/>
      <c r="R68" s="28">
        <v>45814</v>
      </c>
      <c r="S68" s="28" t="s">
        <v>157</v>
      </c>
      <c r="T68" s="30" t="str">
        <f ca="1">IF(AND('Inserimento dati'!$B$3=$H$2, Tabella1[[#This Row],[LUN]]="X"), "X",IF(AND('Inserimento dati'!$B$3=$I$2, Tabella1[[#This Row],[MAR]]="X"), "X", IF(AND('Inserimento dati'!$B$3=$J$2, Tabella1[[#This Row],[MER]]="X"), "X",IF(AND('Inserimento dati'!$B$3=$K$2, Tabella1[[#This Row],[GIO]]="X"), "X", IF(AND('Inserimento dati'!$B$3=$L$2, Tabella1[[#This Row],[VEN]]="X"), "X","")))))</f>
        <v/>
      </c>
      <c r="U68" s="61" t="str">
        <f t="shared" ca="1" si="0"/>
        <v/>
      </c>
      <c r="V68" s="32">
        <v>46043.307349537034</v>
      </c>
    </row>
    <row r="69" spans="1:22" s="23" customFormat="1" ht="30" hidden="1" x14ac:dyDescent="0.2">
      <c r="A69" s="24"/>
      <c r="B69" s="24" t="str">
        <f>IF(OR(A69="x",A69="X"),"",IF(ISBLANK(A69),"X",""))</f>
        <v>X</v>
      </c>
      <c r="C69" s="24" t="str">
        <f>IF(OR(Tabella1[[#This Row],[LUN]]="X",Tabella1[[#This Row],[MAR]]="X",Tabella1[[#This Row],[MER]]="X",Tabella1[[#This Row],[GIO]]="X",Tabella1[[#This Row],[VEN]]="X",),"X","")</f>
        <v/>
      </c>
      <c r="D69" s="25" t="s">
        <v>961</v>
      </c>
      <c r="E69" s="26" t="s">
        <v>1194</v>
      </c>
      <c r="F69" s="26">
        <v>500</v>
      </c>
      <c r="G69" s="26" t="s">
        <v>1195</v>
      </c>
      <c r="H69" s="27"/>
      <c r="I69" s="27"/>
      <c r="J69" s="27"/>
      <c r="K69" s="27"/>
      <c r="L69" s="27"/>
      <c r="M69" s="28" t="s">
        <v>29</v>
      </c>
      <c r="N69" s="28"/>
      <c r="O69" s="29"/>
      <c r="P69" s="28"/>
      <c r="Q69" s="26"/>
      <c r="R69" s="28">
        <v>45812</v>
      </c>
      <c r="S69" s="28" t="s">
        <v>1196</v>
      </c>
      <c r="T69" s="30" t="str">
        <f ca="1">IF(AND('Inserimento dati'!$B$3=$H$2, Tabella1[[#This Row],[LUN]]="X"), "X",IF(AND('Inserimento dati'!$B$3=$I$2, Tabella1[[#This Row],[MAR]]="X"), "X", IF(AND('Inserimento dati'!$B$3=$J$2, Tabella1[[#This Row],[MER]]="X"), "X",IF(AND('Inserimento dati'!$B$3=$K$2, Tabella1[[#This Row],[GIO]]="X"), "X", IF(AND('Inserimento dati'!$B$3=$L$2, Tabella1[[#This Row],[VEN]]="X"), "X","")))))</f>
        <v/>
      </c>
      <c r="U69" s="185" t="str">
        <f t="shared" ca="1" si="0"/>
        <v/>
      </c>
      <c r="V69" s="32">
        <v>46043.307303240741</v>
      </c>
    </row>
    <row r="70" spans="1:22" s="23" customFormat="1" ht="23.25" hidden="1" x14ac:dyDescent="0.2">
      <c r="A70" s="24"/>
      <c r="B70" s="24" t="str">
        <f>IF(OR(A70="x",A70="X"),"",IF(ISBLANK(A70),"X",""))</f>
        <v>X</v>
      </c>
      <c r="C70" s="24" t="str">
        <f>IF(OR(Tabella1[[#This Row],[LUN]]="X",Tabella1[[#This Row],[MAR]]="X",Tabella1[[#This Row],[MER]]="X",Tabella1[[#This Row],[GIO]]="X",Tabella1[[#This Row],[VEN]]="X",),"X","")</f>
        <v/>
      </c>
      <c r="D70" s="25" t="s">
        <v>961</v>
      </c>
      <c r="E70" s="26" t="s">
        <v>1200</v>
      </c>
      <c r="F70" s="26">
        <v>500</v>
      </c>
      <c r="G70" s="26" t="s">
        <v>1201</v>
      </c>
      <c r="H70" s="27"/>
      <c r="I70" s="27"/>
      <c r="J70" s="27"/>
      <c r="K70" s="27"/>
      <c r="L70" s="27"/>
      <c r="M70" s="28" t="s">
        <v>29</v>
      </c>
      <c r="N70" s="28"/>
      <c r="O70" s="29"/>
      <c r="P70" s="28"/>
      <c r="Q70" s="26"/>
      <c r="R70" s="28">
        <v>45812</v>
      </c>
      <c r="S70" s="28" t="s">
        <v>157</v>
      </c>
      <c r="T70" s="30" t="str">
        <f ca="1">IF(AND('Inserimento dati'!$B$3=$H$2, Tabella1[[#This Row],[LUN]]="X"), "X",IF(AND('Inserimento dati'!$B$3=$I$2, Tabella1[[#This Row],[MAR]]="X"), "X", IF(AND('Inserimento dati'!$B$3=$J$2, Tabella1[[#This Row],[MER]]="X"), "X",IF(AND('Inserimento dati'!$B$3=$K$2, Tabella1[[#This Row],[GIO]]="X"), "X", IF(AND('Inserimento dati'!$B$3=$L$2, Tabella1[[#This Row],[VEN]]="X"), "X","")))))</f>
        <v/>
      </c>
      <c r="U70" s="61" t="str">
        <f t="shared" ca="1" si="0"/>
        <v/>
      </c>
      <c r="V70" s="32">
        <v>46038.284849537034</v>
      </c>
    </row>
    <row r="71" spans="1:22" s="23" customFormat="1" ht="30" hidden="1" x14ac:dyDescent="0.2">
      <c r="A71" s="24"/>
      <c r="B71" s="24"/>
      <c r="C71" s="24" t="str">
        <f>IF(OR(Tabella1[[#This Row],[LUN]]="X",Tabella1[[#This Row],[MAR]]="X",Tabella1[[#This Row],[MER]]="X",Tabella1[[#This Row],[GIO]]="X",Tabella1[[#This Row],[VEN]]="X",),"X","")</f>
        <v/>
      </c>
      <c r="D71" s="25" t="s">
        <v>961</v>
      </c>
      <c r="E71" s="26" t="s">
        <v>1204</v>
      </c>
      <c r="F71" s="26">
        <v>600</v>
      </c>
      <c r="G71" s="26" t="s">
        <v>1205</v>
      </c>
      <c r="H71" s="27"/>
      <c r="I71" s="27"/>
      <c r="J71" s="27"/>
      <c r="K71" s="27"/>
      <c r="L71" s="27"/>
      <c r="M71" s="28" t="s">
        <v>29</v>
      </c>
      <c r="N71" s="28"/>
      <c r="O71" s="29"/>
      <c r="P71" s="28"/>
      <c r="Q71" s="26"/>
      <c r="R71" s="28"/>
      <c r="S71" s="28"/>
      <c r="T71" s="30" t="str">
        <f ca="1">IF(AND('Inserimento dati'!$B$3=$H$2, Tabella1[[#This Row],[LUN]]="X"), "X",IF(AND('Inserimento dati'!$B$3=$I$2, Tabella1[[#This Row],[MAR]]="X"), "X", IF(AND('Inserimento dati'!$B$3=$J$2, Tabella1[[#This Row],[MER]]="X"), "X",IF(AND('Inserimento dati'!$B$3=$K$2, Tabella1[[#This Row],[GIO]]="X"), "X", IF(AND('Inserimento dati'!$B$3=$L$2, Tabella1[[#This Row],[VEN]]="X"), "X","")))))</f>
        <v/>
      </c>
      <c r="U71" s="61" t="str">
        <f t="shared" ca="1" si="0"/>
        <v/>
      </c>
      <c r="V71" s="32">
        <v>46038.284583333334</v>
      </c>
    </row>
    <row r="72" spans="1:22" s="23" customFormat="1" ht="23.25" hidden="1" x14ac:dyDescent="0.2">
      <c r="A72" s="24"/>
      <c r="B72" s="24" t="str">
        <f>IF(OR(A72="x",A72="X"),"",IF(ISBLANK(A72),"X",""))</f>
        <v>X</v>
      </c>
      <c r="C72" s="24" t="str">
        <f>IF(OR(Tabella1[[#This Row],[LUN]]="X",Tabella1[[#This Row],[MAR]]="X",Tabella1[[#This Row],[MER]]="X",Tabella1[[#This Row],[GIO]]="X",Tabella1[[#This Row],[VEN]]="X",),"X","")</f>
        <v/>
      </c>
      <c r="D72" s="25" t="s">
        <v>961</v>
      </c>
      <c r="E72" s="26" t="s">
        <v>1007</v>
      </c>
      <c r="F72" s="26">
        <v>500</v>
      </c>
      <c r="G72" s="26" t="s">
        <v>1008</v>
      </c>
      <c r="H72" s="27"/>
      <c r="I72" s="27"/>
      <c r="J72" s="27"/>
      <c r="K72" s="27"/>
      <c r="L72" s="27"/>
      <c r="M72" s="59" t="s">
        <v>29</v>
      </c>
      <c r="N72" s="28"/>
      <c r="O72" s="29"/>
      <c r="P72" s="28"/>
      <c r="Q72" s="26" t="s">
        <v>559</v>
      </c>
      <c r="R72" s="28">
        <v>45808</v>
      </c>
      <c r="S72" s="28" t="s">
        <v>157</v>
      </c>
      <c r="T72" s="30" t="str">
        <f ca="1">IF(AND('Inserimento dati'!$B$3=$H$2, Tabella1[[#This Row],[LUN]]="X"), "X",IF(AND('Inserimento dati'!$B$3=$I$2, Tabella1[[#This Row],[MAR]]="X"), "X", IF(AND('Inserimento dati'!$B$3=$J$2, Tabella1[[#This Row],[MER]]="X"), "X",IF(AND('Inserimento dati'!$B$3=$K$2, Tabella1[[#This Row],[GIO]]="X"), "X", IF(AND('Inserimento dati'!$B$3=$L$2, Tabella1[[#This Row],[VEN]]="X"), "X","")))))</f>
        <v/>
      </c>
      <c r="U72" s="61" t="str">
        <f t="shared" ca="1" si="0"/>
        <v/>
      </c>
      <c r="V72" s="32">
        <v>46035.595671296294</v>
      </c>
    </row>
    <row r="73" spans="1:22" s="23" customFormat="1" ht="23.25" hidden="1" x14ac:dyDescent="0.2">
      <c r="A73" s="24"/>
      <c r="B73" s="24" t="str">
        <f>IF(OR(A73="x",A73="X"),"",IF(ISBLANK(A73),"X",""))</f>
        <v>X</v>
      </c>
      <c r="C73" s="24" t="str">
        <f>IF(OR(Tabella1[[#This Row],[LUN]]="X",Tabella1[[#This Row],[MAR]]="X",Tabella1[[#This Row],[MER]]="X",Tabella1[[#This Row],[GIO]]="X",Tabella1[[#This Row],[VEN]]="X",),"X","")</f>
        <v/>
      </c>
      <c r="D73" s="25" t="s">
        <v>961</v>
      </c>
      <c r="E73" s="26" t="s">
        <v>1005</v>
      </c>
      <c r="F73" s="26">
        <v>1000</v>
      </c>
      <c r="G73" s="26" t="s">
        <v>1006</v>
      </c>
      <c r="H73" s="27"/>
      <c r="I73" s="27"/>
      <c r="J73" s="27"/>
      <c r="K73" s="27"/>
      <c r="L73" s="27"/>
      <c r="M73" s="59" t="s">
        <v>29</v>
      </c>
      <c r="N73" s="28"/>
      <c r="O73" s="29"/>
      <c r="P73" s="28"/>
      <c r="Q73" s="26" t="s">
        <v>559</v>
      </c>
      <c r="R73" s="28">
        <v>45807</v>
      </c>
      <c r="S73" s="28" t="s">
        <v>44</v>
      </c>
      <c r="T73" s="30" t="str">
        <f ca="1">IF(AND('Inserimento dati'!$B$3=$H$2, Tabella1[[#This Row],[LUN]]="X"), "X",IF(AND('Inserimento dati'!$B$3=$I$2, Tabella1[[#This Row],[MAR]]="X"), "X", IF(AND('Inserimento dati'!$B$3=$J$2, Tabella1[[#This Row],[MER]]="X"), "X",IF(AND('Inserimento dati'!$B$3=$K$2, Tabella1[[#This Row],[GIO]]="X"), "X", IF(AND('Inserimento dati'!$B$3=$L$2, Tabella1[[#This Row],[VEN]]="X"), "X","")))))</f>
        <v/>
      </c>
      <c r="U73" s="61" t="str">
        <f t="shared" ca="1" si="0"/>
        <v/>
      </c>
      <c r="V73" s="32">
        <v>46035.32439814815</v>
      </c>
    </row>
    <row r="74" spans="1:22" s="23" customFormat="1" ht="30" hidden="1" x14ac:dyDescent="0.2">
      <c r="A74" s="24"/>
      <c r="B74" s="24" t="str">
        <f>IF(OR(A74="x",A74="X"),"",IF(ISBLANK(A74),"X",""))</f>
        <v>X</v>
      </c>
      <c r="C74" s="24" t="str">
        <f>IF(OR(Tabella1[[#This Row],[LUN]]="X",Tabella1[[#This Row],[MAR]]="X",Tabella1[[#This Row],[MER]]="X",Tabella1[[#This Row],[GIO]]="X",Tabella1[[#This Row],[VEN]]="X",),"X","")</f>
        <v/>
      </c>
      <c r="D74" s="25" t="s">
        <v>961</v>
      </c>
      <c r="E74" s="26" t="s">
        <v>992</v>
      </c>
      <c r="F74" s="26">
        <v>500</v>
      </c>
      <c r="G74" s="26" t="s">
        <v>993</v>
      </c>
      <c r="H74" s="27"/>
      <c r="I74" s="27"/>
      <c r="J74" s="27"/>
      <c r="K74" s="27"/>
      <c r="L74" s="27"/>
      <c r="M74" s="59" t="s">
        <v>29</v>
      </c>
      <c r="N74" s="28"/>
      <c r="O74" s="29"/>
      <c r="P74" s="28"/>
      <c r="Q74" s="26" t="s">
        <v>994</v>
      </c>
      <c r="R74" s="28">
        <v>45803</v>
      </c>
      <c r="S74" s="28" t="s">
        <v>995</v>
      </c>
      <c r="T74" s="30" t="str">
        <f ca="1">IF(AND('Inserimento dati'!$B$3=$H$2, Tabella1[[#This Row],[LUN]]="X"), "X",IF(AND('Inserimento dati'!$B$3=$I$2, Tabella1[[#This Row],[MAR]]="X"), "X", IF(AND('Inserimento dati'!$B$3=$J$2, Tabella1[[#This Row],[MER]]="X"), "X",IF(AND('Inserimento dati'!$B$3=$K$2, Tabella1[[#This Row],[GIO]]="X"), "X", IF(AND('Inserimento dati'!$B$3=$L$2, Tabella1[[#This Row],[VEN]]="X"), "X","")))))</f>
        <v/>
      </c>
      <c r="U74" s="61" t="str">
        <f t="shared" ca="1" si="0"/>
        <v/>
      </c>
      <c r="V74" s="32">
        <v>46034.328692129631</v>
      </c>
    </row>
    <row r="75" spans="1:22" s="23" customFormat="1" ht="23.25" hidden="1" x14ac:dyDescent="0.2">
      <c r="A75" s="24"/>
      <c r="B75" s="24" t="str">
        <f>IF(OR(A75="x",A75="X"),"",IF(ISBLANK(A75),"X",""))</f>
        <v>X</v>
      </c>
      <c r="C75" s="24" t="str">
        <f>IF(OR(Tabella1[[#This Row],[LUN]]="X",Tabella1[[#This Row],[MAR]]="X",Tabella1[[#This Row],[MER]]="X",Tabella1[[#This Row],[GIO]]="X",Tabella1[[#This Row],[VEN]]="X",),"X","")</f>
        <v/>
      </c>
      <c r="D75" s="25" t="s">
        <v>961</v>
      </c>
      <c r="E75" s="26" t="s">
        <v>1003</v>
      </c>
      <c r="F75" s="26">
        <v>500</v>
      </c>
      <c r="G75" s="26" t="s">
        <v>1004</v>
      </c>
      <c r="H75" s="27"/>
      <c r="I75" s="27"/>
      <c r="J75" s="27"/>
      <c r="K75" s="27"/>
      <c r="L75" s="27"/>
      <c r="M75" s="59" t="s">
        <v>29</v>
      </c>
      <c r="N75" s="28"/>
      <c r="O75" s="29"/>
      <c r="P75" s="28"/>
      <c r="Q75" s="26" t="s">
        <v>559</v>
      </c>
      <c r="R75" s="28">
        <v>45800</v>
      </c>
      <c r="S75" s="28" t="s">
        <v>35</v>
      </c>
      <c r="T75" s="30" t="str">
        <f ca="1">IF(AND('Inserimento dati'!$B$3=$H$2, Tabella1[[#This Row],[LUN]]="X"), "X",IF(AND('Inserimento dati'!$B$3=$I$2, Tabella1[[#This Row],[MAR]]="X"), "X", IF(AND('Inserimento dati'!$B$3=$J$2, Tabella1[[#This Row],[MER]]="X"), "X",IF(AND('Inserimento dati'!$B$3=$K$2, Tabella1[[#This Row],[GIO]]="X"), "X", IF(AND('Inserimento dati'!$B$3=$L$2, Tabella1[[#This Row],[VEN]]="X"), "X","")))))</f>
        <v/>
      </c>
      <c r="U75" s="61" t="str">
        <f t="shared" ca="1" si="0"/>
        <v/>
      </c>
      <c r="V75" s="32">
        <v>46031.518530092595</v>
      </c>
    </row>
    <row r="76" spans="1:22" s="23" customFormat="1" ht="30" hidden="1" x14ac:dyDescent="0.2">
      <c r="A76" s="24"/>
      <c r="B76" s="24"/>
      <c r="C76" s="24" t="str">
        <f>IF(OR(Tabella1[[#This Row],[LUN]]="X",Tabella1[[#This Row],[MAR]]="X",Tabella1[[#This Row],[MER]]="X",Tabella1[[#This Row],[GIO]]="X",Tabella1[[#This Row],[VEN]]="X",),"X","")</f>
        <v/>
      </c>
      <c r="D76" s="25" t="s">
        <v>961</v>
      </c>
      <c r="E76" s="26" t="s">
        <v>1189</v>
      </c>
      <c r="F76" s="26">
        <v>500</v>
      </c>
      <c r="G76" s="26" t="s">
        <v>1190</v>
      </c>
      <c r="H76" s="27"/>
      <c r="I76" s="27"/>
      <c r="J76" s="27"/>
      <c r="K76" s="27"/>
      <c r="L76" s="27"/>
      <c r="M76" s="28" t="s">
        <v>29</v>
      </c>
      <c r="N76" s="28"/>
      <c r="O76" s="29"/>
      <c r="P76" s="28"/>
      <c r="Q76" s="26" t="s">
        <v>1191</v>
      </c>
      <c r="R76" s="28"/>
      <c r="S76" s="28"/>
      <c r="T76" s="30" t="str">
        <f ca="1">IF(AND('Inserimento dati'!$B$3=$H$2, Tabella1[[#This Row],[LUN]]="X"), "X",IF(AND('Inserimento dati'!$B$3=$I$2, Tabella1[[#This Row],[MAR]]="X"), "X", IF(AND('Inserimento dati'!$B$3=$J$2, Tabella1[[#This Row],[MER]]="X"), "X",IF(AND('Inserimento dati'!$B$3=$K$2, Tabella1[[#This Row],[GIO]]="X"), "X", IF(AND('Inserimento dati'!$B$3=$L$2, Tabella1[[#This Row],[VEN]]="X"), "X","")))))</f>
        <v/>
      </c>
      <c r="U76" s="185" t="str">
        <f t="shared" ca="1" si="0"/>
        <v/>
      </c>
      <c r="V76" s="32">
        <v>46029.729618055557</v>
      </c>
    </row>
    <row r="77" spans="1:22" s="23" customFormat="1" ht="30" hidden="1" x14ac:dyDescent="0.2">
      <c r="A77" s="24"/>
      <c r="B77" s="24"/>
      <c r="C77" s="24" t="str">
        <f>IF(OR(Tabella1[[#This Row],[LUN]]="X",Tabella1[[#This Row],[MAR]]="X",Tabella1[[#This Row],[MER]]="X",Tabella1[[#This Row],[GIO]]="X",Tabella1[[#This Row],[VEN]]="X",),"X","")</f>
        <v/>
      </c>
      <c r="D77" s="25" t="s">
        <v>961</v>
      </c>
      <c r="E77" s="26" t="s">
        <v>1184</v>
      </c>
      <c r="F77" s="26">
        <v>500</v>
      </c>
      <c r="G77" s="26" t="s">
        <v>1185</v>
      </c>
      <c r="H77" s="27"/>
      <c r="I77" s="27"/>
      <c r="J77" s="27"/>
      <c r="K77" s="27"/>
      <c r="L77" s="27"/>
      <c r="M77" s="28" t="s">
        <v>29</v>
      </c>
      <c r="N77" s="28"/>
      <c r="O77" s="29"/>
      <c r="P77" s="28"/>
      <c r="Q77" s="26"/>
      <c r="R77" s="28">
        <v>45797</v>
      </c>
      <c r="S77" s="28" t="s">
        <v>35</v>
      </c>
      <c r="T77" s="35" t="str">
        <f ca="1">IF(AND('Inserimento dati'!$B$3=$H$2, Tabella1[[#This Row],[LUN]]="X"), "X",IF(AND('Inserimento dati'!$B$3=$I$2, Tabella1[[#This Row],[MAR]]="X"), "X", IF(AND('Inserimento dati'!$B$3=$J$2, Tabella1[[#This Row],[MER]]="X"), "X",IF(AND('Inserimento dati'!$B$3=$K$2, Tabella1[[#This Row],[GIO]]="X"), "X", IF(AND('Inserimento dati'!$B$3=$L$2, Tabella1[[#This Row],[VEN]]="X"), "X","")))))</f>
        <v/>
      </c>
      <c r="U77" s="62" t="str">
        <f t="shared" ca="1" si="0"/>
        <v/>
      </c>
      <c r="V77" s="32">
        <v>46029.729583333334</v>
      </c>
    </row>
    <row r="78" spans="1:22" s="23" customFormat="1" ht="30" hidden="1" x14ac:dyDescent="0.2">
      <c r="A78" s="24"/>
      <c r="B78" s="24"/>
      <c r="C78" s="24" t="str">
        <f>IF(OR(Tabella1[[#This Row],[LUN]]="X",Tabella1[[#This Row],[MAR]]="X",Tabella1[[#This Row],[MER]]="X",Tabella1[[#This Row],[GIO]]="X",Tabella1[[#This Row],[VEN]]="X",),"X","")</f>
        <v/>
      </c>
      <c r="D78" s="25" t="s">
        <v>961</v>
      </c>
      <c r="E78" s="26" t="s">
        <v>1186</v>
      </c>
      <c r="F78" s="26">
        <v>1000</v>
      </c>
      <c r="G78" s="26" t="s">
        <v>1187</v>
      </c>
      <c r="H78" s="27"/>
      <c r="I78" s="27"/>
      <c r="J78" s="27"/>
      <c r="K78" s="27"/>
      <c r="L78" s="27"/>
      <c r="M78" s="28" t="s">
        <v>29</v>
      </c>
      <c r="N78" s="28"/>
      <c r="O78" s="29"/>
      <c r="P78" s="28"/>
      <c r="Q78" s="26" t="s">
        <v>1188</v>
      </c>
      <c r="R78" s="28">
        <v>45797</v>
      </c>
      <c r="S78" s="28" t="s">
        <v>44</v>
      </c>
      <c r="T78" s="35" t="str">
        <f ca="1">IF(AND('Inserimento dati'!$B$3=$H$2, Tabella1[[#This Row],[LUN]]="X"), "X",IF(AND('Inserimento dati'!$B$3=$I$2, Tabella1[[#This Row],[MAR]]="X"), "X", IF(AND('Inserimento dati'!$B$3=$J$2, Tabella1[[#This Row],[MER]]="X"), "X",IF(AND('Inserimento dati'!$B$3=$K$2, Tabella1[[#This Row],[GIO]]="X"), "X", IF(AND('Inserimento dati'!$B$3=$L$2, Tabella1[[#This Row],[VEN]]="X"), "X","")))))</f>
        <v/>
      </c>
      <c r="U78" s="62" t="str">
        <f t="shared" ca="1" si="0"/>
        <v/>
      </c>
      <c r="V78" s="32">
        <v>46025.487025462964</v>
      </c>
    </row>
    <row r="79" spans="1:22" s="23" customFormat="1" ht="45" hidden="1" x14ac:dyDescent="0.2">
      <c r="A79" s="24"/>
      <c r="B79" s="24"/>
      <c r="C79" s="24" t="str">
        <f>IF(OR(Tabella1[[#This Row],[LUN]]="X",Tabella1[[#This Row],[MAR]]="X",Tabella1[[#This Row],[MER]]="X",Tabella1[[#This Row],[GIO]]="X",Tabella1[[#This Row],[VEN]]="X",),"X","")</f>
        <v/>
      </c>
      <c r="D79" s="25" t="s">
        <v>961</v>
      </c>
      <c r="E79" s="26" t="s">
        <v>1197</v>
      </c>
      <c r="F79" s="26">
        <v>500</v>
      </c>
      <c r="G79" s="26" t="s">
        <v>1198</v>
      </c>
      <c r="H79" s="27"/>
      <c r="I79" s="27"/>
      <c r="J79" s="27"/>
      <c r="K79" s="27"/>
      <c r="L79" s="27"/>
      <c r="M79" s="28" t="s">
        <v>29</v>
      </c>
      <c r="N79" s="28"/>
      <c r="O79" s="29"/>
      <c r="P79" s="28"/>
      <c r="Q79" s="26" t="s">
        <v>1199</v>
      </c>
      <c r="R79" s="28">
        <v>45797</v>
      </c>
      <c r="S79" s="28" t="s">
        <v>35</v>
      </c>
      <c r="T79" s="35" t="str">
        <f ca="1">IF(AND('Inserimento dati'!$B$3=$H$2, Tabella1[[#This Row],[LUN]]="X"), "X",IF(AND('Inserimento dati'!$B$3=$I$2, Tabella1[[#This Row],[MAR]]="X"), "X", IF(AND('Inserimento dati'!$B$3=$J$2, Tabella1[[#This Row],[MER]]="X"), "X",IF(AND('Inserimento dati'!$B$3=$K$2, Tabella1[[#This Row],[GIO]]="X"), "X", IF(AND('Inserimento dati'!$B$3=$L$2, Tabella1[[#This Row],[VEN]]="X"), "X","")))))</f>
        <v/>
      </c>
      <c r="U79" s="62" t="str">
        <f t="shared" ca="1" si="0"/>
        <v/>
      </c>
      <c r="V79" s="32">
        <v>46024.53266203704</v>
      </c>
    </row>
    <row r="80" spans="1:22" s="23" customFormat="1" ht="23.25" hidden="1" x14ac:dyDescent="0.2">
      <c r="A80" s="24"/>
      <c r="B80" s="24"/>
      <c r="C80" s="24" t="str">
        <f>IF(OR(Tabella1[[#This Row],[LUN]]="X",Tabella1[[#This Row],[MAR]]="X",Tabella1[[#This Row],[MER]]="X",Tabella1[[#This Row],[GIO]]="X",Tabella1[[#This Row],[VEN]]="X",),"X","")</f>
        <v/>
      </c>
      <c r="D80" s="25" t="s">
        <v>961</v>
      </c>
      <c r="E80" s="26" t="s">
        <v>1192</v>
      </c>
      <c r="F80" s="26">
        <v>1000</v>
      </c>
      <c r="G80" s="26" t="s">
        <v>1193</v>
      </c>
      <c r="H80" s="27"/>
      <c r="I80" s="27"/>
      <c r="J80" s="27"/>
      <c r="K80" s="27"/>
      <c r="L80" s="27"/>
      <c r="M80" s="28" t="s">
        <v>29</v>
      </c>
      <c r="N80" s="28"/>
      <c r="O80" s="29"/>
      <c r="P80" s="28"/>
      <c r="Q80" s="26"/>
      <c r="R80" s="28"/>
      <c r="S80" s="28"/>
      <c r="T80" s="30" t="str">
        <f ca="1">IF(AND('Inserimento dati'!$B$3=$H$2, Tabella1[[#This Row],[LUN]]="X"), "X",IF(AND('Inserimento dati'!$B$3=$I$2, Tabella1[[#This Row],[MAR]]="X"), "X", IF(AND('Inserimento dati'!$B$3=$J$2, Tabella1[[#This Row],[MER]]="X"), "X",IF(AND('Inserimento dati'!$B$3=$K$2, Tabella1[[#This Row],[GIO]]="X"), "X", IF(AND('Inserimento dati'!$B$3=$L$2, Tabella1[[#This Row],[VEN]]="X"), "X","")))))</f>
        <v/>
      </c>
      <c r="U80" s="185" t="str">
        <f t="shared" ca="1" si="0"/>
        <v/>
      </c>
      <c r="V80" s="32">
        <v>46015.383275462962</v>
      </c>
    </row>
    <row r="81" spans="1:22" s="23" customFormat="1" ht="23.25" hidden="1" x14ac:dyDescent="0.25">
      <c r="A81" s="24"/>
      <c r="B81" s="24" t="str">
        <f t="shared" ref="B81:B112" si="1">IF(OR(A81="x",A81="X"),"",IF(ISBLANK(A81),"X",""))</f>
        <v>X</v>
      </c>
      <c r="C81" s="24" t="str">
        <f>IF(OR(Tabella1[[#This Row],[LUN]]="X",Tabella1[[#This Row],[MAR]]="X",Tabella1[[#This Row],[MER]]="X",Tabella1[[#This Row],[GIO]]="X",Tabella1[[#This Row],[VEN]]="X",),"X","")</f>
        <v/>
      </c>
      <c r="D81" s="25" t="s">
        <v>961</v>
      </c>
      <c r="E81" s="26" t="s">
        <v>1182</v>
      </c>
      <c r="F81" s="26">
        <v>1000</v>
      </c>
      <c r="G81" s="26" t="s">
        <v>1183</v>
      </c>
      <c r="H81" s="27"/>
      <c r="I81" s="27"/>
      <c r="J81" s="27"/>
      <c r="K81" s="27"/>
      <c r="L81" s="27"/>
      <c r="M81" s="28" t="s">
        <v>29</v>
      </c>
      <c r="N81" s="28"/>
      <c r="O81" s="29"/>
      <c r="P81" s="28"/>
      <c r="Q81" s="26"/>
      <c r="R81" s="28"/>
      <c r="S81" s="28"/>
      <c r="T81" s="35" t="str">
        <f ca="1">IF(AND('Inserimento dati'!$B$3=$H$2, Tabella1[[#This Row],[LUN]]="X"), "X",IF(AND('Inserimento dati'!$B$3=$I$2, Tabella1[[#This Row],[MAR]]="X"), "X", IF(AND('Inserimento dati'!$B$3=$J$2, Tabella1[[#This Row],[MER]]="X"), "X",IF(AND('Inserimento dati'!$B$3=$K$2, Tabella1[[#This Row],[GIO]]="X"), "X", IF(AND('Inserimento dati'!$B$3=$L$2, Tabella1[[#This Row],[VEN]]="X"), "X","")))))</f>
        <v/>
      </c>
      <c r="U81" s="63" t="str">
        <f t="shared" ca="1" si="0"/>
        <v/>
      </c>
      <c r="V81" s="32">
        <v>46014.538773148146</v>
      </c>
    </row>
    <row r="82" spans="1:22" s="23" customFormat="1" ht="30" hidden="1" x14ac:dyDescent="0.25">
      <c r="A82" s="24"/>
      <c r="B82" s="24" t="str">
        <f t="shared" si="1"/>
        <v>X</v>
      </c>
      <c r="C82" s="24" t="str">
        <f>IF(OR(Tabella1[[#This Row],[LUN]]="X",Tabella1[[#This Row],[MAR]]="X",Tabella1[[#This Row],[MER]]="X",Tabella1[[#This Row],[GIO]]="X",Tabella1[[#This Row],[VEN]]="X",),"X","")</f>
        <v/>
      </c>
      <c r="D82" s="25" t="s">
        <v>961</v>
      </c>
      <c r="E82" s="26" t="s">
        <v>1180</v>
      </c>
      <c r="F82" s="26">
        <v>1000</v>
      </c>
      <c r="G82" s="26" t="s">
        <v>1181</v>
      </c>
      <c r="H82" s="27"/>
      <c r="I82" s="27"/>
      <c r="J82" s="27"/>
      <c r="K82" s="27"/>
      <c r="L82" s="27"/>
      <c r="M82" s="28" t="s">
        <v>29</v>
      </c>
      <c r="N82" s="28"/>
      <c r="O82" s="29"/>
      <c r="P82" s="28"/>
      <c r="Q82" s="26"/>
      <c r="R82" s="28"/>
      <c r="S82" s="28"/>
      <c r="T82" s="30" t="str">
        <f ca="1">IF(AND('Inserimento dati'!$B$3=$H$2, Tabella1[[#This Row],[LUN]]="X"), "X",IF(AND('Inserimento dati'!$B$3=$I$2, Tabella1[[#This Row],[MAR]]="X"), "X", IF(AND('Inserimento dati'!$B$3=$J$2, Tabella1[[#This Row],[MER]]="X"), "X",IF(AND('Inserimento dati'!$B$3=$K$2, Tabella1[[#This Row],[GIO]]="X"), "X", IF(AND('Inserimento dati'!$B$3=$L$2, Tabella1[[#This Row],[VEN]]="X"), "X","")))))</f>
        <v/>
      </c>
      <c r="U82" s="63" t="str">
        <f t="shared" ca="1" si="0"/>
        <v/>
      </c>
      <c r="V82" s="32">
        <v>46013.462222222224</v>
      </c>
    </row>
    <row r="83" spans="1:22" s="23" customFormat="1" ht="23.25" hidden="1" x14ac:dyDescent="0.2">
      <c r="A83" s="24"/>
      <c r="B83" s="24" t="str">
        <f t="shared" si="1"/>
        <v>X</v>
      </c>
      <c r="C83" s="24" t="str">
        <f>IF(OR(Tabella1[[#This Row],[LUN]]="X",Tabella1[[#This Row],[MAR]]="X",Tabella1[[#This Row],[MER]]="X",Tabella1[[#This Row],[GIO]]="X",Tabella1[[#This Row],[VEN]]="X",),"X","")</f>
        <v/>
      </c>
      <c r="D83" s="25" t="s">
        <v>961</v>
      </c>
      <c r="E83" s="26" t="s">
        <v>1001</v>
      </c>
      <c r="F83" s="26">
        <v>500</v>
      </c>
      <c r="G83" s="26" t="s">
        <v>1002</v>
      </c>
      <c r="H83" s="27"/>
      <c r="I83" s="27"/>
      <c r="J83" s="27"/>
      <c r="K83" s="27"/>
      <c r="L83" s="27"/>
      <c r="M83" s="59" t="s">
        <v>29</v>
      </c>
      <c r="N83" s="28"/>
      <c r="O83" s="29"/>
      <c r="P83" s="28"/>
      <c r="Q83" s="26" t="s">
        <v>559</v>
      </c>
      <c r="R83" s="28">
        <v>45790</v>
      </c>
      <c r="S83" s="28" t="s">
        <v>44</v>
      </c>
      <c r="T83" s="30" t="str">
        <f ca="1">IF(AND('Inserimento dati'!$B$3=$H$2, Tabella1[[#This Row],[LUN]]="X"), "X",IF(AND('Inserimento dati'!$B$3=$I$2, Tabella1[[#This Row],[MAR]]="X"), "X", IF(AND('Inserimento dati'!$B$3=$J$2, Tabella1[[#This Row],[MER]]="X"), "X",IF(AND('Inserimento dati'!$B$3=$K$2, Tabella1[[#This Row],[GIO]]="X"), "X", IF(AND('Inserimento dati'!$B$3=$L$2, Tabella1[[#This Row],[VEN]]="X"), "X","")))))</f>
        <v/>
      </c>
      <c r="U83" s="61" t="str">
        <f t="shared" ca="1" si="0"/>
        <v/>
      </c>
      <c r="V83" s="32">
        <v>46008.564317129632</v>
      </c>
    </row>
    <row r="84" spans="1:22" s="23" customFormat="1" ht="30" hidden="1" x14ac:dyDescent="0.2">
      <c r="A84" s="24"/>
      <c r="B84" s="24" t="str">
        <f t="shared" si="1"/>
        <v>X</v>
      </c>
      <c r="C84" s="24" t="str">
        <f>IF(OR(Tabella1[[#This Row],[LUN]]="X",Tabella1[[#This Row],[MAR]]="X",Tabella1[[#This Row],[MER]]="X",Tabella1[[#This Row],[GIO]]="X",Tabella1[[#This Row],[VEN]]="X",),"X","")</f>
        <v/>
      </c>
      <c r="D84" s="25" t="s">
        <v>961</v>
      </c>
      <c r="E84" s="26" t="s">
        <v>1170</v>
      </c>
      <c r="F84" s="26">
        <v>1000</v>
      </c>
      <c r="G84" s="26" t="s">
        <v>1171</v>
      </c>
      <c r="H84" s="27"/>
      <c r="I84" s="27"/>
      <c r="J84" s="27"/>
      <c r="K84" s="27"/>
      <c r="L84" s="27"/>
      <c r="M84" s="28" t="s">
        <v>29</v>
      </c>
      <c r="N84" s="28"/>
      <c r="O84" s="29"/>
      <c r="P84" s="28"/>
      <c r="Q84" s="26"/>
      <c r="R84" s="28"/>
      <c r="S84" s="28" t="s">
        <v>1172</v>
      </c>
      <c r="T84" s="30" t="str">
        <f ca="1">IF(AND('Inserimento dati'!$B$3=$H$2, Tabella1[[#This Row],[LUN]]="X"), "X",IF(AND('Inserimento dati'!$B$3=$I$2, Tabella1[[#This Row],[MAR]]="X"), "X", IF(AND('Inserimento dati'!$B$3=$J$2, Tabella1[[#This Row],[MER]]="X"), "X",IF(AND('Inserimento dati'!$B$3=$K$2, Tabella1[[#This Row],[GIO]]="X"), "X", IF(AND('Inserimento dati'!$B$3=$L$2, Tabella1[[#This Row],[VEN]]="X"), "X","")))))</f>
        <v/>
      </c>
      <c r="U84" s="62" t="str">
        <f t="shared" ca="1" si="0"/>
        <v/>
      </c>
      <c r="V84" s="32">
        <v>46006.289363425924</v>
      </c>
    </row>
    <row r="85" spans="1:22" s="23" customFormat="1" ht="23.25" hidden="1" x14ac:dyDescent="0.2">
      <c r="A85" s="24"/>
      <c r="B85" s="24" t="str">
        <f t="shared" si="1"/>
        <v>X</v>
      </c>
      <c r="C85" s="24" t="str">
        <f>IF(OR(Tabella1[[#This Row],[LUN]]="X",Tabella1[[#This Row],[MAR]]="X",Tabella1[[#This Row],[MER]]="X",Tabella1[[#This Row],[GIO]]="X",Tabella1[[#This Row],[VEN]]="X",),"X","")</f>
        <v/>
      </c>
      <c r="D85" s="25" t="s">
        <v>961</v>
      </c>
      <c r="E85" s="26" t="s">
        <v>1177</v>
      </c>
      <c r="F85" s="26">
        <v>500</v>
      </c>
      <c r="G85" s="26" t="s">
        <v>1178</v>
      </c>
      <c r="H85" s="27"/>
      <c r="I85" s="27"/>
      <c r="J85" s="27"/>
      <c r="K85" s="27"/>
      <c r="L85" s="27"/>
      <c r="M85" s="28" t="s">
        <v>29</v>
      </c>
      <c r="N85" s="28"/>
      <c r="O85" s="29"/>
      <c r="P85" s="28"/>
      <c r="Q85" s="26" t="s">
        <v>1179</v>
      </c>
      <c r="R85" s="28">
        <v>45791</v>
      </c>
      <c r="S85" s="28" t="s">
        <v>35</v>
      </c>
      <c r="T85" s="30" t="str">
        <f ca="1">IF(AND('Inserimento dati'!$B$3=$H$2, Tabella1[[#This Row],[LUN]]="X"), "X",IF(AND('Inserimento dati'!$B$3=$I$2, Tabella1[[#This Row],[MAR]]="X"), "X", IF(AND('Inserimento dati'!$B$3=$J$2, Tabella1[[#This Row],[MER]]="X"), "X",IF(AND('Inserimento dati'!$B$3=$K$2, Tabella1[[#This Row],[GIO]]="X"), "X", IF(AND('Inserimento dati'!$B$3=$L$2, Tabella1[[#This Row],[VEN]]="X"), "X","")))))</f>
        <v/>
      </c>
      <c r="U85" s="62" t="str">
        <f t="shared" ca="1" si="0"/>
        <v/>
      </c>
      <c r="V85" s="32">
        <v>46004.467280092591</v>
      </c>
    </row>
    <row r="86" spans="1:22" s="23" customFormat="1" ht="30" hidden="1" x14ac:dyDescent="0.2">
      <c r="A86" s="24"/>
      <c r="B86" s="24" t="str">
        <f t="shared" si="1"/>
        <v>X</v>
      </c>
      <c r="C86" s="24" t="str">
        <f>IF(OR(Tabella1[[#This Row],[LUN]]="X",Tabella1[[#This Row],[MAR]]="X",Tabella1[[#This Row],[MER]]="X",Tabella1[[#This Row],[GIO]]="X",Tabella1[[#This Row],[VEN]]="X",),"X","")</f>
        <v/>
      </c>
      <c r="D86" s="25" t="s">
        <v>961</v>
      </c>
      <c r="E86" s="26" t="s">
        <v>1173</v>
      </c>
      <c r="F86" s="26">
        <v>500</v>
      </c>
      <c r="G86" s="26" t="s">
        <v>1174</v>
      </c>
      <c r="H86" s="27"/>
      <c r="I86" s="27"/>
      <c r="J86" s="27"/>
      <c r="K86" s="27"/>
      <c r="L86" s="27"/>
      <c r="M86" s="28" t="s">
        <v>29</v>
      </c>
      <c r="N86" s="28"/>
      <c r="O86" s="29"/>
      <c r="P86" s="28"/>
      <c r="Q86" s="26" t="s">
        <v>1175</v>
      </c>
      <c r="R86" s="28"/>
      <c r="S86" s="28" t="s">
        <v>1176</v>
      </c>
      <c r="T86" s="30" t="str">
        <f ca="1">IF(AND('Inserimento dati'!$B$3=$H$2, Tabella1[[#This Row],[LUN]]="X"), "X",IF(AND('Inserimento dati'!$B$3=$I$2, Tabella1[[#This Row],[MAR]]="X"), "X", IF(AND('Inserimento dati'!$B$3=$J$2, Tabella1[[#This Row],[MER]]="X"), "X",IF(AND('Inserimento dati'!$B$3=$K$2, Tabella1[[#This Row],[GIO]]="X"), "X", IF(AND('Inserimento dati'!$B$3=$L$2, Tabella1[[#This Row],[VEN]]="X"), "X","")))))</f>
        <v/>
      </c>
      <c r="U86" s="62" t="str">
        <f t="shared" ca="1" si="0"/>
        <v/>
      </c>
      <c r="V86" s="32">
        <v>46002.480914351851</v>
      </c>
    </row>
    <row r="87" spans="1:22" s="23" customFormat="1" ht="30" hidden="1" x14ac:dyDescent="0.2">
      <c r="A87" s="24"/>
      <c r="B87" s="24" t="str">
        <f t="shared" si="1"/>
        <v>X</v>
      </c>
      <c r="C87" s="24" t="str">
        <f>IF(OR(Tabella1[[#This Row],[LUN]]="X",Tabella1[[#This Row],[MAR]]="X",Tabella1[[#This Row],[MER]]="X",Tabella1[[#This Row],[GIO]]="X",Tabella1[[#This Row],[VEN]]="X",),"X","")</f>
        <v/>
      </c>
      <c r="D87" s="25" t="s">
        <v>961</v>
      </c>
      <c r="E87" s="26" t="s">
        <v>1221</v>
      </c>
      <c r="F87" s="26">
        <v>600</v>
      </c>
      <c r="G87" s="26" t="s">
        <v>1222</v>
      </c>
      <c r="H87" s="27"/>
      <c r="I87" s="27"/>
      <c r="J87" s="27"/>
      <c r="K87" s="27"/>
      <c r="L87" s="27"/>
      <c r="M87" s="28" t="s">
        <v>29</v>
      </c>
      <c r="N87" s="28"/>
      <c r="O87" s="29"/>
      <c r="P87" s="28"/>
      <c r="Q87" s="26" t="s">
        <v>1223</v>
      </c>
      <c r="R87" s="28">
        <v>45832</v>
      </c>
      <c r="S87" s="28" t="s">
        <v>1220</v>
      </c>
      <c r="T87" s="30" t="str">
        <f ca="1">IF(AND('Inserimento dati'!$B$3=$H$2, Tabella1[[#This Row],[LUN]]="X"), "X",IF(AND('Inserimento dati'!$B$3=$I$2, Tabella1[[#This Row],[MAR]]="X"), "X", IF(AND('Inserimento dati'!$B$3=$J$2, Tabella1[[#This Row],[MER]]="X"), "X",IF(AND('Inserimento dati'!$B$3=$K$2, Tabella1[[#This Row],[GIO]]="X"), "X", IF(AND('Inserimento dati'!$B$3=$L$2, Tabella1[[#This Row],[VEN]]="X"), "X","")))))</f>
        <v/>
      </c>
      <c r="U87" s="62" t="str">
        <f t="shared" ref="U87:U118" ca="1" si="2">IFERROR(MID(G87,_xlfn.AGGREGATE(15,6,(ROW(INDIRECT("1:"&amp;LEN(G87)-7)))/(ISNUMBER(--MID(G87,ROW(INDIRECT("1:"&amp;LEN(G87)-7)),8))),1),8),"")</f>
        <v/>
      </c>
      <c r="V87" s="32">
        <v>46002.295740740738</v>
      </c>
    </row>
    <row r="88" spans="1:22" s="23" customFormat="1" ht="23.25" hidden="1" x14ac:dyDescent="0.2">
      <c r="A88" s="24"/>
      <c r="B88" s="24" t="str">
        <f t="shared" si="1"/>
        <v>X</v>
      </c>
      <c r="C88" s="24" t="str">
        <f>IF(OR(Tabella1[[#This Row],[LUN]]="X",Tabella1[[#This Row],[MAR]]="X",Tabella1[[#This Row],[MER]]="X",Tabella1[[#This Row],[GIO]]="X",Tabella1[[#This Row],[VEN]]="X",),"X","")</f>
        <v/>
      </c>
      <c r="D88" s="25" t="s">
        <v>961</v>
      </c>
      <c r="E88" s="26" t="s">
        <v>1021</v>
      </c>
      <c r="F88" s="26">
        <v>500</v>
      </c>
      <c r="G88" s="26" t="s">
        <v>1022</v>
      </c>
      <c r="H88" s="27"/>
      <c r="I88" s="27"/>
      <c r="J88" s="27"/>
      <c r="K88" s="27"/>
      <c r="L88" s="27"/>
      <c r="M88" s="28" t="s">
        <v>29</v>
      </c>
      <c r="N88" s="28"/>
      <c r="O88" s="29"/>
      <c r="P88" s="28"/>
      <c r="Q88" s="26" t="s">
        <v>1023</v>
      </c>
      <c r="R88" s="28">
        <v>45785</v>
      </c>
      <c r="S88" s="28" t="s">
        <v>35</v>
      </c>
      <c r="T88" s="35" t="str">
        <f ca="1">IF(AND('Inserimento dati'!$B$3=$H$2, Tabella1[[#This Row],[LUN]]="X"), "X",IF(AND('Inserimento dati'!$B$3=$I$2, Tabella1[[#This Row],[MAR]]="X"), "X", IF(AND('Inserimento dati'!$B$3=$J$2, Tabella1[[#This Row],[MER]]="X"), "X",IF(AND('Inserimento dati'!$B$3=$K$2, Tabella1[[#This Row],[GIO]]="X"), "X", IF(AND('Inserimento dati'!$B$3=$L$2, Tabella1[[#This Row],[VEN]]="X"), "X","")))))</f>
        <v/>
      </c>
      <c r="U88" s="62" t="str">
        <f t="shared" ca="1" si="2"/>
        <v/>
      </c>
      <c r="V88" s="32">
        <v>46002.295636574076</v>
      </c>
    </row>
    <row r="89" spans="1:22" s="23" customFormat="1" ht="23.25" hidden="1" x14ac:dyDescent="0.2">
      <c r="A89" s="24"/>
      <c r="B89" s="24" t="str">
        <f t="shared" si="1"/>
        <v>X</v>
      </c>
      <c r="C89" s="24" t="str">
        <f>IF(OR(Tabella1[[#This Row],[LUN]]="X",Tabella1[[#This Row],[MAR]]="X",Tabella1[[#This Row],[MER]]="X",Tabella1[[#This Row],[GIO]]="X",Tabella1[[#This Row],[VEN]]="X",),"X","")</f>
        <v/>
      </c>
      <c r="D89" s="25" t="s">
        <v>961</v>
      </c>
      <c r="E89" s="26" t="s">
        <v>1168</v>
      </c>
      <c r="F89" s="26">
        <v>500</v>
      </c>
      <c r="G89" s="26" t="s">
        <v>1169</v>
      </c>
      <c r="H89" s="27"/>
      <c r="I89" s="27"/>
      <c r="J89" s="27"/>
      <c r="K89" s="27"/>
      <c r="L89" s="27"/>
      <c r="M89" s="28" t="s">
        <v>29</v>
      </c>
      <c r="N89" s="28"/>
      <c r="O89" s="29"/>
      <c r="P89" s="28"/>
      <c r="Q89" s="26" t="s">
        <v>1023</v>
      </c>
      <c r="R89" s="28">
        <v>45785</v>
      </c>
      <c r="S89" s="28" t="s">
        <v>35</v>
      </c>
      <c r="T89" s="35" t="str">
        <f ca="1">IF(AND('Inserimento dati'!$B$3=$H$2, Tabella1[[#This Row],[LUN]]="X"), "X",IF(AND('Inserimento dati'!$B$3=$I$2, Tabella1[[#This Row],[MAR]]="X"), "X", IF(AND('Inserimento dati'!$B$3=$J$2, Tabella1[[#This Row],[MER]]="X"), "X",IF(AND('Inserimento dati'!$B$3=$K$2, Tabella1[[#This Row],[GIO]]="X"), "X", IF(AND('Inserimento dati'!$B$3=$L$2, Tabella1[[#This Row],[VEN]]="X"), "X","")))))</f>
        <v/>
      </c>
      <c r="U89" s="62" t="str">
        <f t="shared" ca="1" si="2"/>
        <v/>
      </c>
      <c r="V89" s="32">
        <v>46001.328611111108</v>
      </c>
    </row>
    <row r="90" spans="1:22" s="23" customFormat="1" ht="45" hidden="1" x14ac:dyDescent="0.2">
      <c r="A90" s="24"/>
      <c r="B90" s="24" t="str">
        <f t="shared" si="1"/>
        <v>X</v>
      </c>
      <c r="C90" s="24" t="str">
        <f>IF(OR(Tabella1[[#This Row],[LUN]]="X",Tabella1[[#This Row],[MAR]]="X",Tabella1[[#This Row],[MER]]="X",Tabella1[[#This Row],[GIO]]="X",Tabella1[[#This Row],[VEN]]="X",),"X","")</f>
        <v/>
      </c>
      <c r="D90" s="25" t="s">
        <v>961</v>
      </c>
      <c r="E90" s="26" t="s">
        <v>1010</v>
      </c>
      <c r="F90" s="26">
        <v>1000</v>
      </c>
      <c r="G90" s="26" t="s">
        <v>1011</v>
      </c>
      <c r="H90" s="27"/>
      <c r="I90" s="27"/>
      <c r="J90" s="27"/>
      <c r="K90" s="27"/>
      <c r="L90" s="27"/>
      <c r="M90" s="59" t="s">
        <v>29</v>
      </c>
      <c r="N90" s="28"/>
      <c r="O90" s="29"/>
      <c r="P90" s="28"/>
      <c r="Q90" s="26" t="s">
        <v>1012</v>
      </c>
      <c r="R90" s="28">
        <v>45782</v>
      </c>
      <c r="S90" s="28" t="s">
        <v>64</v>
      </c>
      <c r="T90" s="24" t="str">
        <f ca="1">IF(AND('Inserimento dati'!$B$3=$H$2, Tabella1[[#This Row],[LUN]]="X"), "X",IF(AND('Inserimento dati'!$B$3=$I$2, Tabella1[[#This Row],[MAR]]="X"), "X", IF(AND('Inserimento dati'!$B$3=$J$2, Tabella1[[#This Row],[MER]]="X"), "X",IF(AND('Inserimento dati'!$B$3=$K$2, Tabella1[[#This Row],[GIO]]="X"), "X", IF(AND('Inserimento dati'!$B$3=$L$2, Tabella1[[#This Row],[VEN]]="X"), "X","")))))</f>
        <v/>
      </c>
      <c r="U90" s="62" t="str">
        <f t="shared" ca="1" si="2"/>
        <v/>
      </c>
      <c r="V90" s="32">
        <v>45996.918958333335</v>
      </c>
    </row>
    <row r="91" spans="1:22" s="23" customFormat="1" ht="23.25" hidden="1" x14ac:dyDescent="0.2">
      <c r="A91" s="24"/>
      <c r="B91" s="24" t="str">
        <f t="shared" si="1"/>
        <v>X</v>
      </c>
      <c r="C91" s="24" t="str">
        <f>IF(OR(Tabella1[[#This Row],[LUN]]="X",Tabella1[[#This Row],[MAR]]="X",Tabella1[[#This Row],[MER]]="X",Tabella1[[#This Row],[GIO]]="X",Tabella1[[#This Row],[VEN]]="X",),"X","")</f>
        <v/>
      </c>
      <c r="D91" s="25" t="s">
        <v>961</v>
      </c>
      <c r="E91" s="26" t="s">
        <v>1013</v>
      </c>
      <c r="F91" s="26">
        <v>500</v>
      </c>
      <c r="G91" s="26" t="s">
        <v>1014</v>
      </c>
      <c r="H91" s="27"/>
      <c r="I91" s="27"/>
      <c r="J91" s="27"/>
      <c r="K91" s="27"/>
      <c r="L91" s="27"/>
      <c r="M91" s="28" t="s">
        <v>29</v>
      </c>
      <c r="N91" s="28"/>
      <c r="O91" s="29"/>
      <c r="P91" s="28"/>
      <c r="Q91" s="26" t="s">
        <v>1015</v>
      </c>
      <c r="R91" s="28">
        <v>45782</v>
      </c>
      <c r="S91" s="28" t="s">
        <v>35</v>
      </c>
      <c r="T91" s="24" t="str">
        <f ca="1">IF(AND('Inserimento dati'!$B$3=$H$2, Tabella1[[#This Row],[LUN]]="X"), "X",IF(AND('Inserimento dati'!$B$3=$I$2, Tabella1[[#This Row],[MAR]]="X"), "X", IF(AND('Inserimento dati'!$B$3=$J$2, Tabella1[[#This Row],[MER]]="X"), "X",IF(AND('Inserimento dati'!$B$3=$K$2, Tabella1[[#This Row],[GIO]]="X"), "X", IF(AND('Inserimento dati'!$B$3=$L$2, Tabella1[[#This Row],[VEN]]="X"), "X","")))))</f>
        <v/>
      </c>
      <c r="U91" s="62" t="str">
        <f t="shared" ca="1" si="2"/>
        <v/>
      </c>
      <c r="V91" s="32">
        <v>45992.943622685183</v>
      </c>
    </row>
    <row r="92" spans="1:22" s="23" customFormat="1" ht="30" hidden="1" x14ac:dyDescent="0.2">
      <c r="A92" s="24"/>
      <c r="B92" s="24" t="str">
        <f t="shared" si="1"/>
        <v>X</v>
      </c>
      <c r="C92" s="24" t="str">
        <f>IF(OR(Tabella1[[#This Row],[LUN]]="X",Tabella1[[#This Row],[MAR]]="X",Tabella1[[#This Row],[MER]]="X",Tabella1[[#This Row],[GIO]]="X",Tabella1[[#This Row],[VEN]]="X",),"X","")</f>
        <v/>
      </c>
      <c r="D92" s="25" t="s">
        <v>961</v>
      </c>
      <c r="E92" s="26" t="s">
        <v>1016</v>
      </c>
      <c r="F92" s="26">
        <v>600</v>
      </c>
      <c r="G92" s="26" t="s">
        <v>1017</v>
      </c>
      <c r="H92" s="27"/>
      <c r="I92" s="27"/>
      <c r="J92" s="27"/>
      <c r="K92" s="27"/>
      <c r="L92" s="27"/>
      <c r="M92" s="28" t="s">
        <v>29</v>
      </c>
      <c r="N92" s="28"/>
      <c r="O92" s="29"/>
      <c r="P92" s="28"/>
      <c r="Q92" s="26" t="s">
        <v>1018</v>
      </c>
      <c r="R92" s="28">
        <v>45779</v>
      </c>
      <c r="S92" s="28" t="s">
        <v>35</v>
      </c>
      <c r="T92" s="24" t="str">
        <f ca="1">IF(AND('Inserimento dati'!$B$3=$H$2, Tabella1[[#This Row],[LUN]]="X"), "X",IF(AND('Inserimento dati'!$B$3=$I$2, Tabella1[[#This Row],[MAR]]="X"), "X", IF(AND('Inserimento dati'!$B$3=$J$2, Tabella1[[#This Row],[MER]]="X"), "X",IF(AND('Inserimento dati'!$B$3=$K$2, Tabella1[[#This Row],[GIO]]="X"), "X", IF(AND('Inserimento dati'!$B$3=$L$2, Tabella1[[#This Row],[VEN]]="X"), "X","")))))</f>
        <v/>
      </c>
      <c r="U92" s="62" t="str">
        <f t="shared" ca="1" si="2"/>
        <v/>
      </c>
      <c r="V92" s="32">
        <v>45989.483993055554</v>
      </c>
    </row>
    <row r="93" spans="1:22" s="23" customFormat="1" ht="30" hidden="1" x14ac:dyDescent="0.2">
      <c r="A93" s="24"/>
      <c r="B93" s="24" t="str">
        <f t="shared" si="1"/>
        <v>X</v>
      </c>
      <c r="C93" s="24" t="str">
        <f>IF(OR(Tabella1[[#This Row],[LUN]]="X",Tabella1[[#This Row],[MAR]]="X",Tabella1[[#This Row],[MER]]="X",Tabella1[[#This Row],[GIO]]="X",Tabella1[[#This Row],[VEN]]="X",),"X","")</f>
        <v/>
      </c>
      <c r="D93" s="25" t="s">
        <v>961</v>
      </c>
      <c r="E93" s="26" t="s">
        <v>1024</v>
      </c>
      <c r="F93" s="26">
        <v>600</v>
      </c>
      <c r="G93" s="26" t="s">
        <v>1025</v>
      </c>
      <c r="H93" s="27"/>
      <c r="I93" s="27"/>
      <c r="J93" s="27"/>
      <c r="K93" s="27"/>
      <c r="L93" s="27"/>
      <c r="M93" s="28" t="s">
        <v>29</v>
      </c>
      <c r="N93" s="28"/>
      <c r="O93" s="29"/>
      <c r="P93" s="28"/>
      <c r="Q93" s="26" t="s">
        <v>1026</v>
      </c>
      <c r="R93" s="28">
        <v>45775</v>
      </c>
      <c r="S93" s="28" t="s">
        <v>72</v>
      </c>
      <c r="T93" s="24" t="str">
        <f ca="1">IF(AND('Inserimento dati'!$B$3=$H$2, Tabella1[[#This Row],[LUN]]="X"), "X",IF(AND('Inserimento dati'!$B$3=$I$2, Tabella1[[#This Row],[MAR]]="X"), "X", IF(AND('Inserimento dati'!$B$3=$J$2, Tabella1[[#This Row],[MER]]="X"), "X",IF(AND('Inserimento dati'!$B$3=$K$2, Tabella1[[#This Row],[GIO]]="X"), "X", IF(AND('Inserimento dati'!$B$3=$L$2, Tabella1[[#This Row],[VEN]]="X"), "X","")))))</f>
        <v/>
      </c>
      <c r="U93" s="62" t="str">
        <f t="shared" ca="1" si="2"/>
        <v/>
      </c>
      <c r="V93" s="32">
        <v>45989.307766203703</v>
      </c>
    </row>
    <row r="94" spans="1:22" s="23" customFormat="1" ht="30" hidden="1" x14ac:dyDescent="0.2">
      <c r="A94" s="24"/>
      <c r="B94" s="24" t="str">
        <f t="shared" si="1"/>
        <v>X</v>
      </c>
      <c r="C94" s="24" t="str">
        <f>IF(OR(Tabella1[[#This Row],[LUN]]="X",Tabella1[[#This Row],[MAR]]="X",Tabella1[[#This Row],[MER]]="X",Tabella1[[#This Row],[GIO]]="X",Tabella1[[#This Row],[VEN]]="X",),"X","")</f>
        <v/>
      </c>
      <c r="D94" s="25" t="s">
        <v>961</v>
      </c>
      <c r="E94" s="26" t="s">
        <v>1019</v>
      </c>
      <c r="F94" s="26">
        <v>1000</v>
      </c>
      <c r="G94" s="26" t="s">
        <v>1020</v>
      </c>
      <c r="H94" s="27"/>
      <c r="I94" s="27"/>
      <c r="J94" s="27"/>
      <c r="K94" s="27"/>
      <c r="L94" s="27"/>
      <c r="M94" s="28" t="s">
        <v>29</v>
      </c>
      <c r="N94" s="28"/>
      <c r="O94" s="29"/>
      <c r="P94" s="28"/>
      <c r="Q94" s="26"/>
      <c r="R94" s="28"/>
      <c r="S94" s="28"/>
      <c r="T94" s="24" t="str">
        <f ca="1">IF(AND('Inserimento dati'!$B$3=$H$2, Tabella1[[#This Row],[LUN]]="X"), "X",IF(AND('Inserimento dati'!$B$3=$I$2, Tabella1[[#This Row],[MAR]]="X"), "X", IF(AND('Inserimento dati'!$B$3=$J$2, Tabella1[[#This Row],[MER]]="X"), "X",IF(AND('Inserimento dati'!$B$3=$K$2, Tabella1[[#This Row],[GIO]]="X"), "X", IF(AND('Inserimento dati'!$B$3=$L$2, Tabella1[[#This Row],[VEN]]="X"), "X","")))))</f>
        <v/>
      </c>
      <c r="U94" s="62" t="str">
        <f t="shared" ca="1" si="2"/>
        <v/>
      </c>
      <c r="V94" s="32">
        <v>45989.307696759257</v>
      </c>
    </row>
    <row r="95" spans="1:22" s="23" customFormat="1" ht="30" hidden="1" x14ac:dyDescent="0.2">
      <c r="A95" s="24"/>
      <c r="B95" s="24" t="str">
        <f t="shared" si="1"/>
        <v>X</v>
      </c>
      <c r="C95" s="24" t="str">
        <f>IF(OR(Tabella1[[#This Row],[LUN]]="X",Tabella1[[#This Row],[MAR]]="X",Tabella1[[#This Row],[MER]]="X",Tabella1[[#This Row],[GIO]]="X",Tabella1[[#This Row],[VEN]]="X",),"X","")</f>
        <v/>
      </c>
      <c r="D95" s="25" t="s">
        <v>961</v>
      </c>
      <c r="E95" s="26" t="s">
        <v>1027</v>
      </c>
      <c r="F95" s="26">
        <v>500</v>
      </c>
      <c r="G95" s="26" t="s">
        <v>1028</v>
      </c>
      <c r="H95" s="27"/>
      <c r="I95" s="27"/>
      <c r="J95" s="27"/>
      <c r="K95" s="27"/>
      <c r="L95" s="27"/>
      <c r="M95" s="28" t="s">
        <v>29</v>
      </c>
      <c r="N95" s="28"/>
      <c r="O95" s="29"/>
      <c r="P95" s="28"/>
      <c r="Q95" s="26"/>
      <c r="R95" s="28"/>
      <c r="S95" s="28"/>
      <c r="T95" s="24" t="str">
        <f ca="1">IF(AND('Inserimento dati'!$B$3=$H$2, Tabella1[[#This Row],[LUN]]="X"), "X",IF(AND('Inserimento dati'!$B$3=$I$2, Tabella1[[#This Row],[MAR]]="X"), "X", IF(AND('Inserimento dati'!$B$3=$J$2, Tabella1[[#This Row],[MER]]="X"), "X",IF(AND('Inserimento dati'!$B$3=$K$2, Tabella1[[#This Row],[GIO]]="X"), "X", IF(AND('Inserimento dati'!$B$3=$L$2, Tabella1[[#This Row],[VEN]]="X"), "X","")))))</f>
        <v/>
      </c>
      <c r="U95" s="62" t="str">
        <f t="shared" ca="1" si="2"/>
        <v/>
      </c>
      <c r="V95" s="32">
        <v>45988.606805555559</v>
      </c>
    </row>
    <row r="96" spans="1:22" s="23" customFormat="1" ht="45" hidden="1" x14ac:dyDescent="0.2">
      <c r="A96" s="24"/>
      <c r="B96" s="24" t="str">
        <f t="shared" si="1"/>
        <v>X</v>
      </c>
      <c r="C96" s="24" t="str">
        <f>IF(OR(Tabella1[[#This Row],[LUN]]="X",Tabella1[[#This Row],[MAR]]="X",Tabella1[[#This Row],[MER]]="X",Tabella1[[#This Row],[GIO]]="X",Tabella1[[#This Row],[VEN]]="X",),"X","")</f>
        <v/>
      </c>
      <c r="D96" s="25" t="s">
        <v>961</v>
      </c>
      <c r="E96" s="26" t="s">
        <v>1029</v>
      </c>
      <c r="F96" s="26">
        <v>500</v>
      </c>
      <c r="G96" s="26" t="s">
        <v>1030</v>
      </c>
      <c r="H96" s="27"/>
      <c r="I96" s="27"/>
      <c r="J96" s="27"/>
      <c r="K96" s="27"/>
      <c r="L96" s="27"/>
      <c r="M96" s="28" t="s">
        <v>29</v>
      </c>
      <c r="N96" s="28"/>
      <c r="O96" s="29"/>
      <c r="P96" s="28"/>
      <c r="Q96" s="26"/>
      <c r="R96" s="28"/>
      <c r="S96" s="28"/>
      <c r="T96" s="24" t="str">
        <f ca="1">IF(AND('Inserimento dati'!$B$3=$H$2, Tabella1[[#This Row],[LUN]]="X"), "X",IF(AND('Inserimento dati'!$B$3=$I$2, Tabella1[[#This Row],[MAR]]="X"), "X", IF(AND('Inserimento dati'!$B$3=$J$2, Tabella1[[#This Row],[MER]]="X"), "X",IF(AND('Inserimento dati'!$B$3=$K$2, Tabella1[[#This Row],[GIO]]="X"), "X", IF(AND('Inserimento dati'!$B$3=$L$2, Tabella1[[#This Row],[VEN]]="X"), "X","")))))</f>
        <v/>
      </c>
      <c r="U96" s="62" t="str">
        <f t="shared" ca="1" si="2"/>
        <v/>
      </c>
      <c r="V96" s="32">
        <v>45987.710127314815</v>
      </c>
    </row>
    <row r="97" spans="1:22" s="23" customFormat="1" ht="30" hidden="1" x14ac:dyDescent="0.2">
      <c r="A97" s="24"/>
      <c r="B97" s="24" t="str">
        <f t="shared" si="1"/>
        <v>X</v>
      </c>
      <c r="C97" s="24" t="str">
        <f>IF(OR(Tabella1[[#This Row],[LUN]]="X",Tabella1[[#This Row],[MAR]]="X",Tabella1[[#This Row],[MER]]="X",Tabella1[[#This Row],[GIO]]="X",Tabella1[[#This Row],[VEN]]="X",),"X","")</f>
        <v/>
      </c>
      <c r="D97" s="25" t="s">
        <v>961</v>
      </c>
      <c r="E97" s="26" t="s">
        <v>1043</v>
      </c>
      <c r="F97" s="26">
        <v>1000</v>
      </c>
      <c r="G97" s="26" t="s">
        <v>1044</v>
      </c>
      <c r="H97" s="27"/>
      <c r="I97" s="27"/>
      <c r="J97" s="27"/>
      <c r="K97" s="27"/>
      <c r="L97" s="27"/>
      <c r="M97" s="28" t="s">
        <v>29</v>
      </c>
      <c r="N97" s="28"/>
      <c r="O97" s="29"/>
      <c r="P97" s="28"/>
      <c r="Q97" s="26" t="s">
        <v>1045</v>
      </c>
      <c r="R97" s="28">
        <v>45762</v>
      </c>
      <c r="S97" s="28" t="s">
        <v>1046</v>
      </c>
      <c r="T97" s="24" t="str">
        <f ca="1">IF(AND('Inserimento dati'!$B$3=$H$2, Tabella1[[#This Row],[LUN]]="X"), "X",IF(AND('Inserimento dati'!$B$3=$I$2, Tabella1[[#This Row],[MAR]]="X"), "X", IF(AND('Inserimento dati'!$B$3=$J$2, Tabella1[[#This Row],[MER]]="X"), "X",IF(AND('Inserimento dati'!$B$3=$K$2, Tabella1[[#This Row],[GIO]]="X"), "X", IF(AND('Inserimento dati'!$B$3=$L$2, Tabella1[[#This Row],[VEN]]="X"), "X","")))))</f>
        <v/>
      </c>
      <c r="U97" s="62" t="str">
        <f t="shared" ca="1" si="2"/>
        <v/>
      </c>
      <c r="V97" s="32">
        <v>45987.710081018522</v>
      </c>
    </row>
    <row r="98" spans="1:22" s="23" customFormat="1" ht="30" hidden="1" x14ac:dyDescent="0.2">
      <c r="A98" s="24"/>
      <c r="B98" s="24" t="str">
        <f t="shared" si="1"/>
        <v>X</v>
      </c>
      <c r="C98" s="24" t="str">
        <f>IF(OR(Tabella1[[#This Row],[LUN]]="X",Tabella1[[#This Row],[MAR]]="X",Tabella1[[#This Row],[MER]]="X",Tabella1[[#This Row],[GIO]]="X",Tabella1[[#This Row],[VEN]]="X",),"X","")</f>
        <v/>
      </c>
      <c r="D98" s="25" t="s">
        <v>961</v>
      </c>
      <c r="E98" s="26" t="s">
        <v>1037</v>
      </c>
      <c r="F98" s="26">
        <v>500</v>
      </c>
      <c r="G98" s="26" t="s">
        <v>1038</v>
      </c>
      <c r="H98" s="27"/>
      <c r="I98" s="27"/>
      <c r="J98" s="27"/>
      <c r="K98" s="27"/>
      <c r="L98" s="27"/>
      <c r="M98" s="28" t="s">
        <v>29</v>
      </c>
      <c r="N98" s="28"/>
      <c r="O98" s="29"/>
      <c r="P98" s="28"/>
      <c r="Q98" s="26"/>
      <c r="R98" s="28">
        <v>45763</v>
      </c>
      <c r="S98" s="28" t="s">
        <v>68</v>
      </c>
      <c r="T98" s="24" t="str">
        <f ca="1">IF(AND('Inserimento dati'!$B$3=$H$2, Tabella1[[#This Row],[LUN]]="X"), "X",IF(AND('Inserimento dati'!$B$3=$I$2, Tabella1[[#This Row],[MAR]]="X"), "X", IF(AND('Inserimento dati'!$B$3=$J$2, Tabella1[[#This Row],[MER]]="X"), "X",IF(AND('Inserimento dati'!$B$3=$K$2, Tabella1[[#This Row],[GIO]]="X"), "X", IF(AND('Inserimento dati'!$B$3=$L$2, Tabella1[[#This Row],[VEN]]="X"), "X","")))))</f>
        <v/>
      </c>
      <c r="U98" s="62" t="str">
        <f t="shared" ca="1" si="2"/>
        <v/>
      </c>
      <c r="V98" s="32">
        <v>45987.571261574078</v>
      </c>
    </row>
    <row r="99" spans="1:22" s="23" customFormat="1" ht="23.25" hidden="1" x14ac:dyDescent="0.2">
      <c r="A99" s="24"/>
      <c r="B99" s="24" t="str">
        <f t="shared" si="1"/>
        <v>X</v>
      </c>
      <c r="C99" s="24" t="str">
        <f>IF(OR(Tabella1[[#This Row],[LUN]]="X",Tabella1[[#This Row],[MAR]]="X",Tabella1[[#This Row],[MER]]="X",Tabella1[[#This Row],[GIO]]="X",Tabella1[[#This Row],[VEN]]="X",),"X","")</f>
        <v/>
      </c>
      <c r="D99" s="25" t="s">
        <v>961</v>
      </c>
      <c r="E99" s="26" t="s">
        <v>1039</v>
      </c>
      <c r="F99" s="26">
        <v>500</v>
      </c>
      <c r="G99" s="26" t="s">
        <v>1040</v>
      </c>
      <c r="H99" s="27"/>
      <c r="I99" s="27"/>
      <c r="J99" s="27"/>
      <c r="K99" s="27"/>
      <c r="L99" s="27"/>
      <c r="M99" s="28" t="s">
        <v>29</v>
      </c>
      <c r="N99" s="28"/>
      <c r="O99" s="29"/>
      <c r="P99" s="28"/>
      <c r="Q99" s="26"/>
      <c r="R99" s="28">
        <v>45763</v>
      </c>
      <c r="S99" s="28" t="s">
        <v>68</v>
      </c>
      <c r="T99" s="24" t="str">
        <f ca="1">IF(AND('Inserimento dati'!$B$3=$H$2, Tabella1[[#This Row],[LUN]]="X"), "X",IF(AND('Inserimento dati'!$B$3=$I$2, Tabella1[[#This Row],[MAR]]="X"), "X", IF(AND('Inserimento dati'!$B$3=$J$2, Tabella1[[#This Row],[MER]]="X"), "X",IF(AND('Inserimento dati'!$B$3=$K$2, Tabella1[[#This Row],[GIO]]="X"), "X", IF(AND('Inserimento dati'!$B$3=$L$2, Tabella1[[#This Row],[VEN]]="X"), "X","")))))</f>
        <v/>
      </c>
      <c r="U99" s="62" t="str">
        <f t="shared" ca="1" si="2"/>
        <v/>
      </c>
      <c r="V99" s="32">
        <v>45987.287418981483</v>
      </c>
    </row>
    <row r="100" spans="1:22" s="23" customFormat="1" ht="23.25" hidden="1" x14ac:dyDescent="0.2">
      <c r="A100" s="24"/>
      <c r="B100" s="24" t="str">
        <f t="shared" si="1"/>
        <v>X</v>
      </c>
      <c r="C100" s="24" t="str">
        <f>IF(OR(Tabella1[[#This Row],[LUN]]="X",Tabella1[[#This Row],[MAR]]="X",Tabella1[[#This Row],[MER]]="X",Tabella1[[#This Row],[GIO]]="X",Tabella1[[#This Row],[VEN]]="X",),"X","")</f>
        <v/>
      </c>
      <c r="D100" s="25" t="s">
        <v>961</v>
      </c>
      <c r="E100" s="26" t="s">
        <v>1047</v>
      </c>
      <c r="F100" s="26" t="s">
        <v>1048</v>
      </c>
      <c r="G100" s="26" t="s">
        <v>1049</v>
      </c>
      <c r="H100" s="27"/>
      <c r="I100" s="27"/>
      <c r="J100" s="27"/>
      <c r="K100" s="27"/>
      <c r="L100" s="27"/>
      <c r="M100" s="28" t="s">
        <v>29</v>
      </c>
      <c r="N100" s="28"/>
      <c r="O100" s="29"/>
      <c r="P100" s="28"/>
      <c r="Q100" s="26"/>
      <c r="R100" s="28"/>
      <c r="S100" s="28"/>
      <c r="T100" s="24" t="str">
        <f ca="1">IF(AND('Inserimento dati'!$B$3=$H$2, Tabella1[[#This Row],[LUN]]="X"), "X",IF(AND('Inserimento dati'!$B$3=$I$2, Tabella1[[#This Row],[MAR]]="X"), "X", IF(AND('Inserimento dati'!$B$3=$J$2, Tabella1[[#This Row],[MER]]="X"), "X",IF(AND('Inserimento dati'!$B$3=$K$2, Tabella1[[#This Row],[GIO]]="X"), "X", IF(AND('Inserimento dati'!$B$3=$L$2, Tabella1[[#This Row],[VEN]]="X"), "X","")))))</f>
        <v/>
      </c>
      <c r="U100" s="62" t="str">
        <f t="shared" ca="1" si="2"/>
        <v/>
      </c>
      <c r="V100" s="32">
        <v>45981.569490740738</v>
      </c>
    </row>
    <row r="101" spans="1:22" s="23" customFormat="1" ht="60" hidden="1" x14ac:dyDescent="0.2">
      <c r="A101" s="24"/>
      <c r="B101" s="24" t="str">
        <f t="shared" si="1"/>
        <v>X</v>
      </c>
      <c r="C101" s="24" t="str">
        <f>IF(OR(Tabella1[[#This Row],[LUN]]="X",Tabella1[[#This Row],[MAR]]="X",Tabella1[[#This Row],[MER]]="X",Tabella1[[#This Row],[GIO]]="X",Tabella1[[#This Row],[VEN]]="X",),"X","")</f>
        <v/>
      </c>
      <c r="D101" s="25" t="s">
        <v>961</v>
      </c>
      <c r="E101" s="26" t="s">
        <v>1052</v>
      </c>
      <c r="F101" s="26">
        <v>600</v>
      </c>
      <c r="G101" s="26" t="s">
        <v>1053</v>
      </c>
      <c r="H101" s="27"/>
      <c r="I101" s="27"/>
      <c r="J101" s="27"/>
      <c r="K101" s="27"/>
      <c r="L101" s="27"/>
      <c r="M101" s="28" t="s">
        <v>29</v>
      </c>
      <c r="N101" s="28"/>
      <c r="O101" s="29"/>
      <c r="P101" s="28"/>
      <c r="Q101" s="26" t="s">
        <v>1054</v>
      </c>
      <c r="R101" s="28">
        <v>45747</v>
      </c>
      <c r="S101" s="28" t="s">
        <v>369</v>
      </c>
      <c r="T101" s="24" t="str">
        <f ca="1">IF(AND('Inserimento dati'!$B$3=$H$2, Tabella1[[#This Row],[LUN]]="X"), "X",IF(AND('Inserimento dati'!$B$3=$I$2, Tabella1[[#This Row],[MAR]]="X"), "X", IF(AND('Inserimento dati'!$B$3=$J$2, Tabella1[[#This Row],[MER]]="X"), "X",IF(AND('Inserimento dati'!$B$3=$K$2, Tabella1[[#This Row],[GIO]]="X"), "X", IF(AND('Inserimento dati'!$B$3=$L$2, Tabella1[[#This Row],[VEN]]="X"), "X","")))))</f>
        <v/>
      </c>
      <c r="U101" s="62" t="str">
        <f t="shared" ca="1" si="2"/>
        <v/>
      </c>
      <c r="V101" s="32">
        <v>45980.569895833331</v>
      </c>
    </row>
    <row r="102" spans="1:22" s="23" customFormat="1" ht="23.25" hidden="1" x14ac:dyDescent="0.2">
      <c r="A102" s="24"/>
      <c r="B102" s="24" t="str">
        <f t="shared" si="1"/>
        <v>X</v>
      </c>
      <c r="C102" s="24" t="str">
        <f>IF(OR(Tabella1[[#This Row],[LUN]]="X",Tabella1[[#This Row],[MAR]]="X",Tabella1[[#This Row],[MER]]="X",Tabella1[[#This Row],[GIO]]="X",Tabella1[[#This Row],[VEN]]="X",),"X","")</f>
        <v/>
      </c>
      <c r="D102" s="25" t="s">
        <v>961</v>
      </c>
      <c r="E102" s="26" t="s">
        <v>1055</v>
      </c>
      <c r="F102" s="26">
        <v>1000</v>
      </c>
      <c r="G102" s="26" t="s">
        <v>1056</v>
      </c>
      <c r="H102" s="27"/>
      <c r="I102" s="27"/>
      <c r="J102" s="27"/>
      <c r="K102" s="27"/>
      <c r="L102" s="27"/>
      <c r="M102" s="28" t="s">
        <v>29</v>
      </c>
      <c r="N102" s="28"/>
      <c r="O102" s="29"/>
      <c r="P102" s="28"/>
      <c r="Q102" s="26"/>
      <c r="R102" s="28"/>
      <c r="S102" s="28"/>
      <c r="T102" s="24" t="str">
        <f ca="1">IF(AND('Inserimento dati'!$B$3=$H$2, Tabella1[[#This Row],[LUN]]="X"), "X",IF(AND('Inserimento dati'!$B$3=$I$2, Tabella1[[#This Row],[MAR]]="X"), "X", IF(AND('Inserimento dati'!$B$3=$J$2, Tabella1[[#This Row],[MER]]="X"), "X",IF(AND('Inserimento dati'!$B$3=$K$2, Tabella1[[#This Row],[GIO]]="X"), "X", IF(AND('Inserimento dati'!$B$3=$L$2, Tabella1[[#This Row],[VEN]]="X"), "X","")))))</f>
        <v/>
      </c>
      <c r="U102" s="62" t="str">
        <f t="shared" ca="1" si="2"/>
        <v/>
      </c>
      <c r="V102" s="32">
        <v>45979.708749999998</v>
      </c>
    </row>
    <row r="103" spans="1:22" s="23" customFormat="1" ht="30" hidden="1" x14ac:dyDescent="0.2">
      <c r="A103" s="24"/>
      <c r="B103" s="24" t="str">
        <f t="shared" si="1"/>
        <v>X</v>
      </c>
      <c r="C103" s="24" t="str">
        <f>IF(OR(Tabella1[[#This Row],[LUN]]="X",Tabella1[[#This Row],[MAR]]="X",Tabella1[[#This Row],[MER]]="X",Tabella1[[#This Row],[GIO]]="X",Tabella1[[#This Row],[VEN]]="X",),"X","")</f>
        <v/>
      </c>
      <c r="D103" s="25" t="s">
        <v>961</v>
      </c>
      <c r="E103" s="26" t="s">
        <v>1050</v>
      </c>
      <c r="F103" s="26">
        <v>1000</v>
      </c>
      <c r="G103" s="26" t="s">
        <v>1051</v>
      </c>
      <c r="H103" s="27"/>
      <c r="I103" s="27"/>
      <c r="J103" s="27"/>
      <c r="K103" s="27"/>
      <c r="L103" s="27"/>
      <c r="M103" s="28" t="s">
        <v>29</v>
      </c>
      <c r="N103" s="28"/>
      <c r="O103" s="29"/>
      <c r="P103" s="28"/>
      <c r="Q103" s="26"/>
      <c r="R103" s="28"/>
      <c r="S103" s="28"/>
      <c r="T103" s="24" t="str">
        <f ca="1">IF(AND('Inserimento dati'!$B$3=$H$2, Tabella1[[#This Row],[LUN]]="X"), "X",IF(AND('Inserimento dati'!$B$3=$I$2, Tabella1[[#This Row],[MAR]]="X"), "X", IF(AND('Inserimento dati'!$B$3=$J$2, Tabella1[[#This Row],[MER]]="X"), "X",IF(AND('Inserimento dati'!$B$3=$K$2, Tabella1[[#This Row],[GIO]]="X"), "X", IF(AND('Inserimento dati'!$B$3=$L$2, Tabella1[[#This Row],[VEN]]="X"), "X","")))))</f>
        <v/>
      </c>
      <c r="U103" s="62" t="str">
        <f t="shared" ca="1" si="2"/>
        <v/>
      </c>
      <c r="V103" s="32">
        <v>45978.619189814817</v>
      </c>
    </row>
    <row r="104" spans="1:22" s="23" customFormat="1" ht="23.25" hidden="1" x14ac:dyDescent="0.2">
      <c r="A104" s="24"/>
      <c r="B104" s="24" t="str">
        <f t="shared" si="1"/>
        <v>X</v>
      </c>
      <c r="C104" s="24" t="str">
        <f>IF(OR(Tabella1[[#This Row],[LUN]]="X",Tabella1[[#This Row],[MAR]]="X",Tabella1[[#This Row],[MER]]="X",Tabella1[[#This Row],[GIO]]="X",Tabella1[[#This Row],[VEN]]="X",),"X","")</f>
        <v/>
      </c>
      <c r="D104" s="25" t="s">
        <v>961</v>
      </c>
      <c r="E104" s="26" t="s">
        <v>1067</v>
      </c>
      <c r="F104" s="26">
        <v>600</v>
      </c>
      <c r="G104" s="26" t="s">
        <v>1068</v>
      </c>
      <c r="H104" s="27"/>
      <c r="I104" s="27"/>
      <c r="J104" s="27"/>
      <c r="K104" s="27"/>
      <c r="L104" s="27"/>
      <c r="M104" s="28" t="s">
        <v>29</v>
      </c>
      <c r="N104" s="28"/>
      <c r="O104" s="29"/>
      <c r="P104" s="28"/>
      <c r="Q104" s="26"/>
      <c r="R104" s="28"/>
      <c r="S104" s="28"/>
      <c r="T104" s="24" t="str">
        <f ca="1">IF(AND('Inserimento dati'!$B$3=$H$2, Tabella1[[#This Row],[LUN]]="X"), "X",IF(AND('Inserimento dati'!$B$3=$I$2, Tabella1[[#This Row],[MAR]]="X"), "X", IF(AND('Inserimento dati'!$B$3=$J$2, Tabella1[[#This Row],[MER]]="X"), "X",IF(AND('Inserimento dati'!$B$3=$K$2, Tabella1[[#This Row],[GIO]]="X"), "X", IF(AND('Inserimento dati'!$B$3=$L$2, Tabella1[[#This Row],[VEN]]="X"), "X","")))))</f>
        <v/>
      </c>
      <c r="U104" s="62" t="str">
        <f t="shared" ca="1" si="2"/>
        <v/>
      </c>
      <c r="V104" s="32">
        <v>45974.707083333335</v>
      </c>
    </row>
    <row r="105" spans="1:22" s="23" customFormat="1" ht="45" hidden="1" x14ac:dyDescent="0.2">
      <c r="A105" s="24"/>
      <c r="B105" s="24" t="str">
        <f t="shared" si="1"/>
        <v>X</v>
      </c>
      <c r="C105" s="24" t="str">
        <f>IF(OR(Tabella1[[#This Row],[LUN]]="X",Tabella1[[#This Row],[MAR]]="X",Tabella1[[#This Row],[MER]]="X",Tabella1[[#This Row],[GIO]]="X",Tabella1[[#This Row],[VEN]]="X",),"X","")</f>
        <v/>
      </c>
      <c r="D105" s="25" t="s">
        <v>961</v>
      </c>
      <c r="E105" s="26" t="s">
        <v>1057</v>
      </c>
      <c r="F105" s="26">
        <v>1000</v>
      </c>
      <c r="G105" s="26" t="s">
        <v>1058</v>
      </c>
      <c r="H105" s="27"/>
      <c r="I105" s="27"/>
      <c r="J105" s="27"/>
      <c r="K105" s="27"/>
      <c r="L105" s="27"/>
      <c r="M105" s="28" t="s">
        <v>29</v>
      </c>
      <c r="N105" s="28"/>
      <c r="O105" s="29"/>
      <c r="P105" s="28"/>
      <c r="Q105" s="26" t="s">
        <v>1059</v>
      </c>
      <c r="R105" s="28"/>
      <c r="S105" s="28"/>
      <c r="T105" s="24" t="str">
        <f ca="1">IF(AND('Inserimento dati'!$B$3=$H$2, Tabella1[[#This Row],[LUN]]="X"), "X",IF(AND('Inserimento dati'!$B$3=$I$2, Tabella1[[#This Row],[MAR]]="X"), "X", IF(AND('Inserimento dati'!$B$3=$J$2, Tabella1[[#This Row],[MER]]="X"), "X",IF(AND('Inserimento dati'!$B$3=$K$2, Tabella1[[#This Row],[GIO]]="X"), "X", IF(AND('Inserimento dati'!$B$3=$L$2, Tabella1[[#This Row],[VEN]]="X"), "X","")))))</f>
        <v/>
      </c>
      <c r="U105" s="62" t="str">
        <f t="shared" ca="1" si="2"/>
        <v/>
      </c>
      <c r="V105" s="32">
        <v>45974.707071759258</v>
      </c>
    </row>
    <row r="106" spans="1:22" s="23" customFormat="1" ht="30" hidden="1" x14ac:dyDescent="0.2">
      <c r="A106" s="24"/>
      <c r="B106" s="24" t="str">
        <f t="shared" si="1"/>
        <v>X</v>
      </c>
      <c r="C106" s="24" t="str">
        <f>IF(OR(Tabella1[[#This Row],[LUN]]="X",Tabella1[[#This Row],[MAR]]="X",Tabella1[[#This Row],[MER]]="X",Tabella1[[#This Row],[GIO]]="X",Tabella1[[#This Row],[VEN]]="X",),"X","")</f>
        <v/>
      </c>
      <c r="D106" s="25" t="s">
        <v>961</v>
      </c>
      <c r="E106" s="26" t="s">
        <v>1062</v>
      </c>
      <c r="F106" s="26">
        <v>500</v>
      </c>
      <c r="G106" s="26" t="s">
        <v>1063</v>
      </c>
      <c r="H106" s="27"/>
      <c r="I106" s="27"/>
      <c r="J106" s="27"/>
      <c r="K106" s="27"/>
      <c r="L106" s="27"/>
      <c r="M106" s="28" t="s">
        <v>29</v>
      </c>
      <c r="N106" s="28"/>
      <c r="O106" s="29"/>
      <c r="P106" s="28"/>
      <c r="Q106" s="26" t="s">
        <v>29</v>
      </c>
      <c r="R106" s="28"/>
      <c r="S106" s="28"/>
      <c r="T106" s="24" t="str">
        <f ca="1">IF(AND('Inserimento dati'!$B$3=$H$2, Tabella1[[#This Row],[LUN]]="X"), "X",IF(AND('Inserimento dati'!$B$3=$I$2, Tabella1[[#This Row],[MAR]]="X"), "X", IF(AND('Inserimento dati'!$B$3=$J$2, Tabella1[[#This Row],[MER]]="X"), "X",IF(AND('Inserimento dati'!$B$3=$K$2, Tabella1[[#This Row],[GIO]]="X"), "X", IF(AND('Inserimento dati'!$B$3=$L$2, Tabella1[[#This Row],[VEN]]="X"), "X","")))))</f>
        <v/>
      </c>
      <c r="U106" s="62" t="str">
        <f t="shared" ca="1" si="2"/>
        <v/>
      </c>
      <c r="V106" s="32">
        <v>45973.694780092592</v>
      </c>
    </row>
    <row r="107" spans="1:22" s="23" customFormat="1" ht="30" hidden="1" x14ac:dyDescent="0.2">
      <c r="A107" s="24"/>
      <c r="B107" s="24" t="str">
        <f t="shared" si="1"/>
        <v>X</v>
      </c>
      <c r="C107" s="24" t="str">
        <f>IF(OR(Tabella1[[#This Row],[LUN]]="X",Tabella1[[#This Row],[MAR]]="X",Tabella1[[#This Row],[MER]]="X",Tabella1[[#This Row],[GIO]]="X",Tabella1[[#This Row],[VEN]]="X",),"X","")</f>
        <v/>
      </c>
      <c r="D107" s="25" t="s">
        <v>961</v>
      </c>
      <c r="E107" s="26" t="s">
        <v>1069</v>
      </c>
      <c r="F107" s="26">
        <v>500</v>
      </c>
      <c r="G107" s="26" t="s">
        <v>1070</v>
      </c>
      <c r="H107" s="27"/>
      <c r="I107" s="27"/>
      <c r="J107" s="27"/>
      <c r="K107" s="27"/>
      <c r="L107" s="27"/>
      <c r="M107" s="28" t="s">
        <v>29</v>
      </c>
      <c r="N107" s="28"/>
      <c r="O107" s="29"/>
      <c r="P107" s="28"/>
      <c r="Q107" s="26"/>
      <c r="R107" s="28"/>
      <c r="S107" s="28"/>
      <c r="T107" s="24" t="str">
        <f ca="1">IF(AND('Inserimento dati'!$B$3=$H$2, Tabella1[[#This Row],[LUN]]="X"), "X",IF(AND('Inserimento dati'!$B$3=$I$2, Tabella1[[#This Row],[MAR]]="X"), "X", IF(AND('Inserimento dati'!$B$3=$J$2, Tabella1[[#This Row],[MER]]="X"), "X",IF(AND('Inserimento dati'!$B$3=$K$2, Tabella1[[#This Row],[GIO]]="X"), "X", IF(AND('Inserimento dati'!$B$3=$L$2, Tabella1[[#This Row],[VEN]]="X"), "X","")))))</f>
        <v/>
      </c>
      <c r="U107" s="62" t="str">
        <f t="shared" ca="1" si="2"/>
        <v/>
      </c>
      <c r="V107" s="32">
        <v>45973.689236111109</v>
      </c>
    </row>
    <row r="108" spans="1:22" s="23" customFormat="1" ht="30" hidden="1" x14ac:dyDescent="0.2">
      <c r="A108" s="24"/>
      <c r="B108" s="24" t="str">
        <f t="shared" si="1"/>
        <v>X</v>
      </c>
      <c r="C108" s="24" t="str">
        <f>IF(OR(Tabella1[[#This Row],[LUN]]="X",Tabella1[[#This Row],[MAR]]="X",Tabella1[[#This Row],[MER]]="X",Tabella1[[#This Row],[GIO]]="X",Tabella1[[#This Row],[VEN]]="X",),"X","")</f>
        <v/>
      </c>
      <c r="D108" s="25" t="s">
        <v>961</v>
      </c>
      <c r="E108" s="26" t="s">
        <v>1071</v>
      </c>
      <c r="F108" s="26">
        <v>1000</v>
      </c>
      <c r="G108" s="26" t="s">
        <v>1072</v>
      </c>
      <c r="H108" s="27"/>
      <c r="I108" s="27"/>
      <c r="J108" s="27"/>
      <c r="K108" s="27"/>
      <c r="L108" s="27"/>
      <c r="M108" s="28" t="s">
        <v>29</v>
      </c>
      <c r="N108" s="28" t="s">
        <v>109</v>
      </c>
      <c r="O108" s="29"/>
      <c r="P108" s="28"/>
      <c r="Q108" s="26" t="s">
        <v>1073</v>
      </c>
      <c r="R108" s="28">
        <v>45728</v>
      </c>
      <c r="S108" s="28" t="s">
        <v>64</v>
      </c>
      <c r="T108" s="24" t="str">
        <f ca="1">IF(AND('Inserimento dati'!$B$3=$H$2, Tabella1[[#This Row],[LUN]]="X"), "X",IF(AND('Inserimento dati'!$B$3=$I$2, Tabella1[[#This Row],[MAR]]="X"), "X", IF(AND('Inserimento dati'!$B$3=$J$2, Tabella1[[#This Row],[MER]]="X"), "X",IF(AND('Inserimento dati'!$B$3=$K$2, Tabella1[[#This Row],[GIO]]="X"), "X", IF(AND('Inserimento dati'!$B$3=$L$2, Tabella1[[#This Row],[VEN]]="X"), "X","")))))</f>
        <v/>
      </c>
      <c r="U108" s="62" t="str">
        <f t="shared" ca="1" si="2"/>
        <v/>
      </c>
      <c r="V108" s="32">
        <v>45972.415011574078</v>
      </c>
    </row>
    <row r="109" spans="1:22" s="23" customFormat="1" ht="30" hidden="1" x14ac:dyDescent="0.2">
      <c r="A109" s="24"/>
      <c r="B109" s="24" t="str">
        <f t="shared" si="1"/>
        <v>X</v>
      </c>
      <c r="C109" s="24" t="str">
        <f>IF(OR(Tabella1[[#This Row],[LUN]]="X",Tabella1[[#This Row],[MAR]]="X",Tabella1[[#This Row],[MER]]="X",Tabella1[[#This Row],[GIO]]="X",Tabella1[[#This Row],[VEN]]="X",),"X","")</f>
        <v/>
      </c>
      <c r="D109" s="25" t="s">
        <v>961</v>
      </c>
      <c r="E109" s="26" t="s">
        <v>1074</v>
      </c>
      <c r="F109" s="26">
        <v>1000</v>
      </c>
      <c r="G109" s="26" t="s">
        <v>1075</v>
      </c>
      <c r="H109" s="27"/>
      <c r="I109" s="27"/>
      <c r="J109" s="27"/>
      <c r="K109" s="27"/>
      <c r="L109" s="27"/>
      <c r="M109" s="28" t="s">
        <v>29</v>
      </c>
      <c r="N109" s="28" t="s">
        <v>109</v>
      </c>
      <c r="O109" s="29"/>
      <c r="P109" s="28"/>
      <c r="Q109" s="26" t="s">
        <v>1073</v>
      </c>
      <c r="R109" s="28">
        <v>45728</v>
      </c>
      <c r="S109" s="28" t="s">
        <v>64</v>
      </c>
      <c r="T109" s="24" t="str">
        <f ca="1">IF(AND('Inserimento dati'!$B$3=$H$2, Tabella1[[#This Row],[LUN]]="X"), "X",IF(AND('Inserimento dati'!$B$3=$I$2, Tabella1[[#This Row],[MAR]]="X"), "X", IF(AND('Inserimento dati'!$B$3=$J$2, Tabella1[[#This Row],[MER]]="X"), "X",IF(AND('Inserimento dati'!$B$3=$K$2, Tabella1[[#This Row],[GIO]]="X"), "X", IF(AND('Inserimento dati'!$B$3=$L$2, Tabella1[[#This Row],[VEN]]="X"), "X","")))))</f>
        <v/>
      </c>
      <c r="U109" s="62" t="str">
        <f t="shared" ca="1" si="2"/>
        <v/>
      </c>
      <c r="V109" s="32">
        <v>45971.623159722221</v>
      </c>
    </row>
    <row r="110" spans="1:22" s="23" customFormat="1" ht="23.25" hidden="1" x14ac:dyDescent="0.2">
      <c r="A110" s="24"/>
      <c r="B110" s="24" t="str">
        <f t="shared" si="1"/>
        <v>X</v>
      </c>
      <c r="C110" s="24" t="str">
        <f>IF(OR(Tabella1[[#This Row],[LUN]]="X",Tabella1[[#This Row],[MAR]]="X",Tabella1[[#This Row],[MER]]="X",Tabella1[[#This Row],[GIO]]="X",Tabella1[[#This Row],[VEN]]="X",),"X","")</f>
        <v/>
      </c>
      <c r="D110" s="25" t="s">
        <v>961</v>
      </c>
      <c r="E110" s="26" t="s">
        <v>1041</v>
      </c>
      <c r="F110" s="26">
        <v>600</v>
      </c>
      <c r="G110" s="26" t="s">
        <v>1042</v>
      </c>
      <c r="H110" s="27"/>
      <c r="I110" s="27"/>
      <c r="J110" s="27"/>
      <c r="K110" s="27"/>
      <c r="L110" s="27"/>
      <c r="M110" s="28" t="s">
        <v>29</v>
      </c>
      <c r="N110" s="28"/>
      <c r="O110" s="29"/>
      <c r="P110" s="28"/>
      <c r="Q110" s="26"/>
      <c r="R110" s="28"/>
      <c r="S110" s="28" t="s">
        <v>85</v>
      </c>
      <c r="T110" s="24" t="str">
        <f ca="1">IF(AND('Inserimento dati'!$B$3=$H$2, Tabella1[[#This Row],[LUN]]="X"), "X",IF(AND('Inserimento dati'!$B$3=$I$2, Tabella1[[#This Row],[MAR]]="X"), "X", IF(AND('Inserimento dati'!$B$3=$J$2, Tabella1[[#This Row],[MER]]="X"), "X",IF(AND('Inserimento dati'!$B$3=$K$2, Tabella1[[#This Row],[GIO]]="X"), "X", IF(AND('Inserimento dati'!$B$3=$L$2, Tabella1[[#This Row],[VEN]]="X"), "X","")))))</f>
        <v/>
      </c>
      <c r="U110" s="62" t="str">
        <f t="shared" ca="1" si="2"/>
        <v/>
      </c>
      <c r="V110" s="32">
        <v>45971.623090277775</v>
      </c>
    </row>
    <row r="111" spans="1:22" s="23" customFormat="1" ht="23.25" hidden="1" x14ac:dyDescent="0.2">
      <c r="A111" s="24"/>
      <c r="B111" s="24" t="str">
        <f t="shared" si="1"/>
        <v>X</v>
      </c>
      <c r="C111" s="24" t="str">
        <f>IF(OR(Tabella1[[#This Row],[LUN]]="X",Tabella1[[#This Row],[MAR]]="X",Tabella1[[#This Row],[MER]]="X",Tabella1[[#This Row],[GIO]]="X",Tabella1[[#This Row],[VEN]]="X",),"X","")</f>
        <v/>
      </c>
      <c r="D111" s="25" t="s">
        <v>961</v>
      </c>
      <c r="E111" s="26" t="s">
        <v>1064</v>
      </c>
      <c r="F111" s="26">
        <v>500</v>
      </c>
      <c r="G111" s="26" t="s">
        <v>1065</v>
      </c>
      <c r="H111" s="27"/>
      <c r="I111" s="27"/>
      <c r="J111" s="27"/>
      <c r="K111" s="27"/>
      <c r="L111" s="27"/>
      <c r="M111" s="28" t="s">
        <v>29</v>
      </c>
      <c r="N111" s="28"/>
      <c r="O111" s="29"/>
      <c r="P111" s="28"/>
      <c r="Q111" s="26" t="s">
        <v>1066</v>
      </c>
      <c r="R111" s="28"/>
      <c r="S111" s="28"/>
      <c r="T111" s="24" t="str">
        <f ca="1">IF(AND('Inserimento dati'!$B$3=$H$2, Tabella1[[#This Row],[LUN]]="X"), "X",IF(AND('Inserimento dati'!$B$3=$I$2, Tabella1[[#This Row],[MAR]]="X"), "X", IF(AND('Inserimento dati'!$B$3=$J$2, Tabella1[[#This Row],[MER]]="X"), "X",IF(AND('Inserimento dati'!$B$3=$K$2, Tabella1[[#This Row],[GIO]]="X"), "X", IF(AND('Inserimento dati'!$B$3=$L$2, Tabella1[[#This Row],[VEN]]="X"), "X","")))))</f>
        <v/>
      </c>
      <c r="U111" s="62" t="str">
        <f t="shared" ca="1" si="2"/>
        <v/>
      </c>
      <c r="V111" s="32">
        <v>45969.42328703704</v>
      </c>
    </row>
    <row r="112" spans="1:22" s="23" customFormat="1" ht="30" hidden="1" x14ac:dyDescent="0.2">
      <c r="A112" s="24"/>
      <c r="B112" s="24" t="str">
        <f t="shared" si="1"/>
        <v>X</v>
      </c>
      <c r="C112" s="24" t="str">
        <f>IF(OR(Tabella1[[#This Row],[LUN]]="X",Tabella1[[#This Row],[MAR]]="X",Tabella1[[#This Row],[MER]]="X",Tabella1[[#This Row],[GIO]]="X",Tabella1[[#This Row],[VEN]]="X",),"X","")</f>
        <v/>
      </c>
      <c r="D112" s="25" t="s">
        <v>961</v>
      </c>
      <c r="E112" s="26" t="s">
        <v>1076</v>
      </c>
      <c r="F112" s="26">
        <v>600</v>
      </c>
      <c r="G112" s="26" t="s">
        <v>1077</v>
      </c>
      <c r="H112" s="27"/>
      <c r="I112" s="27"/>
      <c r="J112" s="27"/>
      <c r="K112" s="27"/>
      <c r="L112" s="27"/>
      <c r="M112" s="28" t="s">
        <v>29</v>
      </c>
      <c r="N112" s="28"/>
      <c r="O112" s="29"/>
      <c r="P112" s="28"/>
      <c r="Q112" s="26" t="s">
        <v>1078</v>
      </c>
      <c r="R112" s="28">
        <v>45722</v>
      </c>
      <c r="S112" s="28" t="s">
        <v>154</v>
      </c>
      <c r="T112" s="24" t="str">
        <f ca="1">IF(AND('Inserimento dati'!$B$3=$H$2, Tabella1[[#This Row],[LUN]]="X"), "X",IF(AND('Inserimento dati'!$B$3=$I$2, Tabella1[[#This Row],[MAR]]="X"), "X", IF(AND('Inserimento dati'!$B$3=$J$2, Tabella1[[#This Row],[MER]]="X"), "X",IF(AND('Inserimento dati'!$B$3=$K$2, Tabella1[[#This Row],[GIO]]="X"), "X", IF(AND('Inserimento dati'!$B$3=$L$2, Tabella1[[#This Row],[VEN]]="X"), "X","")))))</f>
        <v/>
      </c>
      <c r="U112" s="62" t="str">
        <f t="shared" ca="1" si="2"/>
        <v/>
      </c>
      <c r="V112" s="32">
        <v>45967.671030092592</v>
      </c>
    </row>
    <row r="113" spans="1:22" s="23" customFormat="1" ht="30" hidden="1" x14ac:dyDescent="0.2">
      <c r="A113" s="24"/>
      <c r="B113" s="24" t="str">
        <f t="shared" ref="B113:B144" si="3">IF(OR(A113="x",A113="X"),"",IF(ISBLANK(A113),"X",""))</f>
        <v>X</v>
      </c>
      <c r="C113" s="24" t="str">
        <f>IF(OR(Tabella1[[#This Row],[LUN]]="X",Tabella1[[#This Row],[MAR]]="X",Tabella1[[#This Row],[MER]]="X",Tabella1[[#This Row],[GIO]]="X",Tabella1[[#This Row],[VEN]]="X",),"X","")</f>
        <v/>
      </c>
      <c r="D113" s="25" t="s">
        <v>961</v>
      </c>
      <c r="E113" s="26" t="s">
        <v>1079</v>
      </c>
      <c r="F113" s="26">
        <v>600</v>
      </c>
      <c r="G113" s="26" t="s">
        <v>1080</v>
      </c>
      <c r="H113" s="27"/>
      <c r="I113" s="27"/>
      <c r="J113" s="27"/>
      <c r="K113" s="27"/>
      <c r="L113" s="27"/>
      <c r="M113" s="28" t="s">
        <v>29</v>
      </c>
      <c r="N113" s="28"/>
      <c r="O113" s="29"/>
      <c r="P113" s="28"/>
      <c r="Q113" s="26" t="s">
        <v>162</v>
      </c>
      <c r="R113" s="28">
        <v>45720</v>
      </c>
      <c r="S113" s="28" t="s">
        <v>1081</v>
      </c>
      <c r="T113" s="24" t="str">
        <f ca="1">IF(AND('Inserimento dati'!$B$3=$H$2, Tabella1[[#This Row],[LUN]]="X"), "X",IF(AND('Inserimento dati'!$B$3=$I$2, Tabella1[[#This Row],[MAR]]="X"), "X", IF(AND('Inserimento dati'!$B$3=$J$2, Tabella1[[#This Row],[MER]]="X"), "X",IF(AND('Inserimento dati'!$B$3=$K$2, Tabella1[[#This Row],[GIO]]="X"), "X", IF(AND('Inserimento dati'!$B$3=$L$2, Tabella1[[#This Row],[VEN]]="X"), "X","")))))</f>
        <v/>
      </c>
      <c r="U113" s="62" t="str">
        <f t="shared" ca="1" si="2"/>
        <v/>
      </c>
      <c r="V113" s="32">
        <v>45967.309837962966</v>
      </c>
    </row>
    <row r="114" spans="1:22" s="23" customFormat="1" ht="30" hidden="1" x14ac:dyDescent="0.2">
      <c r="A114" s="24"/>
      <c r="B114" s="24" t="str">
        <f t="shared" si="3"/>
        <v>X</v>
      </c>
      <c r="C114" s="24" t="str">
        <f>IF(OR(Tabella1[[#This Row],[LUN]]="X",Tabella1[[#This Row],[MAR]]="X",Tabella1[[#This Row],[MER]]="X",Tabella1[[#This Row],[GIO]]="X",Tabella1[[#This Row],[VEN]]="X",),"X","")</f>
        <v/>
      </c>
      <c r="D114" s="25" t="s">
        <v>961</v>
      </c>
      <c r="E114" s="26" t="s">
        <v>1087</v>
      </c>
      <c r="F114" s="26">
        <v>600</v>
      </c>
      <c r="G114" s="26" t="s">
        <v>1088</v>
      </c>
      <c r="H114" s="27"/>
      <c r="I114" s="27"/>
      <c r="J114" s="27"/>
      <c r="K114" s="27"/>
      <c r="L114" s="27"/>
      <c r="M114" s="28" t="s">
        <v>29</v>
      </c>
      <c r="N114" s="28"/>
      <c r="O114" s="29"/>
      <c r="P114" s="28"/>
      <c r="Q114" s="26" t="s">
        <v>1089</v>
      </c>
      <c r="R114" s="28">
        <v>45713</v>
      </c>
      <c r="S114" s="28" t="s">
        <v>64</v>
      </c>
      <c r="T114" s="24" t="str">
        <f ca="1">IF(AND('Inserimento dati'!$B$3=$H$2, Tabella1[[#This Row],[LUN]]="X"), "X",IF(AND('Inserimento dati'!$B$3=$I$2, Tabella1[[#This Row],[MAR]]="X"), "X", IF(AND('Inserimento dati'!$B$3=$J$2, Tabella1[[#This Row],[MER]]="X"), "X",IF(AND('Inserimento dati'!$B$3=$K$2, Tabella1[[#This Row],[GIO]]="X"), "X", IF(AND('Inserimento dati'!$B$3=$L$2, Tabella1[[#This Row],[VEN]]="X"), "X","")))))</f>
        <v/>
      </c>
      <c r="U114" s="62" t="str">
        <f t="shared" ca="1" si="2"/>
        <v/>
      </c>
      <c r="V114" s="32">
        <v>45965.642199074071</v>
      </c>
    </row>
    <row r="115" spans="1:22" s="23" customFormat="1" ht="30" hidden="1" x14ac:dyDescent="0.2">
      <c r="A115" s="24"/>
      <c r="B115" s="24" t="str">
        <f t="shared" si="3"/>
        <v>X</v>
      </c>
      <c r="C115" s="24" t="str">
        <f>IF(OR(Tabella1[[#This Row],[LUN]]="X",Tabella1[[#This Row],[MAR]]="X",Tabella1[[#This Row],[MER]]="X",Tabella1[[#This Row],[GIO]]="X",Tabella1[[#This Row],[VEN]]="X",),"X","")</f>
        <v/>
      </c>
      <c r="D115" s="25" t="s">
        <v>961</v>
      </c>
      <c r="E115" s="26" t="s">
        <v>1090</v>
      </c>
      <c r="F115" s="26">
        <v>600</v>
      </c>
      <c r="G115" s="26" t="s">
        <v>1091</v>
      </c>
      <c r="H115" s="27"/>
      <c r="I115" s="27"/>
      <c r="J115" s="27"/>
      <c r="K115" s="27"/>
      <c r="L115" s="27"/>
      <c r="M115" s="28" t="s">
        <v>29</v>
      </c>
      <c r="N115" s="28"/>
      <c r="O115" s="29"/>
      <c r="P115" s="28"/>
      <c r="Q115" s="26" t="s">
        <v>1092</v>
      </c>
      <c r="R115" s="28">
        <v>45713</v>
      </c>
      <c r="S115" s="28" t="s">
        <v>64</v>
      </c>
      <c r="T115" s="24" t="str">
        <f ca="1">IF(AND('Inserimento dati'!$B$3=$H$2, Tabella1[[#This Row],[LUN]]="X"), "X",IF(AND('Inserimento dati'!$B$3=$I$2, Tabella1[[#This Row],[MAR]]="X"), "X", IF(AND('Inserimento dati'!$B$3=$J$2, Tabella1[[#This Row],[MER]]="X"), "X",IF(AND('Inserimento dati'!$B$3=$K$2, Tabella1[[#This Row],[GIO]]="X"), "X", IF(AND('Inserimento dati'!$B$3=$L$2, Tabella1[[#This Row],[VEN]]="X"), "X","")))))</f>
        <v/>
      </c>
      <c r="U115" s="62" t="str">
        <f t="shared" ca="1" si="2"/>
        <v/>
      </c>
      <c r="V115" s="32">
        <v>45965.642106481479</v>
      </c>
    </row>
    <row r="116" spans="1:22" s="23" customFormat="1" ht="45" hidden="1" x14ac:dyDescent="0.2">
      <c r="A116" s="24"/>
      <c r="B116" s="24" t="str">
        <f t="shared" si="3"/>
        <v>X</v>
      </c>
      <c r="C116" s="24" t="str">
        <f>IF(OR(Tabella1[[#This Row],[LUN]]="X",Tabella1[[#This Row],[MAR]]="X",Tabella1[[#This Row],[MER]]="X",Tabella1[[#This Row],[GIO]]="X",Tabella1[[#This Row],[VEN]]="X",),"X","")</f>
        <v/>
      </c>
      <c r="D116" s="25" t="s">
        <v>961</v>
      </c>
      <c r="E116" s="26" t="s">
        <v>1082</v>
      </c>
      <c r="F116" s="26">
        <v>600</v>
      </c>
      <c r="G116" s="26" t="s">
        <v>1083</v>
      </c>
      <c r="H116" s="27"/>
      <c r="I116" s="27"/>
      <c r="J116" s="27"/>
      <c r="K116" s="27"/>
      <c r="L116" s="27"/>
      <c r="M116" s="28" t="s">
        <v>29</v>
      </c>
      <c r="N116" s="28"/>
      <c r="O116" s="29"/>
      <c r="P116" s="28"/>
      <c r="Q116" s="26" t="s">
        <v>1084</v>
      </c>
      <c r="R116" s="28">
        <v>45714</v>
      </c>
      <c r="S116" s="28" t="s">
        <v>85</v>
      </c>
      <c r="T116" s="24" t="str">
        <f ca="1">IF(AND('Inserimento dati'!$B$3=$H$2, Tabella1[[#This Row],[LUN]]="X"), "X",IF(AND('Inserimento dati'!$B$3=$I$2, Tabella1[[#This Row],[MAR]]="X"), "X", IF(AND('Inserimento dati'!$B$3=$J$2, Tabella1[[#This Row],[MER]]="X"), "X",IF(AND('Inserimento dati'!$B$3=$K$2, Tabella1[[#This Row],[GIO]]="X"), "X", IF(AND('Inserimento dati'!$B$3=$L$2, Tabella1[[#This Row],[VEN]]="X"), "X","")))))</f>
        <v/>
      </c>
      <c r="U116" s="62" t="str">
        <f t="shared" ca="1" si="2"/>
        <v/>
      </c>
      <c r="V116" s="32">
        <v>45965.690925925926</v>
      </c>
    </row>
    <row r="117" spans="1:22" s="23" customFormat="1" ht="45" hidden="1" x14ac:dyDescent="0.2">
      <c r="A117" s="24"/>
      <c r="B117" s="24" t="str">
        <f t="shared" si="3"/>
        <v>X</v>
      </c>
      <c r="C117" s="24" t="str">
        <f>IF(OR(Tabella1[[#This Row],[LUN]]="X",Tabella1[[#This Row],[MAR]]="X",Tabella1[[#This Row],[MER]]="X",Tabella1[[#This Row],[GIO]]="X",Tabella1[[#This Row],[VEN]]="X",),"X","")</f>
        <v/>
      </c>
      <c r="D117" s="25" t="s">
        <v>961</v>
      </c>
      <c r="E117" s="26" t="s">
        <v>1085</v>
      </c>
      <c r="F117" s="26">
        <v>600</v>
      </c>
      <c r="G117" s="26" t="s">
        <v>1080</v>
      </c>
      <c r="H117" s="27"/>
      <c r="I117" s="27"/>
      <c r="J117" s="27"/>
      <c r="K117" s="27"/>
      <c r="L117" s="27"/>
      <c r="M117" s="28" t="s">
        <v>29</v>
      </c>
      <c r="N117" s="28"/>
      <c r="O117" s="29"/>
      <c r="P117" s="28"/>
      <c r="Q117" s="26" t="s">
        <v>1086</v>
      </c>
      <c r="R117" s="28">
        <v>45714</v>
      </c>
      <c r="S117" s="28" t="s">
        <v>1081</v>
      </c>
      <c r="T117" s="24" t="str">
        <f ca="1">IF(AND('Inserimento dati'!$B$3=$H$2, Tabella1[[#This Row],[LUN]]="X"), "X",IF(AND('Inserimento dati'!$B$3=$I$2, Tabella1[[#This Row],[MAR]]="X"), "X", IF(AND('Inserimento dati'!$B$3=$J$2, Tabella1[[#This Row],[MER]]="X"), "X",IF(AND('Inserimento dati'!$B$3=$K$2, Tabella1[[#This Row],[GIO]]="X"), "X", IF(AND('Inserimento dati'!$B$3=$L$2, Tabella1[[#This Row],[VEN]]="X"), "X","")))))</f>
        <v/>
      </c>
      <c r="U117" s="62" t="str">
        <f t="shared" ca="1" si="2"/>
        <v/>
      </c>
      <c r="V117" s="32">
        <v>45965.64203703704</v>
      </c>
    </row>
    <row r="118" spans="1:22" s="23" customFormat="1" ht="45" hidden="1" x14ac:dyDescent="0.2">
      <c r="A118" s="24"/>
      <c r="B118" s="24" t="str">
        <f t="shared" si="3"/>
        <v>X</v>
      </c>
      <c r="C118" s="24" t="str">
        <f>IF(OR(Tabella1[[#This Row],[LUN]]="X",Tabella1[[#This Row],[MAR]]="X",Tabella1[[#This Row],[MER]]="X",Tabella1[[#This Row],[GIO]]="X",Tabella1[[#This Row],[VEN]]="X",),"X","")</f>
        <v/>
      </c>
      <c r="D118" s="25" t="s">
        <v>961</v>
      </c>
      <c r="E118" s="26" t="s">
        <v>1093</v>
      </c>
      <c r="F118" s="26">
        <v>500</v>
      </c>
      <c r="G118" s="26" t="s">
        <v>1094</v>
      </c>
      <c r="H118" s="27"/>
      <c r="I118" s="27"/>
      <c r="J118" s="27"/>
      <c r="K118" s="27"/>
      <c r="L118" s="27"/>
      <c r="M118" s="28" t="s">
        <v>29</v>
      </c>
      <c r="N118" s="28"/>
      <c r="O118" s="29"/>
      <c r="P118" s="28"/>
      <c r="Q118" s="26" t="s">
        <v>1095</v>
      </c>
      <c r="R118" s="28">
        <v>45712</v>
      </c>
      <c r="S118" s="28" t="s">
        <v>76</v>
      </c>
      <c r="T118" s="24" t="str">
        <f ca="1">IF(AND('Inserimento dati'!$B$3=$H$2, Tabella1[[#This Row],[LUN]]="X"), "X",IF(AND('Inserimento dati'!$B$3=$I$2, Tabella1[[#This Row],[MAR]]="X"), "X", IF(AND('Inserimento dati'!$B$3=$J$2, Tabella1[[#This Row],[MER]]="X"), "X",IF(AND('Inserimento dati'!$B$3=$K$2, Tabella1[[#This Row],[GIO]]="X"), "X", IF(AND('Inserimento dati'!$B$3=$L$2, Tabella1[[#This Row],[VEN]]="X"), "X","")))))</f>
        <v/>
      </c>
      <c r="U118" s="62" t="str">
        <f t="shared" ca="1" si="2"/>
        <v/>
      </c>
      <c r="V118" s="32">
        <v>45964.740266203706</v>
      </c>
    </row>
    <row r="119" spans="1:22" s="23" customFormat="1" ht="30" hidden="1" x14ac:dyDescent="0.2">
      <c r="A119" s="24"/>
      <c r="B119" s="24" t="str">
        <f t="shared" si="3"/>
        <v>X</v>
      </c>
      <c r="C119" s="24" t="str">
        <f>IF(OR(Tabella1[[#This Row],[LUN]]="X",Tabella1[[#This Row],[MAR]]="X",Tabella1[[#This Row],[MER]]="X",Tabella1[[#This Row],[GIO]]="X",Tabella1[[#This Row],[VEN]]="X",),"X","")</f>
        <v/>
      </c>
      <c r="D119" s="25" t="s">
        <v>961</v>
      </c>
      <c r="E119" s="26" t="s">
        <v>1031</v>
      </c>
      <c r="F119" s="26">
        <v>1000</v>
      </c>
      <c r="G119" s="26" t="s">
        <v>1032</v>
      </c>
      <c r="H119" s="27"/>
      <c r="I119" s="27"/>
      <c r="J119" s="27"/>
      <c r="K119" s="27"/>
      <c r="L119" s="27"/>
      <c r="M119" s="28" t="s">
        <v>29</v>
      </c>
      <c r="N119" s="28"/>
      <c r="O119" s="29"/>
      <c r="P119" s="28"/>
      <c r="Q119" s="26" t="s">
        <v>1033</v>
      </c>
      <c r="R119" s="28">
        <v>45707</v>
      </c>
      <c r="S119" s="28" t="s">
        <v>64</v>
      </c>
      <c r="T119" s="24" t="str">
        <f ca="1">IF(AND('Inserimento dati'!$B$3=$H$2, Tabella1[[#This Row],[LUN]]="X"), "X",IF(AND('Inserimento dati'!$B$3=$I$2, Tabella1[[#This Row],[MAR]]="X"), "X", IF(AND('Inserimento dati'!$B$3=$J$2, Tabella1[[#This Row],[MER]]="X"), "X",IF(AND('Inserimento dati'!$B$3=$K$2, Tabella1[[#This Row],[GIO]]="X"), "X", IF(AND('Inserimento dati'!$B$3=$L$2, Tabella1[[#This Row],[VEN]]="X"), "X","")))))</f>
        <v/>
      </c>
      <c r="U119" s="62" t="str">
        <f t="shared" ref="U119:U146" ca="1" si="4">IFERROR(MID(G119,_xlfn.AGGREGATE(15,6,(ROW(INDIRECT("1:"&amp;LEN(G119)-7)))/(ISNUMBER(--MID(G119,ROW(INDIRECT("1:"&amp;LEN(G119)-7)),8))),1),8),"")</f>
        <v/>
      </c>
      <c r="V119" s="32">
        <v>45964.291134259256</v>
      </c>
    </row>
    <row r="120" spans="1:22" s="23" customFormat="1" ht="45" hidden="1" x14ac:dyDescent="0.2">
      <c r="A120" s="24"/>
      <c r="B120" s="24" t="str">
        <f t="shared" si="3"/>
        <v>X</v>
      </c>
      <c r="C120" s="24" t="str">
        <f>IF(OR(Tabella1[[#This Row],[LUN]]="X",Tabella1[[#This Row],[MAR]]="X",Tabella1[[#This Row],[MER]]="X",Tabella1[[#This Row],[GIO]]="X",Tabella1[[#This Row],[VEN]]="X",),"X","")</f>
        <v/>
      </c>
      <c r="D120" s="25" t="s">
        <v>961</v>
      </c>
      <c r="E120" s="26" t="s">
        <v>1096</v>
      </c>
      <c r="F120" s="26">
        <v>1000</v>
      </c>
      <c r="G120" s="26" t="s">
        <v>1097</v>
      </c>
      <c r="H120" s="27"/>
      <c r="I120" s="27"/>
      <c r="J120" s="27"/>
      <c r="K120" s="27"/>
      <c r="L120" s="27"/>
      <c r="M120" s="28" t="s">
        <v>29</v>
      </c>
      <c r="N120" s="28"/>
      <c r="O120" s="29"/>
      <c r="P120" s="28"/>
      <c r="Q120" s="26" t="s">
        <v>1098</v>
      </c>
      <c r="R120" s="28">
        <v>45705</v>
      </c>
      <c r="S120" s="28" t="s">
        <v>44</v>
      </c>
      <c r="T120" s="24" t="str">
        <f ca="1">IF(AND('Inserimento dati'!$B$3=$H$2, Tabella1[[#This Row],[LUN]]="X"), "X",IF(AND('Inserimento dati'!$B$3=$I$2, Tabella1[[#This Row],[MAR]]="X"), "X", IF(AND('Inserimento dati'!$B$3=$J$2, Tabella1[[#This Row],[MER]]="X"), "X",IF(AND('Inserimento dati'!$B$3=$K$2, Tabella1[[#This Row],[GIO]]="X"), "X", IF(AND('Inserimento dati'!$B$3=$L$2, Tabella1[[#This Row],[VEN]]="X"), "X","")))))</f>
        <v/>
      </c>
      <c r="U120" s="62" t="str">
        <f t="shared" ca="1" si="4"/>
        <v/>
      </c>
      <c r="V120" s="32">
        <v>45962.462476851855</v>
      </c>
    </row>
    <row r="121" spans="1:22" s="23" customFormat="1" ht="30" hidden="1" x14ac:dyDescent="0.2">
      <c r="A121" s="24"/>
      <c r="B121" s="24" t="str">
        <f t="shared" si="3"/>
        <v>X</v>
      </c>
      <c r="C121" s="24" t="str">
        <f>IF(OR(Tabella1[[#This Row],[LUN]]="X",Tabella1[[#This Row],[MAR]]="X",Tabella1[[#This Row],[MER]]="X",Tabella1[[#This Row],[GIO]]="X",Tabella1[[#This Row],[VEN]]="X",),"X","")</f>
        <v/>
      </c>
      <c r="D121" s="25" t="s">
        <v>961</v>
      </c>
      <c r="E121" s="26" t="s">
        <v>1034</v>
      </c>
      <c r="F121" s="26">
        <v>500</v>
      </c>
      <c r="G121" s="26" t="s">
        <v>1035</v>
      </c>
      <c r="H121" s="27"/>
      <c r="I121" s="27"/>
      <c r="J121" s="27"/>
      <c r="K121" s="27"/>
      <c r="L121" s="27"/>
      <c r="M121" s="28" t="s">
        <v>29</v>
      </c>
      <c r="N121" s="28"/>
      <c r="O121" s="29" t="s">
        <v>109</v>
      </c>
      <c r="P121" s="28" t="s">
        <v>109</v>
      </c>
      <c r="Q121" s="26" t="s">
        <v>1036</v>
      </c>
      <c r="R121" s="28">
        <v>45700</v>
      </c>
      <c r="S121" s="28" t="s">
        <v>64</v>
      </c>
      <c r="T121" s="24" t="str">
        <f ca="1">IF(AND('Inserimento dati'!$B$3=$H$2, Tabella1[[#This Row],[LUN]]="X"), "X",IF(AND('Inserimento dati'!$B$3=$I$2, Tabella1[[#This Row],[MAR]]="X"), "X", IF(AND('Inserimento dati'!$B$3=$J$2, Tabella1[[#This Row],[MER]]="X"), "X",IF(AND('Inserimento dati'!$B$3=$K$2, Tabella1[[#This Row],[GIO]]="X"), "X", IF(AND('Inserimento dati'!$B$3=$L$2, Tabella1[[#This Row],[VEN]]="X"), "X","")))))</f>
        <v/>
      </c>
      <c r="U121" s="62" t="str">
        <f t="shared" ca="1" si="4"/>
        <v/>
      </c>
      <c r="V121" s="32">
        <v>45961.415000000001</v>
      </c>
    </row>
    <row r="122" spans="1:22" s="23" customFormat="1" ht="45" hidden="1" x14ac:dyDescent="0.2">
      <c r="A122" s="24"/>
      <c r="B122" s="24" t="str">
        <f t="shared" si="3"/>
        <v>X</v>
      </c>
      <c r="C122" s="24" t="str">
        <f>IF(OR(Tabella1[[#This Row],[LUN]]="X",Tabella1[[#This Row],[MAR]]="X",Tabella1[[#This Row],[MER]]="X",Tabella1[[#This Row],[GIO]]="X",Tabella1[[#This Row],[VEN]]="X",),"X","")</f>
        <v/>
      </c>
      <c r="D122" s="25" t="s">
        <v>961</v>
      </c>
      <c r="E122" s="26" t="s">
        <v>1099</v>
      </c>
      <c r="F122" s="26">
        <v>500</v>
      </c>
      <c r="G122" s="26" t="s">
        <v>1100</v>
      </c>
      <c r="H122" s="27"/>
      <c r="I122" s="27"/>
      <c r="J122" s="27"/>
      <c r="K122" s="27"/>
      <c r="L122" s="27"/>
      <c r="M122" s="28" t="s">
        <v>29</v>
      </c>
      <c r="N122" s="28"/>
      <c r="O122" s="29"/>
      <c r="P122" s="28"/>
      <c r="Q122" s="26" t="s">
        <v>1101</v>
      </c>
      <c r="R122" s="28">
        <v>45701</v>
      </c>
      <c r="S122" s="28" t="s">
        <v>98</v>
      </c>
      <c r="T122" s="24" t="str">
        <f ca="1">IF(AND('Inserimento dati'!$B$3=$H$2, Tabella1[[#This Row],[LUN]]="X"), "X",IF(AND('Inserimento dati'!$B$3=$I$2, Tabella1[[#This Row],[MAR]]="X"), "X", IF(AND('Inserimento dati'!$B$3=$J$2, Tabella1[[#This Row],[MER]]="X"), "X",IF(AND('Inserimento dati'!$B$3=$K$2, Tabella1[[#This Row],[GIO]]="X"), "X", IF(AND('Inserimento dati'!$B$3=$L$2, Tabella1[[#This Row],[VEN]]="X"), "X","")))))</f>
        <v/>
      </c>
      <c r="U122" s="62" t="str">
        <f t="shared" ca="1" si="4"/>
        <v/>
      </c>
      <c r="V122" s="32">
        <v>45961.414942129632</v>
      </c>
    </row>
    <row r="123" spans="1:22" s="23" customFormat="1" ht="23.25" hidden="1" x14ac:dyDescent="0.2">
      <c r="A123" s="24"/>
      <c r="B123" s="24" t="str">
        <f t="shared" si="3"/>
        <v>X</v>
      </c>
      <c r="C123" s="24" t="str">
        <f>IF(OR(Tabella1[[#This Row],[LUN]]="X",Tabella1[[#This Row],[MAR]]="X",Tabella1[[#This Row],[MER]]="X",Tabella1[[#This Row],[GIO]]="X",Tabella1[[#This Row],[VEN]]="X",),"X","")</f>
        <v/>
      </c>
      <c r="D123" s="25" t="s">
        <v>961</v>
      </c>
      <c r="E123" s="26" t="s">
        <v>1105</v>
      </c>
      <c r="F123" s="26">
        <v>600</v>
      </c>
      <c r="G123" s="26" t="s">
        <v>1106</v>
      </c>
      <c r="H123" s="27"/>
      <c r="I123" s="27"/>
      <c r="J123" s="27"/>
      <c r="K123" s="27"/>
      <c r="L123" s="27"/>
      <c r="M123" s="28" t="s">
        <v>29</v>
      </c>
      <c r="N123" s="28"/>
      <c r="O123" s="29"/>
      <c r="P123" s="28"/>
      <c r="Q123" s="26"/>
      <c r="R123" s="28"/>
      <c r="S123" s="28"/>
      <c r="T123" s="24" t="str">
        <f ca="1">IF(AND('Inserimento dati'!$B$3=$H$2, Tabella1[[#This Row],[LUN]]="X"), "X",IF(AND('Inserimento dati'!$B$3=$I$2, Tabella1[[#This Row],[MAR]]="X"), "X", IF(AND('Inserimento dati'!$B$3=$J$2, Tabella1[[#This Row],[MER]]="X"), "X",IF(AND('Inserimento dati'!$B$3=$K$2, Tabella1[[#This Row],[GIO]]="X"), "X", IF(AND('Inserimento dati'!$B$3=$L$2, Tabella1[[#This Row],[VEN]]="X"), "X","")))))</f>
        <v/>
      </c>
      <c r="U123" s="62" t="str">
        <f t="shared" ca="1" si="4"/>
        <v/>
      </c>
      <c r="V123" s="32">
        <v>45959.473854166667</v>
      </c>
    </row>
    <row r="124" spans="1:22" s="23" customFormat="1" ht="30" hidden="1" x14ac:dyDescent="0.2">
      <c r="A124" s="24"/>
      <c r="B124" s="24" t="str">
        <f t="shared" si="3"/>
        <v>X</v>
      </c>
      <c r="C124" s="24" t="str">
        <f>IF(OR(Tabella1[[#This Row],[LUN]]="X",Tabella1[[#This Row],[MAR]]="X",Tabella1[[#This Row],[MER]]="X",Tabella1[[#This Row],[GIO]]="X",Tabella1[[#This Row],[VEN]]="X",),"X","")</f>
        <v/>
      </c>
      <c r="D124" s="25" t="s">
        <v>961</v>
      </c>
      <c r="E124" s="26" t="s">
        <v>1102</v>
      </c>
      <c r="F124" s="26">
        <v>1000</v>
      </c>
      <c r="G124" s="26" t="s">
        <v>1103</v>
      </c>
      <c r="H124" s="27"/>
      <c r="I124" s="27"/>
      <c r="J124" s="27"/>
      <c r="K124" s="27"/>
      <c r="L124" s="27"/>
      <c r="M124" s="28" t="s">
        <v>29</v>
      </c>
      <c r="N124" s="28"/>
      <c r="O124" s="29"/>
      <c r="P124" s="28"/>
      <c r="Q124" s="26" t="s">
        <v>1104</v>
      </c>
      <c r="R124" s="28">
        <v>45687</v>
      </c>
      <c r="S124" s="28" t="s">
        <v>184</v>
      </c>
      <c r="T124" s="24" t="str">
        <f ca="1">IF(AND('Inserimento dati'!$B$3=$H$2, Tabella1[[#This Row],[LUN]]="X"), "X",IF(AND('Inserimento dati'!$B$3=$I$2, Tabella1[[#This Row],[MAR]]="X"), "X", IF(AND('Inserimento dati'!$B$3=$J$2, Tabella1[[#This Row],[MER]]="X"), "X",IF(AND('Inserimento dati'!$B$3=$K$2, Tabella1[[#This Row],[GIO]]="X"), "X", IF(AND('Inserimento dati'!$B$3=$L$2, Tabella1[[#This Row],[VEN]]="X"), "X","")))))</f>
        <v/>
      </c>
      <c r="U124" s="62" t="str">
        <f t="shared" ca="1" si="4"/>
        <v/>
      </c>
      <c r="V124" s="32">
        <v>45958.672858796293</v>
      </c>
    </row>
    <row r="125" spans="1:22" s="23" customFormat="1" ht="23.25" hidden="1" x14ac:dyDescent="0.2">
      <c r="A125" s="24"/>
      <c r="B125" s="24" t="str">
        <f t="shared" si="3"/>
        <v>X</v>
      </c>
      <c r="C125" s="24" t="str">
        <f>IF(OR(Tabella1[[#This Row],[LUN]]="X",Tabella1[[#This Row],[MAR]]="X",Tabella1[[#This Row],[MER]]="X",Tabella1[[#This Row],[GIO]]="X",Tabella1[[#This Row],[VEN]]="X",),"X","")</f>
        <v/>
      </c>
      <c r="D125" s="25" t="s">
        <v>961</v>
      </c>
      <c r="E125" s="26" t="s">
        <v>1113</v>
      </c>
      <c r="F125" s="26">
        <v>1000</v>
      </c>
      <c r="G125" s="26" t="s">
        <v>1114</v>
      </c>
      <c r="H125" s="27"/>
      <c r="I125" s="27"/>
      <c r="J125" s="27"/>
      <c r="K125" s="27"/>
      <c r="L125" s="27"/>
      <c r="M125" s="26" t="s">
        <v>29</v>
      </c>
      <c r="N125" s="26"/>
      <c r="O125" s="25"/>
      <c r="P125" s="26"/>
      <c r="Q125" s="26" t="s">
        <v>1115</v>
      </c>
      <c r="R125" s="28">
        <v>45685</v>
      </c>
      <c r="S125" s="28" t="s">
        <v>68</v>
      </c>
      <c r="T125" s="24" t="str">
        <f ca="1">IF(AND('Inserimento dati'!$B$3=$H$2, Tabella1[[#This Row],[LUN]]="X"), "X",IF(AND('Inserimento dati'!$B$3=$I$2, Tabella1[[#This Row],[MAR]]="X"), "X", IF(AND('Inserimento dati'!$B$3=$J$2, Tabella1[[#This Row],[MER]]="X"), "X",IF(AND('Inserimento dati'!$B$3=$K$2, Tabella1[[#This Row],[GIO]]="X"), "X", IF(AND('Inserimento dati'!$B$3=$L$2, Tabella1[[#This Row],[VEN]]="X"), "X","")))))</f>
        <v/>
      </c>
      <c r="U125" s="62" t="str">
        <f t="shared" ca="1" si="4"/>
        <v/>
      </c>
      <c r="V125" s="32">
        <v>45958.672847222224</v>
      </c>
    </row>
    <row r="126" spans="1:22" s="23" customFormat="1" ht="23.25" hidden="1" x14ac:dyDescent="0.2">
      <c r="A126" s="24"/>
      <c r="B126" s="24" t="str">
        <f t="shared" si="3"/>
        <v>X</v>
      </c>
      <c r="C126" s="24" t="str">
        <f>IF(OR(Tabella1[[#This Row],[LUN]]="X",Tabella1[[#This Row],[MAR]]="X",Tabella1[[#This Row],[MER]]="X",Tabella1[[#This Row],[GIO]]="X",Tabella1[[#This Row],[VEN]]="X",),"X","")</f>
        <v/>
      </c>
      <c r="D126" s="25" t="s">
        <v>961</v>
      </c>
      <c r="E126" s="26" t="s">
        <v>1119</v>
      </c>
      <c r="F126" s="26">
        <v>600</v>
      </c>
      <c r="G126" s="26" t="s">
        <v>1120</v>
      </c>
      <c r="H126" s="27"/>
      <c r="I126" s="27"/>
      <c r="J126" s="27"/>
      <c r="K126" s="27"/>
      <c r="L126" s="27"/>
      <c r="M126" s="26" t="s">
        <v>29</v>
      </c>
      <c r="N126" s="26"/>
      <c r="O126" s="25"/>
      <c r="P126" s="26"/>
      <c r="Q126" s="26" t="s">
        <v>1121</v>
      </c>
      <c r="R126" s="28">
        <v>45685</v>
      </c>
      <c r="S126" s="28" t="s">
        <v>68</v>
      </c>
      <c r="T126" s="24" t="str">
        <f ca="1">IF(AND('Inserimento dati'!$B$3=$H$2, Tabella1[[#This Row],[LUN]]="X"), "X",IF(AND('Inserimento dati'!$B$3=$I$2, Tabella1[[#This Row],[MAR]]="X"), "X", IF(AND('Inserimento dati'!$B$3=$J$2, Tabella1[[#This Row],[MER]]="X"), "X",IF(AND('Inserimento dati'!$B$3=$K$2, Tabella1[[#This Row],[GIO]]="X"), "X", IF(AND('Inserimento dati'!$B$3=$L$2, Tabella1[[#This Row],[VEN]]="X"), "X","")))))</f>
        <v/>
      </c>
      <c r="U126" s="62" t="str">
        <f t="shared" ca="1" si="4"/>
        <v/>
      </c>
      <c r="V126" s="32">
        <v>45958.672835648147</v>
      </c>
    </row>
    <row r="127" spans="1:22" s="23" customFormat="1" ht="23.25" hidden="1" x14ac:dyDescent="0.2">
      <c r="A127" s="24"/>
      <c r="B127" s="24" t="str">
        <f t="shared" si="3"/>
        <v>X</v>
      </c>
      <c r="C127" s="24" t="str">
        <f>IF(OR(Tabella1[[#This Row],[LUN]]="X",Tabella1[[#This Row],[MAR]]="X",Tabella1[[#This Row],[MER]]="X",Tabella1[[#This Row],[GIO]]="X",Tabella1[[#This Row],[VEN]]="X",),"X","")</f>
        <v/>
      </c>
      <c r="D127" s="25" t="s">
        <v>961</v>
      </c>
      <c r="E127" s="26" t="s">
        <v>1116</v>
      </c>
      <c r="F127" s="26">
        <v>1000</v>
      </c>
      <c r="G127" s="26" t="s">
        <v>1117</v>
      </c>
      <c r="H127" s="27"/>
      <c r="I127" s="27"/>
      <c r="J127" s="27"/>
      <c r="K127" s="27"/>
      <c r="L127" s="27"/>
      <c r="M127" s="26" t="s">
        <v>29</v>
      </c>
      <c r="N127" s="26"/>
      <c r="O127" s="25"/>
      <c r="P127" s="26"/>
      <c r="Q127" s="26" t="s">
        <v>1118</v>
      </c>
      <c r="R127" s="28">
        <v>45685</v>
      </c>
      <c r="S127" s="28" t="s">
        <v>68</v>
      </c>
      <c r="T127" s="24" t="str">
        <f ca="1">IF(AND('Inserimento dati'!$B$3=$H$2, Tabella1[[#This Row],[LUN]]="X"), "X",IF(AND('Inserimento dati'!$B$3=$I$2, Tabella1[[#This Row],[MAR]]="X"), "X", IF(AND('Inserimento dati'!$B$3=$J$2, Tabella1[[#This Row],[MER]]="X"), "X",IF(AND('Inserimento dati'!$B$3=$K$2, Tabella1[[#This Row],[GIO]]="X"), "X", IF(AND('Inserimento dati'!$B$3=$L$2, Tabella1[[#This Row],[VEN]]="X"), "X","")))))</f>
        <v/>
      </c>
      <c r="U127" s="62" t="str">
        <f t="shared" ca="1" si="4"/>
        <v/>
      </c>
      <c r="V127" s="45">
        <v>45955.433807870373</v>
      </c>
    </row>
    <row r="128" spans="1:22" s="23" customFormat="1" ht="30" hidden="1" x14ac:dyDescent="0.2">
      <c r="A128" s="24"/>
      <c r="B128" s="24" t="str">
        <f t="shared" si="3"/>
        <v>X</v>
      </c>
      <c r="C128" s="24" t="str">
        <f>IF(OR(Tabella1[[#This Row],[LUN]]="X",Tabella1[[#This Row],[MAR]]="X",Tabella1[[#This Row],[MER]]="X",Tabella1[[#This Row],[GIO]]="X",Tabella1[[#This Row],[VEN]]="X",),"X","")</f>
        <v/>
      </c>
      <c r="D128" s="25" t="s">
        <v>961</v>
      </c>
      <c r="E128" s="26" t="s">
        <v>1125</v>
      </c>
      <c r="F128" s="26">
        <v>500</v>
      </c>
      <c r="G128" s="26" t="s">
        <v>1126</v>
      </c>
      <c r="H128" s="27"/>
      <c r="I128" s="27"/>
      <c r="J128" s="27"/>
      <c r="K128" s="27"/>
      <c r="L128" s="27"/>
      <c r="M128" s="26" t="s">
        <v>29</v>
      </c>
      <c r="N128" s="26"/>
      <c r="O128" s="25"/>
      <c r="P128" s="26"/>
      <c r="Q128" s="26" t="s">
        <v>1127</v>
      </c>
      <c r="R128" s="28"/>
      <c r="S128" s="28"/>
      <c r="T128" s="24" t="str">
        <f ca="1">IF(AND('Inserimento dati'!$B$3=$H$2, Tabella1[[#This Row],[LUN]]="X"), "X",IF(AND('Inserimento dati'!$B$3=$I$2, Tabella1[[#This Row],[MAR]]="X"), "X", IF(AND('Inserimento dati'!$B$3=$J$2, Tabella1[[#This Row],[MER]]="X"), "X",IF(AND('Inserimento dati'!$B$3=$K$2, Tabella1[[#This Row],[GIO]]="X"), "X", IF(AND('Inserimento dati'!$B$3=$L$2, Tabella1[[#This Row],[VEN]]="X"), "X","")))))</f>
        <v/>
      </c>
      <c r="U128" s="62" t="str">
        <f t="shared" ca="1" si="4"/>
        <v/>
      </c>
      <c r="V128" s="45">
        <v>45954.588159722225</v>
      </c>
    </row>
    <row r="129" spans="1:22" s="23" customFormat="1" ht="30" hidden="1" x14ac:dyDescent="0.2">
      <c r="A129" s="24"/>
      <c r="B129" s="24" t="str">
        <f t="shared" si="3"/>
        <v>X</v>
      </c>
      <c r="C129" s="24" t="str">
        <f>IF(OR(Tabella1[[#This Row],[LUN]]="X",Tabella1[[#This Row],[MAR]]="X",Tabella1[[#This Row],[MER]]="X",Tabella1[[#This Row],[GIO]]="X",Tabella1[[#This Row],[VEN]]="X",),"X","")</f>
        <v/>
      </c>
      <c r="D129" s="25" t="s">
        <v>961</v>
      </c>
      <c r="E129" s="26" t="s">
        <v>1110</v>
      </c>
      <c r="F129" s="26">
        <v>1000</v>
      </c>
      <c r="G129" s="26" t="s">
        <v>1111</v>
      </c>
      <c r="H129" s="27"/>
      <c r="I129" s="27"/>
      <c r="J129" s="27"/>
      <c r="K129" s="27"/>
      <c r="L129" s="27"/>
      <c r="M129" s="26" t="s">
        <v>29</v>
      </c>
      <c r="N129" s="26"/>
      <c r="O129" s="25"/>
      <c r="P129" s="26"/>
      <c r="Q129" s="26" t="s">
        <v>1112</v>
      </c>
      <c r="R129" s="28">
        <v>45684</v>
      </c>
      <c r="S129" s="28" t="s">
        <v>797</v>
      </c>
      <c r="T129" s="24" t="str">
        <f ca="1">IF(AND('Inserimento dati'!$B$3=$H$2, Tabella1[[#This Row],[LUN]]="X"), "X",IF(AND('Inserimento dati'!$B$3=$I$2, Tabella1[[#This Row],[MAR]]="X"), "X", IF(AND('Inserimento dati'!$B$3=$J$2, Tabella1[[#This Row],[MER]]="X"), "X",IF(AND('Inserimento dati'!$B$3=$K$2, Tabella1[[#This Row],[GIO]]="X"), "X", IF(AND('Inserimento dati'!$B$3=$L$2, Tabella1[[#This Row],[VEN]]="X"), "X","")))))</f>
        <v/>
      </c>
      <c r="U129" s="62" t="str">
        <f t="shared" ca="1" si="4"/>
        <v/>
      </c>
      <c r="V129" s="45">
        <v>45953.576064814813</v>
      </c>
    </row>
    <row r="130" spans="1:22" s="23" customFormat="1" ht="23.25" hidden="1" x14ac:dyDescent="0.2">
      <c r="A130" s="24"/>
      <c r="B130" s="24" t="str">
        <f t="shared" si="3"/>
        <v>X</v>
      </c>
      <c r="C130" s="24" t="str">
        <f>IF(OR(Tabella1[[#This Row],[LUN]]="X",Tabella1[[#This Row],[MAR]]="X",Tabella1[[#This Row],[MER]]="X",Tabella1[[#This Row],[GIO]]="X",Tabella1[[#This Row],[VEN]]="X",),"X","")</f>
        <v/>
      </c>
      <c r="D130" s="25" t="s">
        <v>961</v>
      </c>
      <c r="E130" s="26" t="s">
        <v>1132</v>
      </c>
      <c r="F130" s="26">
        <v>600</v>
      </c>
      <c r="G130" s="26" t="s">
        <v>1133</v>
      </c>
      <c r="H130" s="27"/>
      <c r="I130" s="27"/>
      <c r="J130" s="27"/>
      <c r="K130" s="27"/>
      <c r="L130" s="27"/>
      <c r="M130" s="26" t="s">
        <v>29</v>
      </c>
      <c r="N130" s="26"/>
      <c r="O130" s="25"/>
      <c r="P130" s="26"/>
      <c r="Q130" s="26" t="s">
        <v>1134</v>
      </c>
      <c r="R130" s="28">
        <v>45679</v>
      </c>
      <c r="S130" s="28" t="s">
        <v>35</v>
      </c>
      <c r="T130" s="24" t="str">
        <f ca="1">IF(AND('Inserimento dati'!$B$3=$H$2, Tabella1[[#This Row],[LUN]]="X"), "X",IF(AND('Inserimento dati'!$B$3=$I$2, Tabella1[[#This Row],[MAR]]="X"), "X", IF(AND('Inserimento dati'!$B$3=$J$2, Tabella1[[#This Row],[MER]]="X"), "X",IF(AND('Inserimento dati'!$B$3=$K$2, Tabella1[[#This Row],[GIO]]="X"), "X", IF(AND('Inserimento dati'!$B$3=$L$2, Tabella1[[#This Row],[VEN]]="X"), "X","")))))</f>
        <v/>
      </c>
      <c r="U130" s="62" t="str">
        <f t="shared" ca="1" si="4"/>
        <v/>
      </c>
      <c r="V130" s="45">
        <v>45952.776747685188</v>
      </c>
    </row>
    <row r="131" spans="1:22" s="23" customFormat="1" ht="23.25" hidden="1" x14ac:dyDescent="0.2">
      <c r="A131" s="24"/>
      <c r="B131" s="24" t="str">
        <f t="shared" si="3"/>
        <v>X</v>
      </c>
      <c r="C131" s="24" t="str">
        <f>IF(OR(Tabella1[[#This Row],[LUN]]="X",Tabella1[[#This Row],[MAR]]="X",Tabella1[[#This Row],[MER]]="X",Tabella1[[#This Row],[GIO]]="X",Tabella1[[#This Row],[VEN]]="X",),"X","")</f>
        <v/>
      </c>
      <c r="D131" s="25" t="s">
        <v>961</v>
      </c>
      <c r="E131" s="26" t="s">
        <v>1135</v>
      </c>
      <c r="F131" s="26">
        <v>600</v>
      </c>
      <c r="G131" s="26" t="s">
        <v>1136</v>
      </c>
      <c r="H131" s="27"/>
      <c r="I131" s="27"/>
      <c r="J131" s="27"/>
      <c r="K131" s="27"/>
      <c r="L131" s="27"/>
      <c r="M131" s="26" t="s">
        <v>29</v>
      </c>
      <c r="N131" s="26"/>
      <c r="O131" s="25"/>
      <c r="P131" s="26"/>
      <c r="Q131" s="26" t="s">
        <v>1134</v>
      </c>
      <c r="R131" s="28">
        <v>45679</v>
      </c>
      <c r="S131" s="28" t="s">
        <v>35</v>
      </c>
      <c r="T131" s="24" t="str">
        <f ca="1">IF(AND('Inserimento dati'!$B$3=$H$2, Tabella1[[#This Row],[LUN]]="X"), "X",IF(AND('Inserimento dati'!$B$3=$I$2, Tabella1[[#This Row],[MAR]]="X"), "X", IF(AND('Inserimento dati'!$B$3=$J$2, Tabella1[[#This Row],[MER]]="X"), "X",IF(AND('Inserimento dati'!$B$3=$K$2, Tabella1[[#This Row],[GIO]]="X"), "X", IF(AND('Inserimento dati'!$B$3=$L$2, Tabella1[[#This Row],[VEN]]="X"), "X","")))))</f>
        <v/>
      </c>
      <c r="U131" s="62" t="str">
        <f t="shared" ca="1" si="4"/>
        <v/>
      </c>
      <c r="V131" s="45">
        <v>45946.542453703703</v>
      </c>
    </row>
    <row r="132" spans="1:22" s="23" customFormat="1" ht="30" hidden="1" x14ac:dyDescent="0.2">
      <c r="A132" s="24"/>
      <c r="B132" s="24" t="str">
        <f t="shared" si="3"/>
        <v>X</v>
      </c>
      <c r="C132" s="24" t="str">
        <f>IF(OR(Tabella1[[#This Row],[LUN]]="X",Tabella1[[#This Row],[MAR]]="X",Tabella1[[#This Row],[MER]]="X",Tabella1[[#This Row],[GIO]]="X",Tabella1[[#This Row],[VEN]]="X",),"X","")</f>
        <v/>
      </c>
      <c r="D132" s="25" t="s">
        <v>961</v>
      </c>
      <c r="E132" s="26" t="s">
        <v>1122</v>
      </c>
      <c r="F132" s="26">
        <v>600</v>
      </c>
      <c r="G132" s="26" t="s">
        <v>1123</v>
      </c>
      <c r="H132" s="27"/>
      <c r="I132" s="27"/>
      <c r="J132" s="27"/>
      <c r="K132" s="27"/>
      <c r="L132" s="27"/>
      <c r="M132" s="26" t="s">
        <v>29</v>
      </c>
      <c r="N132" s="26"/>
      <c r="O132" s="25"/>
      <c r="P132" s="26"/>
      <c r="Q132" s="26" t="s">
        <v>1124</v>
      </c>
      <c r="R132" s="28">
        <v>45680</v>
      </c>
      <c r="S132" s="28" t="s">
        <v>35</v>
      </c>
      <c r="T132" s="24" t="str">
        <f ca="1">IF(AND('Inserimento dati'!$B$3=$H$2, Tabella1[[#This Row],[LUN]]="X"), "X",IF(AND('Inserimento dati'!$B$3=$I$2, Tabella1[[#This Row],[MAR]]="X"), "X", IF(AND('Inserimento dati'!$B$3=$J$2, Tabella1[[#This Row],[MER]]="X"), "X",IF(AND('Inserimento dati'!$B$3=$K$2, Tabella1[[#This Row],[GIO]]="X"), "X", IF(AND('Inserimento dati'!$B$3=$L$2, Tabella1[[#This Row],[VEN]]="X"), "X","")))))</f>
        <v/>
      </c>
      <c r="U132" s="62" t="str">
        <f t="shared" ca="1" si="4"/>
        <v/>
      </c>
      <c r="V132" s="45">
        <v>45940.569953703707</v>
      </c>
    </row>
    <row r="133" spans="1:22" s="23" customFormat="1" ht="30" hidden="1" x14ac:dyDescent="0.2">
      <c r="A133" s="24"/>
      <c r="B133" s="24" t="str">
        <f t="shared" si="3"/>
        <v>X</v>
      </c>
      <c r="C133" s="24" t="str">
        <f>IF(OR(Tabella1[[#This Row],[LUN]]="X",Tabella1[[#This Row],[MAR]]="X",Tabella1[[#This Row],[MER]]="X",Tabella1[[#This Row],[GIO]]="X",Tabella1[[#This Row],[VEN]]="X",),"X","")</f>
        <v/>
      </c>
      <c r="D133" s="25" t="s">
        <v>961</v>
      </c>
      <c r="E133" s="26" t="s">
        <v>1128</v>
      </c>
      <c r="F133" s="26">
        <v>600</v>
      </c>
      <c r="G133" s="26" t="s">
        <v>1129</v>
      </c>
      <c r="H133" s="27"/>
      <c r="I133" s="27"/>
      <c r="J133" s="27"/>
      <c r="K133" s="27"/>
      <c r="L133" s="27"/>
      <c r="M133" s="26" t="s">
        <v>29</v>
      </c>
      <c r="N133" s="26"/>
      <c r="O133" s="25"/>
      <c r="P133" s="26"/>
      <c r="Q133" s="26" t="s">
        <v>1130</v>
      </c>
      <c r="R133" s="28">
        <v>45678</v>
      </c>
      <c r="S133" s="28" t="s">
        <v>1131</v>
      </c>
      <c r="T133" s="24" t="str">
        <f ca="1">IF(AND('Inserimento dati'!$B$3=$H$2, Tabella1[[#This Row],[LUN]]="X"), "X",IF(AND('Inserimento dati'!$B$3=$I$2, Tabella1[[#This Row],[MAR]]="X"), "X", IF(AND('Inserimento dati'!$B$3=$J$2, Tabella1[[#This Row],[MER]]="X"), "X",IF(AND('Inserimento dati'!$B$3=$K$2, Tabella1[[#This Row],[GIO]]="X"), "X", IF(AND('Inserimento dati'!$B$3=$L$2, Tabella1[[#This Row],[VEN]]="X"), "X","")))))</f>
        <v/>
      </c>
      <c r="U133" s="62" t="str">
        <f t="shared" ca="1" si="4"/>
        <v/>
      </c>
      <c r="V133" s="45">
        <v>45938.549768518518</v>
      </c>
    </row>
    <row r="134" spans="1:22" s="23" customFormat="1" ht="30" hidden="1" x14ac:dyDescent="0.2">
      <c r="A134" s="24"/>
      <c r="B134" s="24" t="str">
        <f t="shared" si="3"/>
        <v>X</v>
      </c>
      <c r="C134" s="24" t="str">
        <f>IF(OR(Tabella1[[#This Row],[LUN]]="X",Tabella1[[#This Row],[MAR]]="X",Tabella1[[#This Row],[MER]]="X",Tabella1[[#This Row],[GIO]]="X",Tabella1[[#This Row],[VEN]]="X",),"X","")</f>
        <v/>
      </c>
      <c r="D134" s="25" t="s">
        <v>961</v>
      </c>
      <c r="E134" s="26" t="s">
        <v>1107</v>
      </c>
      <c r="F134" s="26">
        <v>500</v>
      </c>
      <c r="G134" s="26" t="s">
        <v>1108</v>
      </c>
      <c r="H134" s="27"/>
      <c r="I134" s="27"/>
      <c r="J134" s="27"/>
      <c r="K134" s="27"/>
      <c r="L134" s="27"/>
      <c r="M134" s="28" t="s">
        <v>29</v>
      </c>
      <c r="N134" s="28"/>
      <c r="O134" s="29"/>
      <c r="P134" s="28"/>
      <c r="Q134" s="26" t="s">
        <v>1109</v>
      </c>
      <c r="R134" s="28">
        <v>45694</v>
      </c>
      <c r="S134" s="28" t="s">
        <v>98</v>
      </c>
      <c r="T134" s="24" t="str">
        <f ca="1">IF(AND('Inserimento dati'!$B$3=$H$2, Tabella1[[#This Row],[LUN]]="X"), "X",IF(AND('Inserimento dati'!$B$3=$I$2, Tabella1[[#This Row],[MAR]]="X"), "X", IF(AND('Inserimento dati'!$B$3=$J$2, Tabella1[[#This Row],[MER]]="X"), "X",IF(AND('Inserimento dati'!$B$3=$K$2, Tabella1[[#This Row],[GIO]]="X"), "X", IF(AND('Inserimento dati'!$B$3=$L$2, Tabella1[[#This Row],[VEN]]="X"), "X","")))))</f>
        <v/>
      </c>
      <c r="U134" s="62" t="str">
        <f t="shared" ca="1" si="4"/>
        <v/>
      </c>
      <c r="V134" s="45">
        <v>45938.298391203702</v>
      </c>
    </row>
    <row r="135" spans="1:22" s="23" customFormat="1" ht="30" hidden="1" x14ac:dyDescent="0.2">
      <c r="A135" s="24"/>
      <c r="B135" s="24" t="str">
        <f t="shared" si="3"/>
        <v>X</v>
      </c>
      <c r="C135" s="24" t="str">
        <f>IF(OR(Tabella1[[#This Row],[LUN]]="X",Tabella1[[#This Row],[MAR]]="X",Tabella1[[#This Row],[MER]]="X",Tabella1[[#This Row],[GIO]]="X",Tabella1[[#This Row],[VEN]]="X",),"X","")</f>
        <v/>
      </c>
      <c r="D135" s="25" t="s">
        <v>961</v>
      </c>
      <c r="E135" s="26" t="s">
        <v>1060</v>
      </c>
      <c r="F135" s="26">
        <v>500</v>
      </c>
      <c r="G135" s="26" t="s">
        <v>1061</v>
      </c>
      <c r="H135" s="27"/>
      <c r="I135" s="27"/>
      <c r="J135" s="27"/>
      <c r="K135" s="27"/>
      <c r="L135" s="27"/>
      <c r="M135" s="28" t="s">
        <v>29</v>
      </c>
      <c r="N135" s="28"/>
      <c r="O135" s="29"/>
      <c r="P135" s="28"/>
      <c r="Q135" s="26" t="s">
        <v>29</v>
      </c>
      <c r="R135" s="28"/>
      <c r="S135" s="28"/>
      <c r="T135" s="24" t="str">
        <f ca="1">IF(AND('Inserimento dati'!$B$3=$H$2, Tabella1[[#This Row],[LUN]]="X"), "X",IF(AND('Inserimento dati'!$B$3=$I$2, Tabella1[[#This Row],[MAR]]="X"), "X", IF(AND('Inserimento dati'!$B$3=$J$2, Tabella1[[#This Row],[MER]]="X"), "X",IF(AND('Inserimento dati'!$B$3=$K$2, Tabella1[[#This Row],[GIO]]="X"), "X", IF(AND('Inserimento dati'!$B$3=$L$2, Tabella1[[#This Row],[VEN]]="X"), "X","")))))</f>
        <v/>
      </c>
      <c r="U135" s="62" t="str">
        <f t="shared" ca="1" si="4"/>
        <v/>
      </c>
      <c r="V135" s="45">
        <v>45936.960324074076</v>
      </c>
    </row>
    <row r="136" spans="1:22" s="23" customFormat="1" ht="23.25" hidden="1" x14ac:dyDescent="0.2">
      <c r="A136" s="24"/>
      <c r="B136" s="24" t="str">
        <f t="shared" si="3"/>
        <v>X</v>
      </c>
      <c r="C136" s="24" t="str">
        <f>IF(OR(Tabella1[[#This Row],[LUN]]="X",Tabella1[[#This Row],[MAR]]="X",Tabella1[[#This Row],[MER]]="X",Tabella1[[#This Row],[GIO]]="X",Tabella1[[#This Row],[VEN]]="X",),"X","")</f>
        <v/>
      </c>
      <c r="D136" s="25" t="s">
        <v>961</v>
      </c>
      <c r="E136" s="26" t="s">
        <v>1137</v>
      </c>
      <c r="F136" s="26">
        <v>1000</v>
      </c>
      <c r="G136" s="26" t="s">
        <v>1138</v>
      </c>
      <c r="H136" s="27"/>
      <c r="I136" s="27"/>
      <c r="J136" s="27"/>
      <c r="K136" s="27"/>
      <c r="L136" s="27"/>
      <c r="M136" s="26" t="s">
        <v>29</v>
      </c>
      <c r="N136" s="26"/>
      <c r="O136" s="25"/>
      <c r="P136" s="26"/>
      <c r="Q136" s="26"/>
      <c r="R136" s="28"/>
      <c r="S136" s="28"/>
      <c r="T136" s="24" t="str">
        <f ca="1">IF(AND('Inserimento dati'!$B$3=$H$2, Tabella1[[#This Row],[LUN]]="X"), "X",IF(AND('Inserimento dati'!$B$3=$I$2, Tabella1[[#This Row],[MAR]]="X"), "X", IF(AND('Inserimento dati'!$B$3=$J$2, Tabella1[[#This Row],[MER]]="X"), "X",IF(AND('Inserimento dati'!$B$3=$K$2, Tabella1[[#This Row],[GIO]]="X"), "X", IF(AND('Inserimento dati'!$B$3=$L$2, Tabella1[[#This Row],[VEN]]="X"), "X","")))))</f>
        <v/>
      </c>
      <c r="U136" s="62" t="str">
        <f t="shared" ca="1" si="4"/>
        <v/>
      </c>
      <c r="V136" s="45">
        <v>45936.960312499999</v>
      </c>
    </row>
    <row r="137" spans="1:22" s="23" customFormat="1" ht="23.25" hidden="1" x14ac:dyDescent="0.2">
      <c r="A137" s="24"/>
      <c r="B137" s="24" t="str">
        <f t="shared" si="3"/>
        <v>X</v>
      </c>
      <c r="C137" s="24" t="str">
        <f>IF(OR(Tabella1[[#This Row],[LUN]]="X",Tabella1[[#This Row],[MAR]]="X",Tabella1[[#This Row],[MER]]="X",Tabella1[[#This Row],[GIO]]="X",Tabella1[[#This Row],[VEN]]="X",),"X","")</f>
        <v/>
      </c>
      <c r="D137" s="25" t="s">
        <v>961</v>
      </c>
      <c r="E137" s="26" t="s">
        <v>1139</v>
      </c>
      <c r="F137" s="26">
        <v>1000</v>
      </c>
      <c r="G137" s="26" t="s">
        <v>1140</v>
      </c>
      <c r="H137" s="27"/>
      <c r="I137" s="27"/>
      <c r="J137" s="27"/>
      <c r="K137" s="27"/>
      <c r="L137" s="27"/>
      <c r="M137" s="26" t="s">
        <v>29</v>
      </c>
      <c r="N137" s="26"/>
      <c r="O137" s="25"/>
      <c r="P137" s="26"/>
      <c r="Q137" s="26"/>
      <c r="R137" s="28"/>
      <c r="S137" s="28"/>
      <c r="T137" s="24" t="str">
        <f ca="1">IF(AND('Inserimento dati'!$B$3=$H$2, Tabella1[[#This Row],[LUN]]="X"), "X",IF(AND('Inserimento dati'!$B$3=$I$2, Tabella1[[#This Row],[MAR]]="X"), "X", IF(AND('Inserimento dati'!$B$3=$J$2, Tabella1[[#This Row],[MER]]="X"), "X",IF(AND('Inserimento dati'!$B$3=$K$2, Tabella1[[#This Row],[GIO]]="X"), "X", IF(AND('Inserimento dati'!$B$3=$L$2, Tabella1[[#This Row],[VEN]]="X"), "X","")))))</f>
        <v/>
      </c>
      <c r="U137" s="62" t="str">
        <f t="shared" ca="1" si="4"/>
        <v/>
      </c>
      <c r="V137" s="45">
        <v>45936.960289351853</v>
      </c>
    </row>
    <row r="138" spans="1:22" s="23" customFormat="1" ht="30" hidden="1" x14ac:dyDescent="0.2">
      <c r="A138" s="24"/>
      <c r="B138" s="24" t="str">
        <f t="shared" si="3"/>
        <v>X</v>
      </c>
      <c r="C138" s="24" t="str">
        <f>IF(OR(Tabella1[[#This Row],[LUN]]="X",Tabella1[[#This Row],[MAR]]="X",Tabella1[[#This Row],[MER]]="X",Tabella1[[#This Row],[GIO]]="X",Tabella1[[#This Row],[VEN]]="X",),"X","")</f>
        <v/>
      </c>
      <c r="D138" s="25" t="s">
        <v>961</v>
      </c>
      <c r="E138" s="26" t="s">
        <v>1145</v>
      </c>
      <c r="F138" s="26">
        <v>1000</v>
      </c>
      <c r="G138" s="26" t="s">
        <v>1146</v>
      </c>
      <c r="H138" s="27"/>
      <c r="I138" s="27"/>
      <c r="J138" s="27"/>
      <c r="K138" s="27"/>
      <c r="L138" s="27"/>
      <c r="M138" s="26" t="s">
        <v>29</v>
      </c>
      <c r="N138" s="26"/>
      <c r="O138" s="25"/>
      <c r="P138" s="26"/>
      <c r="Q138" s="26" t="s">
        <v>1147</v>
      </c>
      <c r="R138" s="28">
        <v>45656</v>
      </c>
      <c r="S138" s="28" t="s">
        <v>64</v>
      </c>
      <c r="T138" s="24" t="str">
        <f ca="1">IF(AND('Inserimento dati'!$B$3=$H$2, Tabella1[[#This Row],[LUN]]="X"), "X",IF(AND('Inserimento dati'!$B$3=$I$2, Tabella1[[#This Row],[MAR]]="X"), "X", IF(AND('Inserimento dati'!$B$3=$J$2, Tabella1[[#This Row],[MER]]="X"), "X",IF(AND('Inserimento dati'!$B$3=$K$2, Tabella1[[#This Row],[GIO]]="X"), "X", IF(AND('Inserimento dati'!$B$3=$L$2, Tabella1[[#This Row],[VEN]]="X"), "X","")))))</f>
        <v/>
      </c>
      <c r="U138" s="62" t="str">
        <f t="shared" ca="1" si="4"/>
        <v/>
      </c>
      <c r="V138" s="45">
        <v>45936.960266203707</v>
      </c>
    </row>
    <row r="139" spans="1:22" s="23" customFormat="1" ht="23.25" hidden="1" x14ac:dyDescent="0.2">
      <c r="A139" s="24"/>
      <c r="B139" s="24" t="str">
        <f t="shared" si="3"/>
        <v>X</v>
      </c>
      <c r="C139" s="24" t="str">
        <f>IF(OR(Tabella1[[#This Row],[LUN]]="X",Tabella1[[#This Row],[MAR]]="X",Tabella1[[#This Row],[MER]]="X",Tabella1[[#This Row],[GIO]]="X",Tabella1[[#This Row],[VEN]]="X",),"X","")</f>
        <v/>
      </c>
      <c r="D139" s="25" t="s">
        <v>961</v>
      </c>
      <c r="E139" s="26" t="s">
        <v>1148</v>
      </c>
      <c r="F139" s="26">
        <v>1000</v>
      </c>
      <c r="G139" s="26" t="s">
        <v>1149</v>
      </c>
      <c r="H139" s="27"/>
      <c r="I139" s="27"/>
      <c r="J139" s="27"/>
      <c r="K139" s="27"/>
      <c r="L139" s="27"/>
      <c r="M139" s="26" t="s">
        <v>29</v>
      </c>
      <c r="N139" s="26"/>
      <c r="O139" s="25"/>
      <c r="P139" s="26"/>
      <c r="Q139" s="26" t="s">
        <v>1150</v>
      </c>
      <c r="R139" s="28">
        <v>45656</v>
      </c>
      <c r="S139" s="28" t="s">
        <v>1151</v>
      </c>
      <c r="T139" s="24" t="str">
        <f ca="1">IF(AND('Inserimento dati'!$B$3=$H$2, Tabella1[[#This Row],[LUN]]="X"), "X",IF(AND('Inserimento dati'!$B$3=$I$2, Tabella1[[#This Row],[MAR]]="X"), "X", IF(AND('Inserimento dati'!$B$3=$J$2, Tabella1[[#This Row],[MER]]="X"), "X",IF(AND('Inserimento dati'!$B$3=$K$2, Tabella1[[#This Row],[GIO]]="X"), "X", IF(AND('Inserimento dati'!$B$3=$L$2, Tabella1[[#This Row],[VEN]]="X"), "X","")))))</f>
        <v/>
      </c>
      <c r="U139" s="62" t="str">
        <f t="shared" ca="1" si="4"/>
        <v/>
      </c>
      <c r="V139" s="45">
        <v>45934.685601851852</v>
      </c>
    </row>
    <row r="140" spans="1:22" s="23" customFormat="1" ht="30" hidden="1" x14ac:dyDescent="0.2">
      <c r="A140" s="24"/>
      <c r="B140" s="24" t="str">
        <f t="shared" si="3"/>
        <v>X</v>
      </c>
      <c r="C140" s="24" t="str">
        <f>IF(OR(Tabella1[[#This Row],[LUN]]="X",Tabella1[[#This Row],[MAR]]="X",Tabella1[[#This Row],[MER]]="X",Tabella1[[#This Row],[GIO]]="X",Tabella1[[#This Row],[VEN]]="X",),"X","")</f>
        <v/>
      </c>
      <c r="D140" s="25" t="s">
        <v>961</v>
      </c>
      <c r="E140" s="26" t="s">
        <v>1141</v>
      </c>
      <c r="F140" s="26">
        <v>1000</v>
      </c>
      <c r="G140" s="26" t="s">
        <v>1142</v>
      </c>
      <c r="H140" s="27"/>
      <c r="I140" s="27"/>
      <c r="J140" s="27"/>
      <c r="K140" s="27"/>
      <c r="L140" s="27"/>
      <c r="M140" s="26" t="s">
        <v>29</v>
      </c>
      <c r="N140" s="26"/>
      <c r="O140" s="25"/>
      <c r="P140" s="26"/>
      <c r="Q140" s="26" t="s">
        <v>1143</v>
      </c>
      <c r="R140" s="28">
        <v>45656</v>
      </c>
      <c r="S140" s="28" t="s">
        <v>1144</v>
      </c>
      <c r="T140" s="24" t="str">
        <f ca="1">IF(AND('Inserimento dati'!$B$3=$H$2, Tabella1[[#This Row],[LUN]]="X"), "X",IF(AND('Inserimento dati'!$B$3=$I$2, Tabella1[[#This Row],[MAR]]="X"), "X", IF(AND('Inserimento dati'!$B$3=$J$2, Tabella1[[#This Row],[MER]]="X"), "X",IF(AND('Inserimento dati'!$B$3=$K$2, Tabella1[[#This Row],[GIO]]="X"), "X", IF(AND('Inserimento dati'!$B$3=$L$2, Tabella1[[#This Row],[VEN]]="X"), "X","")))))</f>
        <v/>
      </c>
      <c r="U140" s="62" t="str">
        <f t="shared" ca="1" si="4"/>
        <v/>
      </c>
      <c r="V140" s="45"/>
    </row>
    <row r="141" spans="1:22" ht="30" hidden="1" x14ac:dyDescent="0.25">
      <c r="A141" s="24"/>
      <c r="B141" s="24" t="str">
        <f t="shared" si="3"/>
        <v>X</v>
      </c>
      <c r="C141" s="24" t="str">
        <f>IF(OR(Tabella1[[#This Row],[LUN]]="X",Tabella1[[#This Row],[MAR]]="X",Tabella1[[#This Row],[MER]]="X",Tabella1[[#This Row],[GIO]]="X",Tabella1[[#This Row],[VEN]]="X",),"X","")</f>
        <v/>
      </c>
      <c r="D141" s="25" t="s">
        <v>961</v>
      </c>
      <c r="E141" s="26" t="s">
        <v>1154</v>
      </c>
      <c r="F141" s="26">
        <v>600</v>
      </c>
      <c r="G141" s="26" t="s">
        <v>1155</v>
      </c>
      <c r="H141" s="27"/>
      <c r="I141" s="27"/>
      <c r="J141" s="27"/>
      <c r="K141" s="27"/>
      <c r="L141" s="27"/>
      <c r="M141" s="26" t="s">
        <v>29</v>
      </c>
      <c r="N141" s="26"/>
      <c r="O141" s="25"/>
      <c r="P141" s="26"/>
      <c r="Q141" s="26"/>
      <c r="R141" s="28">
        <v>45602</v>
      </c>
      <c r="S141" s="28" t="s">
        <v>76</v>
      </c>
      <c r="T141" s="24" t="str">
        <f ca="1">IF(AND('Inserimento dati'!$B$3=$H$2, Tabella1[[#This Row],[LUN]]="X"), "X",IF(AND('Inserimento dati'!$B$3=$I$2, Tabella1[[#This Row],[MAR]]="X"), "X", IF(AND('Inserimento dati'!$B$3=$J$2, Tabella1[[#This Row],[MER]]="X"), "X",IF(AND('Inserimento dati'!$B$3=$K$2, Tabella1[[#This Row],[GIO]]="X"), "X", IF(AND('Inserimento dati'!$B$3=$L$2, Tabella1[[#This Row],[VEN]]="X"), "X","")))))</f>
        <v/>
      </c>
      <c r="U141" s="65" t="str">
        <f t="shared" ca="1" si="4"/>
        <v/>
      </c>
    </row>
    <row r="142" spans="1:22" ht="30" hidden="1" x14ac:dyDescent="0.25">
      <c r="A142" s="24"/>
      <c r="B142" s="24" t="str">
        <f t="shared" si="3"/>
        <v>X</v>
      </c>
      <c r="C142" s="24" t="str">
        <f>IF(OR(Tabella1[[#This Row],[LUN]]="X",Tabella1[[#This Row],[MAR]]="X",Tabella1[[#This Row],[MER]]="X",Tabella1[[#This Row],[GIO]]="X",Tabella1[[#This Row],[VEN]]="X",),"X","")</f>
        <v/>
      </c>
      <c r="D142" s="25" t="s">
        <v>961</v>
      </c>
      <c r="E142" s="26" t="s">
        <v>1156</v>
      </c>
      <c r="F142" s="26">
        <v>1000</v>
      </c>
      <c r="G142" s="26" t="s">
        <v>1157</v>
      </c>
      <c r="H142" s="27"/>
      <c r="I142" s="27"/>
      <c r="J142" s="27"/>
      <c r="K142" s="27"/>
      <c r="L142" s="27"/>
      <c r="M142" s="26" t="s">
        <v>29</v>
      </c>
      <c r="N142" s="26"/>
      <c r="O142" s="25"/>
      <c r="P142" s="26"/>
      <c r="Q142" s="26" t="s">
        <v>1158</v>
      </c>
      <c r="R142" s="28">
        <v>45602</v>
      </c>
      <c r="S142" s="28" t="s">
        <v>76</v>
      </c>
      <c r="T142" s="24" t="str">
        <f ca="1">IF(AND('Inserimento dati'!$B$3=$H$2, Tabella1[[#This Row],[LUN]]="X"), "X",IF(AND('Inserimento dati'!$B$3=$I$2, Tabella1[[#This Row],[MAR]]="X"), "X", IF(AND('Inserimento dati'!$B$3=$J$2, Tabella1[[#This Row],[MER]]="X"), "X",IF(AND('Inserimento dati'!$B$3=$K$2, Tabella1[[#This Row],[GIO]]="X"), "X", IF(AND('Inserimento dati'!$B$3=$L$2, Tabella1[[#This Row],[VEN]]="X"), "X","")))))</f>
        <v/>
      </c>
      <c r="U142" s="65" t="str">
        <f t="shared" ca="1" si="4"/>
        <v/>
      </c>
    </row>
    <row r="143" spans="1:22" ht="30" hidden="1" x14ac:dyDescent="0.25">
      <c r="A143" s="24"/>
      <c r="B143" s="24" t="str">
        <f t="shared" si="3"/>
        <v>X</v>
      </c>
      <c r="C143" s="24" t="str">
        <f>IF(OR(Tabella1[[#This Row],[LUN]]="X",Tabella1[[#This Row],[MAR]]="X",Tabella1[[#This Row],[MER]]="X",Tabella1[[#This Row],[GIO]]="X",Tabella1[[#This Row],[VEN]]="X",),"X","")</f>
        <v/>
      </c>
      <c r="D143" s="25" t="s">
        <v>961</v>
      </c>
      <c r="E143" s="26" t="s">
        <v>1152</v>
      </c>
      <c r="F143" s="26">
        <v>1000</v>
      </c>
      <c r="G143" s="26" t="s">
        <v>1153</v>
      </c>
      <c r="H143" s="27"/>
      <c r="I143" s="27"/>
      <c r="J143" s="27"/>
      <c r="K143" s="27"/>
      <c r="L143" s="27"/>
      <c r="M143" s="26" t="s">
        <v>29</v>
      </c>
      <c r="N143" s="26"/>
      <c r="O143" s="25"/>
      <c r="P143" s="26"/>
      <c r="Q143" s="26"/>
      <c r="R143" s="28">
        <v>45610</v>
      </c>
      <c r="S143" s="28" t="s">
        <v>380</v>
      </c>
      <c r="T143" s="24" t="str">
        <f ca="1">IF(AND('Inserimento dati'!$B$3=$H$2, Tabella1[[#This Row],[LUN]]="X"), "X",IF(AND('Inserimento dati'!$B$3=$I$2, Tabella1[[#This Row],[MAR]]="X"), "X", IF(AND('Inserimento dati'!$B$3=$J$2, Tabella1[[#This Row],[MER]]="X"), "X",IF(AND('Inserimento dati'!$B$3=$K$2, Tabella1[[#This Row],[GIO]]="X"), "X", IF(AND('Inserimento dati'!$B$3=$L$2, Tabella1[[#This Row],[VEN]]="X"), "X","")))))</f>
        <v/>
      </c>
      <c r="U143" s="65" t="str">
        <f t="shared" ca="1" si="4"/>
        <v/>
      </c>
    </row>
    <row r="144" spans="1:22" ht="30" hidden="1" x14ac:dyDescent="0.25">
      <c r="A144" s="24"/>
      <c r="B144" s="24" t="str">
        <f t="shared" si="3"/>
        <v>X</v>
      </c>
      <c r="C144" s="24" t="str">
        <f>IF(OR(Tabella1[[#This Row],[LUN]]="X",Tabella1[[#This Row],[MAR]]="X",Tabella1[[#This Row],[MER]]="X",Tabella1[[#This Row],[GIO]]="X",Tabella1[[#This Row],[VEN]]="X",),"X","")</f>
        <v/>
      </c>
      <c r="D144" s="25" t="s">
        <v>961</v>
      </c>
      <c r="E144" s="26" t="s">
        <v>1159</v>
      </c>
      <c r="F144" s="26">
        <v>1000</v>
      </c>
      <c r="G144" s="26" t="s">
        <v>1160</v>
      </c>
      <c r="H144" s="27"/>
      <c r="I144" s="27"/>
      <c r="J144" s="27"/>
      <c r="K144" s="27"/>
      <c r="L144" s="27"/>
      <c r="M144" s="26" t="s">
        <v>29</v>
      </c>
      <c r="N144" s="26"/>
      <c r="O144" s="25"/>
      <c r="P144" s="26"/>
      <c r="Q144" s="26" t="s">
        <v>1161</v>
      </c>
      <c r="R144" s="28"/>
      <c r="S144" s="28"/>
      <c r="T144" s="24" t="str">
        <f ca="1">IF(AND('Inserimento dati'!$B$3=$H$2, Tabella1[[#This Row],[LUN]]="X"), "X",IF(AND('Inserimento dati'!$B$3=$I$2, Tabella1[[#This Row],[MAR]]="X"), "X", IF(AND('Inserimento dati'!$B$3=$J$2, Tabella1[[#This Row],[MER]]="X"), "X",IF(AND('Inserimento dati'!$B$3=$K$2, Tabella1[[#This Row],[GIO]]="X"), "X", IF(AND('Inserimento dati'!$B$3=$L$2, Tabella1[[#This Row],[VEN]]="X"), "X","")))))</f>
        <v/>
      </c>
      <c r="U144" s="65" t="str">
        <f t="shared" ca="1" si="4"/>
        <v/>
      </c>
    </row>
    <row r="145" spans="1:22" ht="23.25" hidden="1" x14ac:dyDescent="0.25">
      <c r="A145" s="24"/>
      <c r="B145" s="24" t="str">
        <f t="shared" ref="B145:B146" si="5">IF(OR(A145="x",A145="X"),"",IF(ISBLANK(A145),"X",""))</f>
        <v>X</v>
      </c>
      <c r="C145" s="24" t="str">
        <f>IF(OR(Tabella1[[#This Row],[LUN]]="X",Tabella1[[#This Row],[MAR]]="X",Tabella1[[#This Row],[MER]]="X",Tabella1[[#This Row],[GIO]]="X",Tabella1[[#This Row],[VEN]]="X",),"X","")</f>
        <v/>
      </c>
      <c r="D145" s="25" t="s">
        <v>961</v>
      </c>
      <c r="E145" s="26" t="s">
        <v>1162</v>
      </c>
      <c r="F145" s="26">
        <v>700</v>
      </c>
      <c r="G145" s="26" t="s">
        <v>1163</v>
      </c>
      <c r="H145" s="27"/>
      <c r="I145" s="27"/>
      <c r="J145" s="27"/>
      <c r="K145" s="27"/>
      <c r="L145" s="27"/>
      <c r="M145" s="26" t="s">
        <v>29</v>
      </c>
      <c r="N145" s="26"/>
      <c r="O145" s="25"/>
      <c r="P145" s="26"/>
      <c r="Q145" s="26" t="s">
        <v>1164</v>
      </c>
      <c r="R145" s="28"/>
      <c r="S145" s="28"/>
      <c r="T145" s="24" t="str">
        <f ca="1">IF(AND('Inserimento dati'!$B$3=$H$2, Tabella1[[#This Row],[LUN]]="X"), "X",IF(AND('Inserimento dati'!$B$3=$I$2, Tabella1[[#This Row],[MAR]]="X"), "X", IF(AND('Inserimento dati'!$B$3=$J$2, Tabella1[[#This Row],[MER]]="X"), "X",IF(AND('Inserimento dati'!$B$3=$K$2, Tabella1[[#This Row],[GIO]]="X"), "X", IF(AND('Inserimento dati'!$B$3=$L$2, Tabella1[[#This Row],[VEN]]="X"), "X","")))))</f>
        <v/>
      </c>
      <c r="U145" s="65" t="str">
        <f t="shared" ca="1" si="4"/>
        <v/>
      </c>
    </row>
    <row r="146" spans="1:22" ht="30" hidden="1" x14ac:dyDescent="0.25">
      <c r="A146" s="24"/>
      <c r="B146" s="24" t="str">
        <f t="shared" si="5"/>
        <v>X</v>
      </c>
      <c r="C146" s="24" t="str">
        <f>IF(OR(Tabella1[[#This Row],[LUN]]="X",Tabella1[[#This Row],[MAR]]="X",Tabella1[[#This Row],[MER]]="X",Tabella1[[#This Row],[GIO]]="X",Tabella1[[#This Row],[VEN]]="X",),"X","")</f>
        <v/>
      </c>
      <c r="D146" s="25" t="s">
        <v>961</v>
      </c>
      <c r="E146" s="26" t="s">
        <v>1165</v>
      </c>
      <c r="F146" s="26">
        <v>600</v>
      </c>
      <c r="G146" s="26" t="s">
        <v>1166</v>
      </c>
      <c r="H146" s="27"/>
      <c r="I146" s="27"/>
      <c r="J146" s="27"/>
      <c r="K146" s="27"/>
      <c r="L146" s="27"/>
      <c r="M146" s="26" t="s">
        <v>29</v>
      </c>
      <c r="N146" s="26"/>
      <c r="O146" s="25"/>
      <c r="P146" s="26"/>
      <c r="Q146" s="26" t="s">
        <v>1167</v>
      </c>
      <c r="R146" s="28"/>
      <c r="S146" s="28"/>
      <c r="T146" s="24" t="str">
        <f ca="1">IF(AND('Inserimento dati'!$B$3=$H$2, Tabella1[[#This Row],[LUN]]="X"), "X",IF(AND('Inserimento dati'!$B$3=$I$2, Tabella1[[#This Row],[MAR]]="X"), "X", IF(AND('Inserimento dati'!$B$3=$J$2, Tabella1[[#This Row],[MER]]="X"), "X",IF(AND('Inserimento dati'!$B$3=$K$2, Tabella1[[#This Row],[GIO]]="X"), "X", IF(AND('Inserimento dati'!$B$3=$L$2, Tabella1[[#This Row],[VEN]]="X"), "X","")))))</f>
        <v/>
      </c>
      <c r="U146" s="65" t="str">
        <f t="shared" ca="1" si="4"/>
        <v/>
      </c>
    </row>
    <row r="147" spans="1:22" ht="23.25" hidden="1" x14ac:dyDescent="0.25">
      <c r="A147" s="24"/>
      <c r="B147" s="24"/>
      <c r="C147" s="24" t="str">
        <f>IF(OR(Tabella1[[#This Row],[LUN]]="X",Tabella1[[#This Row],[MAR]]="X",Tabella1[[#This Row],[MER]]="X",Tabella1[[#This Row],[GIO]]="X",Tabella1[[#This Row],[VEN]]="X",),"X","")</f>
        <v/>
      </c>
      <c r="D147" s="25" t="s">
        <v>961</v>
      </c>
      <c r="E147" s="26" t="s">
        <v>4525</v>
      </c>
      <c r="F147" s="26">
        <v>600</v>
      </c>
      <c r="G147" s="26" t="s">
        <v>4526</v>
      </c>
      <c r="H147" s="27"/>
      <c r="I147" s="27"/>
      <c r="J147" s="27"/>
      <c r="K147" s="27"/>
      <c r="L147" s="27"/>
      <c r="M147" s="59" t="s">
        <v>29</v>
      </c>
      <c r="N147" s="28"/>
      <c r="O147" s="29"/>
      <c r="P147" s="28"/>
      <c r="Q147" s="26"/>
      <c r="R147" s="28"/>
      <c r="S147" s="28"/>
      <c r="T147" s="30" t="str">
        <f ca="1">IF(AND('Inserimento dati'!$B$3=$H$2, Tabella1[[#This Row],[LUN]]="X"), "X",IF(AND('Inserimento dati'!$B$3=$I$2, Tabella1[[#This Row],[MAR]]="X"), "X", IF(AND('Inserimento dati'!$B$3=$J$2, Tabella1[[#This Row],[MER]]="X"), "X",IF(AND('Inserimento dati'!$B$3=$K$2, Tabella1[[#This Row],[GIO]]="X"), "X", IF(AND('Inserimento dati'!$B$3=$L$2, Tabella1[[#This Row],[VEN]]="X"), "X","")))))</f>
        <v/>
      </c>
      <c r="U147" s="54"/>
    </row>
    <row r="148" spans="1:22" ht="23.25" hidden="1" x14ac:dyDescent="0.25">
      <c r="A148" s="24"/>
      <c r="B148" s="24"/>
      <c r="C148" s="24" t="str">
        <f>IF(OR(Tabella1[[#This Row],[LUN]]="X",Tabella1[[#This Row],[MAR]]="X",Tabella1[[#This Row],[MER]]="X",Tabella1[[#This Row],[GIO]]="X",Tabella1[[#This Row],[VEN]]="X",),"X","")</f>
        <v/>
      </c>
      <c r="D148" s="25" t="s">
        <v>961</v>
      </c>
      <c r="E148" s="26" t="s">
        <v>4592</v>
      </c>
      <c r="F148" s="26">
        <v>500</v>
      </c>
      <c r="G148" s="26" t="s">
        <v>4593</v>
      </c>
      <c r="H148" s="27"/>
      <c r="I148" s="27"/>
      <c r="J148" s="27"/>
      <c r="K148" s="27"/>
      <c r="L148" s="27"/>
      <c r="M148" s="59" t="s">
        <v>29</v>
      </c>
      <c r="N148" s="28"/>
      <c r="O148" s="29"/>
      <c r="P148" s="28"/>
      <c r="Q148" s="26"/>
      <c r="R148" s="28"/>
      <c r="S148" s="28"/>
      <c r="T148" s="30" t="str">
        <f ca="1">IF(AND('Inserimento dati'!$B$3=$H$2, Tabella1[[#This Row],[LUN]]="X"), "X",IF(AND('Inserimento dati'!$B$3=$I$2, Tabella1[[#This Row],[MAR]]="X"), "X", IF(AND('Inserimento dati'!$B$3=$J$2, Tabella1[[#This Row],[MER]]="X"), "X",IF(AND('Inserimento dati'!$B$3=$K$2, Tabella1[[#This Row],[GIO]]="X"), "X", IF(AND('Inserimento dati'!$B$3=$L$2, Tabella1[[#This Row],[VEN]]="X"), "X","")))))</f>
        <v/>
      </c>
      <c r="U148" s="54"/>
    </row>
    <row r="149" spans="1:22" ht="45" hidden="1" x14ac:dyDescent="0.25">
      <c r="A149" s="24"/>
      <c r="B149" s="24"/>
      <c r="C149" s="24" t="str">
        <f>IF(OR(Tabella1[[#This Row],[LUN]]="X",Tabella1[[#This Row],[MAR]]="X",Tabella1[[#This Row],[MER]]="X",Tabella1[[#This Row],[GIO]]="X",Tabella1[[#This Row],[VEN]]="X",),"X","")</f>
        <v/>
      </c>
      <c r="D149" s="25" t="s">
        <v>961</v>
      </c>
      <c r="E149" s="26" t="s">
        <v>4502</v>
      </c>
      <c r="F149" s="26">
        <v>600</v>
      </c>
      <c r="G149" s="26" t="s">
        <v>4503</v>
      </c>
      <c r="H149" s="27"/>
      <c r="I149" s="27"/>
      <c r="J149" s="27"/>
      <c r="K149" s="27"/>
      <c r="L149" s="27"/>
      <c r="M149" s="59" t="s">
        <v>29</v>
      </c>
      <c r="N149" s="28"/>
      <c r="O149" s="29"/>
      <c r="P149" s="28"/>
      <c r="Q149" s="26" t="s">
        <v>4982</v>
      </c>
      <c r="R149" s="28">
        <v>46121</v>
      </c>
      <c r="S149" s="28" t="s">
        <v>35</v>
      </c>
      <c r="T149" s="30" t="str">
        <f ca="1">IF(AND('Inserimento dati'!$B$3=$H$2, Tabella1[[#This Row],[LUN]]="X"), "X",IF(AND('Inserimento dati'!$B$3=$I$2, Tabella1[[#This Row],[MAR]]="X"), "X", IF(AND('Inserimento dati'!$B$3=$J$2, Tabella1[[#This Row],[MER]]="X"), "X",IF(AND('Inserimento dati'!$B$3=$K$2, Tabella1[[#This Row],[GIO]]="X"), "X", IF(AND('Inserimento dati'!$B$3=$L$2, Tabella1[[#This Row],[VEN]]="X"), "X","")))))</f>
        <v/>
      </c>
      <c r="U149" s="54"/>
    </row>
    <row r="150" spans="1:22" ht="23.25" hidden="1" x14ac:dyDescent="0.25">
      <c r="A150" s="24"/>
      <c r="B150" s="24"/>
      <c r="C150" s="24" t="str">
        <f>IF(OR(Tabella1[[#This Row],[LUN]]="X",Tabella1[[#This Row],[MAR]]="X",Tabella1[[#This Row],[MER]]="X",Tabella1[[#This Row],[GIO]]="X",Tabella1[[#This Row],[VEN]]="X",),"X","")</f>
        <v/>
      </c>
      <c r="D150" s="25" t="s">
        <v>961</v>
      </c>
      <c r="E150" s="26" t="s">
        <v>4959</v>
      </c>
      <c r="F150" s="26">
        <v>600</v>
      </c>
      <c r="G150" s="26" t="s">
        <v>4960</v>
      </c>
      <c r="H150" s="27"/>
      <c r="I150" s="27"/>
      <c r="J150" s="27"/>
      <c r="K150" s="27"/>
      <c r="L150" s="27"/>
      <c r="M150" s="59" t="s">
        <v>631</v>
      </c>
      <c r="N150" s="28"/>
      <c r="O150" s="29"/>
      <c r="P150" s="28"/>
      <c r="Q150" s="26" t="s">
        <v>4965</v>
      </c>
      <c r="R150" s="28">
        <v>46120</v>
      </c>
      <c r="S150" s="28" t="s">
        <v>68</v>
      </c>
      <c r="T150" s="30" t="str">
        <f ca="1">IF(AND('Inserimento dati'!$B$3=$H$2, Tabella1[[#This Row],[LUN]]="X"), "X",IF(AND('Inserimento dati'!$B$3=$I$2, Tabella1[[#This Row],[MAR]]="X"), "X", IF(AND('Inserimento dati'!$B$3=$J$2, Tabella1[[#This Row],[MER]]="X"), "X",IF(AND('Inserimento dati'!$B$3=$K$2, Tabella1[[#This Row],[GIO]]="X"), "X", IF(AND('Inserimento dati'!$B$3=$L$2, Tabella1[[#This Row],[VEN]]="X"), "X","")))))</f>
        <v/>
      </c>
      <c r="U150" s="54"/>
    </row>
    <row r="151" spans="1:22" ht="23.25" hidden="1" x14ac:dyDescent="0.25">
      <c r="A151" s="24"/>
      <c r="B151" s="24"/>
      <c r="C151" s="24" t="str">
        <f>IF(OR(Tabella1[[#This Row],[LUN]]="X",Tabella1[[#This Row],[MAR]]="X",Tabella1[[#This Row],[MER]]="X",Tabella1[[#This Row],[GIO]]="X",Tabella1[[#This Row],[VEN]]="X",),"X","")</f>
        <v/>
      </c>
      <c r="D151" s="25" t="s">
        <v>961</v>
      </c>
      <c r="E151" s="26" t="s">
        <v>4623</v>
      </c>
      <c r="F151" s="26">
        <v>600</v>
      </c>
      <c r="G151" s="26" t="s">
        <v>4624</v>
      </c>
      <c r="H151" s="27"/>
      <c r="I151" s="27"/>
      <c r="J151" s="27"/>
      <c r="K151" s="27"/>
      <c r="L151" s="27"/>
      <c r="M151" s="59" t="s">
        <v>631</v>
      </c>
      <c r="N151" s="28"/>
      <c r="O151" s="29"/>
      <c r="P151" s="28"/>
      <c r="Q151" s="26"/>
      <c r="R151" s="28"/>
      <c r="S151" s="28"/>
      <c r="T151" s="30" t="str">
        <f ca="1">IF(AND('Inserimento dati'!$B$3=$H$2, Tabella1[[#This Row],[LUN]]="X"), "X",IF(AND('Inserimento dati'!$B$3=$I$2, Tabella1[[#This Row],[MAR]]="X"), "X", IF(AND('Inserimento dati'!$B$3=$J$2, Tabella1[[#This Row],[MER]]="X"), "X",IF(AND('Inserimento dati'!$B$3=$K$2, Tabella1[[#This Row],[GIO]]="X"), "X", IF(AND('Inserimento dati'!$B$3=$L$2, Tabella1[[#This Row],[VEN]]="X"), "X","")))))</f>
        <v/>
      </c>
      <c r="U151" s="54"/>
    </row>
    <row r="152" spans="1:22" ht="30" hidden="1" x14ac:dyDescent="0.25">
      <c r="A152" s="24"/>
      <c r="B152" s="24"/>
      <c r="C152" s="24" t="str">
        <f>IF(OR(Tabella1[[#This Row],[LUN]]="X",Tabella1[[#This Row],[MAR]]="X",Tabella1[[#This Row],[MER]]="X",Tabella1[[#This Row],[GIO]]="X",Tabella1[[#This Row],[VEN]]="X",),"X","")</f>
        <v/>
      </c>
      <c r="D152" s="25" t="s">
        <v>961</v>
      </c>
      <c r="E152" s="26" t="s">
        <v>4779</v>
      </c>
      <c r="F152" s="26">
        <v>500</v>
      </c>
      <c r="G152" s="26" t="s">
        <v>4780</v>
      </c>
      <c r="H152" s="27"/>
      <c r="I152" s="27"/>
      <c r="J152" s="27"/>
      <c r="K152" s="27"/>
      <c r="L152" s="27"/>
      <c r="M152" s="59" t="s">
        <v>631</v>
      </c>
      <c r="N152" s="28"/>
      <c r="O152" s="29"/>
      <c r="P152" s="28"/>
      <c r="Q152" s="26" t="s">
        <v>4798</v>
      </c>
      <c r="R152" s="28">
        <v>46100</v>
      </c>
      <c r="S152" s="28" t="s">
        <v>44</v>
      </c>
      <c r="T152" s="30" t="str">
        <f ca="1">IF(AND('Inserimento dati'!$B$3=$H$2, Tabella1[[#This Row],[LUN]]="X"), "X",IF(AND('Inserimento dati'!$B$3=$I$2, Tabella1[[#This Row],[MAR]]="X"), "X", IF(AND('Inserimento dati'!$B$3=$J$2, Tabella1[[#This Row],[MER]]="X"), "X",IF(AND('Inserimento dati'!$B$3=$K$2, Tabella1[[#This Row],[GIO]]="X"), "X", IF(AND('Inserimento dati'!$B$3=$L$2, Tabella1[[#This Row],[VEN]]="X"), "X","")))))</f>
        <v/>
      </c>
      <c r="U152" s="54"/>
    </row>
    <row r="153" spans="1:22" ht="30" hidden="1" x14ac:dyDescent="0.25">
      <c r="A153" s="24"/>
      <c r="B153" s="24"/>
      <c r="C153" s="24" t="str">
        <f>IF(OR(Tabella1[[#This Row],[LUN]]="X",Tabella1[[#This Row],[MAR]]="X",Tabella1[[#This Row],[MER]]="X",Tabella1[[#This Row],[GIO]]="X",Tabella1[[#This Row],[VEN]]="X",),"X","")</f>
        <v/>
      </c>
      <c r="D153" s="25" t="s">
        <v>961</v>
      </c>
      <c r="E153" s="26" t="s">
        <v>4781</v>
      </c>
      <c r="F153" s="26">
        <v>600</v>
      </c>
      <c r="G153" s="26" t="s">
        <v>4782</v>
      </c>
      <c r="H153" s="27"/>
      <c r="I153" s="27"/>
      <c r="J153" s="27"/>
      <c r="K153" s="27"/>
      <c r="L153" s="27"/>
      <c r="M153" s="59" t="s">
        <v>631</v>
      </c>
      <c r="N153" s="28"/>
      <c r="O153" s="29"/>
      <c r="P153" s="28"/>
      <c r="Q153" s="26" t="s">
        <v>4793</v>
      </c>
      <c r="R153" s="28">
        <v>46100</v>
      </c>
      <c r="S153" s="28" t="s">
        <v>35</v>
      </c>
      <c r="T153" s="30" t="str">
        <f ca="1">IF(AND('Inserimento dati'!$B$3=$H$2, Tabella1[[#This Row],[LUN]]="X"), "X",IF(AND('Inserimento dati'!$B$3=$I$2, Tabella1[[#This Row],[MAR]]="X"), "X", IF(AND('Inserimento dati'!$B$3=$J$2, Tabella1[[#This Row],[MER]]="X"), "X",IF(AND('Inserimento dati'!$B$3=$K$2, Tabella1[[#This Row],[GIO]]="X"), "X", IF(AND('Inserimento dati'!$B$3=$L$2, Tabella1[[#This Row],[VEN]]="X"), "X","")))))</f>
        <v/>
      </c>
      <c r="U153" s="54"/>
    </row>
    <row r="154" spans="1:22" ht="23.25" hidden="1" x14ac:dyDescent="0.25">
      <c r="A154" s="24"/>
      <c r="B154" s="24"/>
      <c r="C154" s="24" t="str">
        <f>IF(OR(Tabella1[[#This Row],[LUN]]="X",Tabella1[[#This Row],[MAR]]="X",Tabella1[[#This Row],[MER]]="X",Tabella1[[#This Row],[GIO]]="X",Tabella1[[#This Row],[VEN]]="X",),"X","")</f>
        <v/>
      </c>
      <c r="D154" s="25" t="s">
        <v>961</v>
      </c>
      <c r="E154" s="26" t="s">
        <v>4896</v>
      </c>
      <c r="F154" s="26">
        <v>1000</v>
      </c>
      <c r="G154" s="26" t="s">
        <v>4897</v>
      </c>
      <c r="H154" s="27"/>
      <c r="I154" s="27"/>
      <c r="J154" s="27"/>
      <c r="K154" s="27"/>
      <c r="L154" s="27"/>
      <c r="M154" s="59" t="s">
        <v>631</v>
      </c>
      <c r="N154" s="28"/>
      <c r="O154" s="29"/>
      <c r="P154" s="28"/>
      <c r="Q154" s="26" t="s">
        <v>4925</v>
      </c>
      <c r="R154" s="28">
        <v>46114</v>
      </c>
      <c r="S154" s="28" t="s">
        <v>35</v>
      </c>
      <c r="T154" s="30" t="str">
        <f ca="1">IF(AND('Inserimento dati'!$B$3=$H$2, Tabella1[[#This Row],[LUN]]="X"), "X",IF(AND('Inserimento dati'!$B$3=$I$2, Tabella1[[#This Row],[MAR]]="X"), "X", IF(AND('Inserimento dati'!$B$3=$J$2, Tabella1[[#This Row],[MER]]="X"), "X",IF(AND('Inserimento dati'!$B$3=$K$2, Tabella1[[#This Row],[GIO]]="X"), "X", IF(AND('Inserimento dati'!$B$3=$L$2, Tabella1[[#This Row],[VEN]]="X"), "X","")))))</f>
        <v/>
      </c>
      <c r="U154" s="54"/>
    </row>
    <row r="155" spans="1:22" ht="30" hidden="1" x14ac:dyDescent="0.25">
      <c r="A155" s="24"/>
      <c r="B155" s="24"/>
      <c r="C155" s="24" t="str">
        <f>IF(OR(Tabella1[[#This Row],[LUN]]="X",Tabella1[[#This Row],[MAR]]="X",Tabella1[[#This Row],[MER]]="X",Tabella1[[#This Row],[GIO]]="X",Tabella1[[#This Row],[VEN]]="X",),"X","")</f>
        <v/>
      </c>
      <c r="D155" s="25" t="s">
        <v>961</v>
      </c>
      <c r="E155" s="26" t="s">
        <v>4757</v>
      </c>
      <c r="F155" s="26">
        <v>500</v>
      </c>
      <c r="G155" s="26" t="s">
        <v>4758</v>
      </c>
      <c r="H155" s="27"/>
      <c r="I155" s="27"/>
      <c r="J155" s="27"/>
      <c r="K155" s="27"/>
      <c r="L155" s="27"/>
      <c r="M155" s="59" t="s">
        <v>631</v>
      </c>
      <c r="N155" s="28"/>
      <c r="O155" s="29"/>
      <c r="P155" s="28"/>
      <c r="Q155" s="26" t="s">
        <v>1066</v>
      </c>
      <c r="R155" s="28"/>
      <c r="S155" s="28" t="s">
        <v>2237</v>
      </c>
      <c r="T155" s="30" t="str">
        <f ca="1">IF(AND('Inserimento dati'!$B$3=$H$2, Tabella1[[#This Row],[LUN]]="X"), "X",IF(AND('Inserimento dati'!$B$3=$I$2, Tabella1[[#This Row],[MAR]]="X"), "X", IF(AND('Inserimento dati'!$B$3=$J$2, Tabella1[[#This Row],[MER]]="X"), "X",IF(AND('Inserimento dati'!$B$3=$K$2, Tabella1[[#This Row],[GIO]]="X"), "X", IF(AND('Inserimento dati'!$B$3=$L$2, Tabella1[[#This Row],[VEN]]="X"), "X","")))))</f>
        <v/>
      </c>
      <c r="U155" s="54"/>
    </row>
    <row r="156" spans="1:22" ht="30" hidden="1" x14ac:dyDescent="0.25">
      <c r="A156" s="24"/>
      <c r="B156" s="24"/>
      <c r="C156" s="24" t="str">
        <f>IF(OR(Tabella1[[#This Row],[LUN]]="X",Tabella1[[#This Row],[MAR]]="X",Tabella1[[#This Row],[MER]]="X",Tabella1[[#This Row],[GIO]]="X",Tabella1[[#This Row],[VEN]]="X",),"X","")</f>
        <v/>
      </c>
      <c r="D156" s="25" t="s">
        <v>961</v>
      </c>
      <c r="E156" s="26" t="s">
        <v>4951</v>
      </c>
      <c r="F156" s="26">
        <v>500</v>
      </c>
      <c r="G156" s="26" t="s">
        <v>4952</v>
      </c>
      <c r="H156" s="27"/>
      <c r="I156" s="27"/>
      <c r="J156" s="27"/>
      <c r="K156" s="27"/>
      <c r="L156" s="27"/>
      <c r="M156" s="59" t="s">
        <v>631</v>
      </c>
      <c r="N156" s="28"/>
      <c r="O156" s="29"/>
      <c r="P156" s="28"/>
      <c r="Q156" s="26" t="s">
        <v>4981</v>
      </c>
      <c r="R156" s="28">
        <v>46121</v>
      </c>
      <c r="S156" s="28" t="s">
        <v>1993</v>
      </c>
      <c r="T156" s="30" t="str">
        <f ca="1">IF(AND('Inserimento dati'!$B$3=$H$2, Tabella1[[#This Row],[LUN]]="X"), "X",IF(AND('Inserimento dati'!$B$3=$I$2, Tabella1[[#This Row],[MAR]]="X"), "X", IF(AND('Inserimento dati'!$B$3=$J$2, Tabella1[[#This Row],[MER]]="X"), "X",IF(AND('Inserimento dati'!$B$3=$K$2, Tabella1[[#This Row],[GIO]]="X"), "X", IF(AND('Inserimento dati'!$B$3=$L$2, Tabella1[[#This Row],[VEN]]="X"), "X","")))))</f>
        <v/>
      </c>
      <c r="U156" s="54"/>
    </row>
    <row r="157" spans="1:22" ht="30" hidden="1" x14ac:dyDescent="0.25">
      <c r="A157" s="24"/>
      <c r="B157" s="24"/>
      <c r="C157" s="24" t="str">
        <f>IF(OR(Tabella1[[#This Row],[LUN]]="X",Tabella1[[#This Row],[MAR]]="X",Tabella1[[#This Row],[MER]]="X",Tabella1[[#This Row],[GIO]]="X",Tabella1[[#This Row],[VEN]]="X",),"X","")</f>
        <v/>
      </c>
      <c r="D157" s="25" t="s">
        <v>961</v>
      </c>
      <c r="E157" s="26" t="s">
        <v>4975</v>
      </c>
      <c r="F157" s="26">
        <v>1000</v>
      </c>
      <c r="G157" s="26" t="s">
        <v>4976</v>
      </c>
      <c r="H157" s="27"/>
      <c r="I157" s="27"/>
      <c r="J157" s="27"/>
      <c r="K157" s="27"/>
      <c r="L157" s="27"/>
      <c r="M157" s="59" t="s">
        <v>631</v>
      </c>
      <c r="N157" s="28"/>
      <c r="O157" s="29"/>
      <c r="P157" s="28"/>
      <c r="Q157" s="26" t="s">
        <v>4980</v>
      </c>
      <c r="R157" s="28"/>
      <c r="S157" s="28" t="s">
        <v>72</v>
      </c>
      <c r="T157" s="30" t="str">
        <f ca="1">IF(AND('Inserimento dati'!$B$3=$H$2, Tabella1[[#This Row],[LUN]]="X"), "X",IF(AND('Inserimento dati'!$B$3=$I$2, Tabella1[[#This Row],[MAR]]="X"), "X", IF(AND('Inserimento dati'!$B$3=$J$2, Tabella1[[#This Row],[MER]]="X"), "X",IF(AND('Inserimento dati'!$B$3=$K$2, Tabella1[[#This Row],[GIO]]="X"), "X", IF(AND('Inserimento dati'!$B$3=$L$2, Tabella1[[#This Row],[VEN]]="X"), "X","")))))</f>
        <v/>
      </c>
      <c r="U157" s="54"/>
    </row>
    <row r="158" spans="1:22" ht="45" hidden="1" x14ac:dyDescent="0.25">
      <c r="A158" s="24"/>
      <c r="B158" s="24"/>
      <c r="C158" s="24" t="str">
        <f>IF(OR(Tabella1[[#This Row],[LUN]]="X",Tabella1[[#This Row],[MAR]]="X",Tabella1[[#This Row],[MER]]="X",Tabella1[[#This Row],[GIO]]="X",Tabella1[[#This Row],[VEN]]="X",),"X","")</f>
        <v/>
      </c>
      <c r="D158" s="25" t="s">
        <v>961</v>
      </c>
      <c r="E158" s="26" t="s">
        <v>4977</v>
      </c>
      <c r="F158" s="26">
        <v>1000</v>
      </c>
      <c r="G158" s="26" t="s">
        <v>4978</v>
      </c>
      <c r="H158" s="27"/>
      <c r="I158" s="27"/>
      <c r="J158" s="27"/>
      <c r="K158" s="27"/>
      <c r="L158" s="27"/>
      <c r="M158" s="59" t="s">
        <v>631</v>
      </c>
      <c r="N158" s="28"/>
      <c r="O158" s="29"/>
      <c r="P158" s="28"/>
      <c r="Q158" s="26" t="s">
        <v>5087</v>
      </c>
      <c r="R158" s="28">
        <v>46122</v>
      </c>
      <c r="S158" s="28" t="s">
        <v>44</v>
      </c>
      <c r="T158" s="30" t="str">
        <f ca="1">IF(AND('Inserimento dati'!$B$3=$H$2, Tabella1[[#This Row],[LUN]]="X"), "X",IF(AND('Inserimento dati'!$B$3=$I$2, Tabella1[[#This Row],[MAR]]="X"), "X", IF(AND('Inserimento dati'!$B$3=$J$2, Tabella1[[#This Row],[MER]]="X"), "X",IF(AND('Inserimento dati'!$B$3=$K$2, Tabella1[[#This Row],[GIO]]="X"), "X", IF(AND('Inserimento dati'!$B$3=$L$2, Tabella1[[#This Row],[VEN]]="X"), "X","")))))</f>
        <v/>
      </c>
      <c r="U158" s="54"/>
    </row>
    <row r="159" spans="1:22" ht="23.25" hidden="1" x14ac:dyDescent="0.25">
      <c r="A159" s="24"/>
      <c r="B159" s="24"/>
      <c r="C159" s="24" t="str">
        <f>IF(OR(Tabella1[[#This Row],[LUN]]="X",Tabella1[[#This Row],[MAR]]="X",Tabella1[[#This Row],[MER]]="X",Tabella1[[#This Row],[GIO]]="X",Tabella1[[#This Row],[VEN]]="X",),"X","")</f>
        <v/>
      </c>
      <c r="D159" s="25" t="s">
        <v>961</v>
      </c>
      <c r="E159" s="26" t="s">
        <v>4945</v>
      </c>
      <c r="F159" s="26">
        <v>1000</v>
      </c>
      <c r="G159" s="26" t="s">
        <v>4946</v>
      </c>
      <c r="H159" s="27"/>
      <c r="I159" s="27"/>
      <c r="J159" s="27"/>
      <c r="K159" s="27"/>
      <c r="L159" s="27"/>
      <c r="M159" s="59" t="s">
        <v>631</v>
      </c>
      <c r="N159" s="28"/>
      <c r="O159" s="29"/>
      <c r="P159" s="28"/>
      <c r="Q159" s="26"/>
      <c r="R159" s="28"/>
      <c r="S159" s="28"/>
      <c r="T159" s="30" t="str">
        <f ca="1">IF(AND('Inserimento dati'!$B$3=$H$2, Tabella1[[#This Row],[LUN]]="X"), "X",IF(AND('Inserimento dati'!$B$3=$I$2, Tabella1[[#This Row],[MAR]]="X"), "X", IF(AND('Inserimento dati'!$B$3=$J$2, Tabella1[[#This Row],[MER]]="X"), "X",IF(AND('Inserimento dati'!$B$3=$K$2, Tabella1[[#This Row],[GIO]]="X"), "X", IF(AND('Inserimento dati'!$B$3=$L$2, Tabella1[[#This Row],[VEN]]="X"), "X","")))))</f>
        <v/>
      </c>
      <c r="U159" s="54"/>
      <c r="V159" s="71">
        <v>46128.531550925924</v>
      </c>
    </row>
    <row r="160" spans="1:22" ht="23.25" hidden="1" x14ac:dyDescent="0.25">
      <c r="A160" s="24"/>
      <c r="B160" s="24"/>
      <c r="C160" s="24" t="str">
        <f>IF(OR(Tabella1[[#This Row],[LUN]]="X",Tabella1[[#This Row],[MAR]]="X",Tabella1[[#This Row],[MER]]="X",Tabella1[[#This Row],[GIO]]="X",Tabella1[[#This Row],[VEN]]="X",),"X","")</f>
        <v/>
      </c>
      <c r="D160" s="25" t="s">
        <v>961</v>
      </c>
      <c r="E160" s="26" t="s">
        <v>4931</v>
      </c>
      <c r="F160" s="26">
        <v>1000</v>
      </c>
      <c r="G160" s="26" t="s">
        <v>4932</v>
      </c>
      <c r="H160" s="27"/>
      <c r="I160" s="27"/>
      <c r="J160" s="27"/>
      <c r="K160" s="27"/>
      <c r="L160" s="27"/>
      <c r="M160" s="59" t="s">
        <v>631</v>
      </c>
      <c r="N160" s="28"/>
      <c r="O160" s="29"/>
      <c r="P160" s="28"/>
      <c r="Q160" s="26"/>
      <c r="R160" s="28"/>
      <c r="S160" s="28"/>
      <c r="T160" s="30" t="str">
        <f ca="1">IF(AND('Inserimento dati'!$B$3=$H$2, Tabella1[[#This Row],[LUN]]="X"), "X",IF(AND('Inserimento dati'!$B$3=$I$2, Tabella1[[#This Row],[MAR]]="X"), "X", IF(AND('Inserimento dati'!$B$3=$J$2, Tabella1[[#This Row],[MER]]="X"), "X",IF(AND('Inserimento dati'!$B$3=$K$2, Tabella1[[#This Row],[GIO]]="X"), "X", IF(AND('Inserimento dati'!$B$3=$L$2, Tabella1[[#This Row],[VEN]]="X"), "X","")))))</f>
        <v/>
      </c>
      <c r="U160" s="54"/>
    </row>
    <row r="161" spans="1:21" ht="23.25" hidden="1" x14ac:dyDescent="0.25">
      <c r="A161" s="24"/>
      <c r="B161" s="24"/>
      <c r="C161" s="24" t="str">
        <f>IF(OR(Tabella1[[#This Row],[LUN]]="X",Tabella1[[#This Row],[MAR]]="X",Tabella1[[#This Row],[MER]]="X",Tabella1[[#This Row],[GIO]]="X",Tabella1[[#This Row],[VEN]]="X",),"X","")</f>
        <v/>
      </c>
      <c r="D161" s="25" t="s">
        <v>961</v>
      </c>
      <c r="E161" s="26" t="s">
        <v>4908</v>
      </c>
      <c r="F161" s="26">
        <v>600</v>
      </c>
      <c r="G161" s="26" t="s">
        <v>4909</v>
      </c>
      <c r="H161" s="27"/>
      <c r="I161" s="27"/>
      <c r="J161" s="27"/>
      <c r="K161" s="27"/>
      <c r="L161" s="27"/>
      <c r="M161" s="59" t="s">
        <v>631</v>
      </c>
      <c r="N161" s="28"/>
      <c r="O161" s="29"/>
      <c r="P161" s="28"/>
      <c r="Q161" s="26"/>
      <c r="R161" s="28"/>
      <c r="S161" s="28"/>
      <c r="T161" s="30" t="str">
        <f ca="1">IF(AND('Inserimento dati'!$B$3=$H$2, Tabella1[[#This Row],[LUN]]="X"), "X",IF(AND('Inserimento dati'!$B$3=$I$2, Tabella1[[#This Row],[MAR]]="X"), "X", IF(AND('Inserimento dati'!$B$3=$J$2, Tabella1[[#This Row],[MER]]="X"), "X",IF(AND('Inserimento dati'!$B$3=$K$2, Tabella1[[#This Row],[GIO]]="X"), "X", IF(AND('Inserimento dati'!$B$3=$L$2, Tabella1[[#This Row],[VEN]]="X"), "X","")))))</f>
        <v/>
      </c>
      <c r="U161" s="54"/>
    </row>
    <row r="162" spans="1:21" ht="23.25" hidden="1" x14ac:dyDescent="0.25">
      <c r="A162" s="24"/>
      <c r="B162" s="24"/>
      <c r="C162" s="24" t="str">
        <f>IF(OR(Tabella1[[#This Row],[LUN]]="X",Tabella1[[#This Row],[MAR]]="X",Tabella1[[#This Row],[MER]]="X",Tabella1[[#This Row],[GIO]]="X",Tabella1[[#This Row],[VEN]]="X",),"X","")</f>
        <v/>
      </c>
      <c r="D162" s="25" t="s">
        <v>961</v>
      </c>
      <c r="E162" s="26" t="s">
        <v>4823</v>
      </c>
      <c r="F162" s="26">
        <v>1000</v>
      </c>
      <c r="G162" s="26" t="s">
        <v>4824</v>
      </c>
      <c r="H162" s="27"/>
      <c r="I162" s="27"/>
      <c r="J162" s="27"/>
      <c r="K162" s="27"/>
      <c r="L162" s="27"/>
      <c r="M162" s="59" t="s">
        <v>631</v>
      </c>
      <c r="N162" s="28"/>
      <c r="O162" s="29"/>
      <c r="P162" s="28"/>
      <c r="Q162" s="26"/>
      <c r="R162" s="28"/>
      <c r="S162" s="28"/>
      <c r="T162" s="30" t="str">
        <f ca="1">IF(AND('Inserimento dati'!$B$3=$H$2, Tabella1[[#This Row],[LUN]]="X"), "X",IF(AND('Inserimento dati'!$B$3=$I$2, Tabella1[[#This Row],[MAR]]="X"), "X", IF(AND('Inserimento dati'!$B$3=$J$2, Tabella1[[#This Row],[MER]]="X"), "X",IF(AND('Inserimento dati'!$B$3=$K$2, Tabella1[[#This Row],[GIO]]="X"), "X", IF(AND('Inserimento dati'!$B$3=$L$2, Tabella1[[#This Row],[VEN]]="X"), "X","")))))</f>
        <v/>
      </c>
      <c r="U162" s="54"/>
    </row>
    <row r="163" spans="1:21" ht="23.25" hidden="1" x14ac:dyDescent="0.25">
      <c r="A163" s="24"/>
      <c r="B163" s="24"/>
      <c r="C163" s="24" t="str">
        <f>IF(OR(Tabella1[[#This Row],[LUN]]="X",Tabella1[[#This Row],[MAR]]="X",Tabella1[[#This Row],[MER]]="X",Tabella1[[#This Row],[GIO]]="X",Tabella1[[#This Row],[VEN]]="X",),"X","")</f>
        <v/>
      </c>
      <c r="D163" s="25" t="s">
        <v>961</v>
      </c>
      <c r="E163" s="26" t="s">
        <v>4759</v>
      </c>
      <c r="F163" s="26">
        <v>600</v>
      </c>
      <c r="G163" s="26" t="s">
        <v>4760</v>
      </c>
      <c r="H163" s="27"/>
      <c r="I163" s="27"/>
      <c r="J163" s="27"/>
      <c r="K163" s="27"/>
      <c r="L163" s="27"/>
      <c r="M163" s="59" t="s">
        <v>631</v>
      </c>
      <c r="N163" s="28"/>
      <c r="O163" s="29"/>
      <c r="P163" s="28"/>
      <c r="Q163" s="26"/>
      <c r="R163" s="28"/>
      <c r="S163" s="28"/>
      <c r="T163" s="30" t="str">
        <f ca="1">IF(AND('Inserimento dati'!$B$3=$H$2, Tabella1[[#This Row],[LUN]]="X"), "X",IF(AND('Inserimento dati'!$B$3=$I$2, Tabella1[[#This Row],[MAR]]="X"), "X", IF(AND('Inserimento dati'!$B$3=$J$2, Tabella1[[#This Row],[MER]]="X"), "X",IF(AND('Inserimento dati'!$B$3=$K$2, Tabella1[[#This Row],[GIO]]="X"), "X", IF(AND('Inserimento dati'!$B$3=$L$2, Tabella1[[#This Row],[VEN]]="X"), "X","")))))</f>
        <v/>
      </c>
      <c r="U163" s="54"/>
    </row>
    <row r="164" spans="1:21" ht="30" hidden="1" x14ac:dyDescent="0.25">
      <c r="A164" s="24"/>
      <c r="B164" s="24"/>
      <c r="C164" s="24" t="str">
        <f>IF(OR(Tabella1[[#This Row],[LUN]]="X",Tabella1[[#This Row],[MAR]]="X",Tabella1[[#This Row],[MER]]="X",Tabella1[[#This Row],[GIO]]="X",Tabella1[[#This Row],[VEN]]="X",),"X","")</f>
        <v/>
      </c>
      <c r="D164" s="25" t="s">
        <v>961</v>
      </c>
      <c r="E164" s="26" t="s">
        <v>4621</v>
      </c>
      <c r="F164" s="26">
        <v>1000</v>
      </c>
      <c r="G164" s="26" t="s">
        <v>4622</v>
      </c>
      <c r="H164" s="27"/>
      <c r="I164" s="27"/>
      <c r="J164" s="27"/>
      <c r="K164" s="27"/>
      <c r="L164" s="27"/>
      <c r="M164" s="59" t="s">
        <v>631</v>
      </c>
      <c r="N164" s="28"/>
      <c r="O164" s="29"/>
      <c r="P164" s="28"/>
      <c r="Q164" s="26"/>
      <c r="R164" s="28"/>
      <c r="S164" s="28"/>
      <c r="T164" s="30" t="str">
        <f ca="1">IF(AND('Inserimento dati'!$B$3=$H$2, Tabella1[[#This Row],[LUN]]="X"), "X",IF(AND('Inserimento dati'!$B$3=$I$2, Tabella1[[#This Row],[MAR]]="X"), "X", IF(AND('Inserimento dati'!$B$3=$J$2, Tabella1[[#This Row],[MER]]="X"), "X",IF(AND('Inserimento dati'!$B$3=$K$2, Tabella1[[#This Row],[GIO]]="X"), "X", IF(AND('Inserimento dati'!$B$3=$L$2, Tabella1[[#This Row],[VEN]]="X"), "X","")))))</f>
        <v/>
      </c>
      <c r="U164" s="54"/>
    </row>
    <row r="165" spans="1:21" ht="23.25" hidden="1" x14ac:dyDescent="0.25">
      <c r="A165" s="24"/>
      <c r="B165" s="24"/>
      <c r="C165" s="24" t="str">
        <f>IF(OR(Tabella1[[#This Row],[LUN]]="X",Tabella1[[#This Row],[MAR]]="X",Tabella1[[#This Row],[MER]]="X",Tabella1[[#This Row],[GIO]]="X",Tabella1[[#This Row],[VEN]]="X",),"X","")</f>
        <v/>
      </c>
      <c r="D165" s="25" t="s">
        <v>961</v>
      </c>
      <c r="E165" s="26" t="s">
        <v>4572</v>
      </c>
      <c r="F165" s="26">
        <v>500</v>
      </c>
      <c r="G165" s="26" t="s">
        <v>4573</v>
      </c>
      <c r="H165" s="27"/>
      <c r="I165" s="27"/>
      <c r="J165" s="27"/>
      <c r="K165" s="27"/>
      <c r="L165" s="27"/>
      <c r="M165" s="59" t="s">
        <v>631</v>
      </c>
      <c r="N165" s="28"/>
      <c r="O165" s="29"/>
      <c r="P165" s="28"/>
      <c r="Q165" s="26"/>
      <c r="R165" s="28"/>
      <c r="S165" s="28"/>
      <c r="T165" s="30" t="str">
        <f ca="1">IF(AND('Inserimento dati'!$B$3=$H$2, Tabella1[[#This Row],[LUN]]="X"), "X",IF(AND('Inserimento dati'!$B$3=$I$2, Tabella1[[#This Row],[MAR]]="X"), "X", IF(AND('Inserimento dati'!$B$3=$J$2, Tabella1[[#This Row],[MER]]="X"), "X",IF(AND('Inserimento dati'!$B$3=$K$2, Tabella1[[#This Row],[GIO]]="X"), "X", IF(AND('Inserimento dati'!$B$3=$L$2, Tabella1[[#This Row],[VEN]]="X"), "X","")))))</f>
        <v/>
      </c>
      <c r="U165" s="54"/>
    </row>
    <row r="166" spans="1:21" ht="23.25" hidden="1" x14ac:dyDescent="0.25">
      <c r="A166" s="24"/>
      <c r="B166" s="24"/>
      <c r="C166" s="24" t="str">
        <f>IF(OR(Tabella1[[#This Row],[LUN]]="X",Tabella1[[#This Row],[MAR]]="X",Tabella1[[#This Row],[MER]]="X",Tabella1[[#This Row],[GIO]]="X",Tabella1[[#This Row],[VEN]]="X",),"X","")</f>
        <v/>
      </c>
      <c r="D166" s="25" t="s">
        <v>961</v>
      </c>
      <c r="E166" s="26" t="s">
        <v>4545</v>
      </c>
      <c r="F166" s="26">
        <v>1000</v>
      </c>
      <c r="G166" s="26" t="s">
        <v>4546</v>
      </c>
      <c r="H166" s="27"/>
      <c r="I166" s="27"/>
      <c r="J166" s="27"/>
      <c r="K166" s="27"/>
      <c r="L166" s="27"/>
      <c r="M166" s="59" t="s">
        <v>631</v>
      </c>
      <c r="N166" s="28"/>
      <c r="O166" s="29"/>
      <c r="P166" s="28"/>
      <c r="Q166" s="26"/>
      <c r="R166" s="28"/>
      <c r="S166" s="28"/>
      <c r="T166" s="30" t="str">
        <f ca="1">IF(AND('Inserimento dati'!$B$3=$H$2, Tabella1[[#This Row],[LUN]]="X"), "X",IF(AND('Inserimento dati'!$B$3=$I$2, Tabella1[[#This Row],[MAR]]="X"), "X", IF(AND('Inserimento dati'!$B$3=$J$2, Tabella1[[#This Row],[MER]]="X"), "X",IF(AND('Inserimento dati'!$B$3=$K$2, Tabella1[[#This Row],[GIO]]="X"), "X", IF(AND('Inserimento dati'!$B$3=$L$2, Tabella1[[#This Row],[VEN]]="X"), "X","")))))</f>
        <v/>
      </c>
      <c r="U166" s="54"/>
    </row>
    <row r="167" spans="1:21" ht="23.25" hidden="1" x14ac:dyDescent="0.25">
      <c r="A167" s="24"/>
      <c r="B167" s="24"/>
      <c r="C167" s="24" t="str">
        <f>IF(OR(Tabella1[[#This Row],[LUN]]="X",Tabella1[[#This Row],[MAR]]="X",Tabella1[[#This Row],[MER]]="X",Tabella1[[#This Row],[GIO]]="X",Tabella1[[#This Row],[VEN]]="X",),"X","")</f>
        <v/>
      </c>
      <c r="D167" s="25" t="s">
        <v>961</v>
      </c>
      <c r="E167" s="26" t="s">
        <v>4543</v>
      </c>
      <c r="F167" s="26">
        <v>500</v>
      </c>
      <c r="G167" s="26" t="s">
        <v>4544</v>
      </c>
      <c r="H167" s="27"/>
      <c r="I167" s="27"/>
      <c r="J167" s="27"/>
      <c r="K167" s="27"/>
      <c r="L167" s="27"/>
      <c r="M167" s="59" t="s">
        <v>631</v>
      </c>
      <c r="N167" s="28"/>
      <c r="O167" s="29"/>
      <c r="P167" s="28"/>
      <c r="Q167" s="26"/>
      <c r="R167" s="28"/>
      <c r="S167" s="28"/>
      <c r="T167" s="30" t="str">
        <f ca="1">IF(AND('Inserimento dati'!$B$3=$H$2, Tabella1[[#This Row],[LUN]]="X"), "X",IF(AND('Inserimento dati'!$B$3=$I$2, Tabella1[[#This Row],[MAR]]="X"), "X", IF(AND('Inserimento dati'!$B$3=$J$2, Tabella1[[#This Row],[MER]]="X"), "X",IF(AND('Inserimento dati'!$B$3=$K$2, Tabella1[[#This Row],[GIO]]="X"), "X", IF(AND('Inserimento dati'!$B$3=$L$2, Tabella1[[#This Row],[VEN]]="X"), "X","")))))</f>
        <v/>
      </c>
      <c r="U167" s="54"/>
    </row>
    <row r="168" spans="1:21" ht="23.25" hidden="1" x14ac:dyDescent="0.25">
      <c r="A168" s="24"/>
      <c r="B168" s="24"/>
      <c r="C168" s="24" t="str">
        <f>IF(OR(Tabella1[[#This Row],[LUN]]="X",Tabella1[[#This Row],[MAR]]="X",Tabella1[[#This Row],[MER]]="X",Tabella1[[#This Row],[GIO]]="X",Tabella1[[#This Row],[VEN]]="X",),"X","")</f>
        <v/>
      </c>
      <c r="D168" s="25" t="s">
        <v>961</v>
      </c>
      <c r="E168" s="26" t="s">
        <v>4535</v>
      </c>
      <c r="F168" s="26">
        <v>600</v>
      </c>
      <c r="G168" s="26" t="s">
        <v>4536</v>
      </c>
      <c r="H168" s="27"/>
      <c r="I168" s="27"/>
      <c r="J168" s="27"/>
      <c r="K168" s="27"/>
      <c r="L168" s="27"/>
      <c r="M168" s="59" t="s">
        <v>631</v>
      </c>
      <c r="N168" s="28"/>
      <c r="O168" s="29"/>
      <c r="P168" s="28"/>
      <c r="Q168" s="26"/>
      <c r="R168" s="28"/>
      <c r="S168" s="28"/>
      <c r="T168" s="30" t="str">
        <f ca="1">IF(AND('Inserimento dati'!$B$3=$H$2, Tabella1[[#This Row],[LUN]]="X"), "X",IF(AND('Inserimento dati'!$B$3=$I$2, Tabella1[[#This Row],[MAR]]="X"), "X", IF(AND('Inserimento dati'!$B$3=$J$2, Tabella1[[#This Row],[MER]]="X"), "X",IF(AND('Inserimento dati'!$B$3=$K$2, Tabella1[[#This Row],[GIO]]="X"), "X", IF(AND('Inserimento dati'!$B$3=$L$2, Tabella1[[#This Row],[VEN]]="X"), "X","")))))</f>
        <v/>
      </c>
      <c r="U168" s="54"/>
    </row>
    <row r="169" spans="1:21" ht="30" hidden="1" x14ac:dyDescent="0.25">
      <c r="A169" s="24"/>
      <c r="B169" s="24"/>
      <c r="C169" s="24" t="str">
        <f>IF(OR(Tabella1[[#This Row],[LUN]]="X",Tabella1[[#This Row],[MAR]]="X",Tabella1[[#This Row],[MER]]="X",Tabella1[[#This Row],[GIO]]="X",Tabella1[[#This Row],[VEN]]="X",),"X","")</f>
        <v/>
      </c>
      <c r="D169" s="25" t="s">
        <v>961</v>
      </c>
      <c r="E169" s="26" t="s">
        <v>4531</v>
      </c>
      <c r="F169" s="26">
        <v>500</v>
      </c>
      <c r="G169" s="26" t="s">
        <v>4532</v>
      </c>
      <c r="H169" s="27"/>
      <c r="I169" s="27"/>
      <c r="J169" s="27"/>
      <c r="K169" s="27"/>
      <c r="L169" s="27"/>
      <c r="M169" s="59" t="s">
        <v>631</v>
      </c>
      <c r="N169" s="28"/>
      <c r="O169" s="29"/>
      <c r="P169" s="28"/>
      <c r="Q169" s="26"/>
      <c r="R169" s="28"/>
      <c r="S169" s="28"/>
      <c r="T169" s="30" t="str">
        <f ca="1">IF(AND('Inserimento dati'!$B$3=$H$2, Tabella1[[#This Row],[LUN]]="X"), "X",IF(AND('Inserimento dati'!$B$3=$I$2, Tabella1[[#This Row],[MAR]]="X"), "X", IF(AND('Inserimento dati'!$B$3=$J$2, Tabella1[[#This Row],[MER]]="X"), "X",IF(AND('Inserimento dati'!$B$3=$K$2, Tabella1[[#This Row],[GIO]]="X"), "X", IF(AND('Inserimento dati'!$B$3=$L$2, Tabella1[[#This Row],[VEN]]="X"), "X","")))))</f>
        <v/>
      </c>
      <c r="U169" s="54"/>
    </row>
    <row r="170" spans="1:21" ht="23.25" hidden="1" x14ac:dyDescent="0.25">
      <c r="A170" s="24"/>
      <c r="B170" s="24"/>
      <c r="C170" s="24" t="str">
        <f>IF(OR(Tabella1[[#This Row],[LUN]]="X",Tabella1[[#This Row],[MAR]]="X",Tabella1[[#This Row],[MER]]="X",Tabella1[[#This Row],[GIO]]="X",Tabella1[[#This Row],[VEN]]="X",),"X","")</f>
        <v/>
      </c>
      <c r="D170" s="25" t="s">
        <v>961</v>
      </c>
      <c r="E170" s="26" t="s">
        <v>4529</v>
      </c>
      <c r="F170" s="26">
        <v>600</v>
      </c>
      <c r="G170" s="26" t="s">
        <v>4530</v>
      </c>
      <c r="H170" s="27"/>
      <c r="I170" s="27"/>
      <c r="J170" s="27"/>
      <c r="K170" s="27"/>
      <c r="L170" s="27"/>
      <c r="M170" s="59" t="s">
        <v>631</v>
      </c>
      <c r="N170" s="28"/>
      <c r="O170" s="29"/>
      <c r="P170" s="28"/>
      <c r="Q170" s="26"/>
      <c r="R170" s="28"/>
      <c r="S170" s="28"/>
      <c r="T170" s="30" t="str">
        <f ca="1">IF(AND('Inserimento dati'!$B$3=$H$2, Tabella1[[#This Row],[LUN]]="X"), "X",IF(AND('Inserimento dati'!$B$3=$I$2, Tabella1[[#This Row],[MAR]]="X"), "X", IF(AND('Inserimento dati'!$B$3=$J$2, Tabella1[[#This Row],[MER]]="X"), "X",IF(AND('Inserimento dati'!$B$3=$K$2, Tabella1[[#This Row],[GIO]]="X"), "X", IF(AND('Inserimento dati'!$B$3=$L$2, Tabella1[[#This Row],[VEN]]="X"), "X","")))))</f>
        <v/>
      </c>
      <c r="U170" s="54"/>
    </row>
    <row r="171" spans="1:21" ht="23.25" hidden="1" x14ac:dyDescent="0.25">
      <c r="A171" s="24"/>
      <c r="B171" s="24"/>
      <c r="C171" s="24" t="str">
        <f>IF(OR(Tabella1[[#This Row],[LUN]]="X",Tabella1[[#This Row],[MAR]]="X",Tabella1[[#This Row],[MER]]="X",Tabella1[[#This Row],[GIO]]="X",Tabella1[[#This Row],[VEN]]="X",),"X","")</f>
        <v/>
      </c>
      <c r="D171" s="25" t="s">
        <v>961</v>
      </c>
      <c r="E171" s="26" t="s">
        <v>4507</v>
      </c>
      <c r="F171" s="26">
        <v>600</v>
      </c>
      <c r="G171" s="26" t="s">
        <v>4508</v>
      </c>
      <c r="H171" s="27"/>
      <c r="I171" s="27"/>
      <c r="J171" s="27"/>
      <c r="K171" s="27"/>
      <c r="L171" s="27"/>
      <c r="M171" s="59" t="s">
        <v>631</v>
      </c>
      <c r="N171" s="28"/>
      <c r="O171" s="29"/>
      <c r="P171" s="28"/>
      <c r="Q171" s="26"/>
      <c r="R171" s="28"/>
      <c r="S171" s="28"/>
      <c r="T171" s="30" t="str">
        <f ca="1">IF(AND('Inserimento dati'!$B$3=$H$2, Tabella1[[#This Row],[LUN]]="X"), "X",IF(AND('Inserimento dati'!$B$3=$I$2, Tabella1[[#This Row],[MAR]]="X"), "X", IF(AND('Inserimento dati'!$B$3=$J$2, Tabella1[[#This Row],[MER]]="X"), "X",IF(AND('Inserimento dati'!$B$3=$K$2, Tabella1[[#This Row],[GIO]]="X"), "X", IF(AND('Inserimento dati'!$B$3=$L$2, Tabella1[[#This Row],[VEN]]="X"), "X","")))))</f>
        <v/>
      </c>
      <c r="U171" s="54"/>
    </row>
    <row r="172" spans="1:21" ht="23.25" hidden="1" x14ac:dyDescent="0.25">
      <c r="A172" s="24"/>
      <c r="B172" s="24"/>
      <c r="C172" s="24" t="str">
        <f>IF(OR(Tabella1[[#This Row],[LUN]]="X",Tabella1[[#This Row],[MAR]]="X",Tabella1[[#This Row],[MER]]="X",Tabella1[[#This Row],[GIO]]="X",Tabella1[[#This Row],[VEN]]="X",),"X","")</f>
        <v/>
      </c>
      <c r="D172" s="25" t="s">
        <v>961</v>
      </c>
      <c r="E172" s="26" t="s">
        <v>1345</v>
      </c>
      <c r="F172" s="26">
        <v>1000</v>
      </c>
      <c r="G172" s="26" t="s">
        <v>1346</v>
      </c>
      <c r="H172" s="27"/>
      <c r="I172" s="27"/>
      <c r="J172" s="27"/>
      <c r="K172" s="27"/>
      <c r="L172" s="27"/>
      <c r="M172" s="59" t="s">
        <v>631</v>
      </c>
      <c r="N172" s="28"/>
      <c r="O172" s="29"/>
      <c r="P172" s="28"/>
      <c r="Q172" s="26"/>
      <c r="R172" s="28"/>
      <c r="S172" s="28"/>
      <c r="T172" s="30" t="str">
        <f ca="1">IF(AND('Inserimento dati'!$B$3=$H$2, Tabella1[[#This Row],[LUN]]="X"), "X",IF(AND('Inserimento dati'!$B$3=$I$2, Tabella1[[#This Row],[MAR]]="X"), "X", IF(AND('Inserimento dati'!$B$3=$J$2, Tabella1[[#This Row],[MER]]="X"), "X",IF(AND('Inserimento dati'!$B$3=$K$2, Tabella1[[#This Row],[GIO]]="X"), "X", IF(AND('Inserimento dati'!$B$3=$L$2, Tabella1[[#This Row],[VEN]]="X"), "X","")))))</f>
        <v/>
      </c>
      <c r="U172" s="54"/>
    </row>
    <row r="173" spans="1:21" ht="30" hidden="1" x14ac:dyDescent="0.25">
      <c r="A173" s="24"/>
      <c r="B173" s="24"/>
      <c r="C173" s="24" t="str">
        <f>IF(OR(Tabella1[[#This Row],[LUN]]="X",Tabella1[[#This Row],[MAR]]="X",Tabella1[[#This Row],[MER]]="X",Tabella1[[#This Row],[GIO]]="X",Tabella1[[#This Row],[VEN]]="X",),"X","")</f>
        <v/>
      </c>
      <c r="D173" s="25" t="s">
        <v>961</v>
      </c>
      <c r="E173" s="26" t="s">
        <v>1547</v>
      </c>
      <c r="F173" s="26">
        <v>500</v>
      </c>
      <c r="G173" s="26" t="s">
        <v>1548</v>
      </c>
      <c r="H173" s="27"/>
      <c r="I173" s="27"/>
      <c r="J173" s="27"/>
      <c r="K173" s="27"/>
      <c r="L173" s="27"/>
      <c r="M173" s="59" t="s">
        <v>631</v>
      </c>
      <c r="N173" s="28"/>
      <c r="O173" s="29"/>
      <c r="P173" s="28"/>
      <c r="Q173" s="26"/>
      <c r="R173" s="28"/>
      <c r="S173" s="28"/>
      <c r="T173" s="30" t="str">
        <f ca="1">IF(AND('Inserimento dati'!$B$3=$H$2, Tabella1[[#This Row],[LUN]]="X"), "X",IF(AND('Inserimento dati'!$B$3=$I$2, Tabella1[[#This Row],[MAR]]="X"), "X", IF(AND('Inserimento dati'!$B$3=$J$2, Tabella1[[#This Row],[MER]]="X"), "X",IF(AND('Inserimento dati'!$B$3=$K$2, Tabella1[[#This Row],[GIO]]="X"), "X", IF(AND('Inserimento dati'!$B$3=$L$2, Tabella1[[#This Row],[VEN]]="X"), "X","")))))</f>
        <v/>
      </c>
      <c r="U173" s="54"/>
    </row>
    <row r="174" spans="1:21" ht="30" hidden="1" x14ac:dyDescent="0.25">
      <c r="A174" s="24"/>
      <c r="B174" s="24"/>
      <c r="C174" s="24" t="str">
        <f>IF(OR(Tabella1[[#This Row],[LUN]]="X",Tabella1[[#This Row],[MAR]]="X",Tabella1[[#This Row],[MER]]="X",Tabella1[[#This Row],[GIO]]="X",Tabella1[[#This Row],[VEN]]="X",),"X","")</f>
        <v/>
      </c>
      <c r="D174" s="25" t="s">
        <v>961</v>
      </c>
      <c r="E174" s="26" t="s">
        <v>1545</v>
      </c>
      <c r="F174" s="26">
        <v>500</v>
      </c>
      <c r="G174" s="26" t="s">
        <v>1546</v>
      </c>
      <c r="H174" s="27"/>
      <c r="I174" s="27"/>
      <c r="J174" s="27"/>
      <c r="K174" s="27"/>
      <c r="L174" s="27"/>
      <c r="M174" s="59" t="s">
        <v>631</v>
      </c>
      <c r="N174" s="28"/>
      <c r="O174" s="29"/>
      <c r="P174" s="28"/>
      <c r="Q174" s="26"/>
      <c r="R174" s="28"/>
      <c r="S174" s="28"/>
      <c r="T174" s="30" t="str">
        <f ca="1">IF(AND('Inserimento dati'!$B$3=$H$2, Tabella1[[#This Row],[LUN]]="X"), "X",IF(AND('Inserimento dati'!$B$3=$I$2, Tabella1[[#This Row],[MAR]]="X"), "X", IF(AND('Inserimento dati'!$B$3=$J$2, Tabella1[[#This Row],[MER]]="X"), "X",IF(AND('Inserimento dati'!$B$3=$K$2, Tabella1[[#This Row],[GIO]]="X"), "X", IF(AND('Inserimento dati'!$B$3=$L$2, Tabella1[[#This Row],[VEN]]="X"), "X","")))))</f>
        <v/>
      </c>
      <c r="U174" s="54"/>
    </row>
    <row r="175" spans="1:21" ht="30" hidden="1" x14ac:dyDescent="0.25">
      <c r="A175" s="24"/>
      <c r="B175" s="24"/>
      <c r="C175" s="24" t="str">
        <f>IF(OR(Tabella1[[#This Row],[LUN]]="X",Tabella1[[#This Row],[MAR]]="X",Tabella1[[#This Row],[MER]]="X",Tabella1[[#This Row],[GIO]]="X",Tabella1[[#This Row],[VEN]]="X",),"X","")</f>
        <v/>
      </c>
      <c r="D175" s="25" t="s">
        <v>961</v>
      </c>
      <c r="E175" s="26" t="s">
        <v>1541</v>
      </c>
      <c r="F175" s="26" t="s">
        <v>1048</v>
      </c>
      <c r="G175" s="26" t="s">
        <v>1542</v>
      </c>
      <c r="H175" s="27"/>
      <c r="I175" s="27"/>
      <c r="J175" s="27"/>
      <c r="K175" s="27"/>
      <c r="L175" s="27"/>
      <c r="M175" s="59" t="s">
        <v>631</v>
      </c>
      <c r="N175" s="28"/>
      <c r="O175" s="29"/>
      <c r="P175" s="28"/>
      <c r="Q175" s="26"/>
      <c r="R175" s="28"/>
      <c r="S175" s="28"/>
      <c r="T175" s="30" t="str">
        <f ca="1">IF(AND('Inserimento dati'!$B$3=$H$2, Tabella1[[#This Row],[LUN]]="X"), "X",IF(AND('Inserimento dati'!$B$3=$I$2, Tabella1[[#This Row],[MAR]]="X"), "X", IF(AND('Inserimento dati'!$B$3=$J$2, Tabella1[[#This Row],[MER]]="X"), "X",IF(AND('Inserimento dati'!$B$3=$K$2, Tabella1[[#This Row],[GIO]]="X"), "X", IF(AND('Inserimento dati'!$B$3=$L$2, Tabella1[[#This Row],[VEN]]="X"), "X","")))))</f>
        <v/>
      </c>
      <c r="U175" s="54"/>
    </row>
    <row r="176" spans="1:21" ht="23.25" hidden="1" x14ac:dyDescent="0.25">
      <c r="A176" s="24"/>
      <c r="B176" s="24"/>
      <c r="C176" s="24" t="str">
        <f>IF(OR(Tabella1[[#This Row],[LUN]]="X",Tabella1[[#This Row],[MAR]]="X",Tabella1[[#This Row],[MER]]="X",Tabella1[[#This Row],[GIO]]="X",Tabella1[[#This Row],[VEN]]="X",),"X","")</f>
        <v/>
      </c>
      <c r="D176" s="25" t="s">
        <v>961</v>
      </c>
      <c r="E176" s="26" t="s">
        <v>1539</v>
      </c>
      <c r="F176" s="26">
        <v>1000</v>
      </c>
      <c r="G176" s="26" t="s">
        <v>1540</v>
      </c>
      <c r="H176" s="27"/>
      <c r="I176" s="27"/>
      <c r="J176" s="27"/>
      <c r="K176" s="27"/>
      <c r="L176" s="27"/>
      <c r="M176" s="59" t="s">
        <v>631</v>
      </c>
      <c r="N176" s="28"/>
      <c r="O176" s="29"/>
      <c r="P176" s="28"/>
      <c r="Q176" s="26"/>
      <c r="R176" s="28"/>
      <c r="S176" s="28"/>
      <c r="T176" s="30" t="str">
        <f ca="1">IF(AND('Inserimento dati'!$B$3=$H$2, Tabella1[[#This Row],[LUN]]="X"), "X",IF(AND('Inserimento dati'!$B$3=$I$2, Tabella1[[#This Row],[MAR]]="X"), "X", IF(AND('Inserimento dati'!$B$3=$J$2, Tabella1[[#This Row],[MER]]="X"), "X",IF(AND('Inserimento dati'!$B$3=$K$2, Tabella1[[#This Row],[GIO]]="X"), "X", IF(AND('Inserimento dati'!$B$3=$L$2, Tabella1[[#This Row],[VEN]]="X"), "X","")))))</f>
        <v/>
      </c>
      <c r="U176" s="54"/>
    </row>
    <row r="177" spans="1:21" ht="30" hidden="1" x14ac:dyDescent="0.25">
      <c r="A177" s="24"/>
      <c r="B177" s="24"/>
      <c r="C177" s="24" t="str">
        <f>IF(OR(Tabella1[[#This Row],[LUN]]="X",Tabella1[[#This Row],[MAR]]="X",Tabella1[[#This Row],[MER]]="X",Tabella1[[#This Row],[GIO]]="X",Tabella1[[#This Row],[VEN]]="X",),"X","")</f>
        <v/>
      </c>
      <c r="D177" s="25" t="s">
        <v>961</v>
      </c>
      <c r="E177" s="26" t="s">
        <v>1537</v>
      </c>
      <c r="F177" s="26" t="s">
        <v>1048</v>
      </c>
      <c r="G177" s="26" t="s">
        <v>1538</v>
      </c>
      <c r="H177" s="27"/>
      <c r="I177" s="27"/>
      <c r="J177" s="27"/>
      <c r="K177" s="27"/>
      <c r="L177" s="27"/>
      <c r="M177" s="59" t="s">
        <v>631</v>
      </c>
      <c r="N177" s="28"/>
      <c r="O177" s="29"/>
      <c r="P177" s="28"/>
      <c r="Q177" s="26"/>
      <c r="R177" s="28"/>
      <c r="S177" s="28"/>
      <c r="T177" s="30" t="str">
        <f ca="1">IF(AND('Inserimento dati'!$B$3=$H$2, Tabella1[[#This Row],[LUN]]="X"), "X",IF(AND('Inserimento dati'!$B$3=$I$2, Tabella1[[#This Row],[MAR]]="X"), "X", IF(AND('Inserimento dati'!$B$3=$J$2, Tabella1[[#This Row],[MER]]="X"), "X",IF(AND('Inserimento dati'!$B$3=$K$2, Tabella1[[#This Row],[GIO]]="X"), "X", IF(AND('Inserimento dati'!$B$3=$L$2, Tabella1[[#This Row],[VEN]]="X"), "X","")))))</f>
        <v/>
      </c>
      <c r="U177" s="54"/>
    </row>
    <row r="178" spans="1:21" ht="30" hidden="1" x14ac:dyDescent="0.25">
      <c r="A178" s="24"/>
      <c r="B178" s="24"/>
      <c r="C178" s="24" t="str">
        <f>IF(OR(Tabella1[[#This Row],[LUN]]="X",Tabella1[[#This Row],[MAR]]="X",Tabella1[[#This Row],[MER]]="X",Tabella1[[#This Row],[GIO]]="X",Tabella1[[#This Row],[VEN]]="X",),"X","")</f>
        <v/>
      </c>
      <c r="D178" s="25" t="s">
        <v>961</v>
      </c>
      <c r="E178" s="26" t="s">
        <v>1535</v>
      </c>
      <c r="F178" s="26" t="s">
        <v>1048</v>
      </c>
      <c r="G178" s="26" t="s">
        <v>1536</v>
      </c>
      <c r="H178" s="27"/>
      <c r="I178" s="27"/>
      <c r="J178" s="27"/>
      <c r="K178" s="27"/>
      <c r="L178" s="27"/>
      <c r="M178" s="59" t="s">
        <v>631</v>
      </c>
      <c r="N178" s="28"/>
      <c r="O178" s="29"/>
      <c r="P178" s="28"/>
      <c r="Q178" s="26"/>
      <c r="R178" s="28"/>
      <c r="S178" s="28"/>
      <c r="T178" s="30" t="str">
        <f ca="1">IF(AND('Inserimento dati'!$B$3=$H$2, Tabella1[[#This Row],[LUN]]="X"), "X",IF(AND('Inserimento dati'!$B$3=$I$2, Tabella1[[#This Row],[MAR]]="X"), "X", IF(AND('Inserimento dati'!$B$3=$J$2, Tabella1[[#This Row],[MER]]="X"), "X",IF(AND('Inserimento dati'!$B$3=$K$2, Tabella1[[#This Row],[GIO]]="X"), "X", IF(AND('Inserimento dati'!$B$3=$L$2, Tabella1[[#This Row],[VEN]]="X"), "X","")))))</f>
        <v/>
      </c>
      <c r="U178" s="54"/>
    </row>
    <row r="179" spans="1:21" ht="30" hidden="1" x14ac:dyDescent="0.25">
      <c r="A179" s="24"/>
      <c r="B179" s="24"/>
      <c r="C179" s="24" t="str">
        <f>IF(OR(Tabella1[[#This Row],[LUN]]="X",Tabella1[[#This Row],[MAR]]="X",Tabella1[[#This Row],[MER]]="X",Tabella1[[#This Row],[GIO]]="X",Tabella1[[#This Row],[VEN]]="X",),"X","")</f>
        <v/>
      </c>
      <c r="D179" s="25" t="s">
        <v>961</v>
      </c>
      <c r="E179" s="26" t="s">
        <v>1543</v>
      </c>
      <c r="F179" s="26">
        <v>500</v>
      </c>
      <c r="G179" s="26" t="s">
        <v>1544</v>
      </c>
      <c r="H179" s="27"/>
      <c r="I179" s="27"/>
      <c r="J179" s="27"/>
      <c r="K179" s="27"/>
      <c r="L179" s="27"/>
      <c r="M179" s="59" t="s">
        <v>631</v>
      </c>
      <c r="N179" s="28"/>
      <c r="O179" s="29"/>
      <c r="P179" s="28"/>
      <c r="Q179" s="26"/>
      <c r="R179" s="28"/>
      <c r="S179" s="28"/>
      <c r="T179" s="30" t="str">
        <f ca="1">IF(AND('Inserimento dati'!$B$3=$H$2, Tabella1[[#This Row],[LUN]]="X"), "X",IF(AND('Inserimento dati'!$B$3=$I$2, Tabella1[[#This Row],[MAR]]="X"), "X", IF(AND('Inserimento dati'!$B$3=$J$2, Tabella1[[#This Row],[MER]]="X"), "X",IF(AND('Inserimento dati'!$B$3=$K$2, Tabella1[[#This Row],[GIO]]="X"), "X", IF(AND('Inserimento dati'!$B$3=$L$2, Tabella1[[#This Row],[VEN]]="X"), "X","")))))</f>
        <v/>
      </c>
      <c r="U179" s="54"/>
    </row>
    <row r="180" spans="1:21" ht="45" hidden="1" x14ac:dyDescent="0.25">
      <c r="A180" s="24"/>
      <c r="B180" s="24"/>
      <c r="C180" s="24" t="str">
        <f>IF(OR(Tabella1[[#This Row],[LUN]]="X",Tabella1[[#This Row],[MAR]]="X",Tabella1[[#This Row],[MER]]="X",Tabella1[[#This Row],[GIO]]="X",Tabella1[[#This Row],[VEN]]="X",),"X","")</f>
        <v/>
      </c>
      <c r="D180" s="25" t="s">
        <v>961</v>
      </c>
      <c r="E180" s="26" t="s">
        <v>1533</v>
      </c>
      <c r="F180" s="26">
        <v>600</v>
      </c>
      <c r="G180" s="26" t="s">
        <v>1534</v>
      </c>
      <c r="H180" s="27"/>
      <c r="I180" s="27"/>
      <c r="J180" s="27"/>
      <c r="K180" s="27"/>
      <c r="L180" s="27"/>
      <c r="M180" s="59" t="s">
        <v>631</v>
      </c>
      <c r="N180" s="28"/>
      <c r="O180" s="29"/>
      <c r="P180" s="28"/>
      <c r="Q180" s="26"/>
      <c r="R180" s="28"/>
      <c r="S180" s="28"/>
      <c r="T180" s="30" t="str">
        <f ca="1">IF(AND('Inserimento dati'!$B$3=$H$2, Tabella1[[#This Row],[LUN]]="X"), "X",IF(AND('Inserimento dati'!$B$3=$I$2, Tabella1[[#This Row],[MAR]]="X"), "X", IF(AND('Inserimento dati'!$B$3=$J$2, Tabella1[[#This Row],[MER]]="X"), "X",IF(AND('Inserimento dati'!$B$3=$K$2, Tabella1[[#This Row],[GIO]]="X"), "X", IF(AND('Inserimento dati'!$B$3=$L$2, Tabella1[[#This Row],[VEN]]="X"), "X","")))))</f>
        <v/>
      </c>
      <c r="U180" s="54"/>
    </row>
    <row r="181" spans="1:21" ht="23.25" hidden="1" x14ac:dyDescent="0.25">
      <c r="A181" s="24"/>
      <c r="B181" s="24"/>
      <c r="C181" s="24" t="str">
        <f>IF(OR(Tabella1[[#This Row],[LUN]]="X",Tabella1[[#This Row],[MAR]]="X",Tabella1[[#This Row],[MER]]="X",Tabella1[[#This Row],[GIO]]="X",Tabella1[[#This Row],[VEN]]="X",),"X","")</f>
        <v/>
      </c>
      <c r="D181" s="25" t="s">
        <v>961</v>
      </c>
      <c r="E181" s="26" t="s">
        <v>1347</v>
      </c>
      <c r="F181" s="26">
        <v>1000</v>
      </c>
      <c r="G181" s="26" t="s">
        <v>1348</v>
      </c>
      <c r="H181" s="27"/>
      <c r="I181" s="27"/>
      <c r="J181" s="27"/>
      <c r="K181" s="27"/>
      <c r="L181" s="27"/>
      <c r="M181" s="59" t="s">
        <v>631</v>
      </c>
      <c r="N181" s="28"/>
      <c r="O181" s="29"/>
      <c r="P181" s="28"/>
      <c r="Q181" s="26"/>
      <c r="R181" s="28"/>
      <c r="S181" s="28"/>
      <c r="T181" s="30" t="str">
        <f ca="1">IF(AND('Inserimento dati'!$B$3=$H$2, Tabella1[[#This Row],[LUN]]="X"), "X",IF(AND('Inserimento dati'!$B$3=$I$2, Tabella1[[#This Row],[MAR]]="X"), "X", IF(AND('Inserimento dati'!$B$3=$J$2, Tabella1[[#This Row],[MER]]="X"), "X",IF(AND('Inserimento dati'!$B$3=$K$2, Tabella1[[#This Row],[GIO]]="X"), "X", IF(AND('Inserimento dati'!$B$3=$L$2, Tabella1[[#This Row],[VEN]]="X"), "X","")))))</f>
        <v/>
      </c>
      <c r="U181" s="54"/>
    </row>
    <row r="182" spans="1:21" ht="23.25" hidden="1" x14ac:dyDescent="0.25">
      <c r="A182" s="24"/>
      <c r="B182" s="24"/>
      <c r="C182" s="24" t="str">
        <f>IF(OR(Tabella1[[#This Row],[LUN]]="X",Tabella1[[#This Row],[MAR]]="X",Tabella1[[#This Row],[MER]]="X",Tabella1[[#This Row],[GIO]]="X",Tabella1[[#This Row],[VEN]]="X",),"X","")</f>
        <v/>
      </c>
      <c r="D182" s="25" t="s">
        <v>961</v>
      </c>
      <c r="E182" s="26" t="s">
        <v>1531</v>
      </c>
      <c r="F182" s="26">
        <v>600</v>
      </c>
      <c r="G182" s="26" t="s">
        <v>1532</v>
      </c>
      <c r="H182" s="27"/>
      <c r="I182" s="27"/>
      <c r="J182" s="27"/>
      <c r="K182" s="27"/>
      <c r="L182" s="27"/>
      <c r="M182" s="59" t="s">
        <v>631</v>
      </c>
      <c r="N182" s="28"/>
      <c r="O182" s="29"/>
      <c r="P182" s="28"/>
      <c r="Q182" s="26"/>
      <c r="R182" s="28"/>
      <c r="S182" s="28"/>
      <c r="T182" s="30" t="str">
        <f ca="1">IF(AND('Inserimento dati'!$B$3=$H$2, Tabella1[[#This Row],[LUN]]="X"), "X",IF(AND('Inserimento dati'!$B$3=$I$2, Tabella1[[#This Row],[MAR]]="X"), "X", IF(AND('Inserimento dati'!$B$3=$J$2, Tabella1[[#This Row],[MER]]="X"), "X",IF(AND('Inserimento dati'!$B$3=$K$2, Tabella1[[#This Row],[GIO]]="X"), "X", IF(AND('Inserimento dati'!$B$3=$L$2, Tabella1[[#This Row],[VEN]]="X"), "X","")))))</f>
        <v/>
      </c>
      <c r="U182" s="54"/>
    </row>
    <row r="183" spans="1:21" ht="30" hidden="1" x14ac:dyDescent="0.25">
      <c r="A183" s="24"/>
      <c r="B183" s="24"/>
      <c r="C183" s="24" t="str">
        <f>IF(OR(Tabella1[[#This Row],[LUN]]="X",Tabella1[[#This Row],[MAR]]="X",Tabella1[[#This Row],[MER]]="X",Tabella1[[#This Row],[GIO]]="X",Tabella1[[#This Row],[VEN]]="X",),"X","")</f>
        <v/>
      </c>
      <c r="D183" s="25" t="s">
        <v>961</v>
      </c>
      <c r="E183" s="26" t="s">
        <v>1529</v>
      </c>
      <c r="F183" s="26">
        <v>500</v>
      </c>
      <c r="G183" s="26" t="s">
        <v>1530</v>
      </c>
      <c r="H183" s="27"/>
      <c r="I183" s="27"/>
      <c r="J183" s="27"/>
      <c r="K183" s="27"/>
      <c r="L183" s="27"/>
      <c r="M183" s="59" t="s">
        <v>631</v>
      </c>
      <c r="N183" s="28"/>
      <c r="O183" s="29"/>
      <c r="P183" s="28"/>
      <c r="Q183" s="26"/>
      <c r="R183" s="28"/>
      <c r="S183" s="28"/>
      <c r="T183" s="30" t="str">
        <f ca="1">IF(AND('Inserimento dati'!$B$3=$H$2, Tabella1[[#This Row],[LUN]]="X"), "X",IF(AND('Inserimento dati'!$B$3=$I$2, Tabella1[[#This Row],[MAR]]="X"), "X", IF(AND('Inserimento dati'!$B$3=$J$2, Tabella1[[#This Row],[MER]]="X"), "X",IF(AND('Inserimento dati'!$B$3=$K$2, Tabella1[[#This Row],[GIO]]="X"), "X", IF(AND('Inserimento dati'!$B$3=$L$2, Tabella1[[#This Row],[VEN]]="X"), "X","")))))</f>
        <v/>
      </c>
      <c r="U183" s="54"/>
    </row>
    <row r="184" spans="1:21" ht="30" hidden="1" x14ac:dyDescent="0.25">
      <c r="A184" s="24"/>
      <c r="B184" s="24"/>
      <c r="C184" s="24" t="str">
        <f>IF(OR(Tabella1[[#This Row],[LUN]]="X",Tabella1[[#This Row],[MAR]]="X",Tabella1[[#This Row],[MER]]="X",Tabella1[[#This Row],[GIO]]="X",Tabella1[[#This Row],[VEN]]="X",),"X","")</f>
        <v/>
      </c>
      <c r="D184" s="25" t="s">
        <v>961</v>
      </c>
      <c r="E184" s="26" t="s">
        <v>1527</v>
      </c>
      <c r="F184" s="26">
        <v>1000</v>
      </c>
      <c r="G184" s="26" t="s">
        <v>1528</v>
      </c>
      <c r="H184" s="27"/>
      <c r="I184" s="27"/>
      <c r="J184" s="27"/>
      <c r="K184" s="27"/>
      <c r="L184" s="27"/>
      <c r="M184" s="59" t="s">
        <v>631</v>
      </c>
      <c r="N184" s="28"/>
      <c r="O184" s="29"/>
      <c r="P184" s="28"/>
      <c r="Q184" s="26"/>
      <c r="R184" s="28"/>
      <c r="S184" s="28"/>
      <c r="T184" s="30" t="str">
        <f ca="1">IF(AND('Inserimento dati'!$B$3=$H$2, Tabella1[[#This Row],[LUN]]="X"), "X",IF(AND('Inserimento dati'!$B$3=$I$2, Tabella1[[#This Row],[MAR]]="X"), "X", IF(AND('Inserimento dati'!$B$3=$J$2, Tabella1[[#This Row],[MER]]="X"), "X",IF(AND('Inserimento dati'!$B$3=$K$2, Tabella1[[#This Row],[GIO]]="X"), "X", IF(AND('Inserimento dati'!$B$3=$L$2, Tabella1[[#This Row],[VEN]]="X"), "X","")))))</f>
        <v/>
      </c>
      <c r="U184" s="54"/>
    </row>
    <row r="185" spans="1:21" ht="23.25" hidden="1" x14ac:dyDescent="0.25">
      <c r="A185" s="24"/>
      <c r="B185" s="24"/>
      <c r="C185" s="24" t="str">
        <f>IF(OR(Tabella1[[#This Row],[LUN]]="X",Tabella1[[#This Row],[MAR]]="X",Tabella1[[#This Row],[MER]]="X",Tabella1[[#This Row],[GIO]]="X",Tabella1[[#This Row],[VEN]]="X",),"X","")</f>
        <v/>
      </c>
      <c r="D185" s="25" t="s">
        <v>961</v>
      </c>
      <c r="E185" s="26" t="s">
        <v>1525</v>
      </c>
      <c r="F185" s="26">
        <v>500</v>
      </c>
      <c r="G185" s="26" t="s">
        <v>1526</v>
      </c>
      <c r="H185" s="27"/>
      <c r="I185" s="27"/>
      <c r="J185" s="27"/>
      <c r="K185" s="27"/>
      <c r="L185" s="27"/>
      <c r="M185" s="59" t="s">
        <v>631</v>
      </c>
      <c r="N185" s="28"/>
      <c r="O185" s="29"/>
      <c r="P185" s="28"/>
      <c r="Q185" s="26"/>
      <c r="R185" s="28"/>
      <c r="S185" s="28"/>
      <c r="T185" s="30" t="str">
        <f ca="1">IF(AND('Inserimento dati'!$B$3=$H$2, Tabella1[[#This Row],[LUN]]="X"), "X",IF(AND('Inserimento dati'!$B$3=$I$2, Tabella1[[#This Row],[MAR]]="X"), "X", IF(AND('Inserimento dati'!$B$3=$J$2, Tabella1[[#This Row],[MER]]="X"), "X",IF(AND('Inserimento dati'!$B$3=$K$2, Tabella1[[#This Row],[GIO]]="X"), "X", IF(AND('Inserimento dati'!$B$3=$L$2, Tabella1[[#This Row],[VEN]]="X"), "X","")))))</f>
        <v/>
      </c>
      <c r="U185" s="54"/>
    </row>
    <row r="186" spans="1:21" ht="30" hidden="1" x14ac:dyDescent="0.25">
      <c r="A186" s="24"/>
      <c r="B186" s="24"/>
      <c r="C186" s="24" t="str">
        <f>IF(OR(Tabella1[[#This Row],[LUN]]="X",Tabella1[[#This Row],[MAR]]="X",Tabella1[[#This Row],[MER]]="X",Tabella1[[#This Row],[GIO]]="X",Tabella1[[#This Row],[VEN]]="X",),"X","")</f>
        <v/>
      </c>
      <c r="D186" s="25" t="s">
        <v>961</v>
      </c>
      <c r="E186" s="26" t="s">
        <v>1349</v>
      </c>
      <c r="F186" s="26">
        <v>500</v>
      </c>
      <c r="G186" s="26" t="s">
        <v>1350</v>
      </c>
      <c r="H186" s="27"/>
      <c r="I186" s="27"/>
      <c r="J186" s="27"/>
      <c r="K186" s="27"/>
      <c r="L186" s="27"/>
      <c r="M186" s="59" t="s">
        <v>631</v>
      </c>
      <c r="N186" s="28"/>
      <c r="O186" s="29"/>
      <c r="P186" s="28"/>
      <c r="Q186" s="26" t="s">
        <v>1351</v>
      </c>
      <c r="R186" s="28">
        <v>46030</v>
      </c>
      <c r="S186" s="28" t="s">
        <v>1352</v>
      </c>
      <c r="T186" s="30" t="str">
        <f ca="1">IF(AND('Inserimento dati'!$B$3=$H$2, Tabella1[[#This Row],[LUN]]="X"), "X",IF(AND('Inserimento dati'!$B$3=$I$2, Tabella1[[#This Row],[MAR]]="X"), "X", IF(AND('Inserimento dati'!$B$3=$J$2, Tabella1[[#This Row],[MER]]="X"), "X",IF(AND('Inserimento dati'!$B$3=$K$2, Tabella1[[#This Row],[GIO]]="X"), "X", IF(AND('Inserimento dati'!$B$3=$L$2, Tabella1[[#This Row],[VEN]]="X"), "X","")))))</f>
        <v/>
      </c>
      <c r="U186" s="54"/>
    </row>
    <row r="187" spans="1:21" ht="23.25" hidden="1" x14ac:dyDescent="0.25">
      <c r="A187" s="24"/>
      <c r="B187" s="24"/>
      <c r="C187" s="24" t="str">
        <f>IF(OR(Tabella1[[#This Row],[LUN]]="X",Tabella1[[#This Row],[MAR]]="X",Tabella1[[#This Row],[MER]]="X",Tabella1[[#This Row],[GIO]]="X",Tabella1[[#This Row],[VEN]]="X",),"X","")</f>
        <v/>
      </c>
      <c r="D187" s="25" t="s">
        <v>961</v>
      </c>
      <c r="E187" s="26" t="s">
        <v>1353</v>
      </c>
      <c r="F187" s="26">
        <v>1000</v>
      </c>
      <c r="G187" s="26" t="s">
        <v>1354</v>
      </c>
      <c r="H187" s="27"/>
      <c r="I187" s="27"/>
      <c r="J187" s="27"/>
      <c r="K187" s="27"/>
      <c r="L187" s="27"/>
      <c r="M187" s="59" t="s">
        <v>631</v>
      </c>
      <c r="N187" s="28"/>
      <c r="O187" s="29"/>
      <c r="P187" s="28"/>
      <c r="Q187" s="26"/>
      <c r="R187" s="28"/>
      <c r="S187" s="28"/>
      <c r="T187" s="30" t="str">
        <f ca="1">IF(AND('Inserimento dati'!$B$3=$H$2, Tabella1[[#This Row],[LUN]]="X"), "X",IF(AND('Inserimento dati'!$B$3=$I$2, Tabella1[[#This Row],[MAR]]="X"), "X", IF(AND('Inserimento dati'!$B$3=$J$2, Tabella1[[#This Row],[MER]]="X"), "X",IF(AND('Inserimento dati'!$B$3=$K$2, Tabella1[[#This Row],[GIO]]="X"), "X", IF(AND('Inserimento dati'!$B$3=$L$2, Tabella1[[#This Row],[VEN]]="X"), "X","")))))</f>
        <v/>
      </c>
      <c r="U187" s="54"/>
    </row>
    <row r="188" spans="1:21" ht="30" hidden="1" x14ac:dyDescent="0.25">
      <c r="A188" s="24"/>
      <c r="B188" s="24"/>
      <c r="C188" s="24" t="str">
        <f>IF(OR(Tabella1[[#This Row],[LUN]]="X",Tabella1[[#This Row],[MAR]]="X",Tabella1[[#This Row],[MER]]="X",Tabella1[[#This Row],[GIO]]="X",Tabella1[[#This Row],[VEN]]="X",),"X","")</f>
        <v/>
      </c>
      <c r="D188" s="25" t="s">
        <v>961</v>
      </c>
      <c r="E188" s="26" t="s">
        <v>1524</v>
      </c>
      <c r="F188" s="26">
        <v>1000</v>
      </c>
      <c r="G188" s="26" t="s">
        <v>1495</v>
      </c>
      <c r="H188" s="27"/>
      <c r="I188" s="27"/>
      <c r="J188" s="27"/>
      <c r="K188" s="27"/>
      <c r="L188" s="27"/>
      <c r="M188" s="59" t="s">
        <v>631</v>
      </c>
      <c r="N188" s="28"/>
      <c r="O188" s="29"/>
      <c r="P188" s="28"/>
      <c r="Q188" s="26"/>
      <c r="R188" s="28"/>
      <c r="S188" s="28"/>
      <c r="T188" s="30" t="str">
        <f ca="1">IF(AND('Inserimento dati'!$B$3=$H$2, Tabella1[[#This Row],[LUN]]="X"), "X",IF(AND('Inserimento dati'!$B$3=$I$2, Tabella1[[#This Row],[MAR]]="X"), "X", IF(AND('Inserimento dati'!$B$3=$J$2, Tabella1[[#This Row],[MER]]="X"), "X",IF(AND('Inserimento dati'!$B$3=$K$2, Tabella1[[#This Row],[GIO]]="X"), "X", IF(AND('Inserimento dati'!$B$3=$L$2, Tabella1[[#This Row],[VEN]]="X"), "X","")))))</f>
        <v/>
      </c>
      <c r="U188" s="54"/>
    </row>
    <row r="189" spans="1:21" ht="23.25" hidden="1" x14ac:dyDescent="0.25">
      <c r="A189" s="24"/>
      <c r="B189" s="24"/>
      <c r="C189" s="24" t="str">
        <f>IF(OR(Tabella1[[#This Row],[LUN]]="X",Tabella1[[#This Row],[MAR]]="X",Tabella1[[#This Row],[MER]]="X",Tabella1[[#This Row],[GIO]]="X",Tabella1[[#This Row],[VEN]]="X",),"X","")</f>
        <v/>
      </c>
      <c r="D189" s="25" t="s">
        <v>961</v>
      </c>
      <c r="E189" s="26" t="s">
        <v>1355</v>
      </c>
      <c r="F189" s="26">
        <v>500</v>
      </c>
      <c r="G189" s="26" t="s">
        <v>1356</v>
      </c>
      <c r="H189" s="27"/>
      <c r="I189" s="27"/>
      <c r="J189" s="27"/>
      <c r="K189" s="27"/>
      <c r="L189" s="27"/>
      <c r="M189" s="59" t="s">
        <v>631</v>
      </c>
      <c r="N189" s="28"/>
      <c r="O189" s="29"/>
      <c r="P189" s="28"/>
      <c r="Q189" s="26"/>
      <c r="R189" s="28"/>
      <c r="S189" s="28"/>
      <c r="T189" s="30" t="str">
        <f ca="1">IF(AND('Inserimento dati'!$B$3=$H$2, Tabella1[[#This Row],[LUN]]="X"), "X",IF(AND('Inserimento dati'!$B$3=$I$2, Tabella1[[#This Row],[MAR]]="X"), "X", IF(AND('Inserimento dati'!$B$3=$J$2, Tabella1[[#This Row],[MER]]="X"), "X",IF(AND('Inserimento dati'!$B$3=$K$2, Tabella1[[#This Row],[GIO]]="X"), "X", IF(AND('Inserimento dati'!$B$3=$L$2, Tabella1[[#This Row],[VEN]]="X"), "X","")))))</f>
        <v/>
      </c>
      <c r="U189" s="54"/>
    </row>
    <row r="190" spans="1:21" ht="23.25" hidden="1" x14ac:dyDescent="0.25">
      <c r="A190" s="24"/>
      <c r="B190" s="24"/>
      <c r="C190" s="24" t="str">
        <f>IF(OR(Tabella1[[#This Row],[LUN]]="X",Tabella1[[#This Row],[MAR]]="X",Tabella1[[#This Row],[MER]]="X",Tabella1[[#This Row],[GIO]]="X",Tabella1[[#This Row],[VEN]]="X",),"X","")</f>
        <v/>
      </c>
      <c r="D190" s="25" t="s">
        <v>961</v>
      </c>
      <c r="E190" s="26" t="s">
        <v>1522</v>
      </c>
      <c r="F190" s="26">
        <v>500</v>
      </c>
      <c r="G190" s="26" t="s">
        <v>1523</v>
      </c>
      <c r="H190" s="27"/>
      <c r="I190" s="27"/>
      <c r="J190" s="27"/>
      <c r="K190" s="27"/>
      <c r="L190" s="27"/>
      <c r="M190" s="59" t="s">
        <v>631</v>
      </c>
      <c r="N190" s="28"/>
      <c r="O190" s="29"/>
      <c r="P190" s="28"/>
      <c r="Q190" s="26"/>
      <c r="R190" s="28"/>
      <c r="S190" s="28"/>
      <c r="T190" s="30" t="str">
        <f ca="1">IF(AND('Inserimento dati'!$B$3=$H$2, Tabella1[[#This Row],[LUN]]="X"), "X",IF(AND('Inserimento dati'!$B$3=$I$2, Tabella1[[#This Row],[MAR]]="X"), "X", IF(AND('Inserimento dati'!$B$3=$J$2, Tabella1[[#This Row],[MER]]="X"), "X",IF(AND('Inserimento dati'!$B$3=$K$2, Tabella1[[#This Row],[GIO]]="X"), "X", IF(AND('Inserimento dati'!$B$3=$L$2, Tabella1[[#This Row],[VEN]]="X"), "X","")))))</f>
        <v/>
      </c>
      <c r="U190" s="54"/>
    </row>
    <row r="191" spans="1:21" ht="30" hidden="1" x14ac:dyDescent="0.25">
      <c r="A191" s="24"/>
      <c r="B191" s="24"/>
      <c r="C191" s="24" t="str">
        <f>IF(OR(Tabella1[[#This Row],[LUN]]="X",Tabella1[[#This Row],[MAR]]="X",Tabella1[[#This Row],[MER]]="X",Tabella1[[#This Row],[GIO]]="X",Tabella1[[#This Row],[VEN]]="X",),"X","")</f>
        <v/>
      </c>
      <c r="D191" s="25" t="s">
        <v>961</v>
      </c>
      <c r="E191" s="26" t="s">
        <v>1518</v>
      </c>
      <c r="F191" s="26">
        <v>500</v>
      </c>
      <c r="G191" s="26" t="s">
        <v>1519</v>
      </c>
      <c r="H191" s="27"/>
      <c r="I191" s="27"/>
      <c r="J191" s="27"/>
      <c r="K191" s="27"/>
      <c r="L191" s="27"/>
      <c r="M191" s="59" t="s">
        <v>631</v>
      </c>
      <c r="N191" s="28"/>
      <c r="O191" s="29"/>
      <c r="P191" s="28"/>
      <c r="Q191" s="26"/>
      <c r="R191" s="28"/>
      <c r="S191" s="28"/>
      <c r="T191" s="30" t="str">
        <f ca="1">IF(AND('Inserimento dati'!$B$3=$H$2, Tabella1[[#This Row],[LUN]]="X"), "X",IF(AND('Inserimento dati'!$B$3=$I$2, Tabella1[[#This Row],[MAR]]="X"), "X", IF(AND('Inserimento dati'!$B$3=$J$2, Tabella1[[#This Row],[MER]]="X"), "X",IF(AND('Inserimento dati'!$B$3=$K$2, Tabella1[[#This Row],[GIO]]="X"), "X", IF(AND('Inserimento dati'!$B$3=$L$2, Tabella1[[#This Row],[VEN]]="X"), "X","")))))</f>
        <v/>
      </c>
      <c r="U191" s="54"/>
    </row>
    <row r="192" spans="1:21" ht="30" hidden="1" x14ac:dyDescent="0.25">
      <c r="A192" s="24"/>
      <c r="B192" s="24"/>
      <c r="C192" s="24" t="str">
        <f>IF(OR(Tabella1[[#This Row],[LUN]]="X",Tabella1[[#This Row],[MAR]]="X",Tabella1[[#This Row],[MER]]="X",Tabella1[[#This Row],[GIO]]="X",Tabella1[[#This Row],[VEN]]="X",),"X","")</f>
        <v/>
      </c>
      <c r="D192" s="25" t="s">
        <v>961</v>
      </c>
      <c r="E192" s="26" t="s">
        <v>1520</v>
      </c>
      <c r="F192" s="26">
        <v>500</v>
      </c>
      <c r="G192" s="26" t="s">
        <v>1521</v>
      </c>
      <c r="H192" s="27"/>
      <c r="I192" s="27"/>
      <c r="J192" s="27"/>
      <c r="K192" s="27"/>
      <c r="L192" s="27"/>
      <c r="M192" s="59" t="s">
        <v>631</v>
      </c>
      <c r="N192" s="28"/>
      <c r="O192" s="29"/>
      <c r="P192" s="28"/>
      <c r="Q192" s="26"/>
      <c r="R192" s="28"/>
      <c r="S192" s="28"/>
      <c r="T192" s="30" t="str">
        <f ca="1">IF(AND('Inserimento dati'!$B$3=$H$2, Tabella1[[#This Row],[LUN]]="X"), "X",IF(AND('Inserimento dati'!$B$3=$I$2, Tabella1[[#This Row],[MAR]]="X"), "X", IF(AND('Inserimento dati'!$B$3=$J$2, Tabella1[[#This Row],[MER]]="X"), "X",IF(AND('Inserimento dati'!$B$3=$K$2, Tabella1[[#This Row],[GIO]]="X"), "X", IF(AND('Inserimento dati'!$B$3=$L$2, Tabella1[[#This Row],[VEN]]="X"), "X","")))))</f>
        <v/>
      </c>
      <c r="U192" s="54"/>
    </row>
    <row r="193" spans="1:21" ht="23.25" hidden="1" x14ac:dyDescent="0.25">
      <c r="A193" s="24"/>
      <c r="B193" s="24"/>
      <c r="C193" s="24" t="str">
        <f>IF(OR(Tabella1[[#This Row],[LUN]]="X",Tabella1[[#This Row],[MAR]]="X",Tabella1[[#This Row],[MER]]="X",Tabella1[[#This Row],[GIO]]="X",Tabella1[[#This Row],[VEN]]="X",),"X","")</f>
        <v/>
      </c>
      <c r="D193" s="25" t="s">
        <v>961</v>
      </c>
      <c r="E193" s="26" t="s">
        <v>1516</v>
      </c>
      <c r="F193" s="26">
        <v>500</v>
      </c>
      <c r="G193" s="26" t="s">
        <v>1517</v>
      </c>
      <c r="H193" s="27"/>
      <c r="I193" s="27"/>
      <c r="J193" s="27"/>
      <c r="K193" s="27"/>
      <c r="L193" s="27"/>
      <c r="M193" s="59" t="s">
        <v>631</v>
      </c>
      <c r="N193" s="28"/>
      <c r="O193" s="29"/>
      <c r="P193" s="28"/>
      <c r="Q193" s="26"/>
      <c r="R193" s="28"/>
      <c r="S193" s="28"/>
      <c r="T193" s="30" t="str">
        <f ca="1">IF(AND('Inserimento dati'!$B$3=$H$2, Tabella1[[#This Row],[LUN]]="X"), "X",IF(AND('Inserimento dati'!$B$3=$I$2, Tabella1[[#This Row],[MAR]]="X"), "X", IF(AND('Inserimento dati'!$B$3=$J$2, Tabella1[[#This Row],[MER]]="X"), "X",IF(AND('Inserimento dati'!$B$3=$K$2, Tabella1[[#This Row],[GIO]]="X"), "X", IF(AND('Inserimento dati'!$B$3=$L$2, Tabella1[[#This Row],[VEN]]="X"), "X","")))))</f>
        <v/>
      </c>
      <c r="U193" s="54"/>
    </row>
    <row r="194" spans="1:21" ht="45" hidden="1" x14ac:dyDescent="0.25">
      <c r="A194" s="24"/>
      <c r="B194" s="24"/>
      <c r="C194" s="24" t="str">
        <f>IF(OR(Tabella1[[#This Row],[LUN]]="X",Tabella1[[#This Row],[MAR]]="X",Tabella1[[#This Row],[MER]]="X",Tabella1[[#This Row],[GIO]]="X",Tabella1[[#This Row],[VEN]]="X",),"X","")</f>
        <v/>
      </c>
      <c r="D194" s="25" t="s">
        <v>961</v>
      </c>
      <c r="E194" s="26" t="s">
        <v>1357</v>
      </c>
      <c r="F194" s="26">
        <v>600</v>
      </c>
      <c r="G194" s="26" t="s">
        <v>1358</v>
      </c>
      <c r="H194" s="27"/>
      <c r="I194" s="27"/>
      <c r="J194" s="27"/>
      <c r="K194" s="27"/>
      <c r="L194" s="27"/>
      <c r="M194" s="59" t="s">
        <v>631</v>
      </c>
      <c r="N194" s="28"/>
      <c r="O194" s="29"/>
      <c r="P194" s="28"/>
      <c r="Q194" s="26"/>
      <c r="R194" s="28"/>
      <c r="S194" s="28"/>
      <c r="T194" s="30" t="str">
        <f ca="1">IF(AND('Inserimento dati'!$B$3=$H$2, Tabella1[[#This Row],[LUN]]="X"), "X",IF(AND('Inserimento dati'!$B$3=$I$2, Tabella1[[#This Row],[MAR]]="X"), "X", IF(AND('Inserimento dati'!$B$3=$J$2, Tabella1[[#This Row],[MER]]="X"), "X",IF(AND('Inserimento dati'!$B$3=$K$2, Tabella1[[#This Row],[GIO]]="X"), "X", IF(AND('Inserimento dati'!$B$3=$L$2, Tabella1[[#This Row],[VEN]]="X"), "X","")))))</f>
        <v/>
      </c>
      <c r="U194" s="54"/>
    </row>
    <row r="195" spans="1:21" ht="23.25" hidden="1" x14ac:dyDescent="0.25">
      <c r="A195" s="24"/>
      <c r="B195" s="24"/>
      <c r="C195" s="24" t="str">
        <f>IF(OR(Tabella1[[#This Row],[LUN]]="X",Tabella1[[#This Row],[MAR]]="X",Tabella1[[#This Row],[MER]]="X",Tabella1[[#This Row],[GIO]]="X",Tabella1[[#This Row],[VEN]]="X",),"X","")</f>
        <v/>
      </c>
      <c r="D195" s="25" t="s">
        <v>961</v>
      </c>
      <c r="E195" s="26" t="s">
        <v>1506</v>
      </c>
      <c r="F195" s="26">
        <v>1000</v>
      </c>
      <c r="G195" s="26" t="s">
        <v>1507</v>
      </c>
      <c r="H195" s="27"/>
      <c r="I195" s="27"/>
      <c r="J195" s="27"/>
      <c r="K195" s="27"/>
      <c r="L195" s="27"/>
      <c r="M195" s="59" t="s">
        <v>631</v>
      </c>
      <c r="N195" s="28"/>
      <c r="O195" s="29"/>
      <c r="P195" s="28"/>
      <c r="Q195" s="26"/>
      <c r="R195" s="28"/>
      <c r="S195" s="28"/>
      <c r="T195" s="30" t="str">
        <f ca="1">IF(AND('Inserimento dati'!$B$3=$H$2, Tabella1[[#This Row],[LUN]]="X"), "X",IF(AND('Inserimento dati'!$B$3=$I$2, Tabella1[[#This Row],[MAR]]="X"), "X", IF(AND('Inserimento dati'!$B$3=$J$2, Tabella1[[#This Row],[MER]]="X"), "X",IF(AND('Inserimento dati'!$B$3=$K$2, Tabella1[[#This Row],[GIO]]="X"), "X", IF(AND('Inserimento dati'!$B$3=$L$2, Tabella1[[#This Row],[VEN]]="X"), "X","")))))</f>
        <v/>
      </c>
      <c r="U195" s="54"/>
    </row>
    <row r="196" spans="1:21" ht="23.25" hidden="1" x14ac:dyDescent="0.25">
      <c r="A196" s="24"/>
      <c r="B196" s="24"/>
      <c r="C196" s="24" t="str">
        <f>IF(OR(Tabella1[[#This Row],[LUN]]="X",Tabella1[[#This Row],[MAR]]="X",Tabella1[[#This Row],[MER]]="X",Tabella1[[#This Row],[GIO]]="X",Tabella1[[#This Row],[VEN]]="X",),"X","")</f>
        <v/>
      </c>
      <c r="D196" s="25" t="s">
        <v>961</v>
      </c>
      <c r="E196" s="26" t="s">
        <v>1512</v>
      </c>
      <c r="F196" s="26">
        <v>1000</v>
      </c>
      <c r="G196" s="26" t="s">
        <v>1513</v>
      </c>
      <c r="H196" s="27"/>
      <c r="I196" s="27"/>
      <c r="J196" s="27"/>
      <c r="K196" s="27"/>
      <c r="L196" s="27"/>
      <c r="M196" s="59" t="s">
        <v>631</v>
      </c>
      <c r="N196" s="28"/>
      <c r="O196" s="29"/>
      <c r="P196" s="28"/>
      <c r="Q196" s="26"/>
      <c r="R196" s="28"/>
      <c r="S196" s="28"/>
      <c r="T196" s="30" t="str">
        <f ca="1">IF(AND('Inserimento dati'!$B$3=$H$2, Tabella1[[#This Row],[LUN]]="X"), "X",IF(AND('Inserimento dati'!$B$3=$I$2, Tabella1[[#This Row],[MAR]]="X"), "X", IF(AND('Inserimento dati'!$B$3=$J$2, Tabella1[[#This Row],[MER]]="X"), "X",IF(AND('Inserimento dati'!$B$3=$K$2, Tabella1[[#This Row],[GIO]]="X"), "X", IF(AND('Inserimento dati'!$B$3=$L$2, Tabella1[[#This Row],[VEN]]="X"), "X","")))))</f>
        <v/>
      </c>
      <c r="U196" s="54"/>
    </row>
    <row r="197" spans="1:21" ht="30" hidden="1" x14ac:dyDescent="0.25">
      <c r="A197" s="24"/>
      <c r="B197" s="24"/>
      <c r="C197" s="24" t="str">
        <f>IF(OR(Tabella1[[#This Row],[LUN]]="X",Tabella1[[#This Row],[MAR]]="X",Tabella1[[#This Row],[MER]]="X",Tabella1[[#This Row],[GIO]]="X",Tabella1[[#This Row],[VEN]]="X",),"X","")</f>
        <v/>
      </c>
      <c r="D197" s="25" t="s">
        <v>961</v>
      </c>
      <c r="E197" s="26" t="s">
        <v>1510</v>
      </c>
      <c r="F197" s="26">
        <v>500</v>
      </c>
      <c r="G197" s="26" t="s">
        <v>1511</v>
      </c>
      <c r="H197" s="27"/>
      <c r="I197" s="27"/>
      <c r="J197" s="27"/>
      <c r="K197" s="27"/>
      <c r="L197" s="27"/>
      <c r="M197" s="59" t="s">
        <v>631</v>
      </c>
      <c r="N197" s="28"/>
      <c r="O197" s="29"/>
      <c r="P197" s="28"/>
      <c r="Q197" s="26"/>
      <c r="R197" s="28"/>
      <c r="S197" s="28"/>
      <c r="T197" s="30" t="str">
        <f ca="1">IF(AND('Inserimento dati'!$B$3=$H$2, Tabella1[[#This Row],[LUN]]="X"), "X",IF(AND('Inserimento dati'!$B$3=$I$2, Tabella1[[#This Row],[MAR]]="X"), "X", IF(AND('Inserimento dati'!$B$3=$J$2, Tabella1[[#This Row],[MER]]="X"), "X",IF(AND('Inserimento dati'!$B$3=$K$2, Tabella1[[#This Row],[GIO]]="X"), "X", IF(AND('Inserimento dati'!$B$3=$L$2, Tabella1[[#This Row],[VEN]]="X"), "X","")))))</f>
        <v/>
      </c>
      <c r="U197" s="54"/>
    </row>
    <row r="198" spans="1:21" ht="23.25" hidden="1" x14ac:dyDescent="0.25">
      <c r="A198" s="24"/>
      <c r="B198" s="24"/>
      <c r="C198" s="24" t="str">
        <f>IF(OR(Tabella1[[#This Row],[LUN]]="X",Tabella1[[#This Row],[MAR]]="X",Tabella1[[#This Row],[MER]]="X",Tabella1[[#This Row],[GIO]]="X",Tabella1[[#This Row],[VEN]]="X",),"X","")</f>
        <v/>
      </c>
      <c r="D198" s="25" t="s">
        <v>961</v>
      </c>
      <c r="E198" s="26" t="s">
        <v>1514</v>
      </c>
      <c r="F198" s="26">
        <v>500</v>
      </c>
      <c r="G198" s="26" t="s">
        <v>1515</v>
      </c>
      <c r="H198" s="27"/>
      <c r="I198" s="27"/>
      <c r="J198" s="27"/>
      <c r="K198" s="27"/>
      <c r="L198" s="27"/>
      <c r="M198" s="59" t="s">
        <v>631</v>
      </c>
      <c r="N198" s="28"/>
      <c r="O198" s="29"/>
      <c r="P198" s="28"/>
      <c r="Q198" s="26"/>
      <c r="R198" s="28"/>
      <c r="S198" s="28"/>
      <c r="T198" s="30" t="str">
        <f ca="1">IF(AND('Inserimento dati'!$B$3=$H$2, Tabella1[[#This Row],[LUN]]="X"), "X",IF(AND('Inserimento dati'!$B$3=$I$2, Tabella1[[#This Row],[MAR]]="X"), "X", IF(AND('Inserimento dati'!$B$3=$J$2, Tabella1[[#This Row],[MER]]="X"), "X",IF(AND('Inserimento dati'!$B$3=$K$2, Tabella1[[#This Row],[GIO]]="X"), "X", IF(AND('Inserimento dati'!$B$3=$L$2, Tabella1[[#This Row],[VEN]]="X"), "X","")))))</f>
        <v/>
      </c>
      <c r="U198" s="54"/>
    </row>
    <row r="199" spans="1:21" ht="23.25" hidden="1" x14ac:dyDescent="0.25">
      <c r="A199" s="24"/>
      <c r="B199" s="24"/>
      <c r="C199" s="24" t="str">
        <f>IF(OR(Tabella1[[#This Row],[LUN]]="X",Tabella1[[#This Row],[MAR]]="X",Tabella1[[#This Row],[MER]]="X",Tabella1[[#This Row],[GIO]]="X",Tabella1[[#This Row],[VEN]]="X",),"X","")</f>
        <v/>
      </c>
      <c r="D199" s="25" t="s">
        <v>961</v>
      </c>
      <c r="E199" s="26" t="s">
        <v>1504</v>
      </c>
      <c r="F199" s="26">
        <v>600</v>
      </c>
      <c r="G199" s="26" t="s">
        <v>1505</v>
      </c>
      <c r="H199" s="27"/>
      <c r="I199" s="27"/>
      <c r="J199" s="27"/>
      <c r="K199" s="27"/>
      <c r="L199" s="27"/>
      <c r="M199" s="59" t="s">
        <v>631</v>
      </c>
      <c r="N199" s="28"/>
      <c r="O199" s="29"/>
      <c r="P199" s="28"/>
      <c r="Q199" s="26"/>
      <c r="R199" s="28"/>
      <c r="S199" s="28"/>
      <c r="T199" s="30" t="str">
        <f ca="1">IF(AND('Inserimento dati'!$B$3=$H$2, Tabella1[[#This Row],[LUN]]="X"), "X",IF(AND('Inserimento dati'!$B$3=$I$2, Tabella1[[#This Row],[MAR]]="X"), "X", IF(AND('Inserimento dati'!$B$3=$J$2, Tabella1[[#This Row],[MER]]="X"), "X",IF(AND('Inserimento dati'!$B$3=$K$2, Tabella1[[#This Row],[GIO]]="X"), "X", IF(AND('Inserimento dati'!$B$3=$L$2, Tabella1[[#This Row],[VEN]]="X"), "X","")))))</f>
        <v/>
      </c>
      <c r="U199" s="54"/>
    </row>
    <row r="200" spans="1:21" ht="23.25" hidden="1" x14ac:dyDescent="0.25">
      <c r="A200" s="24"/>
      <c r="B200" s="24"/>
      <c r="C200" s="24" t="str">
        <f>IF(OR(Tabella1[[#This Row],[LUN]]="X",Tabella1[[#This Row],[MAR]]="X",Tabella1[[#This Row],[MER]]="X",Tabella1[[#This Row],[GIO]]="X",Tabella1[[#This Row],[VEN]]="X",),"X","")</f>
        <v/>
      </c>
      <c r="D200" s="25" t="s">
        <v>961</v>
      </c>
      <c r="E200" s="26" t="s">
        <v>1508</v>
      </c>
      <c r="F200" s="26">
        <v>600</v>
      </c>
      <c r="G200" s="26" t="s">
        <v>1509</v>
      </c>
      <c r="H200" s="27"/>
      <c r="I200" s="27"/>
      <c r="J200" s="27"/>
      <c r="K200" s="27"/>
      <c r="L200" s="27"/>
      <c r="M200" s="59" t="s">
        <v>631</v>
      </c>
      <c r="N200" s="28"/>
      <c r="O200" s="29"/>
      <c r="P200" s="28"/>
      <c r="Q200" s="26"/>
      <c r="R200" s="28"/>
      <c r="S200" s="28"/>
      <c r="T200" s="30" t="str">
        <f ca="1">IF(AND('Inserimento dati'!$B$3=$H$2, Tabella1[[#This Row],[LUN]]="X"), "X",IF(AND('Inserimento dati'!$B$3=$I$2, Tabella1[[#This Row],[MAR]]="X"), "X", IF(AND('Inserimento dati'!$B$3=$J$2, Tabella1[[#This Row],[MER]]="X"), "X",IF(AND('Inserimento dati'!$B$3=$K$2, Tabella1[[#This Row],[GIO]]="X"), "X", IF(AND('Inserimento dati'!$B$3=$L$2, Tabella1[[#This Row],[VEN]]="X"), "X","")))))</f>
        <v/>
      </c>
      <c r="U200" s="54"/>
    </row>
    <row r="201" spans="1:21" ht="23.25" hidden="1" x14ac:dyDescent="0.25">
      <c r="A201" s="24"/>
      <c r="B201" s="24"/>
      <c r="C201" s="24" t="str">
        <f>IF(OR(Tabella1[[#This Row],[LUN]]="X",Tabella1[[#This Row],[MAR]]="X",Tabella1[[#This Row],[MER]]="X",Tabella1[[#This Row],[GIO]]="X",Tabella1[[#This Row],[VEN]]="X",),"X","")</f>
        <v/>
      </c>
      <c r="D201" s="25" t="s">
        <v>961</v>
      </c>
      <c r="E201" s="26" t="s">
        <v>1502</v>
      </c>
      <c r="F201" s="26">
        <v>1000</v>
      </c>
      <c r="G201" s="26" t="s">
        <v>1503</v>
      </c>
      <c r="H201" s="27"/>
      <c r="I201" s="27"/>
      <c r="J201" s="27"/>
      <c r="K201" s="27"/>
      <c r="L201" s="27"/>
      <c r="M201" s="59" t="s">
        <v>631</v>
      </c>
      <c r="N201" s="28"/>
      <c r="O201" s="29"/>
      <c r="P201" s="28"/>
      <c r="Q201" s="26"/>
      <c r="R201" s="28"/>
      <c r="S201" s="28"/>
      <c r="T201" s="30" t="str">
        <f ca="1">IF(AND('Inserimento dati'!$B$3=$H$2, Tabella1[[#This Row],[LUN]]="X"), "X",IF(AND('Inserimento dati'!$B$3=$I$2, Tabella1[[#This Row],[MAR]]="X"), "X", IF(AND('Inserimento dati'!$B$3=$J$2, Tabella1[[#This Row],[MER]]="X"), "X",IF(AND('Inserimento dati'!$B$3=$K$2, Tabella1[[#This Row],[GIO]]="X"), "X", IF(AND('Inserimento dati'!$B$3=$L$2, Tabella1[[#This Row],[VEN]]="X"), "X","")))))</f>
        <v/>
      </c>
      <c r="U201" s="54"/>
    </row>
    <row r="202" spans="1:21" ht="23.25" hidden="1" x14ac:dyDescent="0.25">
      <c r="A202" s="24"/>
      <c r="B202" s="24"/>
      <c r="C202" s="24" t="str">
        <f>IF(OR(Tabella1[[#This Row],[LUN]]="X",Tabella1[[#This Row],[MAR]]="X",Tabella1[[#This Row],[MER]]="X",Tabella1[[#This Row],[GIO]]="X",Tabella1[[#This Row],[VEN]]="X",),"X","")</f>
        <v/>
      </c>
      <c r="D202" s="25" t="s">
        <v>961</v>
      </c>
      <c r="E202" s="26" t="s">
        <v>1359</v>
      </c>
      <c r="F202" s="26">
        <v>500</v>
      </c>
      <c r="G202" s="26" t="s">
        <v>1360</v>
      </c>
      <c r="H202" s="27"/>
      <c r="I202" s="27"/>
      <c r="J202" s="27"/>
      <c r="K202" s="27"/>
      <c r="L202" s="27"/>
      <c r="M202" s="59" t="s">
        <v>631</v>
      </c>
      <c r="N202" s="28"/>
      <c r="O202" s="29"/>
      <c r="P202" s="28"/>
      <c r="Q202" s="26"/>
      <c r="R202" s="28"/>
      <c r="S202" s="28"/>
      <c r="T202" s="30" t="str">
        <f ca="1">IF(AND('Inserimento dati'!$B$3=$H$2, Tabella1[[#This Row],[LUN]]="X"), "X",IF(AND('Inserimento dati'!$B$3=$I$2, Tabella1[[#This Row],[MAR]]="X"), "X", IF(AND('Inserimento dati'!$B$3=$J$2, Tabella1[[#This Row],[MER]]="X"), "X",IF(AND('Inserimento dati'!$B$3=$K$2, Tabella1[[#This Row],[GIO]]="X"), "X", IF(AND('Inserimento dati'!$B$3=$L$2, Tabella1[[#This Row],[VEN]]="X"), "X","")))))</f>
        <v/>
      </c>
      <c r="U202" s="54"/>
    </row>
    <row r="203" spans="1:21" ht="30" hidden="1" x14ac:dyDescent="0.25">
      <c r="A203" s="24"/>
      <c r="B203" s="24"/>
      <c r="C203" s="24" t="str">
        <f>IF(OR(Tabella1[[#This Row],[LUN]]="X",Tabella1[[#This Row],[MAR]]="X",Tabella1[[#This Row],[MER]]="X",Tabella1[[#This Row],[GIO]]="X",Tabella1[[#This Row],[VEN]]="X",),"X","")</f>
        <v/>
      </c>
      <c r="D203" s="25" t="s">
        <v>961</v>
      </c>
      <c r="E203" s="26" t="s">
        <v>1361</v>
      </c>
      <c r="F203" s="26">
        <v>500</v>
      </c>
      <c r="G203" s="26" t="s">
        <v>1362</v>
      </c>
      <c r="H203" s="27"/>
      <c r="I203" s="27"/>
      <c r="J203" s="27"/>
      <c r="K203" s="27"/>
      <c r="L203" s="27"/>
      <c r="M203" s="59" t="s">
        <v>631</v>
      </c>
      <c r="N203" s="28"/>
      <c r="O203" s="29"/>
      <c r="P203" s="28"/>
      <c r="Q203" s="26"/>
      <c r="R203" s="28"/>
      <c r="S203" s="28"/>
      <c r="T203" s="30" t="str">
        <f ca="1">IF(AND('Inserimento dati'!$B$3=$H$2, Tabella1[[#This Row],[LUN]]="X"), "X",IF(AND('Inserimento dati'!$B$3=$I$2, Tabella1[[#This Row],[MAR]]="X"), "X", IF(AND('Inserimento dati'!$B$3=$J$2, Tabella1[[#This Row],[MER]]="X"), "X",IF(AND('Inserimento dati'!$B$3=$K$2, Tabella1[[#This Row],[GIO]]="X"), "X", IF(AND('Inserimento dati'!$B$3=$L$2, Tabella1[[#This Row],[VEN]]="X"), "X","")))))</f>
        <v/>
      </c>
      <c r="U203" s="54"/>
    </row>
    <row r="204" spans="1:21" ht="30" hidden="1" x14ac:dyDescent="0.25">
      <c r="A204" s="24"/>
      <c r="B204" s="24"/>
      <c r="C204" s="24" t="str">
        <f>IF(OR(Tabella1[[#This Row],[LUN]]="X",Tabella1[[#This Row],[MAR]]="X",Tabella1[[#This Row],[MER]]="X",Tabella1[[#This Row],[GIO]]="X",Tabella1[[#This Row],[VEN]]="X",),"X","")</f>
        <v/>
      </c>
      <c r="D204" s="25" t="s">
        <v>961</v>
      </c>
      <c r="E204" s="26" t="s">
        <v>1500</v>
      </c>
      <c r="F204" s="26">
        <v>500</v>
      </c>
      <c r="G204" s="26" t="s">
        <v>1501</v>
      </c>
      <c r="H204" s="27"/>
      <c r="I204" s="27"/>
      <c r="J204" s="27"/>
      <c r="K204" s="27"/>
      <c r="L204" s="27"/>
      <c r="M204" s="59" t="s">
        <v>631</v>
      </c>
      <c r="N204" s="28"/>
      <c r="O204" s="29"/>
      <c r="P204" s="28"/>
      <c r="Q204" s="26"/>
      <c r="R204" s="28"/>
      <c r="S204" s="28"/>
      <c r="T204" s="30" t="str">
        <f ca="1">IF(AND('Inserimento dati'!$B$3=$H$2, Tabella1[[#This Row],[LUN]]="X"), "X",IF(AND('Inserimento dati'!$B$3=$I$2, Tabella1[[#This Row],[MAR]]="X"), "X", IF(AND('Inserimento dati'!$B$3=$J$2, Tabella1[[#This Row],[MER]]="X"), "X",IF(AND('Inserimento dati'!$B$3=$K$2, Tabella1[[#This Row],[GIO]]="X"), "X", IF(AND('Inserimento dati'!$B$3=$L$2, Tabella1[[#This Row],[VEN]]="X"), "X","")))))</f>
        <v/>
      </c>
      <c r="U204" s="54"/>
    </row>
    <row r="205" spans="1:21" ht="23.25" hidden="1" x14ac:dyDescent="0.25">
      <c r="A205" s="24"/>
      <c r="B205" s="24"/>
      <c r="C205" s="24" t="str">
        <f>IF(OR(Tabella1[[#This Row],[LUN]]="X",Tabella1[[#This Row],[MAR]]="X",Tabella1[[#This Row],[MER]]="X",Tabella1[[#This Row],[GIO]]="X",Tabella1[[#This Row],[VEN]]="X",),"X","")</f>
        <v/>
      </c>
      <c r="D205" s="25" t="s">
        <v>961</v>
      </c>
      <c r="E205" s="26" t="s">
        <v>1498</v>
      </c>
      <c r="F205" s="26">
        <v>600</v>
      </c>
      <c r="G205" s="26" t="s">
        <v>1499</v>
      </c>
      <c r="H205" s="27"/>
      <c r="I205" s="27"/>
      <c r="J205" s="27"/>
      <c r="K205" s="27"/>
      <c r="L205" s="27"/>
      <c r="M205" s="59" t="s">
        <v>631</v>
      </c>
      <c r="N205" s="28"/>
      <c r="O205" s="29"/>
      <c r="P205" s="28"/>
      <c r="Q205" s="26"/>
      <c r="R205" s="28"/>
      <c r="S205" s="28"/>
      <c r="T205" s="30" t="str">
        <f ca="1">IF(AND('Inserimento dati'!$B$3=$H$2, Tabella1[[#This Row],[LUN]]="X"), "X",IF(AND('Inserimento dati'!$B$3=$I$2, Tabella1[[#This Row],[MAR]]="X"), "X", IF(AND('Inserimento dati'!$B$3=$J$2, Tabella1[[#This Row],[MER]]="X"), "X",IF(AND('Inserimento dati'!$B$3=$K$2, Tabella1[[#This Row],[GIO]]="X"), "X", IF(AND('Inserimento dati'!$B$3=$L$2, Tabella1[[#This Row],[VEN]]="X"), "X","")))))</f>
        <v/>
      </c>
      <c r="U205" s="54"/>
    </row>
    <row r="206" spans="1:21" ht="30" hidden="1" x14ac:dyDescent="0.25">
      <c r="A206" s="24"/>
      <c r="B206" s="24"/>
      <c r="C206" s="24" t="str">
        <f>IF(OR(Tabella1[[#This Row],[LUN]]="X",Tabella1[[#This Row],[MAR]]="X",Tabella1[[#This Row],[MER]]="X",Tabella1[[#This Row],[GIO]]="X",Tabella1[[#This Row],[VEN]]="X",),"X","")</f>
        <v/>
      </c>
      <c r="D206" s="25" t="s">
        <v>961</v>
      </c>
      <c r="E206" s="26" t="s">
        <v>1363</v>
      </c>
      <c r="F206" s="26">
        <v>600</v>
      </c>
      <c r="G206" s="26" t="s">
        <v>1364</v>
      </c>
      <c r="H206" s="27"/>
      <c r="I206" s="27"/>
      <c r="J206" s="27"/>
      <c r="K206" s="27"/>
      <c r="L206" s="27"/>
      <c r="M206" s="59" t="s">
        <v>631</v>
      </c>
      <c r="N206" s="28"/>
      <c r="O206" s="29"/>
      <c r="P206" s="28"/>
      <c r="Q206" s="26"/>
      <c r="R206" s="28"/>
      <c r="S206" s="28"/>
      <c r="T206" s="30" t="str">
        <f ca="1">IF(AND('Inserimento dati'!$B$3=$H$2, Tabella1[[#This Row],[LUN]]="X"), "X",IF(AND('Inserimento dati'!$B$3=$I$2, Tabella1[[#This Row],[MAR]]="X"), "X", IF(AND('Inserimento dati'!$B$3=$J$2, Tabella1[[#This Row],[MER]]="X"), "X",IF(AND('Inserimento dati'!$B$3=$K$2, Tabella1[[#This Row],[GIO]]="X"), "X", IF(AND('Inserimento dati'!$B$3=$L$2, Tabella1[[#This Row],[VEN]]="X"), "X","")))))</f>
        <v/>
      </c>
      <c r="U206" s="54"/>
    </row>
    <row r="207" spans="1:21" ht="30" hidden="1" x14ac:dyDescent="0.25">
      <c r="A207" s="24"/>
      <c r="B207" s="24"/>
      <c r="C207" s="24" t="str">
        <f>IF(OR(Tabella1[[#This Row],[LUN]]="X",Tabella1[[#This Row],[MAR]]="X",Tabella1[[#This Row],[MER]]="X",Tabella1[[#This Row],[GIO]]="X",Tabella1[[#This Row],[VEN]]="X",),"X","")</f>
        <v/>
      </c>
      <c r="D207" s="25" t="s">
        <v>961</v>
      </c>
      <c r="E207" s="26" t="s">
        <v>1365</v>
      </c>
      <c r="F207" s="26">
        <v>1000</v>
      </c>
      <c r="G207" s="26" t="s">
        <v>1366</v>
      </c>
      <c r="H207" s="27"/>
      <c r="I207" s="27"/>
      <c r="J207" s="27"/>
      <c r="K207" s="27"/>
      <c r="L207" s="27"/>
      <c r="M207" s="59" t="s">
        <v>631</v>
      </c>
      <c r="N207" s="28"/>
      <c r="O207" s="29"/>
      <c r="P207" s="28"/>
      <c r="Q207" s="26"/>
      <c r="R207" s="28"/>
      <c r="S207" s="28"/>
      <c r="T207" s="30" t="str">
        <f ca="1">IF(AND('Inserimento dati'!$B$3=$H$2, Tabella1[[#This Row],[LUN]]="X"), "X",IF(AND('Inserimento dati'!$B$3=$I$2, Tabella1[[#This Row],[MAR]]="X"), "X", IF(AND('Inserimento dati'!$B$3=$J$2, Tabella1[[#This Row],[MER]]="X"), "X",IF(AND('Inserimento dati'!$B$3=$K$2, Tabella1[[#This Row],[GIO]]="X"), "X", IF(AND('Inserimento dati'!$B$3=$L$2, Tabella1[[#This Row],[VEN]]="X"), "X","")))))</f>
        <v/>
      </c>
      <c r="U207" s="54"/>
    </row>
    <row r="208" spans="1:21" ht="30" hidden="1" x14ac:dyDescent="0.25">
      <c r="A208" s="24"/>
      <c r="B208" s="24"/>
      <c r="C208" s="24" t="str">
        <f>IF(OR(Tabella1[[#This Row],[LUN]]="X",Tabella1[[#This Row],[MAR]]="X",Tabella1[[#This Row],[MER]]="X",Tabella1[[#This Row],[GIO]]="X",Tabella1[[#This Row],[VEN]]="X",),"X","")</f>
        <v/>
      </c>
      <c r="D208" s="25" t="s">
        <v>961</v>
      </c>
      <c r="E208" s="26" t="s">
        <v>1494</v>
      </c>
      <c r="F208" s="26">
        <v>1000</v>
      </c>
      <c r="G208" s="26" t="s">
        <v>1495</v>
      </c>
      <c r="H208" s="27"/>
      <c r="I208" s="27"/>
      <c r="J208" s="27"/>
      <c r="K208" s="27"/>
      <c r="L208" s="27"/>
      <c r="M208" s="59" t="s">
        <v>631</v>
      </c>
      <c r="N208" s="28"/>
      <c r="O208" s="29"/>
      <c r="P208" s="28"/>
      <c r="Q208" s="26"/>
      <c r="R208" s="28"/>
      <c r="S208" s="28"/>
      <c r="T208" s="30" t="str">
        <f ca="1">IF(AND('Inserimento dati'!$B$3=$H$2, Tabella1[[#This Row],[LUN]]="X"), "X",IF(AND('Inserimento dati'!$B$3=$I$2, Tabella1[[#This Row],[MAR]]="X"), "X", IF(AND('Inserimento dati'!$B$3=$J$2, Tabella1[[#This Row],[MER]]="X"), "X",IF(AND('Inserimento dati'!$B$3=$K$2, Tabella1[[#This Row],[GIO]]="X"), "X", IF(AND('Inserimento dati'!$B$3=$L$2, Tabella1[[#This Row],[VEN]]="X"), "X","")))))</f>
        <v/>
      </c>
      <c r="U208" s="54"/>
    </row>
    <row r="209" spans="1:21" ht="30" hidden="1" x14ac:dyDescent="0.25">
      <c r="A209" s="24"/>
      <c r="B209" s="24"/>
      <c r="C209" s="24" t="str">
        <f>IF(OR(Tabella1[[#This Row],[LUN]]="X",Tabella1[[#This Row],[MAR]]="X",Tabella1[[#This Row],[MER]]="X",Tabella1[[#This Row],[GIO]]="X",Tabella1[[#This Row],[VEN]]="X",),"X","")</f>
        <v/>
      </c>
      <c r="D209" s="25" t="s">
        <v>961</v>
      </c>
      <c r="E209" s="26" t="s">
        <v>1492</v>
      </c>
      <c r="F209" s="26">
        <v>1000</v>
      </c>
      <c r="G209" s="26" t="s">
        <v>1493</v>
      </c>
      <c r="H209" s="27"/>
      <c r="I209" s="27"/>
      <c r="J209" s="27"/>
      <c r="K209" s="27"/>
      <c r="L209" s="27"/>
      <c r="M209" s="59" t="s">
        <v>631</v>
      </c>
      <c r="N209" s="28"/>
      <c r="O209" s="29"/>
      <c r="P209" s="28"/>
      <c r="Q209" s="26"/>
      <c r="R209" s="28"/>
      <c r="S209" s="28"/>
      <c r="T209" s="30" t="str">
        <f ca="1">IF(AND('Inserimento dati'!$B$3=$H$2, Tabella1[[#This Row],[LUN]]="X"), "X",IF(AND('Inserimento dati'!$B$3=$I$2, Tabella1[[#This Row],[MAR]]="X"), "X", IF(AND('Inserimento dati'!$B$3=$J$2, Tabella1[[#This Row],[MER]]="X"), "X",IF(AND('Inserimento dati'!$B$3=$K$2, Tabella1[[#This Row],[GIO]]="X"), "X", IF(AND('Inserimento dati'!$B$3=$L$2, Tabella1[[#This Row],[VEN]]="X"), "X","")))))</f>
        <v/>
      </c>
      <c r="U209" s="54"/>
    </row>
    <row r="210" spans="1:21" ht="30" hidden="1" x14ac:dyDescent="0.25">
      <c r="A210" s="24"/>
      <c r="B210" s="24"/>
      <c r="C210" s="24" t="str">
        <f>IF(OR(Tabella1[[#This Row],[LUN]]="X",Tabella1[[#This Row],[MAR]]="X",Tabella1[[#This Row],[MER]]="X",Tabella1[[#This Row],[GIO]]="X",Tabella1[[#This Row],[VEN]]="X",),"X","")</f>
        <v/>
      </c>
      <c r="D210" s="25" t="s">
        <v>961</v>
      </c>
      <c r="E210" s="26" t="s">
        <v>1496</v>
      </c>
      <c r="F210" s="26">
        <v>600</v>
      </c>
      <c r="G210" s="26" t="s">
        <v>1497</v>
      </c>
      <c r="H210" s="27"/>
      <c r="I210" s="27"/>
      <c r="J210" s="27"/>
      <c r="K210" s="27"/>
      <c r="L210" s="27"/>
      <c r="M210" s="59" t="s">
        <v>631</v>
      </c>
      <c r="N210" s="28"/>
      <c r="O210" s="29"/>
      <c r="P210" s="28"/>
      <c r="Q210" s="26"/>
      <c r="R210" s="28"/>
      <c r="S210" s="28"/>
      <c r="T210" s="30" t="str">
        <f ca="1">IF(AND('Inserimento dati'!$B$3=$H$2, Tabella1[[#This Row],[LUN]]="X"), "X",IF(AND('Inserimento dati'!$B$3=$I$2, Tabella1[[#This Row],[MAR]]="X"), "X", IF(AND('Inserimento dati'!$B$3=$J$2, Tabella1[[#This Row],[MER]]="X"), "X",IF(AND('Inserimento dati'!$B$3=$K$2, Tabella1[[#This Row],[GIO]]="X"), "X", IF(AND('Inserimento dati'!$B$3=$L$2, Tabella1[[#This Row],[VEN]]="X"), "X","")))))</f>
        <v/>
      </c>
      <c r="U210" s="54"/>
    </row>
    <row r="211" spans="1:21" ht="23.25" hidden="1" x14ac:dyDescent="0.25">
      <c r="A211" s="24"/>
      <c r="B211" s="24"/>
      <c r="C211" s="24" t="str">
        <f>IF(OR(Tabella1[[#This Row],[LUN]]="X",Tabella1[[#This Row],[MAR]]="X",Tabella1[[#This Row],[MER]]="X",Tabella1[[#This Row],[GIO]]="X",Tabella1[[#This Row],[VEN]]="X",),"X","")</f>
        <v/>
      </c>
      <c r="D211" s="25" t="s">
        <v>961</v>
      </c>
      <c r="E211" s="26" t="s">
        <v>1367</v>
      </c>
      <c r="F211" s="26">
        <v>600</v>
      </c>
      <c r="G211" s="26" t="s">
        <v>1368</v>
      </c>
      <c r="H211" s="27"/>
      <c r="I211" s="27"/>
      <c r="J211" s="27"/>
      <c r="K211" s="27"/>
      <c r="L211" s="27"/>
      <c r="M211" s="59" t="s">
        <v>631</v>
      </c>
      <c r="N211" s="28"/>
      <c r="O211" s="29"/>
      <c r="P211" s="28"/>
      <c r="Q211" s="26"/>
      <c r="R211" s="28"/>
      <c r="S211" s="28"/>
      <c r="T211" s="30" t="str">
        <f ca="1">IF(AND('Inserimento dati'!$B$3=$H$2, Tabella1[[#This Row],[LUN]]="X"), "X",IF(AND('Inserimento dati'!$B$3=$I$2, Tabella1[[#This Row],[MAR]]="X"), "X", IF(AND('Inserimento dati'!$B$3=$J$2, Tabella1[[#This Row],[MER]]="X"), "X",IF(AND('Inserimento dati'!$B$3=$K$2, Tabella1[[#This Row],[GIO]]="X"), "X", IF(AND('Inserimento dati'!$B$3=$L$2, Tabella1[[#This Row],[VEN]]="X"), "X","")))))</f>
        <v/>
      </c>
      <c r="U211" s="54"/>
    </row>
    <row r="212" spans="1:21" ht="30" hidden="1" x14ac:dyDescent="0.25">
      <c r="A212" s="24"/>
      <c r="B212" s="24"/>
      <c r="C212" s="24" t="str">
        <f>IF(OR(Tabella1[[#This Row],[LUN]]="X",Tabella1[[#This Row],[MAR]]="X",Tabella1[[#This Row],[MER]]="X",Tabella1[[#This Row],[GIO]]="X",Tabella1[[#This Row],[VEN]]="X",),"X","")</f>
        <v/>
      </c>
      <c r="D212" s="25" t="s">
        <v>961</v>
      </c>
      <c r="E212" s="26" t="s">
        <v>1488</v>
      </c>
      <c r="F212" s="26">
        <v>600</v>
      </c>
      <c r="G212" s="26" t="s">
        <v>1489</v>
      </c>
      <c r="H212" s="27"/>
      <c r="I212" s="27"/>
      <c r="J212" s="27"/>
      <c r="K212" s="27"/>
      <c r="L212" s="27"/>
      <c r="M212" s="59" t="s">
        <v>631</v>
      </c>
      <c r="N212" s="28"/>
      <c r="O212" s="29"/>
      <c r="P212" s="28"/>
      <c r="Q212" s="26"/>
      <c r="R212" s="28"/>
      <c r="S212" s="28"/>
      <c r="T212" s="30" t="str">
        <f ca="1">IF(AND('Inserimento dati'!$B$3=$H$2, Tabella1[[#This Row],[LUN]]="X"), "X",IF(AND('Inserimento dati'!$B$3=$I$2, Tabella1[[#This Row],[MAR]]="X"), "X", IF(AND('Inserimento dati'!$B$3=$J$2, Tabella1[[#This Row],[MER]]="X"), "X",IF(AND('Inserimento dati'!$B$3=$K$2, Tabella1[[#This Row],[GIO]]="X"), "X", IF(AND('Inserimento dati'!$B$3=$L$2, Tabella1[[#This Row],[VEN]]="X"), "X","")))))</f>
        <v/>
      </c>
      <c r="U212" s="54"/>
    </row>
    <row r="213" spans="1:21" ht="30" hidden="1" x14ac:dyDescent="0.25">
      <c r="A213" s="24"/>
      <c r="B213" s="24"/>
      <c r="C213" s="24" t="str">
        <f>IF(OR(Tabella1[[#This Row],[LUN]]="X",Tabella1[[#This Row],[MAR]]="X",Tabella1[[#This Row],[MER]]="X",Tabella1[[#This Row],[GIO]]="X",Tabella1[[#This Row],[VEN]]="X",),"X","")</f>
        <v/>
      </c>
      <c r="D213" s="25" t="s">
        <v>961</v>
      </c>
      <c r="E213" s="26" t="s">
        <v>1484</v>
      </c>
      <c r="F213" s="26">
        <v>500</v>
      </c>
      <c r="G213" s="26" t="s">
        <v>1485</v>
      </c>
      <c r="H213" s="27"/>
      <c r="I213" s="27"/>
      <c r="J213" s="27"/>
      <c r="K213" s="27"/>
      <c r="L213" s="27"/>
      <c r="M213" s="59" t="s">
        <v>631</v>
      </c>
      <c r="N213" s="28"/>
      <c r="O213" s="29"/>
      <c r="P213" s="28"/>
      <c r="Q213" s="26"/>
      <c r="R213" s="28"/>
      <c r="S213" s="28"/>
      <c r="T213" s="30" t="str">
        <f ca="1">IF(AND('Inserimento dati'!$B$3=$H$2, Tabella1[[#This Row],[LUN]]="X"), "X",IF(AND('Inserimento dati'!$B$3=$I$2, Tabella1[[#This Row],[MAR]]="X"), "X", IF(AND('Inserimento dati'!$B$3=$J$2, Tabella1[[#This Row],[MER]]="X"), "X",IF(AND('Inserimento dati'!$B$3=$K$2, Tabella1[[#This Row],[GIO]]="X"), "X", IF(AND('Inserimento dati'!$B$3=$L$2, Tabella1[[#This Row],[VEN]]="X"), "X","")))))</f>
        <v/>
      </c>
      <c r="U213" s="54"/>
    </row>
    <row r="214" spans="1:21" ht="23.25" hidden="1" x14ac:dyDescent="0.25">
      <c r="A214" s="24"/>
      <c r="B214" s="24"/>
      <c r="C214" s="24" t="str">
        <f>IF(OR(Tabella1[[#This Row],[LUN]]="X",Tabella1[[#This Row],[MAR]]="X",Tabella1[[#This Row],[MER]]="X",Tabella1[[#This Row],[GIO]]="X",Tabella1[[#This Row],[VEN]]="X",),"X","")</f>
        <v/>
      </c>
      <c r="D214" s="25" t="s">
        <v>961</v>
      </c>
      <c r="E214" s="26" t="s">
        <v>1490</v>
      </c>
      <c r="F214" s="26">
        <v>500</v>
      </c>
      <c r="G214" s="26" t="s">
        <v>1491</v>
      </c>
      <c r="H214" s="27"/>
      <c r="I214" s="27"/>
      <c r="J214" s="27"/>
      <c r="K214" s="27"/>
      <c r="L214" s="27"/>
      <c r="M214" s="59" t="s">
        <v>631</v>
      </c>
      <c r="N214" s="28"/>
      <c r="O214" s="29"/>
      <c r="P214" s="28"/>
      <c r="Q214" s="26"/>
      <c r="R214" s="28"/>
      <c r="S214" s="28"/>
      <c r="T214" s="30" t="str">
        <f ca="1">IF(AND('Inserimento dati'!$B$3=$H$2, Tabella1[[#This Row],[LUN]]="X"), "X",IF(AND('Inserimento dati'!$B$3=$I$2, Tabella1[[#This Row],[MAR]]="X"), "X", IF(AND('Inserimento dati'!$B$3=$J$2, Tabella1[[#This Row],[MER]]="X"), "X",IF(AND('Inserimento dati'!$B$3=$K$2, Tabella1[[#This Row],[GIO]]="X"), "X", IF(AND('Inserimento dati'!$B$3=$L$2, Tabella1[[#This Row],[VEN]]="X"), "X","")))))</f>
        <v/>
      </c>
      <c r="U214" s="54"/>
    </row>
    <row r="215" spans="1:21" ht="23.25" hidden="1" x14ac:dyDescent="0.25">
      <c r="A215" s="24"/>
      <c r="B215" s="24"/>
      <c r="C215" s="24" t="str">
        <f>IF(OR(Tabella1[[#This Row],[LUN]]="X",Tabella1[[#This Row],[MAR]]="X",Tabella1[[#This Row],[MER]]="X",Tabella1[[#This Row],[GIO]]="X",Tabella1[[#This Row],[VEN]]="X",),"X","")</f>
        <v/>
      </c>
      <c r="D215" s="25" t="s">
        <v>961</v>
      </c>
      <c r="E215" s="26" t="s">
        <v>1486</v>
      </c>
      <c r="F215" s="26">
        <v>600</v>
      </c>
      <c r="G215" s="26" t="s">
        <v>1487</v>
      </c>
      <c r="H215" s="27"/>
      <c r="I215" s="27"/>
      <c r="J215" s="27"/>
      <c r="K215" s="27"/>
      <c r="L215" s="27"/>
      <c r="M215" s="59" t="s">
        <v>631</v>
      </c>
      <c r="N215" s="28"/>
      <c r="O215" s="29"/>
      <c r="P215" s="28"/>
      <c r="Q215" s="26"/>
      <c r="R215" s="28"/>
      <c r="S215" s="28"/>
      <c r="T215" s="30" t="str">
        <f ca="1">IF(AND('Inserimento dati'!$B$3=$H$2, Tabella1[[#This Row],[LUN]]="X"), "X",IF(AND('Inserimento dati'!$B$3=$I$2, Tabella1[[#This Row],[MAR]]="X"), "X", IF(AND('Inserimento dati'!$B$3=$J$2, Tabella1[[#This Row],[MER]]="X"), "X",IF(AND('Inserimento dati'!$B$3=$K$2, Tabella1[[#This Row],[GIO]]="X"), "X", IF(AND('Inserimento dati'!$B$3=$L$2, Tabella1[[#This Row],[VEN]]="X"), "X","")))))</f>
        <v/>
      </c>
      <c r="U215" s="54"/>
    </row>
    <row r="216" spans="1:21" ht="23.25" hidden="1" x14ac:dyDescent="0.25">
      <c r="A216" s="24"/>
      <c r="B216" s="24"/>
      <c r="C216" s="24" t="str">
        <f>IF(OR(Tabella1[[#This Row],[LUN]]="X",Tabella1[[#This Row],[MAR]]="X",Tabella1[[#This Row],[MER]]="X",Tabella1[[#This Row],[GIO]]="X",Tabella1[[#This Row],[VEN]]="X",),"X","")</f>
        <v/>
      </c>
      <c r="D216" s="25" t="s">
        <v>961</v>
      </c>
      <c r="E216" s="26" t="s">
        <v>1369</v>
      </c>
      <c r="F216" s="26">
        <v>1000</v>
      </c>
      <c r="G216" s="26" t="s">
        <v>1370</v>
      </c>
      <c r="H216" s="27"/>
      <c r="I216" s="27"/>
      <c r="J216" s="27"/>
      <c r="K216" s="27"/>
      <c r="L216" s="27"/>
      <c r="M216" s="59" t="s">
        <v>631</v>
      </c>
      <c r="N216" s="28"/>
      <c r="O216" s="29"/>
      <c r="P216" s="28"/>
      <c r="Q216" s="26"/>
      <c r="R216" s="28"/>
      <c r="S216" s="28"/>
      <c r="T216" s="30" t="str">
        <f ca="1">IF(AND('Inserimento dati'!$B$3=$H$2, Tabella1[[#This Row],[LUN]]="X"), "X",IF(AND('Inserimento dati'!$B$3=$I$2, Tabella1[[#This Row],[MAR]]="X"), "X", IF(AND('Inserimento dati'!$B$3=$J$2, Tabella1[[#This Row],[MER]]="X"), "X",IF(AND('Inserimento dati'!$B$3=$K$2, Tabella1[[#This Row],[GIO]]="X"), "X", IF(AND('Inserimento dati'!$B$3=$L$2, Tabella1[[#This Row],[VEN]]="X"), "X","")))))</f>
        <v/>
      </c>
      <c r="U216" s="54"/>
    </row>
    <row r="217" spans="1:21" ht="23.25" hidden="1" x14ac:dyDescent="0.25">
      <c r="A217" s="24"/>
      <c r="B217" s="24"/>
      <c r="C217" s="24" t="str">
        <f>IF(OR(Tabella1[[#This Row],[LUN]]="X",Tabella1[[#This Row],[MAR]]="X",Tabella1[[#This Row],[MER]]="X",Tabella1[[#This Row],[GIO]]="X",Tabella1[[#This Row],[VEN]]="X",),"X","")</f>
        <v/>
      </c>
      <c r="D217" s="25" t="s">
        <v>961</v>
      </c>
      <c r="E217" s="26" t="s">
        <v>1371</v>
      </c>
      <c r="F217" s="26">
        <v>1000</v>
      </c>
      <c r="G217" s="26" t="s">
        <v>1372</v>
      </c>
      <c r="H217" s="27"/>
      <c r="I217" s="27"/>
      <c r="J217" s="27"/>
      <c r="K217" s="27"/>
      <c r="L217" s="27"/>
      <c r="M217" s="59" t="s">
        <v>631</v>
      </c>
      <c r="N217" s="28"/>
      <c r="O217" s="29"/>
      <c r="P217" s="28"/>
      <c r="Q217" s="26"/>
      <c r="R217" s="28"/>
      <c r="S217" s="28"/>
      <c r="T217" s="30" t="str">
        <f ca="1">IF(AND('Inserimento dati'!$B$3=$H$2, Tabella1[[#This Row],[LUN]]="X"), "X",IF(AND('Inserimento dati'!$B$3=$I$2, Tabella1[[#This Row],[MAR]]="X"), "X", IF(AND('Inserimento dati'!$B$3=$J$2, Tabella1[[#This Row],[MER]]="X"), "X",IF(AND('Inserimento dati'!$B$3=$K$2, Tabella1[[#This Row],[GIO]]="X"), "X", IF(AND('Inserimento dati'!$B$3=$L$2, Tabella1[[#This Row],[VEN]]="X"), "X","")))))</f>
        <v/>
      </c>
      <c r="U217" s="54"/>
    </row>
    <row r="218" spans="1:21" ht="23.25" hidden="1" x14ac:dyDescent="0.25">
      <c r="A218" s="24"/>
      <c r="B218" s="24"/>
      <c r="C218" s="24" t="str">
        <f>IF(OR(Tabella1[[#This Row],[LUN]]="X",Tabella1[[#This Row],[MAR]]="X",Tabella1[[#This Row],[MER]]="X",Tabella1[[#This Row],[GIO]]="X",Tabella1[[#This Row],[VEN]]="X",),"X","")</f>
        <v/>
      </c>
      <c r="D218" s="25" t="s">
        <v>961</v>
      </c>
      <c r="E218" s="26" t="s">
        <v>1478</v>
      </c>
      <c r="F218" s="26">
        <v>500</v>
      </c>
      <c r="G218" s="26" t="s">
        <v>1479</v>
      </c>
      <c r="H218" s="27"/>
      <c r="I218" s="27"/>
      <c r="J218" s="27"/>
      <c r="K218" s="27"/>
      <c r="L218" s="27"/>
      <c r="M218" s="59" t="s">
        <v>631</v>
      </c>
      <c r="N218" s="28"/>
      <c r="O218" s="29"/>
      <c r="P218" s="28"/>
      <c r="Q218" s="26"/>
      <c r="R218" s="28"/>
      <c r="S218" s="28"/>
      <c r="T218" s="30" t="str">
        <f ca="1">IF(AND('Inserimento dati'!$B$3=$H$2, Tabella1[[#This Row],[LUN]]="X"), "X",IF(AND('Inserimento dati'!$B$3=$I$2, Tabella1[[#This Row],[MAR]]="X"), "X", IF(AND('Inserimento dati'!$B$3=$J$2, Tabella1[[#This Row],[MER]]="X"), "X",IF(AND('Inserimento dati'!$B$3=$K$2, Tabella1[[#This Row],[GIO]]="X"), "X", IF(AND('Inserimento dati'!$B$3=$L$2, Tabella1[[#This Row],[VEN]]="X"), "X","")))))</f>
        <v/>
      </c>
      <c r="U218" s="54"/>
    </row>
    <row r="219" spans="1:21" ht="23.25" hidden="1" x14ac:dyDescent="0.25">
      <c r="A219" s="24"/>
      <c r="B219" s="24"/>
      <c r="C219" s="24" t="str">
        <f>IF(OR(Tabella1[[#This Row],[LUN]]="X",Tabella1[[#This Row],[MAR]]="X",Tabella1[[#This Row],[MER]]="X",Tabella1[[#This Row],[GIO]]="X",Tabella1[[#This Row],[VEN]]="X",),"X","")</f>
        <v/>
      </c>
      <c r="D219" s="25" t="s">
        <v>961</v>
      </c>
      <c r="E219" s="26" t="s">
        <v>1474</v>
      </c>
      <c r="F219" s="26">
        <v>600</v>
      </c>
      <c r="G219" s="26" t="s">
        <v>1475</v>
      </c>
      <c r="H219" s="27"/>
      <c r="I219" s="27"/>
      <c r="J219" s="27"/>
      <c r="K219" s="27"/>
      <c r="L219" s="27"/>
      <c r="M219" s="59" t="s">
        <v>631</v>
      </c>
      <c r="N219" s="28"/>
      <c r="O219" s="29"/>
      <c r="P219" s="28"/>
      <c r="Q219" s="26"/>
      <c r="R219" s="28"/>
      <c r="S219" s="28"/>
      <c r="T219" s="30" t="str">
        <f ca="1">IF(AND('Inserimento dati'!$B$3=$H$2, Tabella1[[#This Row],[LUN]]="X"), "X",IF(AND('Inserimento dati'!$B$3=$I$2, Tabella1[[#This Row],[MAR]]="X"), "X", IF(AND('Inserimento dati'!$B$3=$J$2, Tabella1[[#This Row],[MER]]="X"), "X",IF(AND('Inserimento dati'!$B$3=$K$2, Tabella1[[#This Row],[GIO]]="X"), "X", IF(AND('Inserimento dati'!$B$3=$L$2, Tabella1[[#This Row],[VEN]]="X"), "X","")))))</f>
        <v/>
      </c>
      <c r="U219" s="54"/>
    </row>
    <row r="220" spans="1:21" ht="23.25" hidden="1" x14ac:dyDescent="0.25">
      <c r="A220" s="24"/>
      <c r="B220" s="24"/>
      <c r="C220" s="24" t="str">
        <f>IF(OR(Tabella1[[#This Row],[LUN]]="X",Tabella1[[#This Row],[MAR]]="X",Tabella1[[#This Row],[MER]]="X",Tabella1[[#This Row],[GIO]]="X",Tabella1[[#This Row],[VEN]]="X",),"X","")</f>
        <v/>
      </c>
      <c r="D220" s="25" t="s">
        <v>961</v>
      </c>
      <c r="E220" s="26" t="s">
        <v>1472</v>
      </c>
      <c r="F220" s="26">
        <v>600</v>
      </c>
      <c r="G220" s="26" t="s">
        <v>1473</v>
      </c>
      <c r="H220" s="27"/>
      <c r="I220" s="27"/>
      <c r="J220" s="27"/>
      <c r="K220" s="27"/>
      <c r="L220" s="27"/>
      <c r="M220" s="59" t="s">
        <v>631</v>
      </c>
      <c r="N220" s="28"/>
      <c r="O220" s="29"/>
      <c r="P220" s="28"/>
      <c r="Q220" s="26"/>
      <c r="R220" s="28"/>
      <c r="S220" s="28"/>
      <c r="T220" s="30" t="str">
        <f ca="1">IF(AND('Inserimento dati'!$B$3=$H$2, Tabella1[[#This Row],[LUN]]="X"), "X",IF(AND('Inserimento dati'!$B$3=$I$2, Tabella1[[#This Row],[MAR]]="X"), "X", IF(AND('Inserimento dati'!$B$3=$J$2, Tabella1[[#This Row],[MER]]="X"), "X",IF(AND('Inserimento dati'!$B$3=$K$2, Tabella1[[#This Row],[GIO]]="X"), "X", IF(AND('Inserimento dati'!$B$3=$L$2, Tabella1[[#This Row],[VEN]]="X"), "X","")))))</f>
        <v/>
      </c>
      <c r="U220" s="54"/>
    </row>
    <row r="221" spans="1:21" ht="30" hidden="1" x14ac:dyDescent="0.25">
      <c r="A221" s="24"/>
      <c r="B221" s="24"/>
      <c r="C221" s="24" t="str">
        <f>IF(OR(Tabella1[[#This Row],[LUN]]="X",Tabella1[[#This Row],[MAR]]="X",Tabella1[[#This Row],[MER]]="X",Tabella1[[#This Row],[GIO]]="X",Tabella1[[#This Row],[VEN]]="X",),"X","")</f>
        <v/>
      </c>
      <c r="D221" s="25" t="s">
        <v>961</v>
      </c>
      <c r="E221" s="26" t="s">
        <v>1373</v>
      </c>
      <c r="F221" s="26">
        <v>500</v>
      </c>
      <c r="G221" s="26" t="s">
        <v>1374</v>
      </c>
      <c r="H221" s="27"/>
      <c r="I221" s="27"/>
      <c r="J221" s="27"/>
      <c r="K221" s="27"/>
      <c r="L221" s="27"/>
      <c r="M221" s="59" t="s">
        <v>631</v>
      </c>
      <c r="N221" s="28"/>
      <c r="O221" s="29"/>
      <c r="P221" s="28"/>
      <c r="Q221" s="26"/>
      <c r="R221" s="28"/>
      <c r="S221" s="28"/>
      <c r="T221" s="30" t="str">
        <f ca="1">IF(AND('Inserimento dati'!$B$3=$H$2, Tabella1[[#This Row],[LUN]]="X"), "X",IF(AND('Inserimento dati'!$B$3=$I$2, Tabella1[[#This Row],[MAR]]="X"), "X", IF(AND('Inserimento dati'!$B$3=$J$2, Tabella1[[#This Row],[MER]]="X"), "X",IF(AND('Inserimento dati'!$B$3=$K$2, Tabella1[[#This Row],[GIO]]="X"), "X", IF(AND('Inserimento dati'!$B$3=$L$2, Tabella1[[#This Row],[VEN]]="X"), "X","")))))</f>
        <v/>
      </c>
      <c r="U221" s="54"/>
    </row>
    <row r="222" spans="1:21" ht="23.25" hidden="1" x14ac:dyDescent="0.25">
      <c r="A222" s="24"/>
      <c r="B222" s="24"/>
      <c r="C222" s="24" t="str">
        <f>IF(OR(Tabella1[[#This Row],[LUN]]="X",Tabella1[[#This Row],[MAR]]="X",Tabella1[[#This Row],[MER]]="X",Tabella1[[#This Row],[GIO]]="X",Tabella1[[#This Row],[VEN]]="X",),"X","")</f>
        <v/>
      </c>
      <c r="D222" s="25" t="s">
        <v>961</v>
      </c>
      <c r="E222" s="26" t="s">
        <v>1470</v>
      </c>
      <c r="F222" s="26">
        <v>1000</v>
      </c>
      <c r="G222" s="26" t="s">
        <v>1471</v>
      </c>
      <c r="H222" s="27"/>
      <c r="I222" s="27"/>
      <c r="J222" s="27"/>
      <c r="K222" s="27"/>
      <c r="L222" s="27"/>
      <c r="M222" s="59" t="s">
        <v>631</v>
      </c>
      <c r="N222" s="28"/>
      <c r="O222" s="29"/>
      <c r="P222" s="28"/>
      <c r="Q222" s="26"/>
      <c r="R222" s="28"/>
      <c r="S222" s="28"/>
      <c r="T222" s="30" t="str">
        <f ca="1">IF(AND('Inserimento dati'!$B$3=$H$2, Tabella1[[#This Row],[LUN]]="X"), "X",IF(AND('Inserimento dati'!$B$3=$I$2, Tabella1[[#This Row],[MAR]]="X"), "X", IF(AND('Inserimento dati'!$B$3=$J$2, Tabella1[[#This Row],[MER]]="X"), "X",IF(AND('Inserimento dati'!$B$3=$K$2, Tabella1[[#This Row],[GIO]]="X"), "X", IF(AND('Inserimento dati'!$B$3=$L$2, Tabella1[[#This Row],[VEN]]="X"), "X","")))))</f>
        <v/>
      </c>
      <c r="U222" s="54"/>
    </row>
    <row r="223" spans="1:21" ht="23.25" hidden="1" x14ac:dyDescent="0.25">
      <c r="A223" s="24"/>
      <c r="B223" s="24"/>
      <c r="C223" s="24" t="str">
        <f>IF(OR(Tabella1[[#This Row],[LUN]]="X",Tabella1[[#This Row],[MAR]]="X",Tabella1[[#This Row],[MER]]="X",Tabella1[[#This Row],[GIO]]="X",Tabella1[[#This Row],[VEN]]="X",),"X","")</f>
        <v/>
      </c>
      <c r="D223" s="25" t="s">
        <v>961</v>
      </c>
      <c r="E223" s="26" t="s">
        <v>1480</v>
      </c>
      <c r="F223" s="26">
        <v>500</v>
      </c>
      <c r="G223" s="26" t="s">
        <v>1481</v>
      </c>
      <c r="H223" s="27"/>
      <c r="I223" s="27"/>
      <c r="J223" s="27"/>
      <c r="K223" s="27"/>
      <c r="L223" s="27"/>
      <c r="M223" s="59" t="s">
        <v>631</v>
      </c>
      <c r="N223" s="28"/>
      <c r="O223" s="29"/>
      <c r="P223" s="28"/>
      <c r="Q223" s="26"/>
      <c r="R223" s="28"/>
      <c r="S223" s="28"/>
      <c r="T223" s="30" t="str">
        <f ca="1">IF(AND('Inserimento dati'!$B$3=$H$2, Tabella1[[#This Row],[LUN]]="X"), "X",IF(AND('Inserimento dati'!$B$3=$I$2, Tabella1[[#This Row],[MAR]]="X"), "X", IF(AND('Inserimento dati'!$B$3=$J$2, Tabella1[[#This Row],[MER]]="X"), "X",IF(AND('Inserimento dati'!$B$3=$K$2, Tabella1[[#This Row],[GIO]]="X"), "X", IF(AND('Inserimento dati'!$B$3=$L$2, Tabella1[[#This Row],[VEN]]="X"), "X","")))))</f>
        <v/>
      </c>
      <c r="U223" s="54"/>
    </row>
    <row r="224" spans="1:21" ht="23.25" hidden="1" x14ac:dyDescent="0.25">
      <c r="A224" s="24"/>
      <c r="B224" s="24"/>
      <c r="C224" s="24" t="str">
        <f>IF(OR(Tabella1[[#This Row],[LUN]]="X",Tabella1[[#This Row],[MAR]]="X",Tabella1[[#This Row],[MER]]="X",Tabella1[[#This Row],[GIO]]="X",Tabella1[[#This Row],[VEN]]="X",),"X","")</f>
        <v/>
      </c>
      <c r="D224" s="25" t="s">
        <v>961</v>
      </c>
      <c r="E224" s="26" t="s">
        <v>1476</v>
      </c>
      <c r="F224" s="26">
        <v>1000</v>
      </c>
      <c r="G224" s="26" t="s">
        <v>1477</v>
      </c>
      <c r="H224" s="27"/>
      <c r="I224" s="27"/>
      <c r="J224" s="27"/>
      <c r="K224" s="27"/>
      <c r="L224" s="27"/>
      <c r="M224" s="59" t="s">
        <v>631</v>
      </c>
      <c r="N224" s="28"/>
      <c r="O224" s="29"/>
      <c r="P224" s="28"/>
      <c r="Q224" s="26"/>
      <c r="R224" s="28"/>
      <c r="S224" s="28"/>
      <c r="T224" s="30" t="str">
        <f ca="1">IF(AND('Inserimento dati'!$B$3=$H$2, Tabella1[[#This Row],[LUN]]="X"), "X",IF(AND('Inserimento dati'!$B$3=$I$2, Tabella1[[#This Row],[MAR]]="X"), "X", IF(AND('Inserimento dati'!$B$3=$J$2, Tabella1[[#This Row],[MER]]="X"), "X",IF(AND('Inserimento dati'!$B$3=$K$2, Tabella1[[#This Row],[GIO]]="X"), "X", IF(AND('Inserimento dati'!$B$3=$L$2, Tabella1[[#This Row],[VEN]]="X"), "X","")))))</f>
        <v/>
      </c>
      <c r="U224" s="54"/>
    </row>
    <row r="225" spans="1:21" ht="30" hidden="1" x14ac:dyDescent="0.25">
      <c r="A225" s="24"/>
      <c r="B225" s="24"/>
      <c r="C225" s="24" t="str">
        <f>IF(OR(Tabella1[[#This Row],[LUN]]="X",Tabella1[[#This Row],[MAR]]="X",Tabella1[[#This Row],[MER]]="X",Tabella1[[#This Row],[GIO]]="X",Tabella1[[#This Row],[VEN]]="X",),"X","")</f>
        <v/>
      </c>
      <c r="D225" s="25" t="s">
        <v>961</v>
      </c>
      <c r="E225" s="26" t="s">
        <v>1466</v>
      </c>
      <c r="F225" s="26">
        <v>500</v>
      </c>
      <c r="G225" s="26" t="s">
        <v>1467</v>
      </c>
      <c r="H225" s="27"/>
      <c r="I225" s="27"/>
      <c r="J225" s="27"/>
      <c r="K225" s="27"/>
      <c r="L225" s="27"/>
      <c r="M225" s="59" t="s">
        <v>631</v>
      </c>
      <c r="N225" s="28"/>
      <c r="O225" s="29"/>
      <c r="P225" s="28"/>
      <c r="Q225" s="26"/>
      <c r="R225" s="28"/>
      <c r="S225" s="28"/>
      <c r="T225" s="30" t="str">
        <f ca="1">IF(AND('Inserimento dati'!$B$3=$H$2, Tabella1[[#This Row],[LUN]]="X"), "X",IF(AND('Inserimento dati'!$B$3=$I$2, Tabella1[[#This Row],[MAR]]="X"), "X", IF(AND('Inserimento dati'!$B$3=$J$2, Tabella1[[#This Row],[MER]]="X"), "X",IF(AND('Inserimento dati'!$B$3=$K$2, Tabella1[[#This Row],[GIO]]="X"), "X", IF(AND('Inserimento dati'!$B$3=$L$2, Tabella1[[#This Row],[VEN]]="X"), "X","")))))</f>
        <v/>
      </c>
      <c r="U225" s="54"/>
    </row>
    <row r="226" spans="1:21" ht="23.25" hidden="1" x14ac:dyDescent="0.25">
      <c r="A226" s="24"/>
      <c r="B226" s="24"/>
      <c r="C226" s="24" t="str">
        <f>IF(OR(Tabella1[[#This Row],[LUN]]="X",Tabella1[[#This Row],[MAR]]="X",Tabella1[[#This Row],[MER]]="X",Tabella1[[#This Row],[GIO]]="X",Tabella1[[#This Row],[VEN]]="X",),"X","")</f>
        <v/>
      </c>
      <c r="D226" s="25" t="s">
        <v>961</v>
      </c>
      <c r="E226" s="26" t="s">
        <v>1468</v>
      </c>
      <c r="F226" s="26">
        <v>600</v>
      </c>
      <c r="G226" s="26" t="s">
        <v>1469</v>
      </c>
      <c r="H226" s="27"/>
      <c r="I226" s="27"/>
      <c r="J226" s="27"/>
      <c r="K226" s="27"/>
      <c r="L226" s="27"/>
      <c r="M226" s="59" t="s">
        <v>631</v>
      </c>
      <c r="N226" s="28"/>
      <c r="O226" s="29"/>
      <c r="P226" s="28"/>
      <c r="Q226" s="26"/>
      <c r="R226" s="28"/>
      <c r="S226" s="28"/>
      <c r="T226" s="30" t="str">
        <f ca="1">IF(AND('Inserimento dati'!$B$3=$H$2, Tabella1[[#This Row],[LUN]]="X"), "X",IF(AND('Inserimento dati'!$B$3=$I$2, Tabella1[[#This Row],[MAR]]="X"), "X", IF(AND('Inserimento dati'!$B$3=$J$2, Tabella1[[#This Row],[MER]]="X"), "X",IF(AND('Inserimento dati'!$B$3=$K$2, Tabella1[[#This Row],[GIO]]="X"), "X", IF(AND('Inserimento dati'!$B$3=$L$2, Tabella1[[#This Row],[VEN]]="X"), "X","")))))</f>
        <v/>
      </c>
      <c r="U226" s="54"/>
    </row>
    <row r="227" spans="1:21" ht="23.25" hidden="1" x14ac:dyDescent="0.25">
      <c r="A227" s="24"/>
      <c r="B227" s="24"/>
      <c r="C227" s="24" t="str">
        <f>IF(OR(Tabella1[[#This Row],[LUN]]="X",Tabella1[[#This Row],[MAR]]="X",Tabella1[[#This Row],[MER]]="X",Tabella1[[#This Row],[GIO]]="X",Tabella1[[#This Row],[VEN]]="X",),"X","")</f>
        <v/>
      </c>
      <c r="D227" s="25" t="s">
        <v>961</v>
      </c>
      <c r="E227" s="26" t="s">
        <v>1375</v>
      </c>
      <c r="F227" s="26">
        <v>1000</v>
      </c>
      <c r="G227" s="26" t="s">
        <v>1376</v>
      </c>
      <c r="H227" s="27"/>
      <c r="I227" s="27"/>
      <c r="J227" s="27"/>
      <c r="K227" s="27"/>
      <c r="L227" s="27"/>
      <c r="M227" s="59" t="s">
        <v>631</v>
      </c>
      <c r="N227" s="28"/>
      <c r="O227" s="29"/>
      <c r="P227" s="28"/>
      <c r="Q227" s="26"/>
      <c r="R227" s="28"/>
      <c r="S227" s="28"/>
      <c r="T227" s="30" t="str">
        <f ca="1">IF(AND('Inserimento dati'!$B$3=$H$2, Tabella1[[#This Row],[LUN]]="X"), "X",IF(AND('Inserimento dati'!$B$3=$I$2, Tabella1[[#This Row],[MAR]]="X"), "X", IF(AND('Inserimento dati'!$B$3=$J$2, Tabella1[[#This Row],[MER]]="X"), "X",IF(AND('Inserimento dati'!$B$3=$K$2, Tabella1[[#This Row],[GIO]]="X"), "X", IF(AND('Inserimento dati'!$B$3=$L$2, Tabella1[[#This Row],[VEN]]="X"), "X","")))))</f>
        <v/>
      </c>
      <c r="U227" s="69"/>
    </row>
    <row r="228" spans="1:21" ht="30" hidden="1" x14ac:dyDescent="0.25">
      <c r="A228" s="24"/>
      <c r="B228" s="24"/>
      <c r="C228" s="24" t="str">
        <f>IF(OR(Tabella1[[#This Row],[LUN]]="X",Tabella1[[#This Row],[MAR]]="X",Tabella1[[#This Row],[MER]]="X",Tabella1[[#This Row],[GIO]]="X",Tabella1[[#This Row],[VEN]]="X",),"X","")</f>
        <v/>
      </c>
      <c r="D228" s="25" t="s">
        <v>961</v>
      </c>
      <c r="E228" s="26" t="s">
        <v>1464</v>
      </c>
      <c r="F228" s="26">
        <v>600</v>
      </c>
      <c r="G228" s="26" t="s">
        <v>1465</v>
      </c>
      <c r="H228" s="27"/>
      <c r="I228" s="27"/>
      <c r="J228" s="27"/>
      <c r="K228" s="27"/>
      <c r="L228" s="27"/>
      <c r="M228" s="59" t="s">
        <v>631</v>
      </c>
      <c r="N228" s="28"/>
      <c r="O228" s="29"/>
      <c r="P228" s="28"/>
      <c r="Q228" s="26"/>
      <c r="R228" s="28"/>
      <c r="S228" s="28"/>
      <c r="T228" s="30" t="str">
        <f ca="1">IF(AND('Inserimento dati'!$B$3=$H$2, Tabella1[[#This Row],[LUN]]="X"), "X",IF(AND('Inserimento dati'!$B$3=$I$2, Tabella1[[#This Row],[MAR]]="X"), "X", IF(AND('Inserimento dati'!$B$3=$J$2, Tabella1[[#This Row],[MER]]="X"), "X",IF(AND('Inserimento dati'!$B$3=$K$2, Tabella1[[#This Row],[GIO]]="X"), "X", IF(AND('Inserimento dati'!$B$3=$L$2, Tabella1[[#This Row],[VEN]]="X"), "X","")))))</f>
        <v/>
      </c>
      <c r="U228" s="69"/>
    </row>
    <row r="229" spans="1:21" ht="23.25" hidden="1" x14ac:dyDescent="0.25">
      <c r="A229" s="24"/>
      <c r="B229" s="24"/>
      <c r="C229" s="24" t="str">
        <f>IF(OR(Tabella1[[#This Row],[LUN]]="X",Tabella1[[#This Row],[MAR]]="X",Tabella1[[#This Row],[MER]]="X",Tabella1[[#This Row],[GIO]]="X",Tabella1[[#This Row],[VEN]]="X",),"X","")</f>
        <v/>
      </c>
      <c r="D229" s="25" t="s">
        <v>961</v>
      </c>
      <c r="E229" s="26" t="s">
        <v>1462</v>
      </c>
      <c r="F229" s="26">
        <v>500</v>
      </c>
      <c r="G229" s="26" t="s">
        <v>1463</v>
      </c>
      <c r="H229" s="27"/>
      <c r="I229" s="27"/>
      <c r="J229" s="27"/>
      <c r="K229" s="27"/>
      <c r="L229" s="27"/>
      <c r="M229" s="59" t="s">
        <v>631</v>
      </c>
      <c r="N229" s="28"/>
      <c r="O229" s="29"/>
      <c r="P229" s="28"/>
      <c r="Q229" s="26"/>
      <c r="R229" s="28"/>
      <c r="S229" s="28"/>
      <c r="T229" s="30" t="str">
        <f ca="1">IF(AND('Inserimento dati'!$B$3=$H$2, Tabella1[[#This Row],[LUN]]="X"), "X",IF(AND('Inserimento dati'!$B$3=$I$2, Tabella1[[#This Row],[MAR]]="X"), "X", IF(AND('Inserimento dati'!$B$3=$J$2, Tabella1[[#This Row],[MER]]="X"), "X",IF(AND('Inserimento dati'!$B$3=$K$2, Tabella1[[#This Row],[GIO]]="X"), "X", IF(AND('Inserimento dati'!$B$3=$L$2, Tabella1[[#This Row],[VEN]]="X"), "X","")))))</f>
        <v/>
      </c>
      <c r="U229" s="69"/>
    </row>
    <row r="230" spans="1:21" ht="30" hidden="1" x14ac:dyDescent="0.25">
      <c r="A230" s="24"/>
      <c r="B230" s="24"/>
      <c r="C230" s="24" t="str">
        <f>IF(OR(Tabella1[[#This Row],[LUN]]="X",Tabella1[[#This Row],[MAR]]="X",Tabella1[[#This Row],[MER]]="X",Tabella1[[#This Row],[GIO]]="X",Tabella1[[#This Row],[VEN]]="X",),"X","")</f>
        <v/>
      </c>
      <c r="D230" s="25" t="s">
        <v>961</v>
      </c>
      <c r="E230" s="26" t="s">
        <v>1460</v>
      </c>
      <c r="F230" s="26">
        <v>500</v>
      </c>
      <c r="G230" s="26" t="s">
        <v>1461</v>
      </c>
      <c r="H230" s="27"/>
      <c r="I230" s="27"/>
      <c r="J230" s="27"/>
      <c r="K230" s="27"/>
      <c r="L230" s="27"/>
      <c r="M230" s="59" t="s">
        <v>631</v>
      </c>
      <c r="N230" s="28"/>
      <c r="O230" s="29"/>
      <c r="P230" s="28"/>
      <c r="Q230" s="26"/>
      <c r="R230" s="28"/>
      <c r="S230" s="28"/>
      <c r="T230" s="30" t="str">
        <f ca="1">IF(AND('Inserimento dati'!$B$3=$H$2, Tabella1[[#This Row],[LUN]]="X"), "X",IF(AND('Inserimento dati'!$B$3=$I$2, Tabella1[[#This Row],[MAR]]="X"), "X", IF(AND('Inserimento dati'!$B$3=$J$2, Tabella1[[#This Row],[MER]]="X"), "X",IF(AND('Inserimento dati'!$B$3=$K$2, Tabella1[[#This Row],[GIO]]="X"), "X", IF(AND('Inserimento dati'!$B$3=$L$2, Tabella1[[#This Row],[VEN]]="X"), "X","")))))</f>
        <v/>
      </c>
      <c r="U230" s="69"/>
    </row>
    <row r="231" spans="1:21" ht="23.25" hidden="1" x14ac:dyDescent="0.25">
      <c r="A231" s="24"/>
      <c r="B231" s="24"/>
      <c r="C231" s="24" t="str">
        <f>IF(OR(Tabella1[[#This Row],[LUN]]="X",Tabella1[[#This Row],[MAR]]="X",Tabella1[[#This Row],[MER]]="X",Tabella1[[#This Row],[GIO]]="X",Tabella1[[#This Row],[VEN]]="X",),"X","")</f>
        <v/>
      </c>
      <c r="D231" s="25" t="s">
        <v>961</v>
      </c>
      <c r="E231" s="26" t="s">
        <v>1458</v>
      </c>
      <c r="F231" s="26">
        <v>1000</v>
      </c>
      <c r="G231" s="26" t="s">
        <v>1459</v>
      </c>
      <c r="H231" s="27"/>
      <c r="I231" s="27"/>
      <c r="J231" s="27"/>
      <c r="K231" s="27"/>
      <c r="L231" s="27"/>
      <c r="M231" s="59" t="s">
        <v>631</v>
      </c>
      <c r="N231" s="28"/>
      <c r="O231" s="29"/>
      <c r="P231" s="28"/>
      <c r="Q231" s="26"/>
      <c r="R231" s="28"/>
      <c r="S231" s="28"/>
      <c r="T231" s="30" t="str">
        <f ca="1">IF(AND('Inserimento dati'!$B$3=$H$2, Tabella1[[#This Row],[LUN]]="X"), "X",IF(AND('Inserimento dati'!$B$3=$I$2, Tabella1[[#This Row],[MAR]]="X"), "X", IF(AND('Inserimento dati'!$B$3=$J$2, Tabella1[[#This Row],[MER]]="X"), "X",IF(AND('Inserimento dati'!$B$3=$K$2, Tabella1[[#This Row],[GIO]]="X"), "X", IF(AND('Inserimento dati'!$B$3=$L$2, Tabella1[[#This Row],[VEN]]="X"), "X","")))))</f>
        <v/>
      </c>
      <c r="U231" s="69"/>
    </row>
    <row r="232" spans="1:21" ht="30" hidden="1" x14ac:dyDescent="0.25">
      <c r="A232" s="24"/>
      <c r="B232" s="24"/>
      <c r="C232" s="24" t="str">
        <f>IF(OR(Tabella1[[#This Row],[LUN]]="X",Tabella1[[#This Row],[MAR]]="X",Tabella1[[#This Row],[MER]]="X",Tabella1[[#This Row],[GIO]]="X",Tabella1[[#This Row],[VEN]]="X",),"X","")</f>
        <v/>
      </c>
      <c r="D232" s="25" t="s">
        <v>961</v>
      </c>
      <c r="E232" s="26" t="s">
        <v>1482</v>
      </c>
      <c r="F232" s="26">
        <v>1000</v>
      </c>
      <c r="G232" s="26" t="s">
        <v>1483</v>
      </c>
      <c r="H232" s="27"/>
      <c r="I232" s="27"/>
      <c r="J232" s="27"/>
      <c r="K232" s="27"/>
      <c r="L232" s="27"/>
      <c r="M232" s="59" t="s">
        <v>631</v>
      </c>
      <c r="N232" s="28"/>
      <c r="O232" s="29"/>
      <c r="P232" s="28"/>
      <c r="Q232" s="26"/>
      <c r="R232" s="28"/>
      <c r="S232" s="28"/>
      <c r="T232" s="30" t="str">
        <f ca="1">IF(AND('Inserimento dati'!$B$3=$H$2, Tabella1[[#This Row],[LUN]]="X"), "X",IF(AND('Inserimento dati'!$B$3=$I$2, Tabella1[[#This Row],[MAR]]="X"), "X", IF(AND('Inserimento dati'!$B$3=$J$2, Tabella1[[#This Row],[MER]]="X"), "X",IF(AND('Inserimento dati'!$B$3=$K$2, Tabella1[[#This Row],[GIO]]="X"), "X", IF(AND('Inserimento dati'!$B$3=$L$2, Tabella1[[#This Row],[VEN]]="X"), "X","")))))</f>
        <v/>
      </c>
      <c r="U232" s="54"/>
    </row>
    <row r="233" spans="1:21" ht="23.25" hidden="1" x14ac:dyDescent="0.25">
      <c r="A233" s="24"/>
      <c r="B233" s="24"/>
      <c r="C233" s="24" t="str">
        <f>IF(OR(Tabella1[[#This Row],[LUN]]="X",Tabella1[[#This Row],[MAR]]="X",Tabella1[[#This Row],[MER]]="X",Tabella1[[#This Row],[GIO]]="X",Tabella1[[#This Row],[VEN]]="X",),"X","")</f>
        <v/>
      </c>
      <c r="D233" s="25" t="s">
        <v>961</v>
      </c>
      <c r="E233" s="26" t="s">
        <v>1453</v>
      </c>
      <c r="F233" s="26">
        <v>1000</v>
      </c>
      <c r="G233" s="26" t="s">
        <v>1454</v>
      </c>
      <c r="H233" s="27"/>
      <c r="I233" s="27"/>
      <c r="J233" s="27"/>
      <c r="K233" s="27"/>
      <c r="L233" s="27"/>
      <c r="M233" s="59" t="s">
        <v>631</v>
      </c>
      <c r="N233" s="28"/>
      <c r="O233" s="29"/>
      <c r="P233" s="28"/>
      <c r="Q233" s="26"/>
      <c r="R233" s="28"/>
      <c r="S233" s="28"/>
      <c r="T233" s="30" t="str">
        <f ca="1">IF(AND('Inserimento dati'!$B$3=$H$2, Tabella1[[#This Row],[LUN]]="X"), "X",IF(AND('Inserimento dati'!$B$3=$I$2, Tabella1[[#This Row],[MAR]]="X"), "X", IF(AND('Inserimento dati'!$B$3=$J$2, Tabella1[[#This Row],[MER]]="X"), "X",IF(AND('Inserimento dati'!$B$3=$K$2, Tabella1[[#This Row],[GIO]]="X"), "X", IF(AND('Inserimento dati'!$B$3=$L$2, Tabella1[[#This Row],[VEN]]="X"), "X","")))))</f>
        <v/>
      </c>
      <c r="U233" s="69"/>
    </row>
    <row r="234" spans="1:21" ht="45" hidden="1" x14ac:dyDescent="0.25">
      <c r="A234" s="24"/>
      <c r="B234" s="24"/>
      <c r="C234" s="24" t="str">
        <f>IF(OR(Tabella1[[#This Row],[LUN]]="X",Tabella1[[#This Row],[MAR]]="X",Tabella1[[#This Row],[MER]]="X",Tabella1[[#This Row],[GIO]]="X",Tabella1[[#This Row],[VEN]]="X",),"X","")</f>
        <v/>
      </c>
      <c r="D234" s="25" t="s">
        <v>961</v>
      </c>
      <c r="E234" s="26" t="s">
        <v>1455</v>
      </c>
      <c r="F234" s="26">
        <v>500</v>
      </c>
      <c r="G234" s="26" t="s">
        <v>1456</v>
      </c>
      <c r="H234" s="27"/>
      <c r="I234" s="27"/>
      <c r="J234" s="27"/>
      <c r="K234" s="27"/>
      <c r="L234" s="27"/>
      <c r="M234" s="59" t="s">
        <v>631</v>
      </c>
      <c r="N234" s="28"/>
      <c r="O234" s="29"/>
      <c r="P234" s="28"/>
      <c r="Q234" s="26" t="s">
        <v>1457</v>
      </c>
      <c r="R234" s="28">
        <v>45946</v>
      </c>
      <c r="S234" s="28" t="s">
        <v>35</v>
      </c>
      <c r="T234" s="30" t="str">
        <f ca="1">IF(AND('Inserimento dati'!$B$3=$H$2, Tabella1[[#This Row],[LUN]]="X"), "X",IF(AND('Inserimento dati'!$B$3=$I$2, Tabella1[[#This Row],[MAR]]="X"), "X", IF(AND('Inserimento dati'!$B$3=$J$2, Tabella1[[#This Row],[MER]]="X"), "X",IF(AND('Inserimento dati'!$B$3=$K$2, Tabella1[[#This Row],[GIO]]="X"), "X", IF(AND('Inserimento dati'!$B$3=$L$2, Tabella1[[#This Row],[VEN]]="X"), "X","")))))</f>
        <v/>
      </c>
      <c r="U234" s="69"/>
    </row>
    <row r="235" spans="1:21" ht="30" hidden="1" x14ac:dyDescent="0.25">
      <c r="A235" s="24"/>
      <c r="B235" s="24"/>
      <c r="C235" s="24" t="str">
        <f>IF(OR(Tabella1[[#This Row],[LUN]]="X",Tabella1[[#This Row],[MAR]]="X",Tabella1[[#This Row],[MER]]="X",Tabella1[[#This Row],[GIO]]="X",Tabella1[[#This Row],[VEN]]="X",),"X","")</f>
        <v/>
      </c>
      <c r="D235" s="25" t="s">
        <v>961</v>
      </c>
      <c r="E235" s="26" t="s">
        <v>1447</v>
      </c>
      <c r="F235" s="26">
        <v>1000</v>
      </c>
      <c r="G235" s="26" t="s">
        <v>1448</v>
      </c>
      <c r="H235" s="27"/>
      <c r="I235" s="27"/>
      <c r="J235" s="27"/>
      <c r="K235" s="27"/>
      <c r="L235" s="27"/>
      <c r="M235" s="59" t="s">
        <v>631</v>
      </c>
      <c r="N235" s="28"/>
      <c r="O235" s="29"/>
      <c r="P235" s="28"/>
      <c r="Q235" s="26" t="s">
        <v>1449</v>
      </c>
      <c r="R235" s="28">
        <v>45938</v>
      </c>
      <c r="S235" s="28" t="s">
        <v>1450</v>
      </c>
      <c r="T235" s="30" t="str">
        <f ca="1">IF(AND('Inserimento dati'!$B$3=$H$2, Tabella1[[#This Row],[LUN]]="X"), "X",IF(AND('Inserimento dati'!$B$3=$I$2, Tabella1[[#This Row],[MAR]]="X"), "X", IF(AND('Inserimento dati'!$B$3=$J$2, Tabella1[[#This Row],[MER]]="X"), "X",IF(AND('Inserimento dati'!$B$3=$K$2, Tabella1[[#This Row],[GIO]]="X"), "X", IF(AND('Inserimento dati'!$B$3=$L$2, Tabella1[[#This Row],[VEN]]="X"), "X","")))))</f>
        <v/>
      </c>
      <c r="U235" s="54"/>
    </row>
    <row r="236" spans="1:21" ht="23.25" hidden="1" x14ac:dyDescent="0.25">
      <c r="A236" s="24"/>
      <c r="B236" s="24"/>
      <c r="C236" s="24" t="str">
        <f>IF(OR(Tabella1[[#This Row],[LUN]]="X",Tabella1[[#This Row],[MAR]]="X",Tabella1[[#This Row],[MER]]="X",Tabella1[[#This Row],[GIO]]="X",Tabella1[[#This Row],[VEN]]="X",),"X","")</f>
        <v/>
      </c>
      <c r="D236" s="25" t="s">
        <v>961</v>
      </c>
      <c r="E236" s="26" t="s">
        <v>1451</v>
      </c>
      <c r="F236" s="26">
        <v>500</v>
      </c>
      <c r="G236" s="26" t="s">
        <v>1452</v>
      </c>
      <c r="H236" s="27"/>
      <c r="I236" s="27"/>
      <c r="J236" s="27"/>
      <c r="K236" s="27"/>
      <c r="L236" s="27"/>
      <c r="M236" s="59" t="s">
        <v>631</v>
      </c>
      <c r="N236" s="28"/>
      <c r="O236" s="29"/>
      <c r="P236" s="28"/>
      <c r="Q236" s="26"/>
      <c r="R236" s="28"/>
      <c r="S236" s="28"/>
      <c r="T236" s="30" t="str">
        <f ca="1">IF(AND('Inserimento dati'!$B$3=$H$2, Tabella1[[#This Row],[LUN]]="X"), "X",IF(AND('Inserimento dati'!$B$3=$I$2, Tabella1[[#This Row],[MAR]]="X"), "X", IF(AND('Inserimento dati'!$B$3=$J$2, Tabella1[[#This Row],[MER]]="X"), "X",IF(AND('Inserimento dati'!$B$3=$K$2, Tabella1[[#This Row],[GIO]]="X"), "X", IF(AND('Inserimento dati'!$B$3=$L$2, Tabella1[[#This Row],[VEN]]="X"), "X","")))))</f>
        <v/>
      </c>
      <c r="U236" s="54"/>
    </row>
    <row r="237" spans="1:21" ht="30" hidden="1" x14ac:dyDescent="0.25">
      <c r="A237" s="24"/>
      <c r="B237" s="24"/>
      <c r="C237" s="24" t="str">
        <f>IF(OR(Tabella1[[#This Row],[LUN]]="X",Tabella1[[#This Row],[MAR]]="X",Tabella1[[#This Row],[MER]]="X",Tabella1[[#This Row],[GIO]]="X",Tabella1[[#This Row],[VEN]]="X",),"X","")</f>
        <v/>
      </c>
      <c r="D237" s="25" t="s">
        <v>961</v>
      </c>
      <c r="E237" s="26" t="s">
        <v>1445</v>
      </c>
      <c r="F237" s="26">
        <v>1000</v>
      </c>
      <c r="G237" s="26" t="s">
        <v>1446</v>
      </c>
      <c r="H237" s="27"/>
      <c r="I237" s="27"/>
      <c r="J237" s="27"/>
      <c r="K237" s="27"/>
      <c r="L237" s="27"/>
      <c r="M237" s="59" t="s">
        <v>631</v>
      </c>
      <c r="N237" s="28"/>
      <c r="O237" s="29"/>
      <c r="P237" s="28"/>
      <c r="Q237" s="26"/>
      <c r="R237" s="28"/>
      <c r="S237" s="28"/>
      <c r="T237" s="30" t="str">
        <f ca="1">IF(AND('Inserimento dati'!$B$3=$H$2, Tabella1[[#This Row],[LUN]]="X"), "X",IF(AND('Inserimento dati'!$B$3=$I$2, Tabella1[[#This Row],[MAR]]="X"), "X", IF(AND('Inserimento dati'!$B$3=$J$2, Tabella1[[#This Row],[MER]]="X"), "X",IF(AND('Inserimento dati'!$B$3=$K$2, Tabella1[[#This Row],[GIO]]="X"), "X", IF(AND('Inserimento dati'!$B$3=$L$2, Tabella1[[#This Row],[VEN]]="X"), "X","")))))</f>
        <v/>
      </c>
      <c r="U237" s="54"/>
    </row>
    <row r="238" spans="1:21" ht="23.25" hidden="1" x14ac:dyDescent="0.25">
      <c r="A238" s="24"/>
      <c r="B238" s="24"/>
      <c r="C238" s="24" t="str">
        <f>IF(OR(Tabella1[[#This Row],[LUN]]="X",Tabella1[[#This Row],[MAR]]="X",Tabella1[[#This Row],[MER]]="X",Tabella1[[#This Row],[GIO]]="X",Tabella1[[#This Row],[VEN]]="X",),"X","")</f>
        <v/>
      </c>
      <c r="D238" s="25" t="s">
        <v>961</v>
      </c>
      <c r="E238" s="26" t="s">
        <v>1377</v>
      </c>
      <c r="F238" s="26">
        <v>1000</v>
      </c>
      <c r="G238" s="26" t="s">
        <v>1378</v>
      </c>
      <c r="H238" s="27"/>
      <c r="I238" s="27"/>
      <c r="J238" s="27"/>
      <c r="K238" s="27"/>
      <c r="L238" s="27"/>
      <c r="M238" s="59" t="s">
        <v>631</v>
      </c>
      <c r="N238" s="28"/>
      <c r="O238" s="29"/>
      <c r="P238" s="28"/>
      <c r="Q238" s="26"/>
      <c r="R238" s="28"/>
      <c r="S238" s="28"/>
      <c r="T238" s="30" t="str">
        <f ca="1">IF(AND('Inserimento dati'!$B$3=$H$2, Tabella1[[#This Row],[LUN]]="X"), "X",IF(AND('Inserimento dati'!$B$3=$I$2, Tabella1[[#This Row],[MAR]]="X"), "X", IF(AND('Inserimento dati'!$B$3=$J$2, Tabella1[[#This Row],[MER]]="X"), "X",IF(AND('Inserimento dati'!$B$3=$K$2, Tabella1[[#This Row],[GIO]]="X"), "X", IF(AND('Inserimento dati'!$B$3=$L$2, Tabella1[[#This Row],[VEN]]="X"), "X","")))))</f>
        <v/>
      </c>
      <c r="U238" s="54"/>
    </row>
    <row r="239" spans="1:21" ht="30" hidden="1" x14ac:dyDescent="0.25">
      <c r="A239" s="24"/>
      <c r="B239" s="24"/>
      <c r="C239" s="24" t="str">
        <f>IF(OR(Tabella1[[#This Row],[LUN]]="X",Tabella1[[#This Row],[MAR]]="X",Tabella1[[#This Row],[MER]]="X",Tabella1[[#This Row],[GIO]]="X",Tabella1[[#This Row],[VEN]]="X",),"X","")</f>
        <v/>
      </c>
      <c r="D239" s="25" t="s">
        <v>961</v>
      </c>
      <c r="E239" s="26" t="s">
        <v>1443</v>
      </c>
      <c r="F239" s="26">
        <v>500</v>
      </c>
      <c r="G239" s="26" t="s">
        <v>1444</v>
      </c>
      <c r="H239" s="27"/>
      <c r="I239" s="27"/>
      <c r="J239" s="27"/>
      <c r="K239" s="27"/>
      <c r="L239" s="27"/>
      <c r="M239" s="59" t="s">
        <v>631</v>
      </c>
      <c r="N239" s="28"/>
      <c r="O239" s="29"/>
      <c r="P239" s="28"/>
      <c r="Q239" s="26"/>
      <c r="R239" s="28"/>
      <c r="S239" s="28"/>
      <c r="T239" s="30" t="str">
        <f ca="1">IF(AND('Inserimento dati'!$B$3=$H$2, Tabella1[[#This Row],[LUN]]="X"), "X",IF(AND('Inserimento dati'!$B$3=$I$2, Tabella1[[#This Row],[MAR]]="X"), "X", IF(AND('Inserimento dati'!$B$3=$J$2, Tabella1[[#This Row],[MER]]="X"), "X",IF(AND('Inserimento dati'!$B$3=$K$2, Tabella1[[#This Row],[GIO]]="X"), "X", IF(AND('Inserimento dati'!$B$3=$L$2, Tabella1[[#This Row],[VEN]]="X"), "X","")))))</f>
        <v/>
      </c>
      <c r="U239" s="54"/>
    </row>
    <row r="240" spans="1:21" ht="23.25" hidden="1" x14ac:dyDescent="0.25">
      <c r="A240" s="24"/>
      <c r="B240" s="24"/>
      <c r="C240" s="24" t="str">
        <f>IF(OR(Tabella1[[#This Row],[LUN]]="X",Tabella1[[#This Row],[MAR]]="X",Tabella1[[#This Row],[MER]]="X",Tabella1[[#This Row],[GIO]]="X",Tabella1[[#This Row],[VEN]]="X",),"X","")</f>
        <v/>
      </c>
      <c r="D240" s="25" t="s">
        <v>961</v>
      </c>
      <c r="E240" s="26" t="s">
        <v>1379</v>
      </c>
      <c r="F240" s="26">
        <v>1000</v>
      </c>
      <c r="G240" s="26" t="s">
        <v>1380</v>
      </c>
      <c r="H240" s="27"/>
      <c r="I240" s="27"/>
      <c r="J240" s="27"/>
      <c r="K240" s="27"/>
      <c r="L240" s="27"/>
      <c r="M240" s="59" t="s">
        <v>631</v>
      </c>
      <c r="N240" s="28"/>
      <c r="O240" s="29"/>
      <c r="P240" s="28"/>
      <c r="Q240" s="26"/>
      <c r="R240" s="28">
        <v>45891</v>
      </c>
      <c r="S240" s="28"/>
      <c r="T240" s="30" t="str">
        <f ca="1">IF(AND('Inserimento dati'!$B$3=$H$2, Tabella1[[#This Row],[LUN]]="X"), "X",IF(AND('Inserimento dati'!$B$3=$I$2, Tabella1[[#This Row],[MAR]]="X"), "X", IF(AND('Inserimento dati'!$B$3=$J$2, Tabella1[[#This Row],[MER]]="X"), "X",IF(AND('Inserimento dati'!$B$3=$K$2, Tabella1[[#This Row],[GIO]]="X"), "X", IF(AND('Inserimento dati'!$B$3=$L$2, Tabella1[[#This Row],[VEN]]="X"), "X","")))))</f>
        <v/>
      </c>
      <c r="U240" s="54"/>
    </row>
    <row r="241" spans="1:21" ht="23.25" hidden="1" x14ac:dyDescent="0.25">
      <c r="A241" s="24"/>
      <c r="B241" s="24"/>
      <c r="C241" s="24" t="str">
        <f>IF(OR(Tabella1[[#This Row],[LUN]]="X",Tabella1[[#This Row],[MAR]]="X",Tabella1[[#This Row],[MER]]="X",Tabella1[[#This Row],[GIO]]="X",Tabella1[[#This Row],[VEN]]="X",),"X","")</f>
        <v/>
      </c>
      <c r="D241" s="25" t="s">
        <v>961</v>
      </c>
      <c r="E241" s="26" t="s">
        <v>1441</v>
      </c>
      <c r="F241" s="26">
        <v>500</v>
      </c>
      <c r="G241" s="26" t="s">
        <v>1442</v>
      </c>
      <c r="H241" s="27"/>
      <c r="I241" s="27"/>
      <c r="J241" s="27"/>
      <c r="K241" s="27"/>
      <c r="L241" s="27"/>
      <c r="M241" s="59" t="s">
        <v>631</v>
      </c>
      <c r="N241" s="28"/>
      <c r="O241" s="29"/>
      <c r="P241" s="28"/>
      <c r="Q241" s="26"/>
      <c r="R241" s="28">
        <v>45891</v>
      </c>
      <c r="S241" s="28"/>
      <c r="T241" s="30" t="str">
        <f ca="1">IF(AND('Inserimento dati'!$B$3=$H$2, Tabella1[[#This Row],[LUN]]="X"), "X",IF(AND('Inserimento dati'!$B$3=$I$2, Tabella1[[#This Row],[MAR]]="X"), "X", IF(AND('Inserimento dati'!$B$3=$J$2, Tabella1[[#This Row],[MER]]="X"), "X",IF(AND('Inserimento dati'!$B$3=$K$2, Tabella1[[#This Row],[GIO]]="X"), "X", IF(AND('Inserimento dati'!$B$3=$L$2, Tabella1[[#This Row],[VEN]]="X"), "X","")))))</f>
        <v/>
      </c>
      <c r="U241" s="54"/>
    </row>
    <row r="242" spans="1:21" ht="23.25" hidden="1" x14ac:dyDescent="0.25">
      <c r="A242" s="24"/>
      <c r="B242" s="24"/>
      <c r="C242" s="24" t="str">
        <f>IF(OR(Tabella1[[#This Row],[LUN]]="X",Tabella1[[#This Row],[MAR]]="X",Tabella1[[#This Row],[MER]]="X",Tabella1[[#This Row],[GIO]]="X",Tabella1[[#This Row],[VEN]]="X",),"X","")</f>
        <v/>
      </c>
      <c r="D242" s="25" t="s">
        <v>961</v>
      </c>
      <c r="E242" s="26" t="s">
        <v>1437</v>
      </c>
      <c r="F242" s="26">
        <v>600</v>
      </c>
      <c r="G242" s="26" t="s">
        <v>1438</v>
      </c>
      <c r="H242" s="27"/>
      <c r="I242" s="27"/>
      <c r="J242" s="27"/>
      <c r="K242" s="27"/>
      <c r="L242" s="27"/>
      <c r="M242" s="59" t="s">
        <v>631</v>
      </c>
      <c r="N242" s="28"/>
      <c r="O242" s="29"/>
      <c r="P242" s="28"/>
      <c r="Q242" s="26" t="s">
        <v>1439</v>
      </c>
      <c r="R242" s="28">
        <v>45876</v>
      </c>
      <c r="S242" s="28" t="s">
        <v>1440</v>
      </c>
      <c r="T242" s="30" t="str">
        <f ca="1">IF(AND('Inserimento dati'!$B$3=$H$2, Tabella1[[#This Row],[LUN]]="X"), "X",IF(AND('Inserimento dati'!$B$3=$I$2, Tabella1[[#This Row],[MAR]]="X"), "X", IF(AND('Inserimento dati'!$B$3=$J$2, Tabella1[[#This Row],[MER]]="X"), "X",IF(AND('Inserimento dati'!$B$3=$K$2, Tabella1[[#This Row],[GIO]]="X"), "X", IF(AND('Inserimento dati'!$B$3=$L$2, Tabella1[[#This Row],[VEN]]="X"), "X","")))))</f>
        <v/>
      </c>
      <c r="U242" s="54"/>
    </row>
    <row r="243" spans="1:21" ht="23.25" hidden="1" x14ac:dyDescent="0.25">
      <c r="A243" s="24"/>
      <c r="B243" s="24"/>
      <c r="C243" s="24" t="str">
        <f>IF(OR(Tabella1[[#This Row],[LUN]]="X",Tabella1[[#This Row],[MAR]]="X",Tabella1[[#This Row],[MER]]="X",Tabella1[[#This Row],[GIO]]="X",Tabella1[[#This Row],[VEN]]="X",),"X","")</f>
        <v/>
      </c>
      <c r="D243" s="25" t="s">
        <v>961</v>
      </c>
      <c r="E243" s="26" t="s">
        <v>1435</v>
      </c>
      <c r="F243" s="26">
        <v>600</v>
      </c>
      <c r="G243" s="26" t="s">
        <v>1436</v>
      </c>
      <c r="H243" s="27"/>
      <c r="I243" s="27"/>
      <c r="J243" s="27"/>
      <c r="K243" s="27"/>
      <c r="L243" s="27"/>
      <c r="M243" s="59" t="s">
        <v>631</v>
      </c>
      <c r="N243" s="28"/>
      <c r="O243" s="29"/>
      <c r="P243" s="28"/>
      <c r="Q243" s="26"/>
      <c r="R243" s="28"/>
      <c r="S243" s="28"/>
      <c r="T243" s="30" t="str">
        <f ca="1">IF(AND('Inserimento dati'!$B$3=$H$2, Tabella1[[#This Row],[LUN]]="X"), "X",IF(AND('Inserimento dati'!$B$3=$I$2, Tabella1[[#This Row],[MAR]]="X"), "X", IF(AND('Inserimento dati'!$B$3=$J$2, Tabella1[[#This Row],[MER]]="X"), "X",IF(AND('Inserimento dati'!$B$3=$K$2, Tabella1[[#This Row],[GIO]]="X"), "X", IF(AND('Inserimento dati'!$B$3=$L$2, Tabella1[[#This Row],[VEN]]="X"), "X","")))))</f>
        <v/>
      </c>
      <c r="U243" s="54"/>
    </row>
    <row r="244" spans="1:21" ht="23.25" hidden="1" x14ac:dyDescent="0.25">
      <c r="A244" s="24"/>
      <c r="B244" s="24"/>
      <c r="C244" s="24" t="str">
        <f>IF(OR(Tabella1[[#This Row],[LUN]]="X",Tabella1[[#This Row],[MAR]]="X",Tabella1[[#This Row],[MER]]="X",Tabella1[[#This Row],[GIO]]="X",Tabella1[[#This Row],[VEN]]="X",),"X","")</f>
        <v/>
      </c>
      <c r="D244" s="25" t="s">
        <v>961</v>
      </c>
      <c r="E244" s="26" t="s">
        <v>1433</v>
      </c>
      <c r="F244" s="26">
        <v>600</v>
      </c>
      <c r="G244" s="26" t="s">
        <v>1434</v>
      </c>
      <c r="H244" s="27"/>
      <c r="I244" s="27"/>
      <c r="J244" s="27"/>
      <c r="K244" s="27"/>
      <c r="L244" s="27"/>
      <c r="M244" s="59" t="s">
        <v>631</v>
      </c>
      <c r="N244" s="28"/>
      <c r="O244" s="29"/>
      <c r="P244" s="28"/>
      <c r="Q244" s="26"/>
      <c r="R244" s="28"/>
      <c r="S244" s="28"/>
      <c r="T244" s="30" t="str">
        <f ca="1">IF(AND('Inserimento dati'!$B$3=$H$2, Tabella1[[#This Row],[LUN]]="X"), "X",IF(AND('Inserimento dati'!$B$3=$I$2, Tabella1[[#This Row],[MAR]]="X"), "X", IF(AND('Inserimento dati'!$B$3=$J$2, Tabella1[[#This Row],[MER]]="X"), "X",IF(AND('Inserimento dati'!$B$3=$K$2, Tabella1[[#This Row],[GIO]]="X"), "X", IF(AND('Inserimento dati'!$B$3=$L$2, Tabella1[[#This Row],[VEN]]="X"), "X","")))))</f>
        <v/>
      </c>
      <c r="U244" s="54" t="str">
        <f ca="1">IFERROR(MID(G244,_xlfn.AGGREGATE(15,6,(ROW(INDIRECT("1:"&amp;LEN(G244)-7)))/(ISNUMBER(--MID(G244,ROW(INDIRECT("1:"&amp;LEN(G244)-7)),8))),1),8),"")</f>
        <v/>
      </c>
    </row>
    <row r="245" spans="1:21" ht="30" hidden="1" x14ac:dyDescent="0.25">
      <c r="A245" s="24"/>
      <c r="B245" s="24"/>
      <c r="C245" s="24" t="str">
        <f>IF(OR(Tabella1[[#This Row],[LUN]]="X",Tabella1[[#This Row],[MAR]]="X",Tabella1[[#This Row],[MER]]="X",Tabella1[[#This Row],[GIO]]="X",Tabella1[[#This Row],[VEN]]="X",),"X","")</f>
        <v/>
      </c>
      <c r="D245" s="25" t="s">
        <v>961</v>
      </c>
      <c r="E245" s="26" t="s">
        <v>1381</v>
      </c>
      <c r="F245" s="26">
        <v>600</v>
      </c>
      <c r="G245" s="26" t="s">
        <v>1382</v>
      </c>
      <c r="H245" s="27"/>
      <c r="I245" s="27"/>
      <c r="J245" s="27"/>
      <c r="K245" s="27"/>
      <c r="L245" s="27"/>
      <c r="M245" s="59" t="s">
        <v>631</v>
      </c>
      <c r="N245" s="28"/>
      <c r="O245" s="29"/>
      <c r="P245" s="28"/>
      <c r="Q245" s="26"/>
      <c r="R245" s="28"/>
      <c r="S245" s="28"/>
      <c r="T245" s="30" t="str">
        <f ca="1">IF(AND('Inserimento dati'!$B$3=$H$2, Tabella1[[#This Row],[LUN]]="X"), "X",IF(AND('Inserimento dati'!$B$3=$I$2, Tabella1[[#This Row],[MAR]]="X"), "X", IF(AND('Inserimento dati'!$B$3=$J$2, Tabella1[[#This Row],[MER]]="X"), "X",IF(AND('Inserimento dati'!$B$3=$K$2, Tabella1[[#This Row],[GIO]]="X"), "X", IF(AND('Inserimento dati'!$B$3=$L$2, Tabella1[[#This Row],[VEN]]="X"), "X","")))))</f>
        <v/>
      </c>
      <c r="U245" s="54"/>
    </row>
    <row r="246" spans="1:21" ht="23.25" hidden="1" x14ac:dyDescent="0.25">
      <c r="A246" s="24"/>
      <c r="B246" s="24"/>
      <c r="C246" s="24" t="str">
        <f>IF(OR(Tabella1[[#This Row],[LUN]]="X",Tabella1[[#This Row],[MAR]]="X",Tabella1[[#This Row],[MER]]="X",Tabella1[[#This Row],[GIO]]="X",Tabella1[[#This Row],[VEN]]="X",),"X","")</f>
        <v/>
      </c>
      <c r="D246" s="25" t="s">
        <v>961</v>
      </c>
      <c r="E246" s="26" t="s">
        <v>1431</v>
      </c>
      <c r="F246" s="26">
        <v>600</v>
      </c>
      <c r="G246" s="26" t="s">
        <v>1432</v>
      </c>
      <c r="H246" s="27"/>
      <c r="I246" s="27"/>
      <c r="J246" s="27"/>
      <c r="K246" s="27"/>
      <c r="L246" s="27"/>
      <c r="M246" s="59" t="s">
        <v>631</v>
      </c>
      <c r="N246" s="28"/>
      <c r="O246" s="29"/>
      <c r="P246" s="28"/>
      <c r="Q246" s="26"/>
      <c r="R246" s="28"/>
      <c r="S246" s="28"/>
      <c r="T246" s="30" t="str">
        <f ca="1">IF(AND('Inserimento dati'!$B$3=$H$2, Tabella1[[#This Row],[LUN]]="X"), "X",IF(AND('Inserimento dati'!$B$3=$I$2, Tabella1[[#This Row],[MAR]]="X"), "X", IF(AND('Inserimento dati'!$B$3=$J$2, Tabella1[[#This Row],[MER]]="X"), "X",IF(AND('Inserimento dati'!$B$3=$K$2, Tabella1[[#This Row],[GIO]]="X"), "X", IF(AND('Inserimento dati'!$B$3=$L$2, Tabella1[[#This Row],[VEN]]="X"), "X","")))))</f>
        <v/>
      </c>
      <c r="U246" s="54"/>
    </row>
    <row r="247" spans="1:21" ht="30" hidden="1" x14ac:dyDescent="0.25">
      <c r="A247" s="24"/>
      <c r="B247" s="24"/>
      <c r="C247" s="24" t="str">
        <f>IF(OR(Tabella1[[#This Row],[LUN]]="X",Tabella1[[#This Row],[MAR]]="X",Tabella1[[#This Row],[MER]]="X",Tabella1[[#This Row],[GIO]]="X",Tabella1[[#This Row],[VEN]]="X",),"X","")</f>
        <v/>
      </c>
      <c r="D247" s="25" t="s">
        <v>961</v>
      </c>
      <c r="E247" s="26" t="s">
        <v>1383</v>
      </c>
      <c r="F247" s="26">
        <v>600</v>
      </c>
      <c r="G247" s="26" t="s">
        <v>1384</v>
      </c>
      <c r="H247" s="27"/>
      <c r="I247" s="27"/>
      <c r="J247" s="27"/>
      <c r="K247" s="27"/>
      <c r="L247" s="27"/>
      <c r="M247" s="59" t="s">
        <v>631</v>
      </c>
      <c r="N247" s="28"/>
      <c r="O247" s="29"/>
      <c r="P247" s="28"/>
      <c r="Q247" s="26" t="s">
        <v>1385</v>
      </c>
      <c r="R247" s="28">
        <v>45866</v>
      </c>
      <c r="S247" s="28" t="s">
        <v>64</v>
      </c>
      <c r="T247" s="30" t="str">
        <f ca="1">IF(AND('Inserimento dati'!$B$3=$H$2, Tabella1[[#This Row],[LUN]]="X"), "X",IF(AND('Inserimento dati'!$B$3=$I$2, Tabella1[[#This Row],[MAR]]="X"), "X", IF(AND('Inserimento dati'!$B$3=$J$2, Tabella1[[#This Row],[MER]]="X"), "X",IF(AND('Inserimento dati'!$B$3=$K$2, Tabella1[[#This Row],[GIO]]="X"), "X", IF(AND('Inserimento dati'!$B$3=$L$2, Tabella1[[#This Row],[VEN]]="X"), "X","")))))</f>
        <v/>
      </c>
      <c r="U247" s="54"/>
    </row>
    <row r="248" spans="1:21" ht="30" hidden="1" x14ac:dyDescent="0.25">
      <c r="A248" s="24"/>
      <c r="B248" s="24"/>
      <c r="C248" s="24" t="str">
        <f>IF(OR(Tabella1[[#This Row],[LUN]]="X",Tabella1[[#This Row],[MAR]]="X",Tabella1[[#This Row],[MER]]="X",Tabella1[[#This Row],[GIO]]="X",Tabella1[[#This Row],[VEN]]="X",),"X","")</f>
        <v/>
      </c>
      <c r="D248" s="25" t="s">
        <v>961</v>
      </c>
      <c r="E248" s="26" t="s">
        <v>1386</v>
      </c>
      <c r="F248" s="26">
        <v>1000</v>
      </c>
      <c r="G248" s="26" t="s">
        <v>1387</v>
      </c>
      <c r="H248" s="27"/>
      <c r="I248" s="27"/>
      <c r="J248" s="27"/>
      <c r="K248" s="27"/>
      <c r="L248" s="27"/>
      <c r="M248" s="59" t="s">
        <v>631</v>
      </c>
      <c r="N248" s="28"/>
      <c r="O248" s="29"/>
      <c r="P248" s="28"/>
      <c r="Q248" s="26"/>
      <c r="R248" s="28"/>
      <c r="S248" s="28"/>
      <c r="T248" s="30" t="str">
        <f ca="1">IF(AND('Inserimento dati'!$B$3=$H$2, Tabella1[[#This Row],[LUN]]="X"), "X",IF(AND('Inserimento dati'!$B$3=$I$2, Tabella1[[#This Row],[MAR]]="X"), "X", IF(AND('Inserimento dati'!$B$3=$J$2, Tabella1[[#This Row],[MER]]="X"), "X",IF(AND('Inserimento dati'!$B$3=$K$2, Tabella1[[#This Row],[GIO]]="X"), "X", IF(AND('Inserimento dati'!$B$3=$L$2, Tabella1[[#This Row],[VEN]]="X"), "X","")))))</f>
        <v/>
      </c>
      <c r="U248" s="54"/>
    </row>
    <row r="249" spans="1:21" ht="30" hidden="1" x14ac:dyDescent="0.25">
      <c r="A249" s="24"/>
      <c r="B249" s="24"/>
      <c r="C249" s="24" t="str">
        <f>IF(OR(Tabella1[[#This Row],[LUN]]="X",Tabella1[[#This Row],[MAR]]="X",Tabella1[[#This Row],[MER]]="X",Tabella1[[#This Row],[GIO]]="X",Tabella1[[#This Row],[VEN]]="X",),"X","")</f>
        <v/>
      </c>
      <c r="D249" s="25" t="s">
        <v>961</v>
      </c>
      <c r="E249" s="26" t="s">
        <v>1388</v>
      </c>
      <c r="F249" s="26">
        <v>1000</v>
      </c>
      <c r="G249" s="26" t="s">
        <v>1389</v>
      </c>
      <c r="H249" s="27"/>
      <c r="I249" s="27"/>
      <c r="J249" s="27"/>
      <c r="K249" s="27"/>
      <c r="L249" s="27"/>
      <c r="M249" s="59" t="s">
        <v>631</v>
      </c>
      <c r="N249" s="28"/>
      <c r="O249" s="29"/>
      <c r="P249" s="28"/>
      <c r="Q249" s="26"/>
      <c r="R249" s="28"/>
      <c r="S249" s="28"/>
      <c r="T249" s="30" t="str">
        <f ca="1">IF(AND('Inserimento dati'!$B$3=$H$2, Tabella1[[#This Row],[LUN]]="X"), "X",IF(AND('Inserimento dati'!$B$3=$I$2, Tabella1[[#This Row],[MAR]]="X"), "X", IF(AND('Inserimento dati'!$B$3=$J$2, Tabella1[[#This Row],[MER]]="X"), "X",IF(AND('Inserimento dati'!$B$3=$K$2, Tabella1[[#This Row],[GIO]]="X"), "X", IF(AND('Inserimento dati'!$B$3=$L$2, Tabella1[[#This Row],[VEN]]="X"), "X","")))))</f>
        <v/>
      </c>
      <c r="U249" s="54"/>
    </row>
    <row r="250" spans="1:21" ht="30" hidden="1" x14ac:dyDescent="0.25">
      <c r="A250" s="24"/>
      <c r="B250" s="24"/>
      <c r="C250" s="24" t="str">
        <f>IF(OR(Tabella1[[#This Row],[LUN]]="X",Tabella1[[#This Row],[MAR]]="X",Tabella1[[#This Row],[MER]]="X",Tabella1[[#This Row],[GIO]]="X",Tabella1[[#This Row],[VEN]]="X",),"X","")</f>
        <v/>
      </c>
      <c r="D250" s="25" t="s">
        <v>961</v>
      </c>
      <c r="E250" s="26" t="s">
        <v>1427</v>
      </c>
      <c r="F250" s="26">
        <v>500</v>
      </c>
      <c r="G250" s="26" t="s">
        <v>1428</v>
      </c>
      <c r="H250" s="27"/>
      <c r="I250" s="27"/>
      <c r="J250" s="27"/>
      <c r="K250" s="27"/>
      <c r="L250" s="27"/>
      <c r="M250" s="59" t="s">
        <v>631</v>
      </c>
      <c r="N250" s="28"/>
      <c r="O250" s="29"/>
      <c r="P250" s="28"/>
      <c r="Q250" s="26"/>
      <c r="R250" s="28"/>
      <c r="S250" s="28"/>
      <c r="T250" s="30" t="str">
        <f ca="1">IF(AND('Inserimento dati'!$B$3=$H$2, Tabella1[[#This Row],[LUN]]="X"), "X",IF(AND('Inserimento dati'!$B$3=$I$2, Tabella1[[#This Row],[MAR]]="X"), "X", IF(AND('Inserimento dati'!$B$3=$J$2, Tabella1[[#This Row],[MER]]="X"), "X",IF(AND('Inserimento dati'!$B$3=$K$2, Tabella1[[#This Row],[GIO]]="X"), "X", IF(AND('Inserimento dati'!$B$3=$L$2, Tabella1[[#This Row],[VEN]]="X"), "X","")))))</f>
        <v/>
      </c>
      <c r="U250" s="68"/>
    </row>
    <row r="251" spans="1:21" ht="30" hidden="1" x14ac:dyDescent="0.25">
      <c r="A251" s="24"/>
      <c r="B251" s="24"/>
      <c r="C251" s="24" t="str">
        <f>IF(OR(Tabella1[[#This Row],[LUN]]="X",Tabella1[[#This Row],[MAR]]="X",Tabella1[[#This Row],[MER]]="X",Tabella1[[#This Row],[GIO]]="X",Tabella1[[#This Row],[VEN]]="X",),"X","")</f>
        <v/>
      </c>
      <c r="D251" s="25" t="s">
        <v>961</v>
      </c>
      <c r="E251" s="26" t="s">
        <v>1429</v>
      </c>
      <c r="F251" s="26">
        <v>600</v>
      </c>
      <c r="G251" s="26" t="s">
        <v>1430</v>
      </c>
      <c r="H251" s="27"/>
      <c r="I251" s="27"/>
      <c r="J251" s="27"/>
      <c r="K251" s="27"/>
      <c r="L251" s="27"/>
      <c r="M251" s="59" t="s">
        <v>631</v>
      </c>
      <c r="N251" s="28"/>
      <c r="O251" s="29"/>
      <c r="P251" s="28"/>
      <c r="Q251" s="26"/>
      <c r="R251" s="28"/>
      <c r="S251" s="28"/>
      <c r="T251" s="30" t="str">
        <f ca="1">IF(AND('Inserimento dati'!$B$3=$H$2, Tabella1[[#This Row],[LUN]]="X"), "X",IF(AND('Inserimento dati'!$B$3=$I$2, Tabella1[[#This Row],[MAR]]="X"), "X", IF(AND('Inserimento dati'!$B$3=$J$2, Tabella1[[#This Row],[MER]]="X"), "X",IF(AND('Inserimento dati'!$B$3=$K$2, Tabella1[[#This Row],[GIO]]="X"), "X", IF(AND('Inserimento dati'!$B$3=$L$2, Tabella1[[#This Row],[VEN]]="X"), "X","")))))</f>
        <v/>
      </c>
      <c r="U251" s="68"/>
    </row>
    <row r="252" spans="1:21" ht="30" hidden="1" x14ac:dyDescent="0.25">
      <c r="A252" s="24"/>
      <c r="B252" s="24"/>
      <c r="C252" s="24" t="str">
        <f>IF(OR(Tabella1[[#This Row],[LUN]]="X",Tabella1[[#This Row],[MAR]]="X",Tabella1[[#This Row],[MER]]="X",Tabella1[[#This Row],[GIO]]="X",Tabella1[[#This Row],[VEN]]="X",),"X","")</f>
        <v/>
      </c>
      <c r="D252" s="25" t="s">
        <v>961</v>
      </c>
      <c r="E252" s="26" t="s">
        <v>1424</v>
      </c>
      <c r="F252" s="26">
        <v>1000</v>
      </c>
      <c r="G252" s="26" t="s">
        <v>1425</v>
      </c>
      <c r="H252" s="27"/>
      <c r="I252" s="27"/>
      <c r="J252" s="27"/>
      <c r="K252" s="27"/>
      <c r="L252" s="27"/>
      <c r="M252" s="59" t="s">
        <v>631</v>
      </c>
      <c r="N252" s="28"/>
      <c r="O252" s="29"/>
      <c r="P252" s="28"/>
      <c r="Q252" s="26" t="s">
        <v>1426</v>
      </c>
      <c r="R252" s="28"/>
      <c r="S252" s="28">
        <v>45846</v>
      </c>
      <c r="T252" s="30" t="str">
        <f ca="1">IF(AND('Inserimento dati'!$B$3=$H$2, Tabella1[[#This Row],[LUN]]="X"), "X",IF(AND('Inserimento dati'!$B$3=$I$2, Tabella1[[#This Row],[MAR]]="X"), "X", IF(AND('Inserimento dati'!$B$3=$J$2, Tabella1[[#This Row],[MER]]="X"), "X",IF(AND('Inserimento dati'!$B$3=$K$2, Tabella1[[#This Row],[GIO]]="X"), "X", IF(AND('Inserimento dati'!$B$3=$L$2, Tabella1[[#This Row],[VEN]]="X"), "X","")))))</f>
        <v/>
      </c>
      <c r="U252" s="68"/>
    </row>
    <row r="253" spans="1:21" ht="23.25" hidden="1" x14ac:dyDescent="0.25">
      <c r="A253" s="24"/>
      <c r="B253" s="24"/>
      <c r="C253" s="24" t="str">
        <f>IF(OR(Tabella1[[#This Row],[LUN]]="X",Tabella1[[#This Row],[MAR]]="X",Tabella1[[#This Row],[MER]]="X",Tabella1[[#This Row],[GIO]]="X",Tabella1[[#This Row],[VEN]]="X",),"X","")</f>
        <v/>
      </c>
      <c r="D253" s="25" t="s">
        <v>961</v>
      </c>
      <c r="E253" s="26" t="s">
        <v>1390</v>
      </c>
      <c r="F253" s="26">
        <v>1000</v>
      </c>
      <c r="G253" s="26" t="s">
        <v>1391</v>
      </c>
      <c r="H253" s="27"/>
      <c r="I253" s="27"/>
      <c r="J253" s="27"/>
      <c r="K253" s="27"/>
      <c r="L253" s="27"/>
      <c r="M253" s="59" t="s">
        <v>631</v>
      </c>
      <c r="N253" s="28"/>
      <c r="O253" s="29"/>
      <c r="P253" s="28"/>
      <c r="Q253" s="26" t="s">
        <v>1392</v>
      </c>
      <c r="R253" s="28">
        <v>45754</v>
      </c>
      <c r="S253" s="28" t="s">
        <v>35</v>
      </c>
      <c r="T253" s="30" t="str">
        <f ca="1">IF(AND('Inserimento dati'!$B$3=$H$2, Tabella1[[#This Row],[LUN]]="X"), "X",IF(AND('Inserimento dati'!$B$3=$I$2, Tabella1[[#This Row],[MAR]]="X"), "X", IF(AND('Inserimento dati'!$B$3=$J$2, Tabella1[[#This Row],[MER]]="X"), "X",IF(AND('Inserimento dati'!$B$3=$K$2, Tabella1[[#This Row],[GIO]]="X"), "X", IF(AND('Inserimento dati'!$B$3=$L$2, Tabella1[[#This Row],[VEN]]="X"), "X","")))))</f>
        <v/>
      </c>
      <c r="U253" s="68"/>
    </row>
    <row r="254" spans="1:21" ht="30" hidden="1" x14ac:dyDescent="0.25">
      <c r="A254" s="24"/>
      <c r="B254" s="24"/>
      <c r="C254" s="24" t="str">
        <f>IF(OR(Tabella1[[#This Row],[LUN]]="X",Tabella1[[#This Row],[MAR]]="X",Tabella1[[#This Row],[MER]]="X",Tabella1[[#This Row],[GIO]]="X",Tabella1[[#This Row],[VEN]]="X",),"X","")</f>
        <v/>
      </c>
      <c r="D254" s="25" t="s">
        <v>961</v>
      </c>
      <c r="E254" s="26" t="s">
        <v>1422</v>
      </c>
      <c r="F254" s="26">
        <v>600</v>
      </c>
      <c r="G254" s="26" t="s">
        <v>1423</v>
      </c>
      <c r="H254" s="27"/>
      <c r="I254" s="27"/>
      <c r="J254" s="27"/>
      <c r="K254" s="27"/>
      <c r="L254" s="27"/>
      <c r="M254" s="59" t="s">
        <v>631</v>
      </c>
      <c r="N254" s="28"/>
      <c r="O254" s="29"/>
      <c r="P254" s="28"/>
      <c r="Q254" s="26"/>
      <c r="R254" s="28"/>
      <c r="S254" s="28"/>
      <c r="T254" s="30" t="str">
        <f ca="1">IF(AND('Inserimento dati'!$B$3=$H$2, Tabella1[[#This Row],[LUN]]="X"), "X",IF(AND('Inserimento dati'!$B$3=$I$2, Tabella1[[#This Row],[MAR]]="X"), "X", IF(AND('Inserimento dati'!$B$3=$J$2, Tabella1[[#This Row],[MER]]="X"), "X",IF(AND('Inserimento dati'!$B$3=$K$2, Tabella1[[#This Row],[GIO]]="X"), "X", IF(AND('Inserimento dati'!$B$3=$L$2, Tabella1[[#This Row],[VEN]]="X"), "X","")))))</f>
        <v/>
      </c>
      <c r="U254" s="68" t="str">
        <f t="shared" ref="U254:U267" ca="1" si="6">IFERROR(MID(G254,_xlfn.AGGREGATE(15,6,(ROW(INDIRECT("1:"&amp;LEN(G254)-7)))/(ISNUMBER(--MID(G254,ROW(INDIRECT("1:"&amp;LEN(G254)-7)),8))),1),8),"")</f>
        <v/>
      </c>
    </row>
    <row r="255" spans="1:21" ht="30" hidden="1" x14ac:dyDescent="0.25">
      <c r="A255" s="24"/>
      <c r="B255" s="24"/>
      <c r="C255" s="24" t="str">
        <f>IF(OR(Tabella1[[#This Row],[LUN]]="X",Tabella1[[#This Row],[MAR]]="X",Tabella1[[#This Row],[MER]]="X",Tabella1[[#This Row],[GIO]]="X",Tabella1[[#This Row],[VEN]]="X",),"X","")</f>
        <v/>
      </c>
      <c r="D255" s="25" t="s">
        <v>961</v>
      </c>
      <c r="E255" s="26" t="s">
        <v>1420</v>
      </c>
      <c r="F255" s="26">
        <v>600</v>
      </c>
      <c r="G255" s="26" t="s">
        <v>1421</v>
      </c>
      <c r="H255" s="27"/>
      <c r="I255" s="27"/>
      <c r="J255" s="27"/>
      <c r="K255" s="27"/>
      <c r="L255" s="27"/>
      <c r="M255" s="59" t="s">
        <v>631</v>
      </c>
      <c r="N255" s="28"/>
      <c r="O255" s="29"/>
      <c r="P255" s="28"/>
      <c r="Q255" s="26"/>
      <c r="R255" s="28">
        <v>45834</v>
      </c>
      <c r="S255" s="28" t="s">
        <v>1220</v>
      </c>
      <c r="T255" s="30" t="str">
        <f ca="1">IF(AND('Inserimento dati'!$B$3=$H$2, Tabella1[[#This Row],[LUN]]="X"), "X",IF(AND('Inserimento dati'!$B$3=$I$2, Tabella1[[#This Row],[MAR]]="X"), "X", IF(AND('Inserimento dati'!$B$3=$J$2, Tabella1[[#This Row],[MER]]="X"), "X",IF(AND('Inserimento dati'!$B$3=$K$2, Tabella1[[#This Row],[GIO]]="X"), "X", IF(AND('Inserimento dati'!$B$3=$L$2, Tabella1[[#This Row],[VEN]]="X"), "X","")))))</f>
        <v/>
      </c>
      <c r="U255" s="68" t="str">
        <f t="shared" ca="1" si="6"/>
        <v/>
      </c>
    </row>
    <row r="256" spans="1:21" ht="23.25" hidden="1" x14ac:dyDescent="0.25">
      <c r="A256" s="24"/>
      <c r="B256" s="24"/>
      <c r="C256" s="24" t="str">
        <f>IF(OR(Tabella1[[#This Row],[LUN]]="X",Tabella1[[#This Row],[MAR]]="X",Tabella1[[#This Row],[MER]]="X",Tabella1[[#This Row],[GIO]]="X",Tabella1[[#This Row],[VEN]]="X",),"X","")</f>
        <v/>
      </c>
      <c r="D256" s="25" t="s">
        <v>961</v>
      </c>
      <c r="E256" s="26" t="s">
        <v>1393</v>
      </c>
      <c r="F256" s="26">
        <v>500</v>
      </c>
      <c r="G256" s="26" t="s">
        <v>1394</v>
      </c>
      <c r="H256" s="27"/>
      <c r="I256" s="27"/>
      <c r="J256" s="27"/>
      <c r="K256" s="27"/>
      <c r="L256" s="27"/>
      <c r="M256" s="59" t="s">
        <v>631</v>
      </c>
      <c r="N256" s="28"/>
      <c r="O256" s="29"/>
      <c r="P256" s="28"/>
      <c r="Q256" s="26"/>
      <c r="R256" s="28">
        <v>45820</v>
      </c>
      <c r="S256" s="28" t="s">
        <v>56</v>
      </c>
      <c r="T256" s="30" t="str">
        <f ca="1">IF(AND('Inserimento dati'!$B$3=$H$2, Tabella1[[#This Row],[LUN]]="X"), "X",IF(AND('Inserimento dati'!$B$3=$I$2, Tabella1[[#This Row],[MAR]]="X"), "X", IF(AND('Inserimento dati'!$B$3=$J$2, Tabella1[[#This Row],[MER]]="X"), "X",IF(AND('Inserimento dati'!$B$3=$K$2, Tabella1[[#This Row],[GIO]]="X"), "X", IF(AND('Inserimento dati'!$B$3=$L$2, Tabella1[[#This Row],[VEN]]="X"), "X","")))))</f>
        <v/>
      </c>
      <c r="U256" s="67" t="str">
        <f t="shared" ca="1" si="6"/>
        <v/>
      </c>
    </row>
    <row r="257" spans="1:21" ht="23.25" hidden="1" x14ac:dyDescent="0.25">
      <c r="A257" s="24"/>
      <c r="B257" s="24" t="str">
        <f>IF(OR(A257="x",A257="X"),"",IF(ISBLANK(A257),"X",""))</f>
        <v>X</v>
      </c>
      <c r="C257" s="24" t="str">
        <f>IF(OR(Tabella1[[#This Row],[LUN]]="X",Tabella1[[#This Row],[MAR]]="X",Tabella1[[#This Row],[MER]]="X",Tabella1[[#This Row],[GIO]]="X",Tabella1[[#This Row],[VEN]]="X",),"X","")</f>
        <v/>
      </c>
      <c r="D257" s="25" t="s">
        <v>961</v>
      </c>
      <c r="E257" s="26" t="s">
        <v>1416</v>
      </c>
      <c r="F257" s="26">
        <v>500</v>
      </c>
      <c r="G257" s="26" t="s">
        <v>1417</v>
      </c>
      <c r="H257" s="27"/>
      <c r="I257" s="27"/>
      <c r="J257" s="27"/>
      <c r="K257" s="27"/>
      <c r="L257" s="27"/>
      <c r="M257" s="59" t="s">
        <v>631</v>
      </c>
      <c r="N257" s="28"/>
      <c r="O257" s="29"/>
      <c r="P257" s="28"/>
      <c r="Q257" s="26"/>
      <c r="R257" s="28">
        <v>45818</v>
      </c>
      <c r="S257" s="28" t="s">
        <v>44</v>
      </c>
      <c r="T257" s="30" t="str">
        <f ca="1">IF(AND('Inserimento dati'!$B$3=$H$2, Tabella1[[#This Row],[LUN]]="X"), "X",IF(AND('Inserimento dati'!$B$3=$I$2, Tabella1[[#This Row],[MAR]]="X"), "X", IF(AND('Inserimento dati'!$B$3=$J$2, Tabella1[[#This Row],[MER]]="X"), "X",IF(AND('Inserimento dati'!$B$3=$K$2, Tabella1[[#This Row],[GIO]]="X"), "X", IF(AND('Inserimento dati'!$B$3=$L$2, Tabella1[[#This Row],[VEN]]="X"), "X","")))))</f>
        <v/>
      </c>
      <c r="U257" s="67" t="str">
        <f t="shared" ca="1" si="6"/>
        <v/>
      </c>
    </row>
    <row r="258" spans="1:21" ht="30" hidden="1" x14ac:dyDescent="0.25">
      <c r="A258" s="24"/>
      <c r="B258" s="24" t="str">
        <f>IF(OR(A258="x",A258="X"),"",IF(ISBLANK(A258),"X",""))</f>
        <v>X</v>
      </c>
      <c r="C258" s="24" t="str">
        <f>IF(OR(Tabella1[[#This Row],[LUN]]="X",Tabella1[[#This Row],[MAR]]="X",Tabella1[[#This Row],[MER]]="X",Tabella1[[#This Row],[GIO]]="X",Tabella1[[#This Row],[VEN]]="X",),"X","")</f>
        <v/>
      </c>
      <c r="D258" s="25" t="s">
        <v>961</v>
      </c>
      <c r="E258" s="26" t="s">
        <v>1413</v>
      </c>
      <c r="F258" s="26">
        <v>500</v>
      </c>
      <c r="G258" s="26" t="s">
        <v>1414</v>
      </c>
      <c r="H258" s="27"/>
      <c r="I258" s="27"/>
      <c r="J258" s="27"/>
      <c r="K258" s="27"/>
      <c r="L258" s="27"/>
      <c r="M258" s="59" t="s">
        <v>631</v>
      </c>
      <c r="N258" s="28"/>
      <c r="O258" s="29"/>
      <c r="P258" s="28"/>
      <c r="Q258" s="26" t="s">
        <v>1415</v>
      </c>
      <c r="R258" s="28">
        <v>45818</v>
      </c>
      <c r="S258" s="28" t="s">
        <v>157</v>
      </c>
      <c r="T258" s="30" t="str">
        <f ca="1">IF(AND('Inserimento dati'!$B$3=$H$2, Tabella1[[#This Row],[LUN]]="X"), "X",IF(AND('Inserimento dati'!$B$3=$I$2, Tabella1[[#This Row],[MAR]]="X"), "X", IF(AND('Inserimento dati'!$B$3=$J$2, Tabella1[[#This Row],[MER]]="X"), "X",IF(AND('Inserimento dati'!$B$3=$K$2, Tabella1[[#This Row],[GIO]]="X"), "X", IF(AND('Inserimento dati'!$B$3=$L$2, Tabella1[[#This Row],[VEN]]="X"), "X","")))))</f>
        <v/>
      </c>
      <c r="U258" s="67" t="str">
        <f t="shared" ca="1" si="6"/>
        <v/>
      </c>
    </row>
    <row r="259" spans="1:21" ht="30" hidden="1" x14ac:dyDescent="0.25">
      <c r="A259" s="24"/>
      <c r="B259" s="24"/>
      <c r="C259" s="24" t="str">
        <f>IF(OR(Tabella1[[#This Row],[LUN]]="X",Tabella1[[#This Row],[MAR]]="X",Tabella1[[#This Row],[MER]]="X",Tabella1[[#This Row],[GIO]]="X",Tabella1[[#This Row],[VEN]]="X",),"X","")</f>
        <v/>
      </c>
      <c r="D259" s="25" t="s">
        <v>961</v>
      </c>
      <c r="E259" s="26" t="s">
        <v>1408</v>
      </c>
      <c r="F259" s="26">
        <v>600</v>
      </c>
      <c r="G259" s="26" t="s">
        <v>1205</v>
      </c>
      <c r="H259" s="27"/>
      <c r="I259" s="27"/>
      <c r="J259" s="27"/>
      <c r="K259" s="27"/>
      <c r="L259" s="27"/>
      <c r="M259" s="59" t="s">
        <v>631</v>
      </c>
      <c r="N259" s="28"/>
      <c r="O259" s="29"/>
      <c r="P259" s="28"/>
      <c r="Q259" s="26"/>
      <c r="R259" s="28"/>
      <c r="S259" s="28"/>
      <c r="T259" s="30" t="str">
        <f ca="1">IF(AND('Inserimento dati'!$B$3=$H$2, Tabella1[[#This Row],[LUN]]="X"), "X",IF(AND('Inserimento dati'!$B$3=$I$2, Tabella1[[#This Row],[MAR]]="X"), "X", IF(AND('Inserimento dati'!$B$3=$J$2, Tabella1[[#This Row],[MER]]="X"), "X",IF(AND('Inserimento dati'!$B$3=$K$2, Tabella1[[#This Row],[GIO]]="X"), "X", IF(AND('Inserimento dati'!$B$3=$L$2, Tabella1[[#This Row],[VEN]]="X"), "X","")))))</f>
        <v/>
      </c>
      <c r="U259" s="67" t="str">
        <f t="shared" ca="1" si="6"/>
        <v/>
      </c>
    </row>
    <row r="260" spans="1:21" ht="30" hidden="1" x14ac:dyDescent="0.25">
      <c r="A260" s="24"/>
      <c r="B260" s="24"/>
      <c r="C260" s="24" t="str">
        <f>IF(OR(Tabella1[[#This Row],[LUN]]="X",Tabella1[[#This Row],[MAR]]="X",Tabella1[[#This Row],[MER]]="X",Tabella1[[#This Row],[GIO]]="X",Tabella1[[#This Row],[VEN]]="X",),"X","")</f>
        <v/>
      </c>
      <c r="D260" s="25" t="s">
        <v>961</v>
      </c>
      <c r="E260" s="26" t="s">
        <v>1409</v>
      </c>
      <c r="F260" s="26">
        <v>500</v>
      </c>
      <c r="G260" s="26" t="s">
        <v>1410</v>
      </c>
      <c r="H260" s="27"/>
      <c r="I260" s="27"/>
      <c r="J260" s="27"/>
      <c r="K260" s="27"/>
      <c r="L260" s="27"/>
      <c r="M260" s="28" t="s">
        <v>631</v>
      </c>
      <c r="N260" s="28"/>
      <c r="O260" s="29"/>
      <c r="P260" s="28"/>
      <c r="Q260" s="26" t="s">
        <v>1411</v>
      </c>
      <c r="R260" s="28">
        <v>45813</v>
      </c>
      <c r="S260" s="28" t="s">
        <v>1412</v>
      </c>
      <c r="T260" s="30" t="str">
        <f ca="1">IF(AND('Inserimento dati'!$B$3=$H$2, Tabella1[[#This Row],[LUN]]="X"), "X",IF(AND('Inserimento dati'!$B$3=$I$2, Tabella1[[#This Row],[MAR]]="X"), "X", IF(AND('Inserimento dati'!$B$3=$J$2, Tabella1[[#This Row],[MER]]="X"), "X",IF(AND('Inserimento dati'!$B$3=$K$2, Tabella1[[#This Row],[GIO]]="X"), "X", IF(AND('Inserimento dati'!$B$3=$L$2, Tabella1[[#This Row],[VEN]]="X"), "X","")))))</f>
        <v/>
      </c>
      <c r="U260" s="66" t="str">
        <f t="shared" ca="1" si="6"/>
        <v/>
      </c>
    </row>
    <row r="261" spans="1:21" ht="30" hidden="1" x14ac:dyDescent="0.25">
      <c r="A261" s="24"/>
      <c r="B261" s="24" t="str">
        <f>IF(OR(A261="x",A261="X"),"",IF(ISBLANK(A261),"X",""))</f>
        <v>X</v>
      </c>
      <c r="C261" s="24" t="str">
        <f>IF(OR(Tabella1[[#This Row],[LUN]]="X",Tabella1[[#This Row],[MAR]]="X",Tabella1[[#This Row],[MER]]="X",Tabella1[[#This Row],[GIO]]="X",Tabella1[[#This Row],[VEN]]="X",),"X","")</f>
        <v/>
      </c>
      <c r="D261" s="25" t="s">
        <v>26</v>
      </c>
      <c r="E261" s="26" t="s">
        <v>1418</v>
      </c>
      <c r="F261" s="26">
        <v>1000</v>
      </c>
      <c r="G261" s="26" t="s">
        <v>1419</v>
      </c>
      <c r="H261" s="27"/>
      <c r="I261" s="27"/>
      <c r="J261" s="27"/>
      <c r="K261" s="27"/>
      <c r="L261" s="27"/>
      <c r="M261" s="26" t="s">
        <v>631</v>
      </c>
      <c r="N261" s="28"/>
      <c r="O261" s="29"/>
      <c r="P261" s="28"/>
      <c r="Q261" s="28"/>
      <c r="R261" s="28"/>
      <c r="S261" s="28"/>
      <c r="T261" s="30" t="str">
        <f ca="1">IF(AND('Inserimento dati'!$B$3=$H$2, Tabella1[[#This Row],[LUN]]="X"), "X",IF(AND('Inserimento dati'!$B$3=$I$2, Tabella1[[#This Row],[MAR]]="X"), "X", IF(AND('Inserimento dati'!$B$3=$J$2, Tabella1[[#This Row],[MER]]="X"), "X",IF(AND('Inserimento dati'!$B$3=$K$2, Tabella1[[#This Row],[GIO]]="X"), "X", IF(AND('Inserimento dati'!$B$3=$L$2, Tabella1[[#This Row],[VEN]]="X"), "X","")))))</f>
        <v/>
      </c>
      <c r="U261" s="70" t="str">
        <f t="shared" ca="1" si="6"/>
        <v/>
      </c>
    </row>
    <row r="262" spans="1:21" ht="30" hidden="1" x14ac:dyDescent="0.25">
      <c r="A262" s="24"/>
      <c r="B262" s="24" t="str">
        <f>IF(OR(A262="x",A262="X"),"",IF(ISBLANK(A262),"X",""))</f>
        <v>X</v>
      </c>
      <c r="C262" s="24" t="str">
        <f>IF(OR(Tabella1[[#This Row],[LUN]]="X",Tabella1[[#This Row],[MAR]]="X",Tabella1[[#This Row],[MER]]="X",Tabella1[[#This Row],[GIO]]="X",Tabella1[[#This Row],[VEN]]="X",),"X","")</f>
        <v/>
      </c>
      <c r="D262" s="25" t="s">
        <v>961</v>
      </c>
      <c r="E262" s="26" t="s">
        <v>1395</v>
      </c>
      <c r="F262" s="26">
        <v>1000</v>
      </c>
      <c r="G262" s="26" t="s">
        <v>1396</v>
      </c>
      <c r="H262" s="27"/>
      <c r="I262" s="27"/>
      <c r="J262" s="27"/>
      <c r="K262" s="27"/>
      <c r="L262" s="27"/>
      <c r="M262" s="28" t="s">
        <v>631</v>
      </c>
      <c r="N262" s="28"/>
      <c r="O262" s="29"/>
      <c r="P262" s="28"/>
      <c r="Q262" s="26"/>
      <c r="R262" s="28"/>
      <c r="S262" s="28"/>
      <c r="T262" s="30" t="str">
        <f ca="1">IF(AND('Inserimento dati'!$B$3=$H$2, Tabella1[[#This Row],[LUN]]="X"), "X",IF(AND('Inserimento dati'!$B$3=$I$2, Tabella1[[#This Row],[MAR]]="X"), "X", IF(AND('Inserimento dati'!$B$3=$J$2, Tabella1[[#This Row],[MER]]="X"), "X",IF(AND('Inserimento dati'!$B$3=$K$2, Tabella1[[#This Row],[GIO]]="X"), "X", IF(AND('Inserimento dati'!$B$3=$L$2, Tabella1[[#This Row],[VEN]]="X"), "X","")))))</f>
        <v/>
      </c>
      <c r="U262" s="65" t="str">
        <f t="shared" ca="1" si="6"/>
        <v/>
      </c>
    </row>
    <row r="263" spans="1:21" ht="45" hidden="1" x14ac:dyDescent="0.25">
      <c r="A263" s="24"/>
      <c r="B263" s="24"/>
      <c r="C263" s="24" t="str">
        <f>IF(OR(Tabella1[[#This Row],[LUN]]="X",Tabella1[[#This Row],[MAR]]="X",Tabella1[[#This Row],[MER]]="X",Tabella1[[#This Row],[GIO]]="X",Tabella1[[#This Row],[VEN]]="X",),"X","")</f>
        <v/>
      </c>
      <c r="D263" s="25" t="s">
        <v>961</v>
      </c>
      <c r="E263" s="26" t="s">
        <v>1406</v>
      </c>
      <c r="F263" s="26">
        <v>500</v>
      </c>
      <c r="G263" s="26" t="s">
        <v>1407</v>
      </c>
      <c r="H263" s="27"/>
      <c r="I263" s="27"/>
      <c r="J263" s="27"/>
      <c r="K263" s="27"/>
      <c r="L263" s="27"/>
      <c r="M263" s="28" t="s">
        <v>631</v>
      </c>
      <c r="N263" s="28"/>
      <c r="O263" s="29"/>
      <c r="P263" s="28"/>
      <c r="Q263" s="26"/>
      <c r="R263" s="28"/>
      <c r="S263" s="28"/>
      <c r="T263" s="30" t="str">
        <f ca="1">IF(AND('Inserimento dati'!$B$3=$H$2, Tabella1[[#This Row],[LUN]]="X"), "X",IF(AND('Inserimento dati'!$B$3=$I$2, Tabella1[[#This Row],[MAR]]="X"), "X", IF(AND('Inserimento dati'!$B$3=$J$2, Tabella1[[#This Row],[MER]]="X"), "X",IF(AND('Inserimento dati'!$B$3=$K$2, Tabella1[[#This Row],[GIO]]="X"), "X", IF(AND('Inserimento dati'!$B$3=$L$2, Tabella1[[#This Row],[VEN]]="X"), "X","")))))</f>
        <v/>
      </c>
      <c r="U263" s="66" t="str">
        <f t="shared" ca="1" si="6"/>
        <v/>
      </c>
    </row>
    <row r="264" spans="1:21" ht="23.25" hidden="1" x14ac:dyDescent="0.25">
      <c r="A264" s="24"/>
      <c r="B264" s="24" t="str">
        <f>IF(OR(A264="x",A264="X"),"",IF(ISBLANK(A264),"X",""))</f>
        <v>X</v>
      </c>
      <c r="C264" s="24" t="str">
        <f>IF(OR(Tabella1[[#This Row],[LUN]]="X",Tabella1[[#This Row],[MAR]]="X",Tabella1[[#This Row],[MER]]="X",Tabella1[[#This Row],[GIO]]="X",Tabella1[[#This Row],[VEN]]="X",),"X","")</f>
        <v/>
      </c>
      <c r="D264" s="25" t="s">
        <v>961</v>
      </c>
      <c r="E264" s="26" t="s">
        <v>1403</v>
      </c>
      <c r="F264" s="26">
        <v>1000</v>
      </c>
      <c r="G264" s="26" t="s">
        <v>1404</v>
      </c>
      <c r="H264" s="27"/>
      <c r="I264" s="27"/>
      <c r="J264" s="27"/>
      <c r="K264" s="27"/>
      <c r="L264" s="27"/>
      <c r="M264" s="28" t="s">
        <v>631</v>
      </c>
      <c r="N264" s="28"/>
      <c r="O264" s="29"/>
      <c r="P264" s="28"/>
      <c r="Q264" s="26" t="s">
        <v>1405</v>
      </c>
      <c r="R264" s="28"/>
      <c r="S264" s="28"/>
      <c r="T264" s="30" t="str">
        <f ca="1">IF(AND('Inserimento dati'!$B$3=$H$2, Tabella1[[#This Row],[LUN]]="X"), "X",IF(AND('Inserimento dati'!$B$3=$I$2, Tabella1[[#This Row],[MAR]]="X"), "X", IF(AND('Inserimento dati'!$B$3=$J$2, Tabella1[[#This Row],[MER]]="X"), "X",IF(AND('Inserimento dati'!$B$3=$K$2, Tabella1[[#This Row],[GIO]]="X"), "X", IF(AND('Inserimento dati'!$B$3=$L$2, Tabella1[[#This Row],[VEN]]="X"), "X","")))))</f>
        <v/>
      </c>
      <c r="U264" s="64" t="str">
        <f t="shared" ca="1" si="6"/>
        <v/>
      </c>
    </row>
    <row r="265" spans="1:21" ht="45" hidden="1" x14ac:dyDescent="0.25">
      <c r="A265" s="24"/>
      <c r="B265" s="24" t="str">
        <f>IF(OR(A265="x",A265="X"),"",IF(ISBLANK(A265),"X",""))</f>
        <v>X</v>
      </c>
      <c r="C265" s="24" t="str">
        <f>IF(OR(Tabella1[[#This Row],[LUN]]="X",Tabella1[[#This Row],[MAR]]="X",Tabella1[[#This Row],[MER]]="X",Tabella1[[#This Row],[GIO]]="X",Tabella1[[#This Row],[VEN]]="X",),"X","")</f>
        <v/>
      </c>
      <c r="D265" s="25" t="s">
        <v>961</v>
      </c>
      <c r="E265" s="26" t="s">
        <v>1397</v>
      </c>
      <c r="F265" s="26">
        <v>500</v>
      </c>
      <c r="G265" s="26" t="s">
        <v>1398</v>
      </c>
      <c r="H265" s="27"/>
      <c r="I265" s="27"/>
      <c r="J265" s="27"/>
      <c r="K265" s="27"/>
      <c r="L265" s="27"/>
      <c r="M265" s="28" t="s">
        <v>631</v>
      </c>
      <c r="N265" s="28"/>
      <c r="O265" s="29"/>
      <c r="P265" s="28"/>
      <c r="Q265" s="26"/>
      <c r="R265" s="28"/>
      <c r="S265" s="28"/>
      <c r="T265" s="24" t="str">
        <f ca="1">IF(AND('Inserimento dati'!$B$3=$H$2, Tabella1[[#This Row],[LUN]]="X"), "X",IF(AND('Inserimento dati'!$B$3=$I$2, Tabella1[[#This Row],[MAR]]="X"), "X", IF(AND('Inserimento dati'!$B$3=$J$2, Tabella1[[#This Row],[MER]]="X"), "X",IF(AND('Inserimento dati'!$B$3=$K$2, Tabella1[[#This Row],[GIO]]="X"), "X", IF(AND('Inserimento dati'!$B$3=$L$2, Tabella1[[#This Row],[VEN]]="X"), "X","")))))</f>
        <v/>
      </c>
      <c r="U265" s="65" t="str">
        <f t="shared" ca="1" si="6"/>
        <v/>
      </c>
    </row>
    <row r="266" spans="1:21" ht="45" hidden="1" x14ac:dyDescent="0.25">
      <c r="A266" s="24"/>
      <c r="B266" s="24" t="str">
        <f>IF(OR(A266="x",A266="X"),"",IF(ISBLANK(A266),"X",""))</f>
        <v>X</v>
      </c>
      <c r="C266" s="24" t="str">
        <f>IF(OR(Tabella1[[#This Row],[LUN]]="X",Tabella1[[#This Row],[MAR]]="X",Tabella1[[#This Row],[MER]]="X",Tabella1[[#This Row],[GIO]]="X",Tabella1[[#This Row],[VEN]]="X",),"X","")</f>
        <v/>
      </c>
      <c r="D266" s="25" t="s">
        <v>961</v>
      </c>
      <c r="E266" s="26" t="s">
        <v>1399</v>
      </c>
      <c r="F266" s="26">
        <v>500</v>
      </c>
      <c r="G266" s="26" t="s">
        <v>1400</v>
      </c>
      <c r="H266" s="27"/>
      <c r="I266" s="27"/>
      <c r="J266" s="27"/>
      <c r="K266" s="27"/>
      <c r="L266" s="27"/>
      <c r="M266" s="28" t="s">
        <v>631</v>
      </c>
      <c r="N266" s="28"/>
      <c r="O266" s="29"/>
      <c r="P266" s="28"/>
      <c r="Q266" s="26"/>
      <c r="R266" s="28"/>
      <c r="S266" s="28"/>
      <c r="T266" s="24" t="str">
        <f ca="1">IF(AND('Inserimento dati'!$B$3=$H$2, Tabella1[[#This Row],[LUN]]="X"), "X",IF(AND('Inserimento dati'!$B$3=$I$2, Tabella1[[#This Row],[MAR]]="X"), "X", IF(AND('Inserimento dati'!$B$3=$J$2, Tabella1[[#This Row],[MER]]="X"), "X",IF(AND('Inserimento dati'!$B$3=$K$2, Tabella1[[#This Row],[GIO]]="X"), "X", IF(AND('Inserimento dati'!$B$3=$L$2, Tabella1[[#This Row],[VEN]]="X"), "X","")))))</f>
        <v/>
      </c>
      <c r="U266" s="65" t="str">
        <f t="shared" ca="1" si="6"/>
        <v/>
      </c>
    </row>
    <row r="267" spans="1:21" ht="23.25" hidden="1" x14ac:dyDescent="0.25">
      <c r="A267" s="24"/>
      <c r="B267" s="24" t="str">
        <f>IF(OR(A267="x",A267="X"),"",IF(ISBLANK(A267),"X",""))</f>
        <v>X</v>
      </c>
      <c r="C267" s="24" t="str">
        <f>IF(OR(Tabella1[[#This Row],[LUN]]="X",Tabella1[[#This Row],[MAR]]="X",Tabella1[[#This Row],[MER]]="X",Tabella1[[#This Row],[GIO]]="X",Tabella1[[#This Row],[VEN]]="X",),"X","")</f>
        <v/>
      </c>
      <c r="D267" s="25" t="s">
        <v>961</v>
      </c>
      <c r="E267" s="26" t="s">
        <v>1401</v>
      </c>
      <c r="F267" s="26">
        <v>500</v>
      </c>
      <c r="G267" s="26" t="s">
        <v>1402</v>
      </c>
      <c r="H267" s="27"/>
      <c r="I267" s="27"/>
      <c r="J267" s="27"/>
      <c r="K267" s="27"/>
      <c r="L267" s="27"/>
      <c r="M267" s="28" t="s">
        <v>631</v>
      </c>
      <c r="N267" s="28"/>
      <c r="O267" s="29"/>
      <c r="P267" s="28"/>
      <c r="Q267" s="28"/>
      <c r="R267" s="28"/>
      <c r="S267" s="28"/>
      <c r="T267" s="24" t="str">
        <f ca="1">IF(AND('Inserimento dati'!$B$3=$H$2, Tabella1[[#This Row],[LUN]]="X"), "X",IF(AND('Inserimento dati'!$B$3=$I$2, Tabella1[[#This Row],[MAR]]="X"), "X", IF(AND('Inserimento dati'!$B$3=$J$2, Tabella1[[#This Row],[MER]]="X"), "X",IF(AND('Inserimento dati'!$B$3=$K$2, Tabella1[[#This Row],[GIO]]="X"), "X", IF(AND('Inserimento dati'!$B$3=$L$2, Tabella1[[#This Row],[VEN]]="X"), "X","")))))</f>
        <v/>
      </c>
      <c r="U267" s="65" t="str">
        <f t="shared" ca="1" si="6"/>
        <v/>
      </c>
    </row>
    <row r="268" spans="1:21" ht="23.25" hidden="1" x14ac:dyDescent="0.25">
      <c r="A268" s="24"/>
      <c r="B268" s="24"/>
      <c r="C268" s="24" t="str">
        <f>IF(OR(Tabella1[[#This Row],[LUN]]="X",Tabella1[[#This Row],[MAR]]="X",Tabella1[[#This Row],[MER]]="X",Tabella1[[#This Row],[GIO]]="X",Tabella1[[#This Row],[VEN]]="X",),"X","")</f>
        <v/>
      </c>
      <c r="D268" s="25" t="s">
        <v>961</v>
      </c>
      <c r="E268" s="26" t="s">
        <v>4586</v>
      </c>
      <c r="F268" s="26">
        <v>1000</v>
      </c>
      <c r="G268" s="26" t="s">
        <v>4587</v>
      </c>
      <c r="H268" s="27"/>
      <c r="I268" s="27"/>
      <c r="J268" s="27"/>
      <c r="K268" s="27"/>
      <c r="L268" s="27"/>
      <c r="M268" s="59" t="s">
        <v>631</v>
      </c>
      <c r="N268" s="28"/>
      <c r="O268" s="29"/>
      <c r="P268" s="28"/>
      <c r="Q268" s="26"/>
      <c r="R268" s="28"/>
      <c r="S268" s="28"/>
      <c r="T268" s="30" t="str">
        <f ca="1">IF(AND('Inserimento dati'!$B$3=$H$2, Tabella1[[#This Row],[LUN]]="X"), "X",IF(AND('Inserimento dati'!$B$3=$I$2, Tabella1[[#This Row],[MAR]]="X"), "X", IF(AND('Inserimento dati'!$B$3=$J$2, Tabella1[[#This Row],[MER]]="X"), "X",IF(AND('Inserimento dati'!$B$3=$K$2, Tabella1[[#This Row],[GIO]]="X"), "X", IF(AND('Inserimento dati'!$B$3=$L$2, Tabella1[[#This Row],[VEN]]="X"), "X","")))))</f>
        <v/>
      </c>
      <c r="U268" s="54"/>
    </row>
    <row r="269" spans="1:21" ht="23.25" hidden="1" x14ac:dyDescent="0.25">
      <c r="A269" s="24"/>
      <c r="B269" s="24"/>
      <c r="C269" s="24" t="str">
        <f>IF(OR(Tabella1[[#This Row],[LUN]]="X",Tabella1[[#This Row],[MAR]]="X",Tabella1[[#This Row],[MER]]="X",Tabella1[[#This Row],[GIO]]="X",Tabella1[[#This Row],[VEN]]="X",),"X","")</f>
        <v/>
      </c>
      <c r="D269" s="25" t="s">
        <v>961</v>
      </c>
      <c r="E269" s="26" t="s">
        <v>4559</v>
      </c>
      <c r="F269" s="26">
        <v>500</v>
      </c>
      <c r="G269" s="26" t="s">
        <v>4560</v>
      </c>
      <c r="H269" s="27"/>
      <c r="I269" s="27"/>
      <c r="J269" s="27"/>
      <c r="K269" s="27"/>
      <c r="L269" s="27"/>
      <c r="M269" s="59" t="s">
        <v>631</v>
      </c>
      <c r="N269" s="28"/>
      <c r="O269" s="29"/>
      <c r="P269" s="28"/>
      <c r="Q269" s="26"/>
      <c r="R269" s="28"/>
      <c r="S269" s="28"/>
      <c r="T269" s="30" t="str">
        <f ca="1">IF(AND('Inserimento dati'!$B$3=$H$2, Tabella1[[#This Row],[LUN]]="X"), "X",IF(AND('Inserimento dati'!$B$3=$I$2, Tabella1[[#This Row],[MAR]]="X"), "X", IF(AND('Inserimento dati'!$B$3=$J$2, Tabella1[[#This Row],[MER]]="X"), "X",IF(AND('Inserimento dati'!$B$3=$K$2, Tabella1[[#This Row],[GIO]]="X"), "X", IF(AND('Inserimento dati'!$B$3=$L$2, Tabella1[[#This Row],[VEN]]="X"), "X","")))))</f>
        <v/>
      </c>
      <c r="U269" s="54"/>
    </row>
    <row r="270" spans="1:21" ht="23.25" hidden="1" x14ac:dyDescent="0.25">
      <c r="A270" s="24"/>
      <c r="B270" s="24"/>
      <c r="C270" s="24" t="str">
        <f>IF(OR(Tabella1[[#This Row],[LUN]]="X",Tabella1[[#This Row],[MAR]]="X",Tabella1[[#This Row],[MER]]="X",Tabella1[[#This Row],[GIO]]="X",Tabella1[[#This Row],[VEN]]="X",),"X","")</f>
        <v/>
      </c>
      <c r="D270" s="25" t="s">
        <v>961</v>
      </c>
      <c r="E270" s="26" t="s">
        <v>4527</v>
      </c>
      <c r="F270" s="26">
        <v>600</v>
      </c>
      <c r="G270" s="26" t="s">
        <v>4528</v>
      </c>
      <c r="H270" s="27"/>
      <c r="I270" s="27"/>
      <c r="J270" s="27"/>
      <c r="K270" s="27"/>
      <c r="L270" s="27"/>
      <c r="M270" s="59" t="s">
        <v>631</v>
      </c>
      <c r="N270" s="28"/>
      <c r="O270" s="29"/>
      <c r="P270" s="28"/>
      <c r="Q270" s="26"/>
      <c r="R270" s="28"/>
      <c r="S270" s="28"/>
      <c r="T270" s="30" t="str">
        <f ca="1">IF(AND('Inserimento dati'!$B$3=$H$2, Tabella1[[#This Row],[LUN]]="X"), "X",IF(AND('Inserimento dati'!$B$3=$I$2, Tabella1[[#This Row],[MAR]]="X"), "X", IF(AND('Inserimento dati'!$B$3=$J$2, Tabella1[[#This Row],[MER]]="X"), "X",IF(AND('Inserimento dati'!$B$3=$K$2, Tabella1[[#This Row],[GIO]]="X"), "X", IF(AND('Inserimento dati'!$B$3=$L$2, Tabella1[[#This Row],[VEN]]="X"), "X","")))))</f>
        <v/>
      </c>
      <c r="U270" s="54"/>
    </row>
    <row r="271" spans="1:21" ht="23.25" hidden="1" x14ac:dyDescent="0.25">
      <c r="A271" s="24"/>
      <c r="B271" s="24"/>
      <c r="C271" s="24" t="str">
        <f>IF(OR(Tabella1[[#This Row],[LUN]]="X",Tabella1[[#This Row],[MAR]]="X",Tabella1[[#This Row],[MER]]="X",Tabella1[[#This Row],[GIO]]="X",Tabella1[[#This Row],[VEN]]="X",),"X","")</f>
        <v/>
      </c>
      <c r="D271" s="25" t="s">
        <v>961</v>
      </c>
      <c r="E271" s="26" t="s">
        <v>4533</v>
      </c>
      <c r="F271" s="26">
        <v>600</v>
      </c>
      <c r="G271" s="26" t="s">
        <v>4534</v>
      </c>
      <c r="H271" s="27"/>
      <c r="I271" s="27"/>
      <c r="J271" s="27"/>
      <c r="K271" s="27"/>
      <c r="L271" s="27"/>
      <c r="M271" s="59" t="s">
        <v>631</v>
      </c>
      <c r="N271" s="28"/>
      <c r="O271" s="29"/>
      <c r="P271" s="28"/>
      <c r="Q271" s="26"/>
      <c r="R271" s="28"/>
      <c r="S271" s="28"/>
      <c r="T271" s="30" t="str">
        <f ca="1">IF(AND('Inserimento dati'!$B$3=$H$2, Tabella1[[#This Row],[LUN]]="X"), "X",IF(AND('Inserimento dati'!$B$3=$I$2, Tabella1[[#This Row],[MAR]]="X"), "X", IF(AND('Inserimento dati'!$B$3=$J$2, Tabella1[[#This Row],[MER]]="X"), "X",IF(AND('Inserimento dati'!$B$3=$K$2, Tabella1[[#This Row],[GIO]]="X"), "X", IF(AND('Inserimento dati'!$B$3=$L$2, Tabella1[[#This Row],[VEN]]="X"), "X","")))))</f>
        <v/>
      </c>
      <c r="U271" s="54"/>
    </row>
    <row r="272" spans="1:21" ht="23.25" hidden="1" x14ac:dyDescent="0.25">
      <c r="A272" s="24"/>
      <c r="B272" s="24"/>
      <c r="C272" s="24" t="str">
        <f>IF(OR(Tabella1[[#This Row],[LUN]]="X",Tabella1[[#This Row],[MAR]]="X",Tabella1[[#This Row],[MER]]="X",Tabella1[[#This Row],[GIO]]="X",Tabella1[[#This Row],[VEN]]="X",),"X","")</f>
        <v/>
      </c>
      <c r="D272" s="25" t="s">
        <v>961</v>
      </c>
      <c r="E272" s="26" t="s">
        <v>4638</v>
      </c>
      <c r="F272" s="26">
        <v>1000</v>
      </c>
      <c r="G272" s="26" t="s">
        <v>4639</v>
      </c>
      <c r="H272" s="27"/>
      <c r="I272" s="27"/>
      <c r="J272" s="27"/>
      <c r="K272" s="27"/>
      <c r="L272" s="27"/>
      <c r="M272" s="59" t="s">
        <v>631</v>
      </c>
      <c r="N272" s="28"/>
      <c r="O272" s="29"/>
      <c r="P272" s="28"/>
      <c r="Q272" s="26"/>
      <c r="R272" s="28"/>
      <c r="S272" s="28"/>
      <c r="T272" s="30" t="str">
        <f ca="1">IF(AND('Inserimento dati'!$B$3=$H$2, Tabella1[[#This Row],[LUN]]="X"), "X",IF(AND('Inserimento dati'!$B$3=$I$2, Tabella1[[#This Row],[MAR]]="X"), "X", IF(AND('Inserimento dati'!$B$3=$J$2, Tabella1[[#This Row],[MER]]="X"), "X",IF(AND('Inserimento dati'!$B$3=$K$2, Tabella1[[#This Row],[GIO]]="X"), "X", IF(AND('Inserimento dati'!$B$3=$L$2, Tabella1[[#This Row],[VEN]]="X"), "X","")))))</f>
        <v/>
      </c>
      <c r="U272" s="54"/>
    </row>
    <row r="273" spans="1:22" ht="23.25" hidden="1" x14ac:dyDescent="0.25">
      <c r="A273" s="24"/>
      <c r="B273" s="24"/>
      <c r="C273" s="24" t="str">
        <f>IF(OR(Tabella1[[#This Row],[LUN]]="X",Tabella1[[#This Row],[MAR]]="X",Tabella1[[#This Row],[MER]]="X",Tabella1[[#This Row],[GIO]]="X",Tabella1[[#This Row],[VEN]]="X",),"X","")</f>
        <v/>
      </c>
      <c r="D273" s="25" t="s">
        <v>961</v>
      </c>
      <c r="E273" s="26" t="s">
        <v>4676</v>
      </c>
      <c r="F273" s="26">
        <v>500</v>
      </c>
      <c r="G273" s="26" t="s">
        <v>4677</v>
      </c>
      <c r="H273" s="27"/>
      <c r="I273" s="27"/>
      <c r="J273" s="27"/>
      <c r="K273" s="27"/>
      <c r="L273" s="27"/>
      <c r="M273" s="59" t="s">
        <v>631</v>
      </c>
      <c r="N273" s="28"/>
      <c r="O273" s="29"/>
      <c r="P273" s="28"/>
      <c r="Q273" s="26"/>
      <c r="R273" s="28"/>
      <c r="S273" s="28"/>
      <c r="T273" s="30" t="str">
        <f ca="1">IF(AND('Inserimento dati'!$B$3=$H$2, Tabella1[[#This Row],[LUN]]="X"), "X",IF(AND('Inserimento dati'!$B$3=$I$2, Tabella1[[#This Row],[MAR]]="X"), "X", IF(AND('Inserimento dati'!$B$3=$J$2, Tabella1[[#This Row],[MER]]="X"), "X",IF(AND('Inserimento dati'!$B$3=$K$2, Tabella1[[#This Row],[GIO]]="X"), "X", IF(AND('Inserimento dati'!$B$3=$L$2, Tabella1[[#This Row],[VEN]]="X"), "X","")))))</f>
        <v/>
      </c>
      <c r="U273" s="54"/>
    </row>
    <row r="274" spans="1:22" ht="23.25" hidden="1" x14ac:dyDescent="0.25">
      <c r="A274" s="24"/>
      <c r="B274" s="24"/>
      <c r="C274" s="24" t="str">
        <f>IF(OR(Tabella1[[#This Row],[LUN]]="X",Tabella1[[#This Row],[MAR]]="X",Tabella1[[#This Row],[MER]]="X",Tabella1[[#This Row],[GIO]]="X",Tabella1[[#This Row],[VEN]]="X",),"X","")</f>
        <v/>
      </c>
      <c r="D274" s="25" t="s">
        <v>961</v>
      </c>
      <c r="E274" s="26" t="s">
        <v>4694</v>
      </c>
      <c r="F274" s="26">
        <v>1000</v>
      </c>
      <c r="G274" s="26" t="s">
        <v>4695</v>
      </c>
      <c r="H274" s="27"/>
      <c r="I274" s="27"/>
      <c r="J274" s="27"/>
      <c r="K274" s="27"/>
      <c r="L274" s="27"/>
      <c r="M274" s="59" t="s">
        <v>631</v>
      </c>
      <c r="N274" s="28"/>
      <c r="O274" s="29"/>
      <c r="P274" s="28"/>
      <c r="Q274" s="26"/>
      <c r="R274" s="28"/>
      <c r="S274" s="28"/>
      <c r="T274" s="30" t="str">
        <f ca="1">IF(AND('Inserimento dati'!$B$3=$H$2, Tabella1[[#This Row],[LUN]]="X"), "X",IF(AND('Inserimento dati'!$B$3=$I$2, Tabella1[[#This Row],[MAR]]="X"), "X", IF(AND('Inserimento dati'!$B$3=$J$2, Tabella1[[#This Row],[MER]]="X"), "X",IF(AND('Inserimento dati'!$B$3=$K$2, Tabella1[[#This Row],[GIO]]="X"), "X", IF(AND('Inserimento dati'!$B$3=$L$2, Tabella1[[#This Row],[VEN]]="X"), "X","")))))</f>
        <v/>
      </c>
      <c r="U274" s="54"/>
    </row>
    <row r="275" spans="1:22" ht="30" hidden="1" x14ac:dyDescent="0.25">
      <c r="A275" s="24"/>
      <c r="B275" s="24"/>
      <c r="C275" s="24" t="str">
        <f>IF(OR(Tabella1[[#This Row],[LUN]]="X",Tabella1[[#This Row],[MAR]]="X",Tabella1[[#This Row],[MER]]="X",Tabella1[[#This Row],[GIO]]="X",Tabella1[[#This Row],[VEN]]="X",),"X","")</f>
        <v/>
      </c>
      <c r="D275" s="25" t="s">
        <v>961</v>
      </c>
      <c r="E275" s="26" t="s">
        <v>4699</v>
      </c>
      <c r="F275" s="26">
        <v>600</v>
      </c>
      <c r="G275" s="26" t="s">
        <v>4700</v>
      </c>
      <c r="H275" s="27"/>
      <c r="I275" s="27"/>
      <c r="J275" s="27"/>
      <c r="K275" s="27"/>
      <c r="L275" s="27"/>
      <c r="M275" s="59" t="s">
        <v>631</v>
      </c>
      <c r="N275" s="28"/>
      <c r="O275" s="29"/>
      <c r="P275" s="28"/>
      <c r="Q275" s="26"/>
      <c r="R275" s="28"/>
      <c r="S275" s="28"/>
      <c r="T275" s="30" t="str">
        <f ca="1">IF(AND('Inserimento dati'!$B$3=$H$2, Tabella1[[#This Row],[LUN]]="X"), "X",IF(AND('Inserimento dati'!$B$3=$I$2, Tabella1[[#This Row],[MAR]]="X"), "X", IF(AND('Inserimento dati'!$B$3=$J$2, Tabella1[[#This Row],[MER]]="X"), "X",IF(AND('Inserimento dati'!$B$3=$K$2, Tabella1[[#This Row],[GIO]]="X"), "X", IF(AND('Inserimento dati'!$B$3=$L$2, Tabella1[[#This Row],[VEN]]="X"), "X","")))))</f>
        <v/>
      </c>
      <c r="U275" s="54"/>
    </row>
    <row r="276" spans="1:22" ht="30" hidden="1" x14ac:dyDescent="0.25">
      <c r="A276" s="24"/>
      <c r="B276" s="24"/>
      <c r="C276" s="24" t="str">
        <f>IF(OR(Tabella1[[#This Row],[LUN]]="X",Tabella1[[#This Row],[MAR]]="X",Tabella1[[#This Row],[MER]]="X",Tabella1[[#This Row],[GIO]]="X",Tabella1[[#This Row],[VEN]]="X",),"X","")</f>
        <v/>
      </c>
      <c r="D276" s="25" t="s">
        <v>961</v>
      </c>
      <c r="E276" s="26" t="s">
        <v>4682</v>
      </c>
      <c r="F276" s="26">
        <v>1000</v>
      </c>
      <c r="G276" s="26" t="s">
        <v>4683</v>
      </c>
      <c r="H276" s="27"/>
      <c r="I276" s="27"/>
      <c r="J276" s="27"/>
      <c r="K276" s="27"/>
      <c r="L276" s="27"/>
      <c r="M276" s="59" t="s">
        <v>631</v>
      </c>
      <c r="N276" s="28"/>
      <c r="O276" s="29"/>
      <c r="P276" s="28"/>
      <c r="Q276" s="26"/>
      <c r="R276" s="28"/>
      <c r="S276" s="28"/>
      <c r="T276" s="30" t="str">
        <f ca="1">IF(AND('Inserimento dati'!$B$3=$H$2, Tabella1[[#This Row],[LUN]]="X"), "X",IF(AND('Inserimento dati'!$B$3=$I$2, Tabella1[[#This Row],[MAR]]="X"), "X", IF(AND('Inserimento dati'!$B$3=$J$2, Tabella1[[#This Row],[MER]]="X"), "X",IF(AND('Inserimento dati'!$B$3=$K$2, Tabella1[[#This Row],[GIO]]="X"), "X", IF(AND('Inserimento dati'!$B$3=$L$2, Tabella1[[#This Row],[VEN]]="X"), "X","")))))</f>
        <v/>
      </c>
      <c r="U276" s="54"/>
    </row>
    <row r="277" spans="1:22" ht="23.25" hidden="1" x14ac:dyDescent="0.25">
      <c r="A277" s="24"/>
      <c r="B277" s="24"/>
      <c r="C277" s="24" t="str">
        <f>IF(OR(Tabella1[[#This Row],[LUN]]="X",Tabella1[[#This Row],[MAR]]="X",Tabella1[[#This Row],[MER]]="X",Tabella1[[#This Row],[GIO]]="X",Tabella1[[#This Row],[VEN]]="X",),"X","")</f>
        <v/>
      </c>
      <c r="D277" s="25" t="s">
        <v>961</v>
      </c>
      <c r="E277" s="26" t="s">
        <v>4771</v>
      </c>
      <c r="F277" s="26">
        <v>600</v>
      </c>
      <c r="G277" s="26" t="s">
        <v>4772</v>
      </c>
      <c r="H277" s="27"/>
      <c r="I277" s="27"/>
      <c r="J277" s="27"/>
      <c r="K277" s="27"/>
      <c r="L277" s="27"/>
      <c r="M277" s="59" t="s">
        <v>631</v>
      </c>
      <c r="N277" s="28"/>
      <c r="O277" s="29"/>
      <c r="P277" s="28"/>
      <c r="Q277" s="26"/>
      <c r="R277" s="28"/>
      <c r="S277" s="28"/>
      <c r="T277" s="30" t="str">
        <f ca="1">IF(AND('Inserimento dati'!$B$3=$H$2, Tabella1[[#This Row],[LUN]]="X"), "X",IF(AND('Inserimento dati'!$B$3=$I$2, Tabella1[[#This Row],[MAR]]="X"), "X", IF(AND('Inserimento dati'!$B$3=$J$2, Tabella1[[#This Row],[MER]]="X"), "X",IF(AND('Inserimento dati'!$B$3=$K$2, Tabella1[[#This Row],[GIO]]="X"), "X", IF(AND('Inserimento dati'!$B$3=$L$2, Tabella1[[#This Row],[VEN]]="X"), "X","")))))</f>
        <v/>
      </c>
      <c r="U277" s="54"/>
    </row>
    <row r="278" spans="1:22" ht="23.25" hidden="1" x14ac:dyDescent="0.25">
      <c r="A278" s="24"/>
      <c r="B278" s="24"/>
      <c r="C278" s="24" t="str">
        <f>IF(OR(Tabella1[[#This Row],[LUN]]="X",Tabella1[[#This Row],[MAR]]="X",Tabella1[[#This Row],[MER]]="X",Tabella1[[#This Row],[GIO]]="X",Tabella1[[#This Row],[VEN]]="X",),"X","")</f>
        <v/>
      </c>
      <c r="D278" s="25" t="s">
        <v>961</v>
      </c>
      <c r="E278" s="26" t="s">
        <v>4777</v>
      </c>
      <c r="F278" s="26">
        <v>1000</v>
      </c>
      <c r="G278" s="26" t="s">
        <v>4778</v>
      </c>
      <c r="H278" s="27"/>
      <c r="I278" s="27"/>
      <c r="J278" s="27"/>
      <c r="K278" s="27"/>
      <c r="L278" s="27"/>
      <c r="M278" s="59" t="s">
        <v>631</v>
      </c>
      <c r="N278" s="28"/>
      <c r="O278" s="29"/>
      <c r="P278" s="28"/>
      <c r="Q278" s="26"/>
      <c r="R278" s="28"/>
      <c r="S278" s="28"/>
      <c r="T278" s="30" t="str">
        <f ca="1">IF(AND('Inserimento dati'!$B$3=$H$2, Tabella1[[#This Row],[LUN]]="X"), "X",IF(AND('Inserimento dati'!$B$3=$I$2, Tabella1[[#This Row],[MAR]]="X"), "X", IF(AND('Inserimento dati'!$B$3=$J$2, Tabella1[[#This Row],[MER]]="X"), "X",IF(AND('Inserimento dati'!$B$3=$K$2, Tabella1[[#This Row],[GIO]]="X"), "X", IF(AND('Inserimento dati'!$B$3=$L$2, Tabella1[[#This Row],[VEN]]="X"), "X","")))))</f>
        <v/>
      </c>
      <c r="U278" s="54"/>
    </row>
    <row r="279" spans="1:22" ht="23.25" hidden="1" x14ac:dyDescent="0.25">
      <c r="A279" s="24"/>
      <c r="B279" s="24"/>
      <c r="C279" s="24" t="str">
        <f>IF(OR(Tabella1[[#This Row],[LUN]]="X",Tabella1[[#This Row],[MAR]]="X",Tabella1[[#This Row],[MER]]="X",Tabella1[[#This Row],[GIO]]="X",Tabella1[[#This Row],[VEN]]="X",),"X","")</f>
        <v/>
      </c>
      <c r="D279" s="25" t="s">
        <v>961</v>
      </c>
      <c r="E279" s="26" t="s">
        <v>4773</v>
      </c>
      <c r="F279" s="26">
        <v>600</v>
      </c>
      <c r="G279" s="26" t="s">
        <v>4774</v>
      </c>
      <c r="H279" s="27"/>
      <c r="I279" s="27"/>
      <c r="J279" s="27"/>
      <c r="K279" s="27"/>
      <c r="L279" s="27"/>
      <c r="M279" s="59" t="s">
        <v>631</v>
      </c>
      <c r="N279" s="28"/>
      <c r="O279" s="29"/>
      <c r="P279" s="28"/>
      <c r="Q279" s="26"/>
      <c r="R279" s="28"/>
      <c r="S279" s="28"/>
      <c r="T279" s="30" t="str">
        <f ca="1">IF(AND('Inserimento dati'!$B$3=$H$2, Tabella1[[#This Row],[LUN]]="X"), "X",IF(AND('Inserimento dati'!$B$3=$I$2, Tabella1[[#This Row],[MAR]]="X"), "X", IF(AND('Inserimento dati'!$B$3=$J$2, Tabella1[[#This Row],[MER]]="X"), "X",IF(AND('Inserimento dati'!$B$3=$K$2, Tabella1[[#This Row],[GIO]]="X"), "X", IF(AND('Inserimento dati'!$B$3=$L$2, Tabella1[[#This Row],[VEN]]="X"), "X","")))))</f>
        <v/>
      </c>
      <c r="U279" s="54"/>
    </row>
    <row r="280" spans="1:22" ht="23.25" hidden="1" x14ac:dyDescent="0.25">
      <c r="A280" s="24"/>
      <c r="B280" s="24"/>
      <c r="C280" s="24" t="str">
        <f>IF(OR(Tabella1[[#This Row],[LUN]]="X",Tabella1[[#This Row],[MAR]]="X",Tabella1[[#This Row],[MER]]="X",Tabella1[[#This Row],[GIO]]="X",Tabella1[[#This Row],[VEN]]="X",),"X","")</f>
        <v/>
      </c>
      <c r="D280" s="25" t="s">
        <v>961</v>
      </c>
      <c r="E280" s="26" t="s">
        <v>4833</v>
      </c>
      <c r="F280" s="26" t="s">
        <v>1048</v>
      </c>
      <c r="G280" s="26" t="s">
        <v>4834</v>
      </c>
      <c r="H280" s="27"/>
      <c r="I280" s="27"/>
      <c r="J280" s="27"/>
      <c r="K280" s="27"/>
      <c r="L280" s="27"/>
      <c r="M280" s="59" t="s">
        <v>631</v>
      </c>
      <c r="N280" s="28"/>
      <c r="O280" s="29"/>
      <c r="P280" s="28"/>
      <c r="Q280" s="26"/>
      <c r="R280" s="28"/>
      <c r="S280" s="28"/>
      <c r="T280" s="30" t="str">
        <f ca="1">IF(AND('Inserimento dati'!$B$3=$H$2, Tabella1[[#This Row],[LUN]]="X"), "X",IF(AND('Inserimento dati'!$B$3=$I$2, Tabella1[[#This Row],[MAR]]="X"), "X", IF(AND('Inserimento dati'!$B$3=$J$2, Tabella1[[#This Row],[MER]]="X"), "X",IF(AND('Inserimento dati'!$B$3=$K$2, Tabella1[[#This Row],[GIO]]="X"), "X", IF(AND('Inserimento dati'!$B$3=$L$2, Tabella1[[#This Row],[VEN]]="X"), "X","")))))</f>
        <v/>
      </c>
      <c r="U280" s="54"/>
    </row>
    <row r="281" spans="1:22" ht="23.25" hidden="1" x14ac:dyDescent="0.25">
      <c r="A281" s="24"/>
      <c r="B281" s="24"/>
      <c r="C281" s="24" t="str">
        <f>IF(OR(Tabella1[[#This Row],[LUN]]="X",Tabella1[[#This Row],[MAR]]="X",Tabella1[[#This Row],[MER]]="X",Tabella1[[#This Row],[GIO]]="X",Tabella1[[#This Row],[VEN]]="X",),"X","")</f>
        <v/>
      </c>
      <c r="D281" s="25" t="s">
        <v>961</v>
      </c>
      <c r="E281" s="26" t="s">
        <v>4847</v>
      </c>
      <c r="F281" s="26">
        <v>1000</v>
      </c>
      <c r="G281" s="26" t="s">
        <v>4848</v>
      </c>
      <c r="H281" s="27"/>
      <c r="I281" s="27"/>
      <c r="J281" s="27"/>
      <c r="K281" s="27"/>
      <c r="L281" s="27"/>
      <c r="M281" s="59" t="s">
        <v>631</v>
      </c>
      <c r="N281" s="28"/>
      <c r="O281" s="29"/>
      <c r="P281" s="28"/>
      <c r="Q281" s="26"/>
      <c r="R281" s="28"/>
      <c r="S281" s="28"/>
      <c r="T281" s="30" t="str">
        <f ca="1">IF(AND('Inserimento dati'!$B$3=$H$2, Tabella1[[#This Row],[LUN]]="X"), "X",IF(AND('Inserimento dati'!$B$3=$I$2, Tabella1[[#This Row],[MAR]]="X"), "X", IF(AND('Inserimento dati'!$B$3=$J$2, Tabella1[[#This Row],[MER]]="X"), "X",IF(AND('Inserimento dati'!$B$3=$K$2, Tabella1[[#This Row],[GIO]]="X"), "X", IF(AND('Inserimento dati'!$B$3=$L$2, Tabella1[[#This Row],[VEN]]="X"), "X","")))))</f>
        <v/>
      </c>
      <c r="U281" s="54"/>
    </row>
    <row r="282" spans="1:22" ht="23.25" hidden="1" x14ac:dyDescent="0.25">
      <c r="A282" s="24"/>
      <c r="B282" s="24"/>
      <c r="C282" s="24" t="str">
        <f>IF(OR(Tabella1[[#This Row],[LUN]]="X",Tabella1[[#This Row],[MAR]]="X",Tabella1[[#This Row],[MER]]="X",Tabella1[[#This Row],[GIO]]="X",Tabella1[[#This Row],[VEN]]="X",),"X","")</f>
        <v/>
      </c>
      <c r="D282" s="25" t="s">
        <v>961</v>
      </c>
      <c r="E282" s="26" t="s">
        <v>4803</v>
      </c>
      <c r="F282" s="26">
        <v>500</v>
      </c>
      <c r="G282" s="26" t="s">
        <v>4804</v>
      </c>
      <c r="H282" s="27"/>
      <c r="I282" s="27"/>
      <c r="J282" s="27"/>
      <c r="K282" s="27"/>
      <c r="L282" s="27"/>
      <c r="M282" s="59" t="s">
        <v>631</v>
      </c>
      <c r="N282" s="28"/>
      <c r="O282" s="29"/>
      <c r="P282" s="28"/>
      <c r="Q282" s="26"/>
      <c r="R282" s="28"/>
      <c r="S282" s="28"/>
      <c r="T282" s="30" t="str">
        <f ca="1">IF(AND('Inserimento dati'!$B$3=$H$2, Tabella1[[#This Row],[LUN]]="X"), "X",IF(AND('Inserimento dati'!$B$3=$I$2, Tabella1[[#This Row],[MAR]]="X"), "X", IF(AND('Inserimento dati'!$B$3=$J$2, Tabella1[[#This Row],[MER]]="X"), "X",IF(AND('Inserimento dati'!$B$3=$K$2, Tabella1[[#This Row],[GIO]]="X"), "X", IF(AND('Inserimento dati'!$B$3=$L$2, Tabella1[[#This Row],[VEN]]="X"), "X","")))))</f>
        <v/>
      </c>
      <c r="U282" s="54"/>
    </row>
    <row r="283" spans="1:22" ht="23.25" hidden="1" x14ac:dyDescent="0.25">
      <c r="A283" s="24"/>
      <c r="B283" s="24"/>
      <c r="C283" s="24" t="str">
        <f>IF(OR(Tabella1[[#This Row],[LUN]]="X",Tabella1[[#This Row],[MAR]]="X",Tabella1[[#This Row],[MER]]="X",Tabella1[[#This Row],[GIO]]="X",Tabella1[[#This Row],[VEN]]="X",),"X","")</f>
        <v/>
      </c>
      <c r="D283" s="25" t="s">
        <v>961</v>
      </c>
      <c r="E283" s="26" t="s">
        <v>4811</v>
      </c>
      <c r="F283" s="26">
        <v>500</v>
      </c>
      <c r="G283" s="26" t="s">
        <v>4812</v>
      </c>
      <c r="H283" s="27"/>
      <c r="I283" s="27"/>
      <c r="J283" s="27"/>
      <c r="K283" s="27"/>
      <c r="L283" s="27"/>
      <c r="M283" s="59" t="s">
        <v>631</v>
      </c>
      <c r="N283" s="28"/>
      <c r="O283" s="29"/>
      <c r="P283" s="28"/>
      <c r="Q283" s="26" t="s">
        <v>4849</v>
      </c>
      <c r="R283" s="28">
        <v>46107</v>
      </c>
      <c r="S283" s="28" t="s">
        <v>35</v>
      </c>
      <c r="T283" s="30" t="str">
        <f ca="1">IF(AND('Inserimento dati'!$B$3=$H$2, Tabella1[[#This Row],[LUN]]="X"), "X",IF(AND('Inserimento dati'!$B$3=$I$2, Tabella1[[#This Row],[MAR]]="X"), "X", IF(AND('Inserimento dati'!$B$3=$J$2, Tabella1[[#This Row],[MER]]="X"), "X",IF(AND('Inserimento dati'!$B$3=$K$2, Tabella1[[#This Row],[GIO]]="X"), "X", IF(AND('Inserimento dati'!$B$3=$L$2, Tabella1[[#This Row],[VEN]]="X"), "X","")))))</f>
        <v/>
      </c>
      <c r="U283" s="54"/>
    </row>
    <row r="284" spans="1:22" ht="30" hidden="1" x14ac:dyDescent="0.25">
      <c r="A284" s="24"/>
      <c r="B284" s="24"/>
      <c r="C284" s="24" t="str">
        <f>IF(OR(Tabella1[[#This Row],[LUN]]="X",Tabella1[[#This Row],[MAR]]="X",Tabella1[[#This Row],[MER]]="X",Tabella1[[#This Row],[GIO]]="X",Tabella1[[#This Row],[VEN]]="X",),"X","")</f>
        <v/>
      </c>
      <c r="D284" s="25" t="s">
        <v>961</v>
      </c>
      <c r="E284" s="26" t="s">
        <v>4926</v>
      </c>
      <c r="F284" s="26">
        <v>600</v>
      </c>
      <c r="G284" s="26" t="s">
        <v>4927</v>
      </c>
      <c r="H284" s="27"/>
      <c r="I284" s="27"/>
      <c r="J284" s="27"/>
      <c r="K284" s="27"/>
      <c r="L284" s="27"/>
      <c r="M284" s="59" t="s">
        <v>631</v>
      </c>
      <c r="N284" s="28"/>
      <c r="O284" s="29"/>
      <c r="P284" s="28"/>
      <c r="Q284" s="26"/>
      <c r="R284" s="28"/>
      <c r="S284" s="28"/>
      <c r="T284" s="30" t="str">
        <f ca="1">IF(AND('Inserimento dati'!$B$3=$H$2, Tabella1[[#This Row],[LUN]]="X"), "X",IF(AND('Inserimento dati'!$B$3=$I$2, Tabella1[[#This Row],[MAR]]="X"), "X", IF(AND('Inserimento dati'!$B$3=$J$2, Tabella1[[#This Row],[MER]]="X"), "X",IF(AND('Inserimento dati'!$B$3=$K$2, Tabella1[[#This Row],[GIO]]="X"), "X", IF(AND('Inserimento dati'!$B$3=$L$2, Tabella1[[#This Row],[VEN]]="X"), "X","")))))</f>
        <v/>
      </c>
      <c r="U284" s="54"/>
    </row>
    <row r="285" spans="1:22" ht="23.25" hidden="1" x14ac:dyDescent="0.25">
      <c r="A285" s="24"/>
      <c r="B285" s="24"/>
      <c r="C285" s="24" t="str">
        <f>IF(OR(Tabella1[[#This Row],[LUN]]="X",Tabella1[[#This Row],[MAR]]="X",Tabella1[[#This Row],[MER]]="X",Tabella1[[#This Row],[GIO]]="X",Tabella1[[#This Row],[VEN]]="X",),"X","")</f>
        <v/>
      </c>
      <c r="D285" s="25" t="s">
        <v>961</v>
      </c>
      <c r="E285" s="26" t="s">
        <v>4999</v>
      </c>
      <c r="F285" s="26">
        <v>1000</v>
      </c>
      <c r="G285" s="26" t="s">
        <v>5000</v>
      </c>
      <c r="H285" s="27"/>
      <c r="I285" s="27"/>
      <c r="J285" s="27"/>
      <c r="K285" s="27"/>
      <c r="L285" s="27"/>
      <c r="M285" s="59" t="s">
        <v>631</v>
      </c>
      <c r="N285" s="28"/>
      <c r="O285" s="29"/>
      <c r="P285" s="28"/>
      <c r="Q285" s="26"/>
      <c r="R285" s="28"/>
      <c r="S285" s="28"/>
      <c r="T285" s="30" t="str">
        <f ca="1">IF(AND('Inserimento dati'!$B$3=$H$2, Tabella1[[#This Row],[LUN]]="X"), "X",IF(AND('Inserimento dati'!$B$3=$I$2, Tabella1[[#This Row],[MAR]]="X"), "X", IF(AND('Inserimento dati'!$B$3=$J$2, Tabella1[[#This Row],[MER]]="X"), "X",IF(AND('Inserimento dati'!$B$3=$K$2, Tabella1[[#This Row],[GIO]]="X"), "X", IF(AND('Inserimento dati'!$B$3=$L$2, Tabella1[[#This Row],[VEN]]="X"), "X","")))))</f>
        <v/>
      </c>
      <c r="U285" s="54"/>
    </row>
    <row r="286" spans="1:22" ht="23.25" hidden="1" x14ac:dyDescent="0.25">
      <c r="A286" s="24"/>
      <c r="B286" s="24"/>
      <c r="C286" s="24" t="str">
        <f>IF(OR(Tabella1[[#This Row],[LUN]]="X",Tabella1[[#This Row],[MAR]]="X",Tabella1[[#This Row],[MER]]="X",Tabella1[[#This Row],[GIO]]="X",Tabella1[[#This Row],[VEN]]="X",),"X","")</f>
        <v/>
      </c>
      <c r="D286" s="25" t="s">
        <v>961</v>
      </c>
      <c r="E286" s="26" t="s">
        <v>4894</v>
      </c>
      <c r="F286" s="26">
        <v>500</v>
      </c>
      <c r="G286" s="26" t="s">
        <v>4895</v>
      </c>
      <c r="H286" s="27"/>
      <c r="I286" s="27"/>
      <c r="J286" s="27"/>
      <c r="K286" s="27"/>
      <c r="L286" s="27"/>
      <c r="M286" s="59" t="s">
        <v>631</v>
      </c>
      <c r="N286" s="28"/>
      <c r="O286" s="29"/>
      <c r="P286" s="28"/>
      <c r="Q286" s="26" t="s">
        <v>4924</v>
      </c>
      <c r="R286" s="28">
        <v>46114</v>
      </c>
      <c r="S286" s="28" t="s">
        <v>35</v>
      </c>
      <c r="T286" s="30" t="str">
        <f ca="1">IF(AND('Inserimento dati'!$B$3=$H$2, Tabella1[[#This Row],[LUN]]="X"), "X",IF(AND('Inserimento dati'!$B$3=$I$2, Tabella1[[#This Row],[MAR]]="X"), "X", IF(AND('Inserimento dati'!$B$3=$J$2, Tabella1[[#This Row],[MER]]="X"), "X",IF(AND('Inserimento dati'!$B$3=$K$2, Tabella1[[#This Row],[GIO]]="X"), "X", IF(AND('Inserimento dati'!$B$3=$L$2, Tabella1[[#This Row],[VEN]]="X"), "X","")))))</f>
        <v/>
      </c>
      <c r="U286" s="54"/>
    </row>
    <row r="287" spans="1:22" ht="23.25" hidden="1" x14ac:dyDescent="0.25">
      <c r="A287" s="24"/>
      <c r="B287" s="24"/>
      <c r="C287" s="24" t="str">
        <f>IF(OR(Tabella1[[#This Row],[LUN]]="X",Tabella1[[#This Row],[MAR]]="X",Tabella1[[#This Row],[MER]]="X",Tabella1[[#This Row],[GIO]]="X",Tabella1[[#This Row],[VEN]]="X",),"X","")</f>
        <v/>
      </c>
      <c r="D287" s="25" t="s">
        <v>961</v>
      </c>
      <c r="E287" s="26" t="s">
        <v>5056</v>
      </c>
      <c r="F287" s="26">
        <v>500</v>
      </c>
      <c r="G287" s="26" t="s">
        <v>5057</v>
      </c>
      <c r="H287" s="27"/>
      <c r="I287" s="27"/>
      <c r="J287" s="27"/>
      <c r="K287" s="27"/>
      <c r="L287" s="27"/>
      <c r="M287" s="59" t="s">
        <v>631</v>
      </c>
      <c r="N287" s="28"/>
      <c r="O287" s="29"/>
      <c r="P287" s="28"/>
      <c r="Q287" s="26"/>
      <c r="R287" s="28"/>
      <c r="S287" s="28"/>
      <c r="T287" s="30" t="str">
        <f ca="1">IF(AND('Inserimento dati'!$B$3=$H$2, Tabella1[[#This Row],[LUN]]="X"), "X",IF(AND('Inserimento dati'!$B$3=$I$2, Tabella1[[#This Row],[MAR]]="X"), "X", IF(AND('Inserimento dati'!$B$3=$J$2, Tabella1[[#This Row],[MER]]="X"), "X",IF(AND('Inserimento dati'!$B$3=$K$2, Tabella1[[#This Row],[GIO]]="X"), "X", IF(AND('Inserimento dati'!$B$3=$L$2, Tabella1[[#This Row],[VEN]]="X"), "X","")))))</f>
        <v/>
      </c>
      <c r="U287" s="54"/>
      <c r="V287" s="71">
        <v>46125.663807870369</v>
      </c>
    </row>
    <row r="288" spans="1:22" ht="23.25" hidden="1" x14ac:dyDescent="0.25">
      <c r="A288" s="24"/>
      <c r="B288" s="24"/>
      <c r="C288" s="24" t="str">
        <f>IF(OR(Tabella1[[#This Row],[LUN]]="X",Tabella1[[#This Row],[MAR]]="X",Tabella1[[#This Row],[MER]]="X",Tabella1[[#This Row],[GIO]]="X",Tabella1[[#This Row],[VEN]]="X",),"X","")</f>
        <v/>
      </c>
      <c r="D288" s="25" t="s">
        <v>961</v>
      </c>
      <c r="E288" s="26" t="s">
        <v>4947</v>
      </c>
      <c r="F288" s="26">
        <v>1000</v>
      </c>
      <c r="G288" s="26" t="s">
        <v>4948</v>
      </c>
      <c r="H288" s="27"/>
      <c r="I288" s="27"/>
      <c r="J288" s="27"/>
      <c r="K288" s="27"/>
      <c r="L288" s="27"/>
      <c r="M288" s="59" t="s">
        <v>631</v>
      </c>
      <c r="N288" s="28"/>
      <c r="O288" s="29"/>
      <c r="P288" s="28"/>
      <c r="Q288" s="26" t="s">
        <v>5086</v>
      </c>
      <c r="R288" s="28">
        <v>46128</v>
      </c>
      <c r="S288" s="28" t="s">
        <v>157</v>
      </c>
      <c r="T288" s="30" t="str">
        <f ca="1">IF(AND('Inserimento dati'!$B$3=$H$2, Tabella1[[#This Row],[LUN]]="X"), "X",IF(AND('Inserimento dati'!$B$3=$I$2, Tabella1[[#This Row],[MAR]]="X"), "X", IF(AND('Inserimento dati'!$B$3=$J$2, Tabella1[[#This Row],[MER]]="X"), "X",IF(AND('Inserimento dati'!$B$3=$K$2, Tabella1[[#This Row],[GIO]]="X"), "X", IF(AND('Inserimento dati'!$B$3=$L$2, Tabella1[[#This Row],[VEN]]="X"), "X","")))))</f>
        <v/>
      </c>
      <c r="U288" s="54"/>
      <c r="V288" s="71">
        <v>46121.682893518519</v>
      </c>
    </row>
    <row r="289" spans="1:22" ht="45" hidden="1" x14ac:dyDescent="0.25">
      <c r="A289" s="24"/>
      <c r="B289" s="24"/>
      <c r="C289" s="24" t="str">
        <f>IF(OR(Tabella1[[#This Row],[LUN]]="X",Tabella1[[#This Row],[MAR]]="X",Tabella1[[#This Row],[MER]]="X",Tabella1[[#This Row],[GIO]]="X",Tabella1[[#This Row],[VEN]]="X",),"X","")</f>
        <v/>
      </c>
      <c r="D289" s="25" t="s">
        <v>961</v>
      </c>
      <c r="E289" s="26" t="s">
        <v>4928</v>
      </c>
      <c r="F289" s="26">
        <v>600</v>
      </c>
      <c r="G289" s="26" t="s">
        <v>4700</v>
      </c>
      <c r="H289" s="27"/>
      <c r="I289" s="27"/>
      <c r="J289" s="27"/>
      <c r="K289" s="27"/>
      <c r="L289" s="27"/>
      <c r="M289" s="59" t="s">
        <v>631</v>
      </c>
      <c r="N289" s="28"/>
      <c r="O289" s="29"/>
      <c r="P289" s="28"/>
      <c r="Q289" s="26" t="s">
        <v>5033</v>
      </c>
      <c r="R289" s="28">
        <v>46115</v>
      </c>
      <c r="S289" s="28" t="s">
        <v>35</v>
      </c>
      <c r="T289" s="30" t="str">
        <f ca="1">IF(AND('Inserimento dati'!$B$3=$H$2, Tabella1[[#This Row],[LUN]]="X"), "X",IF(AND('Inserimento dati'!$B$3=$I$2, Tabella1[[#This Row],[MAR]]="X"), "X", IF(AND('Inserimento dati'!$B$3=$J$2, Tabella1[[#This Row],[MER]]="X"), "X",IF(AND('Inserimento dati'!$B$3=$K$2, Tabella1[[#This Row],[GIO]]="X"), "X", IF(AND('Inserimento dati'!$B$3=$L$2, Tabella1[[#This Row],[VEN]]="X"), "X","")))))</f>
        <v/>
      </c>
      <c r="U289" s="54"/>
      <c r="V289" s="71">
        <v>46128.531319444446</v>
      </c>
    </row>
    <row r="290" spans="1:22" ht="30" hidden="1" x14ac:dyDescent="0.25">
      <c r="A290" s="24"/>
      <c r="B290" s="24"/>
      <c r="C290" s="24" t="str">
        <f>IF(OR(Tabella1[[#This Row],[LUN]]="X",Tabella1[[#This Row],[MAR]]="X",Tabella1[[#This Row],[MER]]="X",Tabella1[[#This Row],[GIO]]="X",Tabella1[[#This Row],[VEN]]="X",),"X","")</f>
        <v/>
      </c>
      <c r="D290" s="25" t="s">
        <v>961</v>
      </c>
      <c r="E290" s="26" t="s">
        <v>4783</v>
      </c>
      <c r="F290" s="26">
        <v>500</v>
      </c>
      <c r="G290" s="26" t="s">
        <v>4784</v>
      </c>
      <c r="H290" s="27"/>
      <c r="I290" s="27"/>
      <c r="J290" s="27"/>
      <c r="K290" s="27"/>
      <c r="L290" s="27"/>
      <c r="M290" s="59" t="s">
        <v>631</v>
      </c>
      <c r="N290" s="28"/>
      <c r="O290" s="29"/>
      <c r="P290" s="28"/>
      <c r="Q290" s="26" t="s">
        <v>4796</v>
      </c>
      <c r="R290" s="29">
        <v>46100</v>
      </c>
      <c r="S290" s="28" t="s">
        <v>157</v>
      </c>
      <c r="T290" s="30" t="str">
        <f ca="1">IF(AND('Inserimento dati'!$B$3=$H$2, Tabella1[[#This Row],[LUN]]="X"), "X",IF(AND('Inserimento dati'!$B$3=$I$2, Tabella1[[#This Row],[MAR]]="X"), "X", IF(AND('Inserimento dati'!$B$3=$J$2, Tabella1[[#This Row],[MER]]="X"), "X",IF(AND('Inserimento dati'!$B$3=$K$2, Tabella1[[#This Row],[GIO]]="X"), "X", IF(AND('Inserimento dati'!$B$3=$L$2, Tabella1[[#This Row],[VEN]]="X"), "X","")))))</f>
        <v/>
      </c>
      <c r="U290" s="54"/>
      <c r="V290" s="71">
        <v>46126.39806712963</v>
      </c>
    </row>
    <row r="291" spans="1:22" ht="45" hidden="1" x14ac:dyDescent="0.25">
      <c r="A291" s="24"/>
      <c r="B291" s="24"/>
      <c r="C291" s="24" t="str">
        <f>IF(OR(Tabella1[[#This Row],[LUN]]="X",Tabella1[[#This Row],[MAR]]="X",Tabella1[[#This Row],[MER]]="X",Tabella1[[#This Row],[GIO]]="X",Tabella1[[#This Row],[VEN]]="X",),"X","")</f>
        <v/>
      </c>
      <c r="D291" s="25" t="s">
        <v>961</v>
      </c>
      <c r="E291" s="26" t="s">
        <v>4785</v>
      </c>
      <c r="F291" s="26">
        <v>500</v>
      </c>
      <c r="G291" s="26" t="s">
        <v>4786</v>
      </c>
      <c r="H291" s="27"/>
      <c r="I291" s="27"/>
      <c r="J291" s="27"/>
      <c r="K291" s="27"/>
      <c r="L291" s="27"/>
      <c r="M291" s="59" t="s">
        <v>631</v>
      </c>
      <c r="N291" s="28"/>
      <c r="O291" s="29"/>
      <c r="P291" s="28"/>
      <c r="Q291" s="26" t="s">
        <v>4797</v>
      </c>
      <c r="R291" s="28"/>
      <c r="S291" s="28"/>
      <c r="T291" s="30" t="str">
        <f ca="1">IF(AND('Inserimento dati'!$B$3=$H$2, Tabella1[[#This Row],[LUN]]="X"), "X",IF(AND('Inserimento dati'!$B$3=$I$2, Tabella1[[#This Row],[MAR]]="X"), "X", IF(AND('Inserimento dati'!$B$3=$J$2, Tabella1[[#This Row],[MER]]="X"), "X",IF(AND('Inserimento dati'!$B$3=$K$2, Tabella1[[#This Row],[GIO]]="X"), "X", IF(AND('Inserimento dati'!$B$3=$L$2, Tabella1[[#This Row],[VEN]]="X"), "X","")))))</f>
        <v/>
      </c>
      <c r="U291" s="54"/>
      <c r="V291" s="71">
        <v>46111.486516203702</v>
      </c>
    </row>
    <row r="292" spans="1:22" ht="30" hidden="1" x14ac:dyDescent="0.25">
      <c r="A292" s="24"/>
      <c r="B292" s="24"/>
      <c r="C292" s="24" t="str">
        <f>IF(OR(Tabella1[[#This Row],[LUN]]="X",Tabella1[[#This Row],[MAR]]="X",Tabella1[[#This Row],[MER]]="X",Tabella1[[#This Row],[GIO]]="X",Tabella1[[#This Row],[VEN]]="X",),"X","")</f>
        <v/>
      </c>
      <c r="D292" s="25" t="s">
        <v>961</v>
      </c>
      <c r="E292" s="26" t="s">
        <v>4574</v>
      </c>
      <c r="F292" s="26">
        <v>600</v>
      </c>
      <c r="G292" s="26" t="s">
        <v>4575</v>
      </c>
      <c r="H292" s="27"/>
      <c r="I292" s="27"/>
      <c r="J292" s="27"/>
      <c r="K292" s="27"/>
      <c r="L292" s="27"/>
      <c r="M292" s="59" t="s">
        <v>631</v>
      </c>
      <c r="N292" s="28"/>
      <c r="O292" s="29"/>
      <c r="P292" s="28"/>
      <c r="Q292" s="26"/>
      <c r="R292" s="28"/>
      <c r="S292" s="28"/>
      <c r="T292" s="30" t="str">
        <f ca="1">IF(AND('Inserimento dati'!$B$3=$H$2, Tabella1[[#This Row],[LUN]]="X"), "X",IF(AND('Inserimento dati'!$B$3=$I$2, Tabella1[[#This Row],[MAR]]="X"), "X", IF(AND('Inserimento dati'!$B$3=$J$2, Tabella1[[#This Row],[MER]]="X"), "X",IF(AND('Inserimento dati'!$B$3=$K$2, Tabella1[[#This Row],[GIO]]="X"), "X", IF(AND('Inserimento dati'!$B$3=$L$2, Tabella1[[#This Row],[VEN]]="X"), "X","")))))</f>
        <v/>
      </c>
      <c r="U292" s="54"/>
      <c r="V292" s="71">
        <v>46100.663842592592</v>
      </c>
    </row>
    <row r="293" spans="1:22" ht="23.25" hidden="1" x14ac:dyDescent="0.25">
      <c r="A293" s="24"/>
      <c r="B293" s="24"/>
      <c r="C293" s="24" t="str">
        <f>IF(OR(Tabella1[[#This Row],[LUN]]="X",Tabella1[[#This Row],[MAR]]="X",Tabella1[[#This Row],[MER]]="X",Tabella1[[#This Row],[GIO]]="X",Tabella1[[#This Row],[VEN]]="X",),"X","")</f>
        <v>X</v>
      </c>
      <c r="D293" s="25" t="s">
        <v>961</v>
      </c>
      <c r="E293" s="26" t="s">
        <v>5105</v>
      </c>
      <c r="F293" s="26">
        <v>500</v>
      </c>
      <c r="G293" s="26" t="s">
        <v>5106</v>
      </c>
      <c r="H293" s="27" t="s">
        <v>109</v>
      </c>
      <c r="I293" s="27"/>
      <c r="J293" s="27"/>
      <c r="K293" s="27"/>
      <c r="L293" s="27"/>
      <c r="M293" s="59" t="s">
        <v>631</v>
      </c>
      <c r="N293" s="28"/>
      <c r="O293" s="29"/>
      <c r="P293" s="28"/>
      <c r="Q293" s="26"/>
      <c r="R293" s="28"/>
      <c r="S293" s="28"/>
      <c r="T293" s="30" t="str">
        <f ca="1">IF(AND('Inserimento dati'!$B$3=$H$2, Tabella1[[#This Row],[LUN]]="X"), "X",IF(AND('Inserimento dati'!$B$3=$I$2, Tabella1[[#This Row],[MAR]]="X"), "X", IF(AND('Inserimento dati'!$B$3=$J$2, Tabella1[[#This Row],[MER]]="X"), "X",IF(AND('Inserimento dati'!$B$3=$K$2, Tabella1[[#This Row],[GIO]]="X"), "X", IF(AND('Inserimento dati'!$B$3=$L$2, Tabella1[[#This Row],[VEN]]="X"), "X","")))))</f>
        <v/>
      </c>
      <c r="U293" s="54"/>
    </row>
    <row r="294" spans="1:22" ht="30" hidden="1" x14ac:dyDescent="0.25">
      <c r="A294" s="24"/>
      <c r="B294" s="24"/>
      <c r="C294" s="24" t="str">
        <f>IF(OR(Tabella1[[#This Row],[LUN]]="X",Tabella1[[#This Row],[MAR]]="X",Tabella1[[#This Row],[MER]]="X",Tabella1[[#This Row],[GIO]]="X",Tabella1[[#This Row],[VEN]]="X",),"X","")</f>
        <v/>
      </c>
      <c r="D294" s="25" t="s">
        <v>961</v>
      </c>
      <c r="E294" s="26" t="s">
        <v>1549</v>
      </c>
      <c r="F294" s="26">
        <v>600</v>
      </c>
      <c r="G294" s="26" t="s">
        <v>1550</v>
      </c>
      <c r="H294" s="27"/>
      <c r="I294" s="27"/>
      <c r="J294" s="27"/>
      <c r="K294" s="27"/>
      <c r="L294" s="27"/>
      <c r="M294" s="59" t="s">
        <v>886</v>
      </c>
      <c r="N294" s="28"/>
      <c r="O294" s="29"/>
      <c r="P294" s="28"/>
      <c r="Q294" s="26" t="s">
        <v>1551</v>
      </c>
      <c r="R294" s="28">
        <v>45985</v>
      </c>
      <c r="S294" s="28" t="s">
        <v>35</v>
      </c>
      <c r="T294" s="30" t="str">
        <f ca="1">IF(AND('Inserimento dati'!$B$3=$H$2, Tabella1[[#This Row],[LUN]]="X"), "X",IF(AND('Inserimento dati'!$B$3=$I$2, Tabella1[[#This Row],[MAR]]="X"), "X", IF(AND('Inserimento dati'!$B$3=$J$2, Tabella1[[#This Row],[MER]]="X"), "X",IF(AND('Inserimento dati'!$B$3=$K$2, Tabella1[[#This Row],[GIO]]="X"), "X", IF(AND('Inserimento dati'!$B$3=$L$2, Tabella1[[#This Row],[VEN]]="X"), "X","")))))</f>
        <v/>
      </c>
      <c r="U294" s="54"/>
      <c r="V294" s="71">
        <v>45985.669363425928</v>
      </c>
    </row>
    <row r="295" spans="1:22" ht="60" hidden="1" x14ac:dyDescent="0.25">
      <c r="A295" s="24"/>
      <c r="B295" s="24"/>
      <c r="C295" s="24" t="str">
        <f>IF(OR(Tabella1[[#This Row],[LUN]]="X",Tabella1[[#This Row],[MAR]]="X",Tabella1[[#This Row],[MER]]="X",Tabella1[[#This Row],[GIO]]="X",Tabella1[[#This Row],[VEN]]="X",),"X","")</f>
        <v/>
      </c>
      <c r="D295" s="25" t="s">
        <v>961</v>
      </c>
      <c r="E295" s="26" t="s">
        <v>1552</v>
      </c>
      <c r="F295" s="26">
        <v>1000</v>
      </c>
      <c r="G295" s="26" t="s">
        <v>1553</v>
      </c>
      <c r="H295" s="27"/>
      <c r="I295" s="27"/>
      <c r="J295" s="27"/>
      <c r="K295" s="27"/>
      <c r="L295" s="27"/>
      <c r="M295" s="59" t="s">
        <v>886</v>
      </c>
      <c r="N295" s="28"/>
      <c r="O295" s="29"/>
      <c r="P295" s="28"/>
      <c r="Q295" s="26" t="s">
        <v>1554</v>
      </c>
      <c r="R295" s="28"/>
      <c r="S295" s="28" t="s">
        <v>76</v>
      </c>
      <c r="T295" s="30" t="str">
        <f ca="1">IF(AND('Inserimento dati'!$B$3=$H$2, Tabella1[[#This Row],[LUN]]="X"), "X",IF(AND('Inserimento dati'!$B$3=$I$2, Tabella1[[#This Row],[MAR]]="X"), "X", IF(AND('Inserimento dati'!$B$3=$J$2, Tabella1[[#This Row],[MER]]="X"), "X",IF(AND('Inserimento dati'!$B$3=$K$2, Tabella1[[#This Row],[GIO]]="X"), "X", IF(AND('Inserimento dati'!$B$3=$L$2, Tabella1[[#This Row],[VEN]]="X"), "X","")))))</f>
        <v/>
      </c>
      <c r="U295" s="54"/>
    </row>
    <row r="296" spans="1:22" ht="23.25" hidden="1" x14ac:dyDescent="0.25">
      <c r="A296" s="24"/>
      <c r="B296" s="24"/>
      <c r="C296" s="24" t="str">
        <f>IF(OR(Tabella1[[#This Row],[LUN]]="X",Tabella1[[#This Row],[MAR]]="X",Tabella1[[#This Row],[MER]]="X",Tabella1[[#This Row],[GIO]]="X",Tabella1[[#This Row],[VEN]]="X",),"X","")</f>
        <v/>
      </c>
      <c r="D296" s="25" t="s">
        <v>961</v>
      </c>
      <c r="E296" s="26" t="s">
        <v>1615</v>
      </c>
      <c r="F296" s="26">
        <v>1000</v>
      </c>
      <c r="G296" s="26" t="s">
        <v>1616</v>
      </c>
      <c r="H296" s="27"/>
      <c r="I296" s="27"/>
      <c r="J296" s="27"/>
      <c r="K296" s="27"/>
      <c r="L296" s="27"/>
      <c r="M296" s="59" t="s">
        <v>886</v>
      </c>
      <c r="N296" s="28"/>
      <c r="O296" s="29"/>
      <c r="P296" s="28"/>
      <c r="Q296" s="26" t="s">
        <v>1617</v>
      </c>
      <c r="R296" s="28">
        <v>45903</v>
      </c>
      <c r="S296" s="28" t="s">
        <v>35</v>
      </c>
      <c r="T296" s="30" t="str">
        <f ca="1">IF(AND('Inserimento dati'!$B$3=$H$2, Tabella1[[#This Row],[LUN]]="X"), "X",IF(AND('Inserimento dati'!$B$3=$I$2, Tabella1[[#This Row],[MAR]]="X"), "X", IF(AND('Inserimento dati'!$B$3=$J$2, Tabella1[[#This Row],[MER]]="X"), "X",IF(AND('Inserimento dati'!$B$3=$K$2, Tabella1[[#This Row],[GIO]]="X"), "X", IF(AND('Inserimento dati'!$B$3=$L$2, Tabella1[[#This Row],[VEN]]="X"), "X","")))))</f>
        <v/>
      </c>
      <c r="U296" s="54"/>
      <c r="V296" s="71">
        <v>46038.683703703704</v>
      </c>
    </row>
    <row r="297" spans="1:22" ht="23.25" hidden="1" x14ac:dyDescent="0.25">
      <c r="A297" s="24"/>
      <c r="B297" s="24"/>
      <c r="C297" s="24" t="str">
        <f>IF(OR(Tabella1[[#This Row],[LUN]]="X",Tabella1[[#This Row],[MAR]]="X",Tabella1[[#This Row],[MER]]="X",Tabella1[[#This Row],[GIO]]="X",Tabella1[[#This Row],[VEN]]="X",),"X","")</f>
        <v/>
      </c>
      <c r="D297" s="25" t="s">
        <v>961</v>
      </c>
      <c r="E297" s="26" t="s">
        <v>1612</v>
      </c>
      <c r="F297" s="26">
        <v>1000</v>
      </c>
      <c r="G297" s="26" t="s">
        <v>1613</v>
      </c>
      <c r="H297" s="27"/>
      <c r="I297" s="27"/>
      <c r="J297" s="27"/>
      <c r="K297" s="27"/>
      <c r="L297" s="27"/>
      <c r="M297" s="59" t="s">
        <v>886</v>
      </c>
      <c r="N297" s="28"/>
      <c r="O297" s="29"/>
      <c r="P297" s="28"/>
      <c r="Q297" s="26" t="s">
        <v>1614</v>
      </c>
      <c r="R297" s="28">
        <v>45898</v>
      </c>
      <c r="S297" s="28" t="s">
        <v>157</v>
      </c>
      <c r="T297" s="30" t="str">
        <f ca="1">IF(AND('Inserimento dati'!$B$3=$H$2, Tabella1[[#This Row],[LUN]]="X"), "X",IF(AND('Inserimento dati'!$B$3=$I$2, Tabella1[[#This Row],[MAR]]="X"), "X", IF(AND('Inserimento dati'!$B$3=$J$2, Tabella1[[#This Row],[MER]]="X"), "X",IF(AND('Inserimento dati'!$B$3=$K$2, Tabella1[[#This Row],[GIO]]="X"), "X", IF(AND('Inserimento dati'!$B$3=$L$2, Tabella1[[#This Row],[VEN]]="X"), "X","")))))</f>
        <v/>
      </c>
      <c r="U297" s="54"/>
      <c r="V297" s="71">
        <v>45985.669247685182</v>
      </c>
    </row>
    <row r="298" spans="1:22" ht="30" hidden="1" x14ac:dyDescent="0.25">
      <c r="A298" s="24"/>
      <c r="B298" s="24"/>
      <c r="C298" s="24" t="str">
        <f>IF(OR(Tabella1[[#This Row],[LUN]]="X",Tabella1[[#This Row],[MAR]]="X",Tabella1[[#This Row],[MER]]="X",Tabella1[[#This Row],[GIO]]="X",Tabella1[[#This Row],[VEN]]="X",),"X","")</f>
        <v/>
      </c>
      <c r="D298" s="25" t="s">
        <v>961</v>
      </c>
      <c r="E298" s="26" t="s">
        <v>1555</v>
      </c>
      <c r="F298" s="26">
        <v>500</v>
      </c>
      <c r="G298" s="26" t="s">
        <v>1556</v>
      </c>
      <c r="H298" s="27"/>
      <c r="I298" s="27"/>
      <c r="J298" s="27"/>
      <c r="K298" s="27"/>
      <c r="L298" s="27"/>
      <c r="M298" s="59" t="s">
        <v>886</v>
      </c>
      <c r="N298" s="28"/>
      <c r="O298" s="29"/>
      <c r="P298" s="28"/>
      <c r="Q298" s="26" t="s">
        <v>1557</v>
      </c>
      <c r="R298" s="28">
        <v>45897</v>
      </c>
      <c r="S298" s="28" t="s">
        <v>369</v>
      </c>
      <c r="T298" s="30" t="str">
        <f ca="1">IF(AND('Inserimento dati'!$B$3=$H$2, Tabella1[[#This Row],[LUN]]="X"), "X",IF(AND('Inserimento dati'!$B$3=$I$2, Tabella1[[#This Row],[MAR]]="X"), "X", IF(AND('Inserimento dati'!$B$3=$J$2, Tabella1[[#This Row],[MER]]="X"), "X",IF(AND('Inserimento dati'!$B$3=$K$2, Tabella1[[#This Row],[GIO]]="X"), "X", IF(AND('Inserimento dati'!$B$3=$L$2, Tabella1[[#This Row],[VEN]]="X"), "X","")))))</f>
        <v/>
      </c>
      <c r="U298" s="54"/>
    </row>
    <row r="299" spans="1:22" ht="23.25" hidden="1" x14ac:dyDescent="0.25">
      <c r="A299" s="24"/>
      <c r="B299" s="24"/>
      <c r="C299" s="24" t="str">
        <f>IF(OR(Tabella1[[#This Row],[LUN]]="X",Tabella1[[#This Row],[MAR]]="X",Tabella1[[#This Row],[MER]]="X",Tabella1[[#This Row],[GIO]]="X",Tabella1[[#This Row],[VEN]]="X",),"X","")</f>
        <v/>
      </c>
      <c r="D299" s="25" t="s">
        <v>961</v>
      </c>
      <c r="E299" s="26" t="s">
        <v>1558</v>
      </c>
      <c r="F299" s="26">
        <v>500</v>
      </c>
      <c r="G299" s="26" t="s">
        <v>1559</v>
      </c>
      <c r="H299" s="27"/>
      <c r="I299" s="27"/>
      <c r="J299" s="27"/>
      <c r="K299" s="27"/>
      <c r="L299" s="27"/>
      <c r="M299" s="59" t="s">
        <v>886</v>
      </c>
      <c r="N299" s="28"/>
      <c r="O299" s="29"/>
      <c r="P299" s="28"/>
      <c r="Q299" s="26" t="s">
        <v>1560</v>
      </c>
      <c r="R299" s="28">
        <v>45891</v>
      </c>
      <c r="S299" s="28" t="s">
        <v>35</v>
      </c>
      <c r="T299" s="30" t="str">
        <f ca="1">IF(AND('Inserimento dati'!$B$3=$H$2, Tabella1[[#This Row],[LUN]]="X"), "X",IF(AND('Inserimento dati'!$B$3=$I$2, Tabella1[[#This Row],[MAR]]="X"), "X", IF(AND('Inserimento dati'!$B$3=$J$2, Tabella1[[#This Row],[MER]]="X"), "X",IF(AND('Inserimento dati'!$B$3=$K$2, Tabella1[[#This Row],[GIO]]="X"), "X", IF(AND('Inserimento dati'!$B$3=$L$2, Tabella1[[#This Row],[VEN]]="X"), "X","")))))</f>
        <v/>
      </c>
      <c r="U299" s="54"/>
    </row>
    <row r="300" spans="1:22" ht="30" hidden="1" x14ac:dyDescent="0.25">
      <c r="A300" s="24"/>
      <c r="B300" s="24"/>
      <c r="C300" s="24" t="str">
        <f>IF(OR(Tabella1[[#This Row],[LUN]]="X",Tabella1[[#This Row],[MAR]]="X",Tabella1[[#This Row],[MER]]="X",Tabella1[[#This Row],[GIO]]="X",Tabella1[[#This Row],[VEN]]="X",),"X","")</f>
        <v/>
      </c>
      <c r="D300" s="25" t="s">
        <v>961</v>
      </c>
      <c r="E300" s="26" t="s">
        <v>1561</v>
      </c>
      <c r="F300" s="26">
        <v>600</v>
      </c>
      <c r="G300" s="26" t="s">
        <v>1562</v>
      </c>
      <c r="H300" s="27"/>
      <c r="I300" s="27"/>
      <c r="J300" s="27"/>
      <c r="K300" s="27"/>
      <c r="L300" s="27"/>
      <c r="M300" s="59" t="s">
        <v>886</v>
      </c>
      <c r="N300" s="28"/>
      <c r="O300" s="29"/>
      <c r="P300" s="28"/>
      <c r="Q300" s="26" t="s">
        <v>1563</v>
      </c>
      <c r="R300" s="28">
        <v>45883</v>
      </c>
      <c r="S300" s="28" t="s">
        <v>35</v>
      </c>
      <c r="T300" s="30" t="str">
        <f ca="1">IF(AND('Inserimento dati'!$B$3=$H$2, Tabella1[[#This Row],[LUN]]="X"), "X",IF(AND('Inserimento dati'!$B$3=$I$2, Tabella1[[#This Row],[MAR]]="X"), "X", IF(AND('Inserimento dati'!$B$3=$J$2, Tabella1[[#This Row],[MER]]="X"), "X",IF(AND('Inserimento dati'!$B$3=$K$2, Tabella1[[#This Row],[GIO]]="X"), "X", IF(AND('Inserimento dati'!$B$3=$L$2, Tabella1[[#This Row],[VEN]]="X"), "X","")))))</f>
        <v/>
      </c>
      <c r="U300" s="54"/>
    </row>
    <row r="301" spans="1:22" ht="30" hidden="1" x14ac:dyDescent="0.25">
      <c r="A301" s="24"/>
      <c r="B301" s="24"/>
      <c r="C301" s="24" t="str">
        <f>IF(OR(Tabella1[[#This Row],[LUN]]="X",Tabella1[[#This Row],[MAR]]="X",Tabella1[[#This Row],[MER]]="X",Tabella1[[#This Row],[GIO]]="X",Tabella1[[#This Row],[VEN]]="X",),"X","")</f>
        <v/>
      </c>
      <c r="D301" s="25" t="s">
        <v>961</v>
      </c>
      <c r="E301" s="26" t="s">
        <v>1564</v>
      </c>
      <c r="F301" s="26">
        <v>1000</v>
      </c>
      <c r="G301" s="26" t="s">
        <v>1565</v>
      </c>
      <c r="H301" s="27"/>
      <c r="I301" s="27"/>
      <c r="J301" s="27"/>
      <c r="K301" s="27"/>
      <c r="L301" s="27"/>
      <c r="M301" s="59" t="s">
        <v>886</v>
      </c>
      <c r="N301" s="28"/>
      <c r="O301" s="29" t="s">
        <v>109</v>
      </c>
      <c r="P301" s="28" t="s">
        <v>109</v>
      </c>
      <c r="Q301" s="26" t="s">
        <v>1566</v>
      </c>
      <c r="R301" s="28">
        <v>45888</v>
      </c>
      <c r="S301" s="28" t="s">
        <v>35</v>
      </c>
      <c r="T301" s="30" t="str">
        <f ca="1">IF(AND('Inserimento dati'!$B$3=$H$2, Tabella1[[#This Row],[LUN]]="X"), "X",IF(AND('Inserimento dati'!$B$3=$I$2, Tabella1[[#This Row],[MAR]]="X"), "X", IF(AND('Inserimento dati'!$B$3=$J$2, Tabella1[[#This Row],[MER]]="X"), "X",IF(AND('Inserimento dati'!$B$3=$K$2, Tabella1[[#This Row],[GIO]]="X"), "X", IF(AND('Inserimento dati'!$B$3=$L$2, Tabella1[[#This Row],[VEN]]="X"), "X","")))))</f>
        <v/>
      </c>
      <c r="U301" s="54"/>
    </row>
    <row r="302" spans="1:22" ht="45" hidden="1" x14ac:dyDescent="0.25">
      <c r="A302" s="24"/>
      <c r="B302" s="24"/>
      <c r="C302" s="24" t="str">
        <f>IF(OR(Tabella1[[#This Row],[LUN]]="X",Tabella1[[#This Row],[MAR]]="X",Tabella1[[#This Row],[MER]]="X",Tabella1[[#This Row],[GIO]]="X",Tabella1[[#This Row],[VEN]]="X",),"X","")</f>
        <v/>
      </c>
      <c r="D302" s="25" t="s">
        <v>961</v>
      </c>
      <c r="E302" s="26" t="s">
        <v>1567</v>
      </c>
      <c r="F302" s="26">
        <v>500</v>
      </c>
      <c r="G302" s="26" t="s">
        <v>1568</v>
      </c>
      <c r="H302" s="27"/>
      <c r="I302" s="27"/>
      <c r="J302" s="27"/>
      <c r="K302" s="27"/>
      <c r="L302" s="27"/>
      <c r="M302" s="59" t="s">
        <v>886</v>
      </c>
      <c r="N302" s="28"/>
      <c r="O302" s="29"/>
      <c r="P302" s="28"/>
      <c r="Q302" s="26" t="s">
        <v>1569</v>
      </c>
      <c r="R302" s="28">
        <v>45856</v>
      </c>
      <c r="S302" s="28" t="s">
        <v>157</v>
      </c>
      <c r="T302" s="30" t="str">
        <f ca="1">IF(AND('Inserimento dati'!$B$3=$H$2, Tabella1[[#This Row],[LUN]]="X"), "X",IF(AND('Inserimento dati'!$B$3=$I$2, Tabella1[[#This Row],[MAR]]="X"), "X", IF(AND('Inserimento dati'!$B$3=$J$2, Tabella1[[#This Row],[MER]]="X"), "X",IF(AND('Inserimento dati'!$B$3=$K$2, Tabella1[[#This Row],[GIO]]="X"), "X", IF(AND('Inserimento dati'!$B$3=$L$2, Tabella1[[#This Row],[VEN]]="X"), "X","")))))</f>
        <v/>
      </c>
      <c r="U302" s="54"/>
    </row>
    <row r="303" spans="1:22" ht="45" hidden="1" x14ac:dyDescent="0.25">
      <c r="A303" s="24"/>
      <c r="B303" s="24"/>
      <c r="C303" s="24" t="str">
        <f>IF(OR(Tabella1[[#This Row],[LUN]]="X",Tabella1[[#This Row],[MAR]]="X",Tabella1[[#This Row],[MER]]="X",Tabella1[[#This Row],[GIO]]="X",Tabella1[[#This Row],[VEN]]="X",),"X","")</f>
        <v/>
      </c>
      <c r="D303" s="25" t="s">
        <v>961</v>
      </c>
      <c r="E303" s="26" t="s">
        <v>1570</v>
      </c>
      <c r="F303" s="26">
        <v>600</v>
      </c>
      <c r="G303" s="26" t="s">
        <v>1571</v>
      </c>
      <c r="H303" s="27"/>
      <c r="I303" s="27"/>
      <c r="J303" s="27"/>
      <c r="K303" s="27"/>
      <c r="L303" s="27"/>
      <c r="M303" s="59" t="s">
        <v>886</v>
      </c>
      <c r="N303" s="28"/>
      <c r="O303" s="29"/>
      <c r="P303" s="28"/>
      <c r="Q303" s="26" t="s">
        <v>1572</v>
      </c>
      <c r="R303" s="28">
        <v>45839</v>
      </c>
      <c r="S303" s="28" t="s">
        <v>35</v>
      </c>
      <c r="T303" s="30" t="str">
        <f ca="1">IF(AND('Inserimento dati'!$B$3=$H$2, Tabella1[[#This Row],[LUN]]="X"), "X",IF(AND('Inserimento dati'!$B$3=$I$2, Tabella1[[#This Row],[MAR]]="X"), "X", IF(AND('Inserimento dati'!$B$3=$J$2, Tabella1[[#This Row],[MER]]="X"), "X",IF(AND('Inserimento dati'!$B$3=$K$2, Tabella1[[#This Row],[GIO]]="X"), "X", IF(AND('Inserimento dati'!$B$3=$L$2, Tabella1[[#This Row],[VEN]]="X"), "X","")))))</f>
        <v/>
      </c>
      <c r="U303" s="68" t="str">
        <f t="shared" ref="U303:U316" ca="1" si="7">IFERROR(MID(G303,_xlfn.AGGREGATE(15,6,(ROW(INDIRECT("1:"&amp;LEN(G303)-7)))/(ISNUMBER(--MID(G303,ROW(INDIRECT("1:"&amp;LEN(G303)-7)),8))),1),8),"")</f>
        <v/>
      </c>
    </row>
    <row r="304" spans="1:22" ht="30" hidden="1" x14ac:dyDescent="0.25">
      <c r="A304" s="24"/>
      <c r="B304" s="24"/>
      <c r="C304" s="24" t="str">
        <f>IF(OR(Tabella1[[#This Row],[LUN]]="X",Tabella1[[#This Row],[MAR]]="X",Tabella1[[#This Row],[MER]]="X",Tabella1[[#This Row],[GIO]]="X",Tabella1[[#This Row],[VEN]]="X",),"X","")</f>
        <v/>
      </c>
      <c r="D304" s="25" t="s">
        <v>961</v>
      </c>
      <c r="E304" s="26" t="s">
        <v>1573</v>
      </c>
      <c r="F304" s="26">
        <v>500</v>
      </c>
      <c r="G304" s="26" t="s">
        <v>1574</v>
      </c>
      <c r="H304" s="27"/>
      <c r="I304" s="27"/>
      <c r="J304" s="27"/>
      <c r="K304" s="27"/>
      <c r="L304" s="27"/>
      <c r="M304" s="28" t="s">
        <v>886</v>
      </c>
      <c r="N304" s="28"/>
      <c r="O304" s="29"/>
      <c r="P304" s="28"/>
      <c r="Q304" s="26" t="s">
        <v>1575</v>
      </c>
      <c r="R304" s="28">
        <v>45797</v>
      </c>
      <c r="S304" s="28" t="s">
        <v>35</v>
      </c>
      <c r="T304" s="35" t="str">
        <f ca="1">IF(AND('Inserimento dati'!$B$3=$H$2, Tabella1[[#This Row],[LUN]]="X"), "X",IF(AND('Inserimento dati'!$B$3=$I$2, Tabella1[[#This Row],[MAR]]="X"), "X", IF(AND('Inserimento dati'!$B$3=$J$2, Tabella1[[#This Row],[MER]]="X"), "X",IF(AND('Inserimento dati'!$B$3=$K$2, Tabella1[[#This Row],[GIO]]="X"), "X", IF(AND('Inserimento dati'!$B$3=$L$2, Tabella1[[#This Row],[VEN]]="X"), "X","")))))</f>
        <v/>
      </c>
      <c r="U304" s="65" t="str">
        <f t="shared" ca="1" si="7"/>
        <v/>
      </c>
    </row>
    <row r="305" spans="1:22" ht="30" hidden="1" x14ac:dyDescent="0.25">
      <c r="A305" s="24"/>
      <c r="B305" s="24" t="str">
        <f t="shared" ref="B305:B316" si="8">IF(OR(A305="x",A305="X"),"",IF(ISBLANK(A305),"X",""))</f>
        <v>X</v>
      </c>
      <c r="C305" s="24" t="str">
        <f>IF(OR(Tabella1[[#This Row],[LUN]]="X",Tabella1[[#This Row],[MAR]]="X",Tabella1[[#This Row],[MER]]="X",Tabella1[[#This Row],[GIO]]="X",Tabella1[[#This Row],[VEN]]="X",),"X","")</f>
        <v/>
      </c>
      <c r="D305" s="25" t="s">
        <v>961</v>
      </c>
      <c r="E305" s="26" t="s">
        <v>1579</v>
      </c>
      <c r="F305" s="26">
        <v>500</v>
      </c>
      <c r="G305" s="26" t="s">
        <v>1580</v>
      </c>
      <c r="H305" s="27"/>
      <c r="I305" s="27"/>
      <c r="J305" s="27"/>
      <c r="K305" s="27"/>
      <c r="L305" s="27"/>
      <c r="M305" s="28" t="s">
        <v>886</v>
      </c>
      <c r="N305" s="28"/>
      <c r="O305" s="29"/>
      <c r="P305" s="28"/>
      <c r="Q305" s="26" t="s">
        <v>1581</v>
      </c>
      <c r="R305" s="28">
        <v>45791</v>
      </c>
      <c r="S305" s="28" t="s">
        <v>35</v>
      </c>
      <c r="T305" s="30" t="str">
        <f ca="1">IF(AND('Inserimento dati'!$B$3=$H$2, Tabella1[[#This Row],[LUN]]="X"), "X",IF(AND('Inserimento dati'!$B$3=$I$2, Tabella1[[#This Row],[MAR]]="X"), "X", IF(AND('Inserimento dati'!$B$3=$J$2, Tabella1[[#This Row],[MER]]="X"), "X",IF(AND('Inserimento dati'!$B$3=$K$2, Tabella1[[#This Row],[GIO]]="X"), "X", IF(AND('Inserimento dati'!$B$3=$L$2, Tabella1[[#This Row],[VEN]]="X"), "X","")))))</f>
        <v/>
      </c>
      <c r="U305" s="65" t="str">
        <f t="shared" ca="1" si="7"/>
        <v/>
      </c>
    </row>
    <row r="306" spans="1:22" ht="30" hidden="1" x14ac:dyDescent="0.25">
      <c r="A306" s="24"/>
      <c r="B306" s="24" t="str">
        <f t="shared" si="8"/>
        <v>X</v>
      </c>
      <c r="C306" s="24" t="str">
        <f>IF(OR(Tabella1[[#This Row],[LUN]]="X",Tabella1[[#This Row],[MAR]]="X",Tabella1[[#This Row],[MER]]="X",Tabella1[[#This Row],[GIO]]="X",Tabella1[[#This Row],[VEN]]="X",),"X","")</f>
        <v/>
      </c>
      <c r="D306" s="25" t="s">
        <v>961</v>
      </c>
      <c r="E306" s="26" t="s">
        <v>1576</v>
      </c>
      <c r="F306" s="26">
        <v>500</v>
      </c>
      <c r="G306" s="26" t="s">
        <v>1577</v>
      </c>
      <c r="H306" s="27"/>
      <c r="I306" s="27"/>
      <c r="J306" s="27"/>
      <c r="K306" s="27"/>
      <c r="L306" s="27"/>
      <c r="M306" s="28" t="s">
        <v>886</v>
      </c>
      <c r="N306" s="28"/>
      <c r="O306" s="29"/>
      <c r="P306" s="28"/>
      <c r="Q306" s="26" t="s">
        <v>1578</v>
      </c>
      <c r="R306" s="28">
        <v>45791</v>
      </c>
      <c r="S306" s="28" t="s">
        <v>35</v>
      </c>
      <c r="T306" s="30" t="str">
        <f ca="1">IF(AND('Inserimento dati'!$B$3=$H$2, Tabella1[[#This Row],[LUN]]="X"), "X",IF(AND('Inserimento dati'!$B$3=$I$2, Tabella1[[#This Row],[MAR]]="X"), "X", IF(AND('Inserimento dati'!$B$3=$J$2, Tabella1[[#This Row],[MER]]="X"), "X",IF(AND('Inserimento dati'!$B$3=$K$2, Tabella1[[#This Row],[GIO]]="X"), "X", IF(AND('Inserimento dati'!$B$3=$L$2, Tabella1[[#This Row],[VEN]]="X"), "X","")))))</f>
        <v/>
      </c>
      <c r="U306" s="65" t="str">
        <f t="shared" ca="1" si="7"/>
        <v/>
      </c>
    </row>
    <row r="307" spans="1:22" ht="45" hidden="1" x14ac:dyDescent="0.25">
      <c r="A307" s="24"/>
      <c r="B307" s="24" t="str">
        <f t="shared" si="8"/>
        <v>X</v>
      </c>
      <c r="C307" s="24" t="str">
        <f>IF(OR(Tabella1[[#This Row],[LUN]]="X",Tabella1[[#This Row],[MAR]]="X",Tabella1[[#This Row],[MER]]="X",Tabella1[[#This Row],[GIO]]="X",Tabella1[[#This Row],[VEN]]="X",),"X","")</f>
        <v/>
      </c>
      <c r="D307" s="25" t="s">
        <v>961</v>
      </c>
      <c r="E307" s="26" t="s">
        <v>1582</v>
      </c>
      <c r="F307" s="26">
        <v>1000</v>
      </c>
      <c r="G307" s="26" t="s">
        <v>1583</v>
      </c>
      <c r="H307" s="27"/>
      <c r="I307" s="27"/>
      <c r="J307" s="27"/>
      <c r="K307" s="27"/>
      <c r="L307" s="27"/>
      <c r="M307" s="28" t="s">
        <v>886</v>
      </c>
      <c r="N307" s="28"/>
      <c r="O307" s="29" t="s">
        <v>109</v>
      </c>
      <c r="P307" s="28"/>
      <c r="Q307" s="26" t="s">
        <v>1584</v>
      </c>
      <c r="R307" s="28">
        <v>45784</v>
      </c>
      <c r="S307" s="28" t="s">
        <v>76</v>
      </c>
      <c r="T307" s="35" t="str">
        <f ca="1">IF(AND('Inserimento dati'!$B$3=$H$2, Tabella1[[#This Row],[LUN]]="X"), "X",IF(AND('Inserimento dati'!$B$3=$I$2, Tabella1[[#This Row],[MAR]]="X"), "X", IF(AND('Inserimento dati'!$B$3=$J$2, Tabella1[[#This Row],[MER]]="X"), "X",IF(AND('Inserimento dati'!$B$3=$K$2, Tabella1[[#This Row],[GIO]]="X"), "X", IF(AND('Inserimento dati'!$B$3=$L$2, Tabella1[[#This Row],[VEN]]="X"), "X","")))))</f>
        <v/>
      </c>
      <c r="U307" s="65" t="str">
        <f t="shared" ca="1" si="7"/>
        <v/>
      </c>
    </row>
    <row r="308" spans="1:22" ht="30" hidden="1" x14ac:dyDescent="0.25">
      <c r="A308" s="24"/>
      <c r="B308" s="24" t="str">
        <f t="shared" si="8"/>
        <v>X</v>
      </c>
      <c r="C308" s="24" t="str">
        <f>IF(OR(Tabella1[[#This Row],[LUN]]="X",Tabella1[[#This Row],[MAR]]="X",Tabella1[[#This Row],[MER]]="X",Tabella1[[#This Row],[GIO]]="X",Tabella1[[#This Row],[VEN]]="X",),"X","")</f>
        <v/>
      </c>
      <c r="D308" s="25" t="s">
        <v>961</v>
      </c>
      <c r="E308" s="26" t="s">
        <v>1592</v>
      </c>
      <c r="F308" s="26">
        <v>1000</v>
      </c>
      <c r="G308" s="26" t="s">
        <v>1593</v>
      </c>
      <c r="H308" s="27"/>
      <c r="I308" s="27"/>
      <c r="J308" s="27"/>
      <c r="K308" s="27"/>
      <c r="L308" s="27"/>
      <c r="M308" s="28" t="s">
        <v>886</v>
      </c>
      <c r="N308" s="28"/>
      <c r="O308" s="29"/>
      <c r="P308" s="28"/>
      <c r="Q308" s="26" t="s">
        <v>1594</v>
      </c>
      <c r="R308" s="28">
        <v>45782</v>
      </c>
      <c r="S308" s="28" t="s">
        <v>1595</v>
      </c>
      <c r="T308" s="24" t="str">
        <f ca="1">IF(AND('Inserimento dati'!$B$3=$H$2, Tabella1[[#This Row],[LUN]]="X"), "X",IF(AND('Inserimento dati'!$B$3=$I$2, Tabella1[[#This Row],[MAR]]="X"), "X", IF(AND('Inserimento dati'!$B$3=$J$2, Tabella1[[#This Row],[MER]]="X"), "X",IF(AND('Inserimento dati'!$B$3=$K$2, Tabella1[[#This Row],[GIO]]="X"), "X", IF(AND('Inserimento dati'!$B$3=$L$2, Tabella1[[#This Row],[VEN]]="X"), "X","")))))</f>
        <v/>
      </c>
      <c r="U308" s="65" t="str">
        <f t="shared" ca="1" si="7"/>
        <v/>
      </c>
    </row>
    <row r="309" spans="1:22" ht="60" hidden="1" x14ac:dyDescent="0.25">
      <c r="A309" s="24"/>
      <c r="B309" s="24" t="str">
        <f t="shared" si="8"/>
        <v>X</v>
      </c>
      <c r="C309" s="24" t="str">
        <f>IF(OR(Tabella1[[#This Row],[LUN]]="X",Tabella1[[#This Row],[MAR]]="X",Tabella1[[#This Row],[MER]]="X",Tabella1[[#This Row],[GIO]]="X",Tabella1[[#This Row],[VEN]]="X",),"X","")</f>
        <v/>
      </c>
      <c r="D309" s="25" t="s">
        <v>961</v>
      </c>
      <c r="E309" s="26" t="s">
        <v>1585</v>
      </c>
      <c r="F309" s="26">
        <v>500</v>
      </c>
      <c r="G309" s="26" t="s">
        <v>1586</v>
      </c>
      <c r="H309" s="27"/>
      <c r="I309" s="27"/>
      <c r="J309" s="27"/>
      <c r="K309" s="27"/>
      <c r="L309" s="27"/>
      <c r="M309" s="28" t="s">
        <v>886</v>
      </c>
      <c r="N309" s="28"/>
      <c r="O309" s="29"/>
      <c r="P309" s="28"/>
      <c r="Q309" s="26" t="s">
        <v>1587</v>
      </c>
      <c r="R309" s="28">
        <v>45782</v>
      </c>
      <c r="S309" s="28" t="s">
        <v>35</v>
      </c>
      <c r="T309" s="24" t="str">
        <f ca="1">IF(AND('Inserimento dati'!$B$3=$H$2, Tabella1[[#This Row],[LUN]]="X"), "X",IF(AND('Inserimento dati'!$B$3=$I$2, Tabella1[[#This Row],[MAR]]="X"), "X", IF(AND('Inserimento dati'!$B$3=$J$2, Tabella1[[#This Row],[MER]]="X"), "X",IF(AND('Inserimento dati'!$B$3=$K$2, Tabella1[[#This Row],[GIO]]="X"), "X", IF(AND('Inserimento dati'!$B$3=$L$2, Tabella1[[#This Row],[VEN]]="X"), "X","")))))</f>
        <v/>
      </c>
      <c r="U309" s="65" t="str">
        <f t="shared" ca="1" si="7"/>
        <v/>
      </c>
    </row>
    <row r="310" spans="1:22" ht="23.25" hidden="1" x14ac:dyDescent="0.25">
      <c r="A310" s="24"/>
      <c r="B310" s="24" t="str">
        <f t="shared" si="8"/>
        <v>X</v>
      </c>
      <c r="C310" s="24" t="str">
        <f>IF(OR(Tabella1[[#This Row],[LUN]]="X",Tabella1[[#This Row],[MAR]]="X",Tabella1[[#This Row],[MER]]="X",Tabella1[[#This Row],[GIO]]="X",Tabella1[[#This Row],[VEN]]="X",),"X","")</f>
        <v/>
      </c>
      <c r="D310" s="25" t="s">
        <v>961</v>
      </c>
      <c r="E310" s="26" t="s">
        <v>1588</v>
      </c>
      <c r="F310" s="26">
        <v>500</v>
      </c>
      <c r="G310" s="26" t="s">
        <v>1169</v>
      </c>
      <c r="H310" s="27"/>
      <c r="I310" s="27"/>
      <c r="J310" s="27"/>
      <c r="K310" s="27"/>
      <c r="L310" s="27"/>
      <c r="M310" s="28" t="s">
        <v>886</v>
      </c>
      <c r="N310" s="28"/>
      <c r="O310" s="29" t="s">
        <v>109</v>
      </c>
      <c r="P310" s="28"/>
      <c r="Q310" s="26" t="s">
        <v>1560</v>
      </c>
      <c r="R310" s="28">
        <v>45782</v>
      </c>
      <c r="S310" s="28" t="s">
        <v>35</v>
      </c>
      <c r="T310" s="24" t="str">
        <f ca="1">IF(AND('Inserimento dati'!$B$3=$H$2, Tabella1[[#This Row],[LUN]]="X"), "X",IF(AND('Inserimento dati'!$B$3=$I$2, Tabella1[[#This Row],[MAR]]="X"), "X", IF(AND('Inserimento dati'!$B$3=$J$2, Tabella1[[#This Row],[MER]]="X"), "X",IF(AND('Inserimento dati'!$B$3=$K$2, Tabella1[[#This Row],[GIO]]="X"), "X", IF(AND('Inserimento dati'!$B$3=$L$2, Tabella1[[#This Row],[VEN]]="X"), "X","")))))</f>
        <v/>
      </c>
      <c r="U310" s="65" t="str">
        <f t="shared" ca="1" si="7"/>
        <v/>
      </c>
    </row>
    <row r="311" spans="1:22" ht="30" hidden="1" x14ac:dyDescent="0.25">
      <c r="A311" s="24"/>
      <c r="B311" s="24" t="str">
        <f t="shared" si="8"/>
        <v>X</v>
      </c>
      <c r="C311" s="24" t="str">
        <f>IF(OR(Tabella1[[#This Row],[LUN]]="X",Tabella1[[#This Row],[MAR]]="X",Tabella1[[#This Row],[MER]]="X",Tabella1[[#This Row],[GIO]]="X",Tabella1[[#This Row],[VEN]]="X",),"X","")</f>
        <v/>
      </c>
      <c r="D311" s="25" t="s">
        <v>961</v>
      </c>
      <c r="E311" s="26" t="s">
        <v>1589</v>
      </c>
      <c r="F311" s="26">
        <v>600</v>
      </c>
      <c r="G311" s="26" t="s">
        <v>1590</v>
      </c>
      <c r="H311" s="27"/>
      <c r="I311" s="27"/>
      <c r="J311" s="27"/>
      <c r="K311" s="27"/>
      <c r="L311" s="27"/>
      <c r="M311" s="28" t="s">
        <v>886</v>
      </c>
      <c r="N311" s="28"/>
      <c r="O311" s="29"/>
      <c r="P311" s="28"/>
      <c r="Q311" s="26" t="s">
        <v>1591</v>
      </c>
      <c r="R311" s="28">
        <v>45779</v>
      </c>
      <c r="S311" s="28" t="s">
        <v>35</v>
      </c>
      <c r="T311" s="24" t="str">
        <f ca="1">IF(AND('Inserimento dati'!$B$3=$H$2, Tabella1[[#This Row],[LUN]]="X"), "X",IF(AND('Inserimento dati'!$B$3=$I$2, Tabella1[[#This Row],[MAR]]="X"), "X", IF(AND('Inserimento dati'!$B$3=$J$2, Tabella1[[#This Row],[MER]]="X"), "X",IF(AND('Inserimento dati'!$B$3=$K$2, Tabella1[[#This Row],[GIO]]="X"), "X", IF(AND('Inserimento dati'!$B$3=$L$2, Tabella1[[#This Row],[VEN]]="X"), "X","")))))</f>
        <v/>
      </c>
      <c r="U311" s="65" t="str">
        <f t="shared" ca="1" si="7"/>
        <v/>
      </c>
    </row>
    <row r="312" spans="1:22" ht="30" hidden="1" x14ac:dyDescent="0.25">
      <c r="A312" s="24"/>
      <c r="B312" s="24" t="str">
        <f t="shared" si="8"/>
        <v>X</v>
      </c>
      <c r="C312" s="24" t="str">
        <f>IF(OR(Tabella1[[#This Row],[LUN]]="X",Tabella1[[#This Row],[MAR]]="X",Tabella1[[#This Row],[MER]]="X",Tabella1[[#This Row],[GIO]]="X",Tabella1[[#This Row],[VEN]]="X",),"X","")</f>
        <v/>
      </c>
      <c r="D312" s="25" t="s">
        <v>961</v>
      </c>
      <c r="E312" s="26" t="s">
        <v>1596</v>
      </c>
      <c r="F312" s="26">
        <v>600</v>
      </c>
      <c r="G312" s="26" t="s">
        <v>1597</v>
      </c>
      <c r="H312" s="27"/>
      <c r="I312" s="27"/>
      <c r="J312" s="27"/>
      <c r="K312" s="27"/>
      <c r="L312" s="27"/>
      <c r="M312" s="28" t="s">
        <v>886</v>
      </c>
      <c r="N312" s="28"/>
      <c r="O312" s="29"/>
      <c r="P312" s="28"/>
      <c r="Q312" s="26" t="s">
        <v>1598</v>
      </c>
      <c r="R312" s="28">
        <v>45715</v>
      </c>
      <c r="S312" s="28" t="s">
        <v>76</v>
      </c>
      <c r="T312" s="24" t="str">
        <f ca="1">IF(AND('Inserimento dati'!$B$3=$H$2, Tabella1[[#This Row],[LUN]]="X"), "X",IF(AND('Inserimento dati'!$B$3=$I$2, Tabella1[[#This Row],[MAR]]="X"), "X", IF(AND('Inserimento dati'!$B$3=$J$2, Tabella1[[#This Row],[MER]]="X"), "X",IF(AND('Inserimento dati'!$B$3=$K$2, Tabella1[[#This Row],[GIO]]="X"), "X", IF(AND('Inserimento dati'!$B$3=$L$2, Tabella1[[#This Row],[VEN]]="X"), "X","")))))</f>
        <v/>
      </c>
      <c r="U312" s="65" t="str">
        <f t="shared" ca="1" si="7"/>
        <v/>
      </c>
    </row>
    <row r="313" spans="1:22" ht="23.25" hidden="1" x14ac:dyDescent="0.25">
      <c r="A313" s="24"/>
      <c r="B313" s="24" t="str">
        <f t="shared" si="8"/>
        <v>X</v>
      </c>
      <c r="C313" s="24" t="str">
        <f>IF(OR(Tabella1[[#This Row],[LUN]]="X",Tabella1[[#This Row],[MAR]]="X",Tabella1[[#This Row],[MER]]="X",Tabella1[[#This Row],[GIO]]="X",Tabella1[[#This Row],[VEN]]="X",),"X","")</f>
        <v/>
      </c>
      <c r="D313" s="25" t="s">
        <v>961</v>
      </c>
      <c r="E313" s="26" t="s">
        <v>1599</v>
      </c>
      <c r="F313" s="26">
        <v>600</v>
      </c>
      <c r="G313" s="26" t="s">
        <v>1600</v>
      </c>
      <c r="H313" s="27"/>
      <c r="I313" s="27"/>
      <c r="J313" s="27"/>
      <c r="K313" s="27"/>
      <c r="L313" s="27"/>
      <c r="M313" s="28" t="s">
        <v>886</v>
      </c>
      <c r="N313" s="28"/>
      <c r="O313" s="29"/>
      <c r="P313" s="28"/>
      <c r="Q313" s="26" t="s">
        <v>1601</v>
      </c>
      <c r="R313" s="28">
        <v>45715</v>
      </c>
      <c r="S313" s="28" t="s">
        <v>56</v>
      </c>
      <c r="T313" s="24" t="str">
        <f ca="1">IF(AND('Inserimento dati'!$B$3=$H$2, Tabella1[[#This Row],[LUN]]="X"), "X",IF(AND('Inserimento dati'!$B$3=$I$2, Tabella1[[#This Row],[MAR]]="X"), "X", IF(AND('Inserimento dati'!$B$3=$J$2, Tabella1[[#This Row],[MER]]="X"), "X",IF(AND('Inserimento dati'!$B$3=$K$2, Tabella1[[#This Row],[GIO]]="X"), "X", IF(AND('Inserimento dati'!$B$3=$L$2, Tabella1[[#This Row],[VEN]]="X"), "X","")))))</f>
        <v/>
      </c>
      <c r="U313" s="65" t="str">
        <f t="shared" ca="1" si="7"/>
        <v/>
      </c>
    </row>
    <row r="314" spans="1:22" ht="30" hidden="1" x14ac:dyDescent="0.25">
      <c r="A314" s="24"/>
      <c r="B314" s="24" t="str">
        <f t="shared" si="8"/>
        <v>X</v>
      </c>
      <c r="C314" s="24" t="str">
        <f>IF(OR(Tabella1[[#This Row],[LUN]]="X",Tabella1[[#This Row],[MAR]]="X",Tabella1[[#This Row],[MER]]="X",Tabella1[[#This Row],[GIO]]="X",Tabella1[[#This Row],[VEN]]="X",),"X","")</f>
        <v/>
      </c>
      <c r="D314" s="25" t="s">
        <v>961</v>
      </c>
      <c r="E314" s="26" t="s">
        <v>1602</v>
      </c>
      <c r="F314" s="26">
        <v>1000</v>
      </c>
      <c r="G314" s="26" t="s">
        <v>1603</v>
      </c>
      <c r="H314" s="27"/>
      <c r="I314" s="27"/>
      <c r="J314" s="27"/>
      <c r="K314" s="27"/>
      <c r="L314" s="27"/>
      <c r="M314" s="28" t="s">
        <v>886</v>
      </c>
      <c r="N314" s="28"/>
      <c r="O314" s="29"/>
      <c r="P314" s="28"/>
      <c r="Q314" s="26" t="s">
        <v>1604</v>
      </c>
      <c r="R314" s="28">
        <v>45707</v>
      </c>
      <c r="S314" s="28" t="s">
        <v>76</v>
      </c>
      <c r="T314" s="24" t="str">
        <f ca="1">IF(AND('Inserimento dati'!$B$3=$H$2, Tabella1[[#This Row],[LUN]]="X"), "X",IF(AND('Inserimento dati'!$B$3=$I$2, Tabella1[[#This Row],[MAR]]="X"), "X", IF(AND('Inserimento dati'!$B$3=$J$2, Tabella1[[#This Row],[MER]]="X"), "X",IF(AND('Inserimento dati'!$B$3=$K$2, Tabella1[[#This Row],[GIO]]="X"), "X", IF(AND('Inserimento dati'!$B$3=$L$2, Tabella1[[#This Row],[VEN]]="X"), "X","")))))</f>
        <v/>
      </c>
      <c r="U314" s="64" t="str">
        <f t="shared" ca="1" si="7"/>
        <v/>
      </c>
    </row>
    <row r="315" spans="1:22" ht="30" hidden="1" x14ac:dyDescent="0.25">
      <c r="A315" s="24"/>
      <c r="B315" s="24" t="str">
        <f t="shared" si="8"/>
        <v>X</v>
      </c>
      <c r="C315" s="24" t="str">
        <f>IF(OR(Tabella1[[#This Row],[LUN]]="X",Tabella1[[#This Row],[MAR]]="X",Tabella1[[#This Row],[MER]]="X",Tabella1[[#This Row],[GIO]]="X",Tabella1[[#This Row],[VEN]]="X",),"X","")</f>
        <v/>
      </c>
      <c r="D315" s="25" t="s">
        <v>961</v>
      </c>
      <c r="E315" s="26" t="s">
        <v>1605</v>
      </c>
      <c r="F315" s="26">
        <v>500</v>
      </c>
      <c r="G315" s="26" t="s">
        <v>1606</v>
      </c>
      <c r="H315" s="27"/>
      <c r="I315" s="27"/>
      <c r="J315" s="27"/>
      <c r="K315" s="27"/>
      <c r="L315" s="27"/>
      <c r="M315" s="28" t="s">
        <v>886</v>
      </c>
      <c r="N315" s="28"/>
      <c r="O315" s="29" t="s">
        <v>109</v>
      </c>
      <c r="P315" s="28"/>
      <c r="Q315" s="26" t="s">
        <v>1607</v>
      </c>
      <c r="R315" s="28">
        <v>45705</v>
      </c>
      <c r="S315" s="28" t="s">
        <v>1608</v>
      </c>
      <c r="T315" s="24" t="str">
        <f ca="1">IF(AND('Inserimento dati'!$B$3=$H$2, Tabella1[[#This Row],[LUN]]="X"), "X",IF(AND('Inserimento dati'!$B$3=$I$2, Tabella1[[#This Row],[MAR]]="X"), "X", IF(AND('Inserimento dati'!$B$3=$J$2, Tabella1[[#This Row],[MER]]="X"), "X",IF(AND('Inserimento dati'!$B$3=$K$2, Tabella1[[#This Row],[GIO]]="X"), "X", IF(AND('Inserimento dati'!$B$3=$L$2, Tabella1[[#This Row],[VEN]]="X"), "X","")))))</f>
        <v/>
      </c>
      <c r="U315" s="64" t="str">
        <f t="shared" ca="1" si="7"/>
        <v/>
      </c>
    </row>
    <row r="316" spans="1:22" ht="30" hidden="1" x14ac:dyDescent="0.25">
      <c r="A316" s="24"/>
      <c r="B316" s="24" t="str">
        <f t="shared" si="8"/>
        <v>X</v>
      </c>
      <c r="C316" s="24" t="str">
        <f>IF(OR(Tabella1[[#This Row],[LUN]]="X",Tabella1[[#This Row],[MAR]]="X",Tabella1[[#This Row],[MER]]="X",Tabella1[[#This Row],[GIO]]="X",Tabella1[[#This Row],[VEN]]="X",),"X","")</f>
        <v/>
      </c>
      <c r="D316" s="25" t="s">
        <v>961</v>
      </c>
      <c r="E316" s="26" t="s">
        <v>1609</v>
      </c>
      <c r="F316" s="26">
        <v>600</v>
      </c>
      <c r="G316" s="26" t="s">
        <v>1610</v>
      </c>
      <c r="H316" s="27"/>
      <c r="I316" s="27"/>
      <c r="J316" s="27"/>
      <c r="K316" s="27"/>
      <c r="L316" s="27"/>
      <c r="M316" s="28" t="s">
        <v>886</v>
      </c>
      <c r="N316" s="28"/>
      <c r="O316" s="29" t="s">
        <v>109</v>
      </c>
      <c r="P316" s="28"/>
      <c r="Q316" s="26" t="s">
        <v>1611</v>
      </c>
      <c r="R316" s="28">
        <v>45687</v>
      </c>
      <c r="S316" s="28" t="s">
        <v>68</v>
      </c>
      <c r="T316" s="24" t="str">
        <f ca="1">IF(AND('Inserimento dati'!$B$3=$H$2, Tabella1[[#This Row],[LUN]]="X"), "X",IF(AND('Inserimento dati'!$B$3=$I$2, Tabella1[[#This Row],[MAR]]="X"), "X", IF(AND('Inserimento dati'!$B$3=$J$2, Tabella1[[#This Row],[MER]]="X"), "X",IF(AND('Inserimento dati'!$B$3=$K$2, Tabella1[[#This Row],[GIO]]="X"), "X", IF(AND('Inserimento dati'!$B$3=$L$2, Tabella1[[#This Row],[VEN]]="X"), "X","")))))</f>
        <v/>
      </c>
      <c r="U316" s="64" t="str">
        <f t="shared" ca="1" si="7"/>
        <v/>
      </c>
      <c r="V316" s="71">
        <v>46129.503125000003</v>
      </c>
    </row>
    <row r="317" spans="1:22" ht="23.25" hidden="1" x14ac:dyDescent="0.25">
      <c r="A317" s="24"/>
      <c r="B317" s="24"/>
      <c r="C317" s="24" t="str">
        <f>IF(OR(Tabella1[[#This Row],[LUN]]="X",Tabella1[[#This Row],[MAR]]="X",Tabella1[[#This Row],[MER]]="X",Tabella1[[#This Row],[GIO]]="X",Tabella1[[#This Row],[VEN]]="X",),"X","")</f>
        <v/>
      </c>
      <c r="D317" s="25" t="s">
        <v>961</v>
      </c>
      <c r="E317" s="26" t="s">
        <v>5042</v>
      </c>
      <c r="F317" s="26">
        <v>600</v>
      </c>
      <c r="G317" s="26" t="s">
        <v>5043</v>
      </c>
      <c r="H317" s="27"/>
      <c r="I317" s="27"/>
      <c r="J317" s="27"/>
      <c r="K317" s="27"/>
      <c r="L317" s="27"/>
      <c r="M317" s="59" t="s">
        <v>3236</v>
      </c>
      <c r="N317" s="28"/>
      <c r="O317" s="29"/>
      <c r="P317" s="28"/>
      <c r="Q317" s="26" t="s">
        <v>5101</v>
      </c>
      <c r="R317" s="28"/>
      <c r="S317" s="28"/>
      <c r="T317" s="30" t="str">
        <f ca="1">IF(AND('Inserimento dati'!$B$3=$H$2, Tabella1[[#This Row],[LUN]]="X"), "X",IF(AND('Inserimento dati'!$B$3=$I$2, Tabella1[[#This Row],[MAR]]="X"), "X", IF(AND('Inserimento dati'!$B$3=$J$2, Tabella1[[#This Row],[MER]]="X"), "X",IF(AND('Inserimento dati'!$B$3=$K$2, Tabella1[[#This Row],[GIO]]="X"), "X", IF(AND('Inserimento dati'!$B$3=$L$2, Tabella1[[#This Row],[VEN]]="X"), "X","")))))</f>
        <v/>
      </c>
      <c r="U317" s="54"/>
    </row>
    <row r="318" spans="1:22" ht="23.25" hidden="1" x14ac:dyDescent="0.25">
      <c r="A318" s="24"/>
      <c r="B318" s="24"/>
      <c r="C318" s="24" t="str">
        <f>IF(OR(Tabella1[[#This Row],[LUN]]="X",Tabella1[[#This Row],[MAR]]="X",Tabella1[[#This Row],[MER]]="X",Tabella1[[#This Row],[GIO]]="X",Tabella1[[#This Row],[VEN]]="X",),"X","")</f>
        <v/>
      </c>
      <c r="D318" s="25" t="s">
        <v>961</v>
      </c>
      <c r="E318" s="26" t="s">
        <v>4539</v>
      </c>
      <c r="F318" s="26">
        <v>600</v>
      </c>
      <c r="G318" s="26" t="s">
        <v>4540</v>
      </c>
      <c r="H318" s="27"/>
      <c r="I318" s="27"/>
      <c r="J318" s="27"/>
      <c r="K318" s="27"/>
      <c r="L318" s="27"/>
      <c r="M318" s="59"/>
      <c r="N318" s="28"/>
      <c r="O318" s="29"/>
      <c r="P318" s="28"/>
      <c r="Q318" s="26"/>
      <c r="R318" s="28"/>
      <c r="S318" s="28"/>
      <c r="T318" s="30" t="str">
        <f ca="1">IF(AND('Inserimento dati'!$B$3=$H$2, Tabella1[[#This Row],[LUN]]="X"), "X",IF(AND('Inserimento dati'!$B$3=$I$2, Tabella1[[#This Row],[MAR]]="X"), "X", IF(AND('Inserimento dati'!$B$3=$J$2, Tabella1[[#This Row],[MER]]="X"), "X",IF(AND('Inserimento dati'!$B$3=$K$2, Tabella1[[#This Row],[GIO]]="X"), "X", IF(AND('Inserimento dati'!$B$3=$L$2, Tabella1[[#This Row],[VEN]]="X"), "X","")))))</f>
        <v/>
      </c>
      <c r="U318" s="54"/>
      <c r="V318" s="71">
        <v>46121.683506944442</v>
      </c>
    </row>
  </sheetData>
  <mergeCells count="2">
    <mergeCell ref="A1:D1"/>
    <mergeCell ref="N2:P2"/>
  </mergeCells>
  <conditionalFormatting sqref="E141:G141 N141:S141 N294:S294 M295:S295 N296:S296 E238:G318 M297:S316 M238:S293">
    <cfRule type="expression" dxfId="16870" priority="2443">
      <formula>SEARCH("IN CORSO",$M141)&gt;0</formula>
    </cfRule>
    <cfRule type="expression" dxfId="16869" priority="2444">
      <formula>SEARCH("CHIUSO",$M141)&gt;0</formula>
    </cfRule>
    <cfRule type="expression" dxfId="16868" priority="2445">
      <formula>SEARCH("EMESSO",$M141)&gt;0</formula>
    </cfRule>
    <cfRule type="expression" dxfId="16867" priority="2446">
      <formula>SEARCH("RICHIESTO",$M141)&gt;0</formula>
    </cfRule>
    <cfRule type="expression" dxfId="16866" priority="2447">
      <formula>SEARCH("DA CHIUDERE",$M141)&gt;0</formula>
    </cfRule>
    <cfRule type="expression" dxfId="16865" priority="2448">
      <formula>SEARCH("INTERROTTO",$M141)&gt;0</formula>
    </cfRule>
  </conditionalFormatting>
  <conditionalFormatting sqref="E143:G143 M143:S143">
    <cfRule type="expression" dxfId="16864" priority="2455">
      <formula>SEARCH("IN CORSO",$M143)&gt;0</formula>
    </cfRule>
    <cfRule type="expression" dxfId="16863" priority="2456">
      <formula>SEARCH("CHIUSO",$M143)&gt;0</formula>
    </cfRule>
    <cfRule type="expression" dxfId="16862" priority="2457">
      <formula>SEARCH("EMESSO",$M143)&gt;0</formula>
    </cfRule>
    <cfRule type="expression" dxfId="16861" priority="2458">
      <formula>SEARCH("RICHIESTO",$M143)&gt;0</formula>
    </cfRule>
    <cfRule type="expression" dxfId="16860" priority="2459">
      <formula>SEARCH("DA CHIUDERE",$M143)&gt;0</formula>
    </cfRule>
    <cfRule type="expression" dxfId="16859" priority="2460">
      <formula>SEARCH("INTERROTTO",$M143)&gt;0</formula>
    </cfRule>
  </conditionalFormatting>
  <conditionalFormatting sqref="E142:G142 M142:S142">
    <cfRule type="expression" dxfId="16858" priority="2449">
      <formula>SEARCH("IN CORSO",$M142)&gt;0</formula>
    </cfRule>
    <cfRule type="expression" dxfId="16857" priority="2450">
      <formula>SEARCH("CHIUSO",$M142)&gt;0</formula>
    </cfRule>
    <cfRule type="expression" dxfId="16856" priority="2451">
      <formula>SEARCH("EMESSO",$M142)&gt;0</formula>
    </cfRule>
    <cfRule type="expression" dxfId="16855" priority="2452">
      <formula>SEARCH("RICHIESTO",$M142)&gt;0</formula>
    </cfRule>
    <cfRule type="expression" dxfId="16854" priority="2453">
      <formula>SEARCH("DA CHIUDERE",$M142)&gt;0</formula>
    </cfRule>
    <cfRule type="expression" dxfId="16853" priority="2454">
      <formula>SEARCH("INTERROTTO",$M142)&gt;0</formula>
    </cfRule>
  </conditionalFormatting>
  <conditionalFormatting sqref="M140">
    <cfRule type="expression" dxfId="16852" priority="2425">
      <formula>SEARCH("IN CORSO",$M140)&gt;0</formula>
    </cfRule>
    <cfRule type="expression" dxfId="16851" priority="2426">
      <formula>SEARCH("CHIUSO",$M140)&gt;0</formula>
    </cfRule>
    <cfRule type="expression" dxfId="16850" priority="2427">
      <formula>SEARCH("EMESSO",$M140)&gt;0</formula>
    </cfRule>
    <cfRule type="expression" dxfId="16849" priority="2428">
      <formula>SEARCH("RICHIESTO",$M140)&gt;0</formula>
    </cfRule>
    <cfRule type="expression" dxfId="16848" priority="2429">
      <formula>SEARCH("DA CHIUDERE",$M140)&gt;0</formula>
    </cfRule>
    <cfRule type="expression" dxfId="16847" priority="2430">
      <formula>SEARCH("INTERROTTO",$M140)&gt;0</formula>
    </cfRule>
  </conditionalFormatting>
  <conditionalFormatting sqref="M141">
    <cfRule type="expression" dxfId="16846" priority="2437">
      <formula>SEARCH("IN CORSO",$M141)&gt;0</formula>
    </cfRule>
    <cfRule type="expression" dxfId="16845" priority="2438">
      <formula>SEARCH("CHIUSO",$M141)&gt;0</formula>
    </cfRule>
    <cfRule type="expression" dxfId="16844" priority="2439">
      <formula>SEARCH("EMESSO",$M141)&gt;0</formula>
    </cfRule>
    <cfRule type="expression" dxfId="16843" priority="2440">
      <formula>SEARCH("RICHIESTO",$M141)&gt;0</formula>
    </cfRule>
    <cfRule type="expression" dxfId="16842" priority="2441">
      <formula>SEARCH("DA CHIUDERE",$M141)&gt;0</formula>
    </cfRule>
    <cfRule type="expression" dxfId="16841" priority="2442">
      <formula>SEARCH("INTERROTTO",$M141)&gt;0</formula>
    </cfRule>
  </conditionalFormatting>
  <conditionalFormatting sqref="E140:G140 N140:S140">
    <cfRule type="expression" dxfId="16840" priority="2431">
      <formula>SEARCH("IN CORSO",$M140)&gt;0</formula>
    </cfRule>
    <cfRule type="expression" dxfId="16839" priority="2432">
      <formula>SEARCH("CHIUSO",$M140)&gt;0</formula>
    </cfRule>
    <cfRule type="expression" dxfId="16838" priority="2433">
      <formula>SEARCH("EMESSO",$M140)&gt;0</formula>
    </cfRule>
    <cfRule type="expression" dxfId="16837" priority="2434">
      <formula>SEARCH("RICHIESTO",$M140)&gt;0</formula>
    </cfRule>
    <cfRule type="expression" dxfId="16836" priority="2435">
      <formula>SEARCH("DA CHIUDERE",$M140)&gt;0</formula>
    </cfRule>
    <cfRule type="expression" dxfId="16835" priority="2436">
      <formula>SEARCH("INTERROTTO",$M140)&gt;0</formula>
    </cfRule>
  </conditionalFormatting>
  <conditionalFormatting sqref="E138:G138 N138:S138">
    <cfRule type="expression" dxfId="16834" priority="2407">
      <formula>SEARCH("IN CORSO",$M138)&gt;0</formula>
    </cfRule>
    <cfRule type="expression" dxfId="16833" priority="2408">
      <formula>SEARCH("CHIUSO",$M138)&gt;0</formula>
    </cfRule>
    <cfRule type="expression" dxfId="16832" priority="2409">
      <formula>SEARCH("EMESSO",$M138)&gt;0</formula>
    </cfRule>
    <cfRule type="expression" dxfId="16831" priority="2410">
      <formula>SEARCH("RICHIESTO",$M138)&gt;0</formula>
    </cfRule>
    <cfRule type="expression" dxfId="16830" priority="2411">
      <formula>SEARCH("DA CHIUDERE",$M138)&gt;0</formula>
    </cfRule>
    <cfRule type="expression" dxfId="16829" priority="2412">
      <formula>SEARCH("INTERROTTO",$M138)&gt;0</formula>
    </cfRule>
  </conditionalFormatting>
  <conditionalFormatting sqref="E139:G139 N139:S139">
    <cfRule type="expression" dxfId="16828" priority="2419">
      <formula>SEARCH("IN CORSO",$M139)&gt;0</formula>
    </cfRule>
    <cfRule type="expression" dxfId="16827" priority="2420">
      <formula>SEARCH("CHIUSO",$M139)&gt;0</formula>
    </cfRule>
    <cfRule type="expression" dxfId="16826" priority="2421">
      <formula>SEARCH("EMESSO",$M139)&gt;0</formula>
    </cfRule>
    <cfRule type="expression" dxfId="16825" priority="2422">
      <formula>SEARCH("RICHIESTO",$M139)&gt;0</formula>
    </cfRule>
    <cfRule type="expression" dxfId="16824" priority="2423">
      <formula>SEARCH("DA CHIUDERE",$M139)&gt;0</formula>
    </cfRule>
    <cfRule type="expression" dxfId="16823" priority="2424">
      <formula>SEARCH("INTERROTTO",$M139)&gt;0</formula>
    </cfRule>
  </conditionalFormatting>
  <conditionalFormatting sqref="M139">
    <cfRule type="expression" dxfId="16822" priority="2413">
      <formula>SEARCH("IN CORSO",$M139)&gt;0</formula>
    </cfRule>
    <cfRule type="expression" dxfId="16821" priority="2414">
      <formula>SEARCH("CHIUSO",$M139)&gt;0</formula>
    </cfRule>
    <cfRule type="expression" dxfId="16820" priority="2415">
      <formula>SEARCH("EMESSO",$M139)&gt;0</formula>
    </cfRule>
    <cfRule type="expression" dxfId="16819" priority="2416">
      <formula>SEARCH("RICHIESTO",$M139)&gt;0</formula>
    </cfRule>
    <cfRule type="expression" dxfId="16818" priority="2417">
      <formula>SEARCH("DA CHIUDERE",$M139)&gt;0</formula>
    </cfRule>
    <cfRule type="expression" dxfId="16817" priority="2418">
      <formula>SEARCH("INTERROTTO",$M139)&gt;0</formula>
    </cfRule>
  </conditionalFormatting>
  <conditionalFormatting sqref="M137">
    <cfRule type="expression" dxfId="16816" priority="2389">
      <formula>SEARCH("IN CORSO",$M137)&gt;0</formula>
    </cfRule>
    <cfRule type="expression" dxfId="16815" priority="2390">
      <formula>SEARCH("CHIUSO",$M137)&gt;0</formula>
    </cfRule>
    <cfRule type="expression" dxfId="16814" priority="2391">
      <formula>SEARCH("EMESSO",$M137)&gt;0</formula>
    </cfRule>
    <cfRule type="expression" dxfId="16813" priority="2392">
      <formula>SEARCH("RICHIESTO",$M137)&gt;0</formula>
    </cfRule>
    <cfRule type="expression" dxfId="16812" priority="2393">
      <formula>SEARCH("DA CHIUDERE",$M137)&gt;0</formula>
    </cfRule>
    <cfRule type="expression" dxfId="16811" priority="2394">
      <formula>SEARCH("INTERROTTO",$M137)&gt;0</formula>
    </cfRule>
  </conditionalFormatting>
  <conditionalFormatting sqref="M138">
    <cfRule type="expression" dxfId="16810" priority="2401">
      <formula>SEARCH("IN CORSO",$M138)&gt;0</formula>
    </cfRule>
    <cfRule type="expression" dxfId="16809" priority="2402">
      <formula>SEARCH("CHIUSO",$M138)&gt;0</formula>
    </cfRule>
    <cfRule type="expression" dxfId="16808" priority="2403">
      <formula>SEARCH("EMESSO",$M138)&gt;0</formula>
    </cfRule>
    <cfRule type="expression" dxfId="16807" priority="2404">
      <formula>SEARCH("RICHIESTO",$M138)&gt;0</formula>
    </cfRule>
    <cfRule type="expression" dxfId="16806" priority="2405">
      <formula>SEARCH("DA CHIUDERE",$M138)&gt;0</formula>
    </cfRule>
    <cfRule type="expression" dxfId="16805" priority="2406">
      <formula>SEARCH("INTERROTTO",$M138)&gt;0</formula>
    </cfRule>
  </conditionalFormatting>
  <conditionalFormatting sqref="E137:G137 N137:S137">
    <cfRule type="expression" dxfId="16804" priority="2395">
      <formula>SEARCH("IN CORSO",$M137)&gt;0</formula>
    </cfRule>
    <cfRule type="expression" dxfId="16803" priority="2396">
      <formula>SEARCH("CHIUSO",$M137)&gt;0</formula>
    </cfRule>
    <cfRule type="expression" dxfId="16802" priority="2397">
      <formula>SEARCH("EMESSO",$M137)&gt;0</formula>
    </cfRule>
    <cfRule type="expression" dxfId="16801" priority="2398">
      <formula>SEARCH("RICHIESTO",$M137)&gt;0</formula>
    </cfRule>
    <cfRule type="expression" dxfId="16800" priority="2399">
      <formula>SEARCH("DA CHIUDERE",$M137)&gt;0</formula>
    </cfRule>
    <cfRule type="expression" dxfId="16799" priority="2400">
      <formula>SEARCH("INTERROTTO",$M137)&gt;0</formula>
    </cfRule>
  </conditionalFormatting>
  <conditionalFormatting sqref="E135:G135 N135:S135">
    <cfRule type="expression" dxfId="16798" priority="2371">
      <formula>SEARCH("IN CORSO",$M135)&gt;0</formula>
    </cfRule>
    <cfRule type="expression" dxfId="16797" priority="2372">
      <formula>SEARCH("CHIUSO",$M135)&gt;0</formula>
    </cfRule>
    <cfRule type="expression" dxfId="16796" priority="2373">
      <formula>SEARCH("EMESSO",$M135)&gt;0</formula>
    </cfRule>
    <cfRule type="expression" dxfId="16795" priority="2374">
      <formula>SEARCH("RICHIESTO",$M135)&gt;0</formula>
    </cfRule>
    <cfRule type="expression" dxfId="16794" priority="2375">
      <formula>SEARCH("DA CHIUDERE",$M135)&gt;0</formula>
    </cfRule>
    <cfRule type="expression" dxfId="16793" priority="2376">
      <formula>SEARCH("INTERROTTO",$M135)&gt;0</formula>
    </cfRule>
  </conditionalFormatting>
  <conditionalFormatting sqref="E136:G136 N136:S136">
    <cfRule type="expression" dxfId="16792" priority="2383">
      <formula>SEARCH("IN CORSO",$M136)&gt;0</formula>
    </cfRule>
    <cfRule type="expression" dxfId="16791" priority="2384">
      <formula>SEARCH("CHIUSO",$M136)&gt;0</formula>
    </cfRule>
    <cfRule type="expression" dxfId="16790" priority="2385">
      <formula>SEARCH("EMESSO",$M136)&gt;0</formula>
    </cfRule>
    <cfRule type="expression" dxfId="16789" priority="2386">
      <formula>SEARCH("RICHIESTO",$M136)&gt;0</formula>
    </cfRule>
    <cfRule type="expression" dxfId="16788" priority="2387">
      <formula>SEARCH("DA CHIUDERE",$M136)&gt;0</formula>
    </cfRule>
    <cfRule type="expression" dxfId="16787" priority="2388">
      <formula>SEARCH("INTERROTTO",$M136)&gt;0</formula>
    </cfRule>
  </conditionalFormatting>
  <conditionalFormatting sqref="M136">
    <cfRule type="expression" dxfId="16786" priority="2377">
      <formula>SEARCH("IN CORSO",$M136)&gt;0</formula>
    </cfRule>
    <cfRule type="expression" dxfId="16785" priority="2378">
      <formula>SEARCH("CHIUSO",$M136)&gt;0</formula>
    </cfRule>
    <cfRule type="expression" dxfId="16784" priority="2379">
      <formula>SEARCH("EMESSO",$M136)&gt;0</formula>
    </cfRule>
    <cfRule type="expression" dxfId="16783" priority="2380">
      <formula>SEARCH("RICHIESTO",$M136)&gt;0</formula>
    </cfRule>
    <cfRule type="expression" dxfId="16782" priority="2381">
      <formula>SEARCH("DA CHIUDERE",$M136)&gt;0</formula>
    </cfRule>
    <cfRule type="expression" dxfId="16781" priority="2382">
      <formula>SEARCH("INTERROTTO",$M136)&gt;0</formula>
    </cfRule>
  </conditionalFormatting>
  <conditionalFormatting sqref="M134">
    <cfRule type="expression" dxfId="16780" priority="2353">
      <formula>SEARCH("IN CORSO",$M134)&gt;0</formula>
    </cfRule>
    <cfRule type="expression" dxfId="16779" priority="2354">
      <formula>SEARCH("CHIUSO",$M134)&gt;0</formula>
    </cfRule>
    <cfRule type="expression" dxfId="16778" priority="2355">
      <formula>SEARCH("EMESSO",$M134)&gt;0</formula>
    </cfRule>
    <cfRule type="expression" dxfId="16777" priority="2356">
      <formula>SEARCH("RICHIESTO",$M134)&gt;0</formula>
    </cfRule>
    <cfRule type="expression" dxfId="16776" priority="2357">
      <formula>SEARCH("DA CHIUDERE",$M134)&gt;0</formula>
    </cfRule>
    <cfRule type="expression" dxfId="16775" priority="2358">
      <formula>SEARCH("INTERROTTO",$M134)&gt;0</formula>
    </cfRule>
  </conditionalFormatting>
  <conditionalFormatting sqref="M135">
    <cfRule type="expression" dxfId="16774" priority="2365">
      <formula>SEARCH("IN CORSO",$M135)&gt;0</formula>
    </cfRule>
    <cfRule type="expression" dxfId="16773" priority="2366">
      <formula>SEARCH("CHIUSO",$M135)&gt;0</formula>
    </cfRule>
    <cfRule type="expression" dxfId="16772" priority="2367">
      <formula>SEARCH("EMESSO",$M135)&gt;0</formula>
    </cfRule>
    <cfRule type="expression" dxfId="16771" priority="2368">
      <formula>SEARCH("RICHIESTO",$M135)&gt;0</formula>
    </cfRule>
    <cfRule type="expression" dxfId="16770" priority="2369">
      <formula>SEARCH("DA CHIUDERE",$M135)&gt;0</formula>
    </cfRule>
    <cfRule type="expression" dxfId="16769" priority="2370">
      <formula>SEARCH("INTERROTTO",$M135)&gt;0</formula>
    </cfRule>
  </conditionalFormatting>
  <conditionalFormatting sqref="E134:G134 N134:Q134">
    <cfRule type="expression" dxfId="16768" priority="2359">
      <formula>SEARCH("IN CORSO",$M134)&gt;0</formula>
    </cfRule>
    <cfRule type="expression" dxfId="16767" priority="2360">
      <formula>SEARCH("CHIUSO",$M134)&gt;0</formula>
    </cfRule>
    <cfRule type="expression" dxfId="16766" priority="2361">
      <formula>SEARCH("EMESSO",$M134)&gt;0</formula>
    </cfRule>
    <cfRule type="expression" dxfId="16765" priority="2362">
      <formula>SEARCH("RICHIESTO",$M134)&gt;0</formula>
    </cfRule>
    <cfRule type="expression" dxfId="16764" priority="2363">
      <formula>SEARCH("DA CHIUDERE",$M134)&gt;0</formula>
    </cfRule>
    <cfRule type="expression" dxfId="16763" priority="2364">
      <formula>SEARCH("INTERROTTO",$M134)&gt;0</formula>
    </cfRule>
  </conditionalFormatting>
  <conditionalFormatting sqref="R134:S134">
    <cfRule type="expression" dxfId="16762" priority="2335">
      <formula>SEARCH("IN CORSO",$M134)&gt;0</formula>
    </cfRule>
    <cfRule type="expression" dxfId="16761" priority="2336">
      <formula>SEARCH("CHIUSO",$M134)&gt;0</formula>
    </cfRule>
    <cfRule type="expression" dxfId="16760" priority="2337">
      <formula>SEARCH("EMESSO",$M134)&gt;0</formula>
    </cfRule>
    <cfRule type="expression" dxfId="16759" priority="2338">
      <formula>SEARCH("RICHIESTO",$M134)&gt;0</formula>
    </cfRule>
    <cfRule type="expression" dxfId="16758" priority="2339">
      <formula>SEARCH("DA CHIUDERE",$M134)&gt;0</formula>
    </cfRule>
    <cfRule type="expression" dxfId="16757" priority="2340">
      <formula>SEARCH("INTERROTTO",$M134)&gt;0</formula>
    </cfRule>
  </conditionalFormatting>
  <conditionalFormatting sqref="E133:G133 N133:S133">
    <cfRule type="expression" dxfId="16756" priority="2347">
      <formula>SEARCH("IN CORSO",$M133)&gt;0</formula>
    </cfRule>
    <cfRule type="expression" dxfId="16755" priority="2348">
      <formula>SEARCH("CHIUSO",$M133)&gt;0</formula>
    </cfRule>
    <cfRule type="expression" dxfId="16754" priority="2349">
      <formula>SEARCH("EMESSO",$M133)&gt;0</formula>
    </cfRule>
    <cfRule type="expression" dxfId="16753" priority="2350">
      <formula>SEARCH("RICHIESTO",$M133)&gt;0</formula>
    </cfRule>
    <cfRule type="expression" dxfId="16752" priority="2351">
      <formula>SEARCH("DA CHIUDERE",$M133)&gt;0</formula>
    </cfRule>
    <cfRule type="expression" dxfId="16751" priority="2352">
      <formula>SEARCH("INTERROTTO",$M133)&gt;0</formula>
    </cfRule>
  </conditionalFormatting>
  <conditionalFormatting sqref="M133">
    <cfRule type="expression" dxfId="16750" priority="2341">
      <formula>SEARCH("IN CORSO",$M133)&gt;0</formula>
    </cfRule>
    <cfRule type="expression" dxfId="16749" priority="2342">
      <formula>SEARCH("CHIUSO",$M133)&gt;0</formula>
    </cfRule>
    <cfRule type="expression" dxfId="16748" priority="2343">
      <formula>SEARCH("EMESSO",$M133)&gt;0</formula>
    </cfRule>
    <cfRule type="expression" dxfId="16747" priority="2344">
      <formula>SEARCH("RICHIESTO",$M133)&gt;0</formula>
    </cfRule>
    <cfRule type="expression" dxfId="16746" priority="2345">
      <formula>SEARCH("DA CHIUDERE",$M133)&gt;0</formula>
    </cfRule>
    <cfRule type="expression" dxfId="16745" priority="2346">
      <formula>SEARCH("INTERROTTO",$M133)&gt;0</formula>
    </cfRule>
  </conditionalFormatting>
  <conditionalFormatting sqref="S132">
    <cfRule type="expression" dxfId="16744" priority="2317">
      <formula>SEARCH("IN CORSO",$M132)&gt;0</formula>
    </cfRule>
    <cfRule type="expression" dxfId="16743" priority="2318">
      <formula>SEARCH("CHIUSO",$M132)&gt;0</formula>
    </cfRule>
    <cfRule type="expression" dxfId="16742" priority="2319">
      <formula>SEARCH("EMESSO",$M132)&gt;0</formula>
    </cfRule>
    <cfRule type="expression" dxfId="16741" priority="2320">
      <formula>SEARCH("RICHIESTO",$M132)&gt;0</formula>
    </cfRule>
    <cfRule type="expression" dxfId="16740" priority="2321">
      <formula>SEARCH("DA CHIUDERE",$M132)&gt;0</formula>
    </cfRule>
    <cfRule type="expression" dxfId="16739" priority="2322">
      <formula>SEARCH("INTERROTTO",$M132)&gt;0</formula>
    </cfRule>
  </conditionalFormatting>
  <conditionalFormatting sqref="E132:G132 N132:R132">
    <cfRule type="expression" dxfId="16738" priority="2329">
      <formula>SEARCH("IN CORSO",$M132)&gt;0</formula>
    </cfRule>
    <cfRule type="expression" dxfId="16737" priority="2330">
      <formula>SEARCH("CHIUSO",$M132)&gt;0</formula>
    </cfRule>
    <cfRule type="expression" dxfId="16736" priority="2331">
      <formula>SEARCH("EMESSO",$M132)&gt;0</formula>
    </cfRule>
    <cfRule type="expression" dxfId="16735" priority="2332">
      <formula>SEARCH("RICHIESTO",$M132)&gt;0</formula>
    </cfRule>
    <cfRule type="expression" dxfId="16734" priority="2333">
      <formula>SEARCH("DA CHIUDERE",$M132)&gt;0</formula>
    </cfRule>
    <cfRule type="expression" dxfId="16733" priority="2334">
      <formula>SEARCH("INTERROTTO",$M132)&gt;0</formula>
    </cfRule>
  </conditionalFormatting>
  <conditionalFormatting sqref="M132">
    <cfRule type="expression" dxfId="16732" priority="2323">
      <formula>SEARCH("IN CORSO",$M132)&gt;0</formula>
    </cfRule>
    <cfRule type="expression" dxfId="16731" priority="2324">
      <formula>SEARCH("CHIUSO",$M132)&gt;0</formula>
    </cfRule>
    <cfRule type="expression" dxfId="16730" priority="2325">
      <formula>SEARCH("EMESSO",$M132)&gt;0</formula>
    </cfRule>
    <cfRule type="expression" dxfId="16729" priority="2326">
      <formula>SEARCH("RICHIESTO",$M132)&gt;0</formula>
    </cfRule>
    <cfRule type="expression" dxfId="16728" priority="2327">
      <formula>SEARCH("DA CHIUDERE",$M132)&gt;0</formula>
    </cfRule>
    <cfRule type="expression" dxfId="16727" priority="2328">
      <formula>SEARCH("INTERROTTO",$M132)&gt;0</formula>
    </cfRule>
  </conditionalFormatting>
  <conditionalFormatting sqref="S131">
    <cfRule type="expression" dxfId="16726" priority="2299">
      <formula>SEARCH("IN CORSO",$M131)&gt;0</formula>
    </cfRule>
    <cfRule type="expression" dxfId="16725" priority="2300">
      <formula>SEARCH("CHIUSO",$M131)&gt;0</formula>
    </cfRule>
    <cfRule type="expression" dxfId="16724" priority="2301">
      <formula>SEARCH("EMESSO",$M131)&gt;0</formula>
    </cfRule>
    <cfRule type="expression" dxfId="16723" priority="2302">
      <formula>SEARCH("RICHIESTO",$M131)&gt;0</formula>
    </cfRule>
    <cfRule type="expression" dxfId="16722" priority="2303">
      <formula>SEARCH("DA CHIUDERE",$M131)&gt;0</formula>
    </cfRule>
    <cfRule type="expression" dxfId="16721" priority="2304">
      <formula>SEARCH("INTERROTTO",$M131)&gt;0</formula>
    </cfRule>
  </conditionalFormatting>
  <conditionalFormatting sqref="E131:G131 N131:R131">
    <cfRule type="expression" dxfId="16720" priority="2311">
      <formula>SEARCH("IN CORSO",$M131)&gt;0</formula>
    </cfRule>
    <cfRule type="expression" dxfId="16719" priority="2312">
      <formula>SEARCH("CHIUSO",$M131)&gt;0</formula>
    </cfRule>
    <cfRule type="expression" dxfId="16718" priority="2313">
      <formula>SEARCH("EMESSO",$M131)&gt;0</formula>
    </cfRule>
    <cfRule type="expression" dxfId="16717" priority="2314">
      <formula>SEARCH("RICHIESTO",$M131)&gt;0</formula>
    </cfRule>
    <cfRule type="expression" dxfId="16716" priority="2315">
      <formula>SEARCH("DA CHIUDERE",$M131)&gt;0</formula>
    </cfRule>
    <cfRule type="expression" dxfId="16715" priority="2316">
      <formula>SEARCH("INTERROTTO",$M131)&gt;0</formula>
    </cfRule>
  </conditionalFormatting>
  <conditionalFormatting sqref="M131">
    <cfRule type="expression" dxfId="16714" priority="2305">
      <formula>SEARCH("IN CORSO",$M131)&gt;0</formula>
    </cfRule>
    <cfRule type="expression" dxfId="16713" priority="2306">
      <formula>SEARCH("CHIUSO",$M131)&gt;0</formula>
    </cfRule>
    <cfRule type="expression" dxfId="16712" priority="2307">
      <formula>SEARCH("EMESSO",$M131)&gt;0</formula>
    </cfRule>
    <cfRule type="expression" dxfId="16711" priority="2308">
      <formula>SEARCH("RICHIESTO",$M131)&gt;0</formula>
    </cfRule>
    <cfRule type="expression" dxfId="16710" priority="2309">
      <formula>SEARCH("DA CHIUDERE",$M131)&gt;0</formula>
    </cfRule>
    <cfRule type="expression" dxfId="16709" priority="2310">
      <formula>SEARCH("INTERROTTO",$M131)&gt;0</formula>
    </cfRule>
  </conditionalFormatting>
  <conditionalFormatting sqref="S130">
    <cfRule type="expression" dxfId="16708" priority="2281">
      <formula>SEARCH("IN CORSO",$M130)&gt;0</formula>
    </cfRule>
    <cfRule type="expression" dxfId="16707" priority="2282">
      <formula>SEARCH("CHIUSO",$M130)&gt;0</formula>
    </cfRule>
    <cfRule type="expression" dxfId="16706" priority="2283">
      <formula>SEARCH("EMESSO",$M130)&gt;0</formula>
    </cfRule>
    <cfRule type="expression" dxfId="16705" priority="2284">
      <formula>SEARCH("RICHIESTO",$M130)&gt;0</formula>
    </cfRule>
    <cfRule type="expression" dxfId="16704" priority="2285">
      <formula>SEARCH("DA CHIUDERE",$M130)&gt;0</formula>
    </cfRule>
    <cfRule type="expression" dxfId="16703" priority="2286">
      <formula>SEARCH("INTERROTTO",$M130)&gt;0</formula>
    </cfRule>
  </conditionalFormatting>
  <conditionalFormatting sqref="E130:G130 N130:R130">
    <cfRule type="expression" dxfId="16702" priority="2293">
      <formula>SEARCH("IN CORSO",$M130)&gt;0</formula>
    </cfRule>
    <cfRule type="expression" dxfId="16701" priority="2294">
      <formula>SEARCH("CHIUSO",$M130)&gt;0</formula>
    </cfRule>
    <cfRule type="expression" dxfId="16700" priority="2295">
      <formula>SEARCH("EMESSO",$M130)&gt;0</formula>
    </cfRule>
    <cfRule type="expression" dxfId="16699" priority="2296">
      <formula>SEARCH("RICHIESTO",$M130)&gt;0</formula>
    </cfRule>
    <cfRule type="expression" dxfId="16698" priority="2297">
      <formula>SEARCH("DA CHIUDERE",$M130)&gt;0</formula>
    </cfRule>
    <cfRule type="expression" dxfId="16697" priority="2298">
      <formula>SEARCH("INTERROTTO",$M130)&gt;0</formula>
    </cfRule>
  </conditionalFormatting>
  <conditionalFormatting sqref="M130">
    <cfRule type="expression" dxfId="16696" priority="2287">
      <formula>SEARCH("IN CORSO",$M130)&gt;0</formula>
    </cfRule>
    <cfRule type="expression" dxfId="16695" priority="2288">
      <formula>SEARCH("CHIUSO",$M130)&gt;0</formula>
    </cfRule>
    <cfRule type="expression" dxfId="16694" priority="2289">
      <formula>SEARCH("EMESSO",$M130)&gt;0</formula>
    </cfRule>
    <cfRule type="expression" dxfId="16693" priority="2290">
      <formula>SEARCH("RICHIESTO",$M130)&gt;0</formula>
    </cfRule>
    <cfRule type="expression" dxfId="16692" priority="2291">
      <formula>SEARCH("DA CHIUDERE",$M130)&gt;0</formula>
    </cfRule>
    <cfRule type="expression" dxfId="16691" priority="2292">
      <formula>SEARCH("INTERROTTO",$M130)&gt;0</formula>
    </cfRule>
  </conditionalFormatting>
  <conditionalFormatting sqref="N318:Q318 M317:Q317">
    <cfRule type="expression" dxfId="16690" priority="3049">
      <formula>SEARCH("IN CORSO",$M317)&gt;0</formula>
    </cfRule>
    <cfRule type="expression" dxfId="16689" priority="3050">
      <formula>SEARCH("CHIUSO",$M317)&gt;0</formula>
    </cfRule>
    <cfRule type="expression" dxfId="16688" priority="3051">
      <formula>SEARCH("EMESSO",$M317)&gt;0</formula>
    </cfRule>
    <cfRule type="expression" dxfId="16687" priority="3052">
      <formula>SEARCH("RICHIESTO",$M317)&gt;0</formula>
    </cfRule>
    <cfRule type="expression" dxfId="16686" priority="3053">
      <formula>SEARCH("DA CHIUDERE",$M317)&gt;0</formula>
    </cfRule>
    <cfRule type="expression" dxfId="16685" priority="3054">
      <formula>SEARCH("INTERROTTO",$M317)&gt;0</formula>
    </cfRule>
  </conditionalFormatting>
  <conditionalFormatting sqref="E237:G237 M237:S237">
    <cfRule type="expression" dxfId="16684" priority="3043">
      <formula>SEARCH("IN CORSO",$M237)&gt;0</formula>
    </cfRule>
    <cfRule type="expression" dxfId="16683" priority="3044">
      <formula>SEARCH("CHIUSO",$M237)&gt;0</formula>
    </cfRule>
    <cfRule type="expression" dxfId="16682" priority="3045">
      <formula>SEARCH("EMESSO",$M237)&gt;0</formula>
    </cfRule>
    <cfRule type="expression" dxfId="16681" priority="3046">
      <formula>SEARCH("RICHIESTO",$M237)&gt;0</formula>
    </cfRule>
    <cfRule type="expression" dxfId="16680" priority="3047">
      <formula>SEARCH("DA CHIUDERE",$M237)&gt;0</formula>
    </cfRule>
    <cfRule type="expression" dxfId="16679" priority="3048">
      <formula>SEARCH("INTERROTTO",$M237)&gt;0</formula>
    </cfRule>
  </conditionalFormatting>
  <conditionalFormatting sqref="E236:G236 M236:S236">
    <cfRule type="expression" dxfId="16678" priority="3037">
      <formula>SEARCH("IN CORSO",$M236)&gt;0</formula>
    </cfRule>
    <cfRule type="expression" dxfId="16677" priority="3038">
      <formula>SEARCH("CHIUSO",$M236)&gt;0</formula>
    </cfRule>
    <cfRule type="expression" dxfId="16676" priority="3039">
      <formula>SEARCH("EMESSO",$M236)&gt;0</formula>
    </cfRule>
    <cfRule type="expression" dxfId="16675" priority="3040">
      <formula>SEARCH("RICHIESTO",$M236)&gt;0</formula>
    </cfRule>
    <cfRule type="expression" dxfId="16674" priority="3041">
      <formula>SEARCH("DA CHIUDERE",$M236)&gt;0</formula>
    </cfRule>
    <cfRule type="expression" dxfId="16673" priority="3042">
      <formula>SEARCH("INTERROTTO",$M236)&gt;0</formula>
    </cfRule>
  </conditionalFormatting>
  <conditionalFormatting sqref="E235:G235 M235:S235">
    <cfRule type="expression" dxfId="16672" priority="3031">
      <formula>SEARCH("IN CORSO",$M235)&gt;0</formula>
    </cfRule>
    <cfRule type="expression" dxfId="16671" priority="3032">
      <formula>SEARCH("CHIUSO",$M235)&gt;0</formula>
    </cfRule>
    <cfRule type="expression" dxfId="16670" priority="3033">
      <formula>SEARCH("EMESSO",$M235)&gt;0</formula>
    </cfRule>
    <cfRule type="expression" dxfId="16669" priority="3034">
      <formula>SEARCH("RICHIESTO",$M235)&gt;0</formula>
    </cfRule>
    <cfRule type="expression" dxfId="16668" priority="3035">
      <formula>SEARCH("DA CHIUDERE",$M235)&gt;0</formula>
    </cfRule>
    <cfRule type="expression" dxfId="16667" priority="3036">
      <formula>SEARCH("INTERROTTO",$M235)&gt;0</formula>
    </cfRule>
  </conditionalFormatting>
  <conditionalFormatting sqref="E234:G234 M234:S234">
    <cfRule type="expression" dxfId="16666" priority="3025">
      <formula>SEARCH("IN CORSO",$M234)&gt;0</formula>
    </cfRule>
    <cfRule type="expression" dxfId="16665" priority="3026">
      <formula>SEARCH("CHIUSO",$M234)&gt;0</formula>
    </cfRule>
    <cfRule type="expression" dxfId="16664" priority="3027">
      <formula>SEARCH("EMESSO",$M234)&gt;0</formula>
    </cfRule>
    <cfRule type="expression" dxfId="16663" priority="3028">
      <formula>SEARCH("RICHIESTO",$M234)&gt;0</formula>
    </cfRule>
    <cfRule type="expression" dxfId="16662" priority="3029">
      <formula>SEARCH("DA CHIUDERE",$M234)&gt;0</formula>
    </cfRule>
    <cfRule type="expression" dxfId="16661" priority="3030">
      <formula>SEARCH("INTERROTTO",$M234)&gt;0</formula>
    </cfRule>
  </conditionalFormatting>
  <conditionalFormatting sqref="E233:G233 M233:S233">
    <cfRule type="expression" dxfId="16660" priority="3019">
      <formula>SEARCH("IN CORSO",$M233)&gt;0</formula>
    </cfRule>
    <cfRule type="expression" dxfId="16659" priority="3020">
      <formula>SEARCH("CHIUSO",$M233)&gt;0</formula>
    </cfRule>
    <cfRule type="expression" dxfId="16658" priority="3021">
      <formula>SEARCH("EMESSO",$M233)&gt;0</formula>
    </cfRule>
    <cfRule type="expression" dxfId="16657" priority="3022">
      <formula>SEARCH("RICHIESTO",$M233)&gt;0</formula>
    </cfRule>
    <cfRule type="expression" dxfId="16656" priority="3023">
      <formula>SEARCH("DA CHIUDERE",$M233)&gt;0</formula>
    </cfRule>
    <cfRule type="expression" dxfId="16655" priority="3024">
      <formula>SEARCH("INTERROTTO",$M233)&gt;0</formula>
    </cfRule>
  </conditionalFormatting>
  <conditionalFormatting sqref="E232:G232 M232:S232">
    <cfRule type="expression" dxfId="16654" priority="3013">
      <formula>SEARCH("IN CORSO",$M232)&gt;0</formula>
    </cfRule>
    <cfRule type="expression" dxfId="16653" priority="3014">
      <formula>SEARCH("CHIUSO",$M232)&gt;0</formula>
    </cfRule>
    <cfRule type="expression" dxfId="16652" priority="3015">
      <formula>SEARCH("EMESSO",$M232)&gt;0</formula>
    </cfRule>
    <cfRule type="expression" dxfId="16651" priority="3016">
      <formula>SEARCH("RICHIESTO",$M232)&gt;0</formula>
    </cfRule>
    <cfRule type="expression" dxfId="16650" priority="3017">
      <formula>SEARCH("DA CHIUDERE",$M232)&gt;0</formula>
    </cfRule>
    <cfRule type="expression" dxfId="16649" priority="3018">
      <formula>SEARCH("INTERROTTO",$M232)&gt;0</formula>
    </cfRule>
  </conditionalFormatting>
  <conditionalFormatting sqref="E231:G231 M231:S231">
    <cfRule type="expression" dxfId="16648" priority="3007">
      <formula>SEARCH("IN CORSO",$M231)&gt;0</formula>
    </cfRule>
    <cfRule type="expression" dxfId="16647" priority="3008">
      <formula>SEARCH("CHIUSO",$M231)&gt;0</formula>
    </cfRule>
    <cfRule type="expression" dxfId="16646" priority="3009">
      <formula>SEARCH("EMESSO",$M231)&gt;0</formula>
    </cfRule>
    <cfRule type="expression" dxfId="16645" priority="3010">
      <formula>SEARCH("RICHIESTO",$M231)&gt;0</formula>
    </cfRule>
    <cfRule type="expression" dxfId="16644" priority="3011">
      <formula>SEARCH("DA CHIUDERE",$M231)&gt;0</formula>
    </cfRule>
    <cfRule type="expression" dxfId="16643" priority="3012">
      <formula>SEARCH("INTERROTTO",$M231)&gt;0</formula>
    </cfRule>
  </conditionalFormatting>
  <conditionalFormatting sqref="E230:G230 M230:S230">
    <cfRule type="expression" dxfId="16642" priority="3001">
      <formula>SEARCH("IN CORSO",$M230)&gt;0</formula>
    </cfRule>
    <cfRule type="expression" dxfId="16641" priority="3002">
      <formula>SEARCH("CHIUSO",$M230)&gt;0</formula>
    </cfRule>
    <cfRule type="expression" dxfId="16640" priority="3003">
      <formula>SEARCH("EMESSO",$M230)&gt;0</formula>
    </cfRule>
    <cfRule type="expression" dxfId="16639" priority="3004">
      <formula>SEARCH("RICHIESTO",$M230)&gt;0</formula>
    </cfRule>
    <cfRule type="expression" dxfId="16638" priority="3005">
      <formula>SEARCH("DA CHIUDERE",$M230)&gt;0</formula>
    </cfRule>
    <cfRule type="expression" dxfId="16637" priority="3006">
      <formula>SEARCH("INTERROTTO",$M230)&gt;0</formula>
    </cfRule>
  </conditionalFormatting>
  <conditionalFormatting sqref="E229:G229 M229:S229">
    <cfRule type="expression" dxfId="16636" priority="2995">
      <formula>SEARCH("IN CORSO",$M229)&gt;0</formula>
    </cfRule>
    <cfRule type="expression" dxfId="16635" priority="2996">
      <formula>SEARCH("CHIUSO",$M229)&gt;0</formula>
    </cfRule>
    <cfRule type="expression" dxfId="16634" priority="2997">
      <formula>SEARCH("EMESSO",$M229)&gt;0</formula>
    </cfRule>
    <cfRule type="expression" dxfId="16633" priority="2998">
      <formula>SEARCH("RICHIESTO",$M229)&gt;0</formula>
    </cfRule>
    <cfRule type="expression" dxfId="16632" priority="2999">
      <formula>SEARCH("DA CHIUDERE",$M229)&gt;0</formula>
    </cfRule>
    <cfRule type="expression" dxfId="16631" priority="3000">
      <formula>SEARCH("INTERROTTO",$M229)&gt;0</formula>
    </cfRule>
  </conditionalFormatting>
  <conditionalFormatting sqref="E228:G228 M228:S228">
    <cfRule type="expression" dxfId="16630" priority="2989">
      <formula>SEARCH("IN CORSO",$M228)&gt;0</formula>
    </cfRule>
    <cfRule type="expression" dxfId="16629" priority="2990">
      <formula>SEARCH("CHIUSO",$M228)&gt;0</formula>
    </cfRule>
    <cfRule type="expression" dxfId="16628" priority="2991">
      <formula>SEARCH("EMESSO",$M228)&gt;0</formula>
    </cfRule>
    <cfRule type="expression" dxfId="16627" priority="2992">
      <formula>SEARCH("RICHIESTO",$M228)&gt;0</formula>
    </cfRule>
    <cfRule type="expression" dxfId="16626" priority="2993">
      <formula>SEARCH("DA CHIUDERE",$M228)&gt;0</formula>
    </cfRule>
    <cfRule type="expression" dxfId="16625" priority="2994">
      <formula>SEARCH("INTERROTTO",$M228)&gt;0</formula>
    </cfRule>
  </conditionalFormatting>
  <conditionalFormatting sqref="E227:G227 M227:S227">
    <cfRule type="expression" dxfId="16624" priority="2983">
      <formula>SEARCH("IN CORSO",$M227)&gt;0</formula>
    </cfRule>
    <cfRule type="expression" dxfId="16623" priority="2984">
      <formula>SEARCH("CHIUSO",$M227)&gt;0</formula>
    </cfRule>
    <cfRule type="expression" dxfId="16622" priority="2985">
      <formula>SEARCH("EMESSO",$M227)&gt;0</formula>
    </cfRule>
    <cfRule type="expression" dxfId="16621" priority="2986">
      <formula>SEARCH("RICHIESTO",$M227)&gt;0</formula>
    </cfRule>
    <cfRule type="expression" dxfId="16620" priority="2987">
      <formula>SEARCH("DA CHIUDERE",$M227)&gt;0</formula>
    </cfRule>
    <cfRule type="expression" dxfId="16619" priority="2988">
      <formula>SEARCH("INTERROTTO",$M227)&gt;0</formula>
    </cfRule>
  </conditionalFormatting>
  <conditionalFormatting sqref="E226:G226 M226:S226">
    <cfRule type="expression" dxfId="16618" priority="2977">
      <formula>SEARCH("IN CORSO",$M226)&gt;0</formula>
    </cfRule>
    <cfRule type="expression" dxfId="16617" priority="2978">
      <formula>SEARCH("CHIUSO",$M226)&gt;0</formula>
    </cfRule>
    <cfRule type="expression" dxfId="16616" priority="2979">
      <formula>SEARCH("EMESSO",$M226)&gt;0</formula>
    </cfRule>
    <cfRule type="expression" dxfId="16615" priority="2980">
      <formula>SEARCH("RICHIESTO",$M226)&gt;0</formula>
    </cfRule>
    <cfRule type="expression" dxfId="16614" priority="2981">
      <formula>SEARCH("DA CHIUDERE",$M226)&gt;0</formula>
    </cfRule>
    <cfRule type="expression" dxfId="16613" priority="2982">
      <formula>SEARCH("INTERROTTO",$M226)&gt;0</formula>
    </cfRule>
  </conditionalFormatting>
  <conditionalFormatting sqref="E225:G225 M225:S225">
    <cfRule type="expression" dxfId="16612" priority="2971">
      <formula>SEARCH("IN CORSO",$M225)&gt;0</formula>
    </cfRule>
    <cfRule type="expression" dxfId="16611" priority="2972">
      <formula>SEARCH("CHIUSO",$M225)&gt;0</formula>
    </cfRule>
    <cfRule type="expression" dxfId="16610" priority="2973">
      <formula>SEARCH("EMESSO",$M225)&gt;0</formula>
    </cfRule>
    <cfRule type="expression" dxfId="16609" priority="2974">
      <formula>SEARCH("RICHIESTO",$M225)&gt;0</formula>
    </cfRule>
    <cfRule type="expression" dxfId="16608" priority="2975">
      <formula>SEARCH("DA CHIUDERE",$M225)&gt;0</formula>
    </cfRule>
    <cfRule type="expression" dxfId="16607" priority="2976">
      <formula>SEARCH("INTERROTTO",$M225)&gt;0</formula>
    </cfRule>
  </conditionalFormatting>
  <conditionalFormatting sqref="E224:G224 M224:S224">
    <cfRule type="expression" dxfId="16606" priority="2965">
      <formula>SEARCH("IN CORSO",$M224)&gt;0</formula>
    </cfRule>
    <cfRule type="expression" dxfId="16605" priority="2966">
      <formula>SEARCH("CHIUSO",$M224)&gt;0</formula>
    </cfRule>
    <cfRule type="expression" dxfId="16604" priority="2967">
      <formula>SEARCH("EMESSO",$M224)&gt;0</formula>
    </cfRule>
    <cfRule type="expression" dxfId="16603" priority="2968">
      <formula>SEARCH("RICHIESTO",$M224)&gt;0</formula>
    </cfRule>
    <cfRule type="expression" dxfId="16602" priority="2969">
      <formula>SEARCH("DA CHIUDERE",$M224)&gt;0</formula>
    </cfRule>
    <cfRule type="expression" dxfId="16601" priority="2970">
      <formula>SEARCH("INTERROTTO",$M224)&gt;0</formula>
    </cfRule>
  </conditionalFormatting>
  <conditionalFormatting sqref="E222:G222 M222:S222">
    <cfRule type="expression" dxfId="16600" priority="2953">
      <formula>SEARCH("IN CORSO",$M222)&gt;0</formula>
    </cfRule>
    <cfRule type="expression" dxfId="16599" priority="2954">
      <formula>SEARCH("CHIUSO",$M222)&gt;0</formula>
    </cfRule>
    <cfRule type="expression" dxfId="16598" priority="2955">
      <formula>SEARCH("EMESSO",$M222)&gt;0</formula>
    </cfRule>
    <cfRule type="expression" dxfId="16597" priority="2956">
      <formula>SEARCH("RICHIESTO",$M222)&gt;0</formula>
    </cfRule>
    <cfRule type="expression" dxfId="16596" priority="2957">
      <formula>SEARCH("DA CHIUDERE",$M222)&gt;0</formula>
    </cfRule>
    <cfRule type="expression" dxfId="16595" priority="2958">
      <formula>SEARCH("INTERROTTO",$M222)&gt;0</formula>
    </cfRule>
  </conditionalFormatting>
  <conditionalFormatting sqref="E221:G221 M221:S221">
    <cfRule type="expression" dxfId="16594" priority="2947">
      <formula>SEARCH("IN CORSO",$M221)&gt;0</formula>
    </cfRule>
    <cfRule type="expression" dxfId="16593" priority="2948">
      <formula>SEARCH("CHIUSO",$M221)&gt;0</formula>
    </cfRule>
    <cfRule type="expression" dxfId="16592" priority="2949">
      <formula>SEARCH("EMESSO",$M221)&gt;0</formula>
    </cfRule>
    <cfRule type="expression" dxfId="16591" priority="2950">
      <formula>SEARCH("RICHIESTO",$M221)&gt;0</formula>
    </cfRule>
    <cfRule type="expression" dxfId="16590" priority="2951">
      <formula>SEARCH("DA CHIUDERE",$M221)&gt;0</formula>
    </cfRule>
    <cfRule type="expression" dxfId="16589" priority="2952">
      <formula>SEARCH("INTERROTTO",$M221)&gt;0</formula>
    </cfRule>
  </conditionalFormatting>
  <conditionalFormatting sqref="E220:G220 M220:S220">
    <cfRule type="expression" dxfId="16588" priority="2941">
      <formula>SEARCH("IN CORSO",$M220)&gt;0</formula>
    </cfRule>
    <cfRule type="expression" dxfId="16587" priority="2942">
      <formula>SEARCH("CHIUSO",$M220)&gt;0</formula>
    </cfRule>
    <cfRule type="expression" dxfId="16586" priority="2943">
      <formula>SEARCH("EMESSO",$M220)&gt;0</formula>
    </cfRule>
    <cfRule type="expression" dxfId="16585" priority="2944">
      <formula>SEARCH("RICHIESTO",$M220)&gt;0</formula>
    </cfRule>
    <cfRule type="expression" dxfId="16584" priority="2945">
      <formula>SEARCH("DA CHIUDERE",$M220)&gt;0</formula>
    </cfRule>
    <cfRule type="expression" dxfId="16583" priority="2946">
      <formula>SEARCH("INTERROTTO",$M220)&gt;0</formula>
    </cfRule>
  </conditionalFormatting>
  <conditionalFormatting sqref="E219:G219 M219:S219">
    <cfRule type="expression" dxfId="16582" priority="2935">
      <formula>SEARCH("IN CORSO",$M219)&gt;0</formula>
    </cfRule>
    <cfRule type="expression" dxfId="16581" priority="2936">
      <formula>SEARCH("CHIUSO",$M219)&gt;0</formula>
    </cfRule>
    <cfRule type="expression" dxfId="16580" priority="2937">
      <formula>SEARCH("EMESSO",$M219)&gt;0</formula>
    </cfRule>
    <cfRule type="expression" dxfId="16579" priority="2938">
      <formula>SEARCH("RICHIESTO",$M219)&gt;0</formula>
    </cfRule>
    <cfRule type="expression" dxfId="16578" priority="2939">
      <formula>SEARCH("DA CHIUDERE",$M219)&gt;0</formula>
    </cfRule>
    <cfRule type="expression" dxfId="16577" priority="2940">
      <formula>SEARCH("INTERROTTO",$M219)&gt;0</formula>
    </cfRule>
  </conditionalFormatting>
  <conditionalFormatting sqref="E218:G218 M218:S218">
    <cfRule type="expression" dxfId="16576" priority="2929">
      <formula>SEARCH("IN CORSO",$M218)&gt;0</formula>
    </cfRule>
    <cfRule type="expression" dxfId="16575" priority="2930">
      <formula>SEARCH("CHIUSO",$M218)&gt;0</formula>
    </cfRule>
    <cfRule type="expression" dxfId="16574" priority="2931">
      <formula>SEARCH("EMESSO",$M218)&gt;0</formula>
    </cfRule>
    <cfRule type="expression" dxfId="16573" priority="2932">
      <formula>SEARCH("RICHIESTO",$M218)&gt;0</formula>
    </cfRule>
    <cfRule type="expression" dxfId="16572" priority="2933">
      <formula>SEARCH("DA CHIUDERE",$M218)&gt;0</formula>
    </cfRule>
    <cfRule type="expression" dxfId="16571" priority="2934">
      <formula>SEARCH("INTERROTTO",$M218)&gt;0</formula>
    </cfRule>
  </conditionalFormatting>
  <conditionalFormatting sqref="E217:G217 M217:S217">
    <cfRule type="expression" dxfId="16570" priority="2923">
      <formula>SEARCH("IN CORSO",$M217)&gt;0</formula>
    </cfRule>
    <cfRule type="expression" dxfId="16569" priority="2924">
      <formula>SEARCH("CHIUSO",$M217)&gt;0</formula>
    </cfRule>
    <cfRule type="expression" dxfId="16568" priority="2925">
      <formula>SEARCH("EMESSO",$M217)&gt;0</formula>
    </cfRule>
    <cfRule type="expression" dxfId="16567" priority="2926">
      <formula>SEARCH("RICHIESTO",$M217)&gt;0</formula>
    </cfRule>
    <cfRule type="expression" dxfId="16566" priority="2927">
      <formula>SEARCH("DA CHIUDERE",$M217)&gt;0</formula>
    </cfRule>
    <cfRule type="expression" dxfId="16565" priority="2928">
      <formula>SEARCH("INTERROTTO",$M217)&gt;0</formula>
    </cfRule>
  </conditionalFormatting>
  <conditionalFormatting sqref="E216:G216 M216:S216">
    <cfRule type="expression" dxfId="16564" priority="2917">
      <formula>SEARCH("IN CORSO",$M216)&gt;0</formula>
    </cfRule>
    <cfRule type="expression" dxfId="16563" priority="2918">
      <formula>SEARCH("CHIUSO",$M216)&gt;0</formula>
    </cfRule>
    <cfRule type="expression" dxfId="16562" priority="2919">
      <formula>SEARCH("EMESSO",$M216)&gt;0</formula>
    </cfRule>
    <cfRule type="expression" dxfId="16561" priority="2920">
      <formula>SEARCH("RICHIESTO",$M216)&gt;0</formula>
    </cfRule>
    <cfRule type="expression" dxfId="16560" priority="2921">
      <formula>SEARCH("DA CHIUDERE",$M216)&gt;0</formula>
    </cfRule>
    <cfRule type="expression" dxfId="16559" priority="2922">
      <formula>SEARCH("INTERROTTO",$M216)&gt;0</formula>
    </cfRule>
  </conditionalFormatting>
  <conditionalFormatting sqref="E215:G215 M215:S215">
    <cfRule type="expression" dxfId="16558" priority="2911">
      <formula>SEARCH("IN CORSO",$M215)&gt;0</formula>
    </cfRule>
    <cfRule type="expression" dxfId="16557" priority="2912">
      <formula>SEARCH("CHIUSO",$M215)&gt;0</formula>
    </cfRule>
    <cfRule type="expression" dxfId="16556" priority="2913">
      <formula>SEARCH("EMESSO",$M215)&gt;0</formula>
    </cfRule>
    <cfRule type="expression" dxfId="16555" priority="2914">
      <formula>SEARCH("RICHIESTO",$M215)&gt;0</formula>
    </cfRule>
    <cfRule type="expression" dxfId="16554" priority="2915">
      <formula>SEARCH("DA CHIUDERE",$M215)&gt;0</formula>
    </cfRule>
    <cfRule type="expression" dxfId="16553" priority="2916">
      <formula>SEARCH("INTERROTTO",$M215)&gt;0</formula>
    </cfRule>
  </conditionalFormatting>
  <conditionalFormatting sqref="E214:G214 M214:S214">
    <cfRule type="expression" dxfId="16552" priority="2905">
      <formula>SEARCH("IN CORSO",$M214)&gt;0</formula>
    </cfRule>
    <cfRule type="expression" dxfId="16551" priority="2906">
      <formula>SEARCH("CHIUSO",$M214)&gt;0</formula>
    </cfRule>
    <cfRule type="expression" dxfId="16550" priority="2907">
      <formula>SEARCH("EMESSO",$M214)&gt;0</formula>
    </cfRule>
    <cfRule type="expression" dxfId="16549" priority="2908">
      <formula>SEARCH("RICHIESTO",$M214)&gt;0</formula>
    </cfRule>
    <cfRule type="expression" dxfId="16548" priority="2909">
      <formula>SEARCH("DA CHIUDERE",$M214)&gt;0</formula>
    </cfRule>
    <cfRule type="expression" dxfId="16547" priority="2910">
      <formula>SEARCH("INTERROTTO",$M214)&gt;0</formula>
    </cfRule>
  </conditionalFormatting>
  <conditionalFormatting sqref="E213:G213 M213:S213">
    <cfRule type="expression" dxfId="16546" priority="2899">
      <formula>SEARCH("IN CORSO",$M213)&gt;0</formula>
    </cfRule>
    <cfRule type="expression" dxfId="16545" priority="2900">
      <formula>SEARCH("CHIUSO",$M213)&gt;0</formula>
    </cfRule>
    <cfRule type="expression" dxfId="16544" priority="2901">
      <formula>SEARCH("EMESSO",$M213)&gt;0</formula>
    </cfRule>
    <cfRule type="expression" dxfId="16543" priority="2902">
      <formula>SEARCH("RICHIESTO",$M213)&gt;0</formula>
    </cfRule>
    <cfRule type="expression" dxfId="16542" priority="2903">
      <formula>SEARCH("DA CHIUDERE",$M213)&gt;0</formula>
    </cfRule>
    <cfRule type="expression" dxfId="16541" priority="2904">
      <formula>SEARCH("INTERROTTO",$M213)&gt;0</formula>
    </cfRule>
  </conditionalFormatting>
  <conditionalFormatting sqref="E223:G223 M223:S223">
    <cfRule type="expression" dxfId="16540" priority="2959">
      <formula>SEARCH("IN CORSO",$M223)&gt;0</formula>
    </cfRule>
    <cfRule type="expression" dxfId="16539" priority="2960">
      <formula>SEARCH("CHIUSO",$M223)&gt;0</formula>
    </cfRule>
    <cfRule type="expression" dxfId="16538" priority="2961">
      <formula>SEARCH("EMESSO",$M223)&gt;0</formula>
    </cfRule>
    <cfRule type="expression" dxfId="16537" priority="2962">
      <formula>SEARCH("RICHIESTO",$M223)&gt;0</formula>
    </cfRule>
    <cfRule type="expression" dxfId="16536" priority="2963">
      <formula>SEARCH("DA CHIUDERE",$M223)&gt;0</formula>
    </cfRule>
    <cfRule type="expression" dxfId="16535" priority="2964">
      <formula>SEARCH("INTERROTTO",$M223)&gt;0</formula>
    </cfRule>
  </conditionalFormatting>
  <conditionalFormatting sqref="E212:G212 M212:S212">
    <cfRule type="expression" dxfId="16534" priority="2893">
      <formula>SEARCH("IN CORSO",$M212)&gt;0</formula>
    </cfRule>
    <cfRule type="expression" dxfId="16533" priority="2894">
      <formula>SEARCH("CHIUSO",$M212)&gt;0</formula>
    </cfRule>
    <cfRule type="expression" dxfId="16532" priority="2895">
      <formula>SEARCH("EMESSO",$M212)&gt;0</formula>
    </cfRule>
    <cfRule type="expression" dxfId="16531" priority="2896">
      <formula>SEARCH("RICHIESTO",$M212)&gt;0</formula>
    </cfRule>
    <cfRule type="expression" dxfId="16530" priority="2897">
      <formula>SEARCH("DA CHIUDERE",$M212)&gt;0</formula>
    </cfRule>
    <cfRule type="expression" dxfId="16529" priority="2898">
      <formula>SEARCH("INTERROTTO",$M212)&gt;0</formula>
    </cfRule>
  </conditionalFormatting>
  <conditionalFormatting sqref="E211:G211 M211:S211">
    <cfRule type="expression" dxfId="16528" priority="2887">
      <formula>SEARCH("IN CORSO",$M211)&gt;0</formula>
    </cfRule>
    <cfRule type="expression" dxfId="16527" priority="2888">
      <formula>SEARCH("CHIUSO",$M211)&gt;0</formula>
    </cfRule>
    <cfRule type="expression" dxfId="16526" priority="2889">
      <formula>SEARCH("EMESSO",$M211)&gt;0</formula>
    </cfRule>
    <cfRule type="expression" dxfId="16525" priority="2890">
      <formula>SEARCH("RICHIESTO",$M211)&gt;0</formula>
    </cfRule>
    <cfRule type="expression" dxfId="16524" priority="2891">
      <formula>SEARCH("DA CHIUDERE",$M211)&gt;0</formula>
    </cfRule>
    <cfRule type="expression" dxfId="16523" priority="2892">
      <formula>SEARCH("INTERROTTO",$M211)&gt;0</formula>
    </cfRule>
  </conditionalFormatting>
  <conditionalFormatting sqref="E210:G210 M210:S210">
    <cfRule type="expression" dxfId="16522" priority="2881">
      <formula>SEARCH("IN CORSO",$M210)&gt;0</formula>
    </cfRule>
    <cfRule type="expression" dxfId="16521" priority="2882">
      <formula>SEARCH("CHIUSO",$M210)&gt;0</formula>
    </cfRule>
    <cfRule type="expression" dxfId="16520" priority="2883">
      <formula>SEARCH("EMESSO",$M210)&gt;0</formula>
    </cfRule>
    <cfRule type="expression" dxfId="16519" priority="2884">
      <formula>SEARCH("RICHIESTO",$M210)&gt;0</formula>
    </cfRule>
    <cfRule type="expression" dxfId="16518" priority="2885">
      <formula>SEARCH("DA CHIUDERE",$M210)&gt;0</formula>
    </cfRule>
    <cfRule type="expression" dxfId="16517" priority="2886">
      <formula>SEARCH("INTERROTTO",$M210)&gt;0</formula>
    </cfRule>
  </conditionalFormatting>
  <conditionalFormatting sqref="E209:G209 M209:S209">
    <cfRule type="expression" dxfId="16516" priority="2875">
      <formula>SEARCH("IN CORSO",$M209)&gt;0</formula>
    </cfRule>
    <cfRule type="expression" dxfId="16515" priority="2876">
      <formula>SEARCH("CHIUSO",$M209)&gt;0</formula>
    </cfRule>
    <cfRule type="expression" dxfId="16514" priority="2877">
      <formula>SEARCH("EMESSO",$M209)&gt;0</formula>
    </cfRule>
    <cfRule type="expression" dxfId="16513" priority="2878">
      <formula>SEARCH("RICHIESTO",$M209)&gt;0</formula>
    </cfRule>
    <cfRule type="expression" dxfId="16512" priority="2879">
      <formula>SEARCH("DA CHIUDERE",$M209)&gt;0</formula>
    </cfRule>
    <cfRule type="expression" dxfId="16511" priority="2880">
      <formula>SEARCH("INTERROTTO",$M209)&gt;0</formula>
    </cfRule>
  </conditionalFormatting>
  <conditionalFormatting sqref="E208:G208 M208:S208">
    <cfRule type="expression" dxfId="16510" priority="2869">
      <formula>SEARCH("IN CORSO",$M208)&gt;0</formula>
    </cfRule>
    <cfRule type="expression" dxfId="16509" priority="2870">
      <formula>SEARCH("CHIUSO",$M208)&gt;0</formula>
    </cfRule>
    <cfRule type="expression" dxfId="16508" priority="2871">
      <formula>SEARCH("EMESSO",$M208)&gt;0</formula>
    </cfRule>
    <cfRule type="expression" dxfId="16507" priority="2872">
      <formula>SEARCH("RICHIESTO",$M208)&gt;0</formula>
    </cfRule>
    <cfRule type="expression" dxfId="16506" priority="2873">
      <formula>SEARCH("DA CHIUDERE",$M208)&gt;0</formula>
    </cfRule>
    <cfRule type="expression" dxfId="16505" priority="2874">
      <formula>SEARCH("INTERROTTO",$M208)&gt;0</formula>
    </cfRule>
  </conditionalFormatting>
  <conditionalFormatting sqref="E207:G207 M207:S207">
    <cfRule type="expression" dxfId="16504" priority="2863">
      <formula>SEARCH("IN CORSO",$M207)&gt;0</formula>
    </cfRule>
    <cfRule type="expression" dxfId="16503" priority="2864">
      <formula>SEARCH("CHIUSO",$M207)&gt;0</formula>
    </cfRule>
    <cfRule type="expression" dxfId="16502" priority="2865">
      <formula>SEARCH("EMESSO",$M207)&gt;0</formula>
    </cfRule>
    <cfRule type="expression" dxfId="16501" priority="2866">
      <formula>SEARCH("RICHIESTO",$M207)&gt;0</formula>
    </cfRule>
    <cfRule type="expression" dxfId="16500" priority="2867">
      <formula>SEARCH("DA CHIUDERE",$M207)&gt;0</formula>
    </cfRule>
    <cfRule type="expression" dxfId="16499" priority="2868">
      <formula>SEARCH("INTERROTTO",$M207)&gt;0</formula>
    </cfRule>
  </conditionalFormatting>
  <conditionalFormatting sqref="E206:G206 M206:S206">
    <cfRule type="expression" dxfId="16498" priority="2857">
      <formula>SEARCH("IN CORSO",$M206)&gt;0</formula>
    </cfRule>
    <cfRule type="expression" dxfId="16497" priority="2858">
      <formula>SEARCH("CHIUSO",$M206)&gt;0</formula>
    </cfRule>
    <cfRule type="expression" dxfId="16496" priority="2859">
      <formula>SEARCH("EMESSO",$M206)&gt;0</formula>
    </cfRule>
    <cfRule type="expression" dxfId="16495" priority="2860">
      <formula>SEARCH("RICHIESTO",$M206)&gt;0</formula>
    </cfRule>
    <cfRule type="expression" dxfId="16494" priority="2861">
      <formula>SEARCH("DA CHIUDERE",$M206)&gt;0</formula>
    </cfRule>
    <cfRule type="expression" dxfId="16493" priority="2862">
      <formula>SEARCH("INTERROTTO",$M206)&gt;0</formula>
    </cfRule>
  </conditionalFormatting>
  <conditionalFormatting sqref="E205:G205 M205:S205">
    <cfRule type="expression" dxfId="16492" priority="2851">
      <formula>SEARCH("IN CORSO",$M205)&gt;0</formula>
    </cfRule>
    <cfRule type="expression" dxfId="16491" priority="2852">
      <formula>SEARCH("CHIUSO",$M205)&gt;0</formula>
    </cfRule>
    <cfRule type="expression" dxfId="16490" priority="2853">
      <formula>SEARCH("EMESSO",$M205)&gt;0</formula>
    </cfRule>
    <cfRule type="expression" dxfId="16489" priority="2854">
      <formula>SEARCH("RICHIESTO",$M205)&gt;0</formula>
    </cfRule>
    <cfRule type="expression" dxfId="16488" priority="2855">
      <formula>SEARCH("DA CHIUDERE",$M205)&gt;0</formula>
    </cfRule>
    <cfRule type="expression" dxfId="16487" priority="2856">
      <formula>SEARCH("INTERROTTO",$M205)&gt;0</formula>
    </cfRule>
  </conditionalFormatting>
  <conditionalFormatting sqref="E204:G204 M204:S204">
    <cfRule type="expression" dxfId="16486" priority="2845">
      <formula>SEARCH("IN CORSO",$M204)&gt;0</formula>
    </cfRule>
    <cfRule type="expression" dxfId="16485" priority="2846">
      <formula>SEARCH("CHIUSO",$M204)&gt;0</formula>
    </cfRule>
    <cfRule type="expression" dxfId="16484" priority="2847">
      <formula>SEARCH("EMESSO",$M204)&gt;0</formula>
    </cfRule>
    <cfRule type="expression" dxfId="16483" priority="2848">
      <formula>SEARCH("RICHIESTO",$M204)&gt;0</formula>
    </cfRule>
    <cfRule type="expression" dxfId="16482" priority="2849">
      <formula>SEARCH("DA CHIUDERE",$M204)&gt;0</formula>
    </cfRule>
    <cfRule type="expression" dxfId="16481" priority="2850">
      <formula>SEARCH("INTERROTTO",$M204)&gt;0</formula>
    </cfRule>
  </conditionalFormatting>
  <conditionalFormatting sqref="E203:G203 M203:S203">
    <cfRule type="expression" dxfId="16480" priority="2839">
      <formula>SEARCH("IN CORSO",$M203)&gt;0</formula>
    </cfRule>
    <cfRule type="expression" dxfId="16479" priority="2840">
      <formula>SEARCH("CHIUSO",$M203)&gt;0</formula>
    </cfRule>
    <cfRule type="expression" dxfId="16478" priority="2841">
      <formula>SEARCH("EMESSO",$M203)&gt;0</formula>
    </cfRule>
    <cfRule type="expression" dxfId="16477" priority="2842">
      <formula>SEARCH("RICHIESTO",$M203)&gt;0</formula>
    </cfRule>
    <cfRule type="expression" dxfId="16476" priority="2843">
      <formula>SEARCH("DA CHIUDERE",$M203)&gt;0</formula>
    </cfRule>
    <cfRule type="expression" dxfId="16475" priority="2844">
      <formula>SEARCH("INTERROTTO",$M203)&gt;0</formula>
    </cfRule>
  </conditionalFormatting>
  <conditionalFormatting sqref="E202:G202 M202:S202">
    <cfRule type="expression" dxfId="16474" priority="2833">
      <formula>SEARCH("IN CORSO",$M202)&gt;0</formula>
    </cfRule>
    <cfRule type="expression" dxfId="16473" priority="2834">
      <formula>SEARCH("CHIUSO",$M202)&gt;0</formula>
    </cfRule>
    <cfRule type="expression" dxfId="16472" priority="2835">
      <formula>SEARCH("EMESSO",$M202)&gt;0</formula>
    </cfRule>
    <cfRule type="expression" dxfId="16471" priority="2836">
      <formula>SEARCH("RICHIESTO",$M202)&gt;0</formula>
    </cfRule>
    <cfRule type="expression" dxfId="16470" priority="2837">
      <formula>SEARCH("DA CHIUDERE",$M202)&gt;0</formula>
    </cfRule>
    <cfRule type="expression" dxfId="16469" priority="2838">
      <formula>SEARCH("INTERROTTO",$M202)&gt;0</formula>
    </cfRule>
  </conditionalFormatting>
  <conditionalFormatting sqref="E201:G201 M201:S201">
    <cfRule type="expression" dxfId="16468" priority="2827">
      <formula>SEARCH("IN CORSO",$M201)&gt;0</formula>
    </cfRule>
    <cfRule type="expression" dxfId="16467" priority="2828">
      <formula>SEARCH("CHIUSO",$M201)&gt;0</formula>
    </cfRule>
    <cfRule type="expression" dxfId="16466" priority="2829">
      <formula>SEARCH("EMESSO",$M201)&gt;0</formula>
    </cfRule>
    <cfRule type="expression" dxfId="16465" priority="2830">
      <formula>SEARCH("RICHIESTO",$M201)&gt;0</formula>
    </cfRule>
    <cfRule type="expression" dxfId="16464" priority="2831">
      <formula>SEARCH("DA CHIUDERE",$M201)&gt;0</formula>
    </cfRule>
    <cfRule type="expression" dxfId="16463" priority="2832">
      <formula>SEARCH("INTERROTTO",$M201)&gt;0</formula>
    </cfRule>
  </conditionalFormatting>
  <conditionalFormatting sqref="E200:G200 M200:S200">
    <cfRule type="expression" dxfId="16462" priority="2821">
      <formula>SEARCH("IN CORSO",$M200)&gt;0</formula>
    </cfRule>
    <cfRule type="expression" dxfId="16461" priority="2822">
      <formula>SEARCH("CHIUSO",$M200)&gt;0</formula>
    </cfRule>
    <cfRule type="expression" dxfId="16460" priority="2823">
      <formula>SEARCH("EMESSO",$M200)&gt;0</formula>
    </cfRule>
    <cfRule type="expression" dxfId="16459" priority="2824">
      <formula>SEARCH("RICHIESTO",$M200)&gt;0</formula>
    </cfRule>
    <cfRule type="expression" dxfId="16458" priority="2825">
      <formula>SEARCH("DA CHIUDERE",$M200)&gt;0</formula>
    </cfRule>
    <cfRule type="expression" dxfId="16457" priority="2826">
      <formula>SEARCH("INTERROTTO",$M200)&gt;0</formula>
    </cfRule>
  </conditionalFormatting>
  <conditionalFormatting sqref="E199:G199 M199:S199">
    <cfRule type="expression" dxfId="16456" priority="2815">
      <formula>SEARCH("IN CORSO",$M199)&gt;0</formula>
    </cfRule>
    <cfRule type="expression" dxfId="16455" priority="2816">
      <formula>SEARCH("CHIUSO",$M199)&gt;0</formula>
    </cfRule>
    <cfRule type="expression" dxfId="16454" priority="2817">
      <formula>SEARCH("EMESSO",$M199)&gt;0</formula>
    </cfRule>
    <cfRule type="expression" dxfId="16453" priority="2818">
      <formula>SEARCH("RICHIESTO",$M199)&gt;0</formula>
    </cfRule>
    <cfRule type="expression" dxfId="16452" priority="2819">
      <formula>SEARCH("DA CHIUDERE",$M199)&gt;0</formula>
    </cfRule>
    <cfRule type="expression" dxfId="16451" priority="2820">
      <formula>SEARCH("INTERROTTO",$M199)&gt;0</formula>
    </cfRule>
  </conditionalFormatting>
  <conditionalFormatting sqref="E198:G198 M198:S198">
    <cfRule type="expression" dxfId="16450" priority="2809">
      <formula>SEARCH("IN CORSO",$M198)&gt;0</formula>
    </cfRule>
    <cfRule type="expression" dxfId="16449" priority="2810">
      <formula>SEARCH("CHIUSO",$M198)&gt;0</formula>
    </cfRule>
    <cfRule type="expression" dxfId="16448" priority="2811">
      <formula>SEARCH("EMESSO",$M198)&gt;0</formula>
    </cfRule>
    <cfRule type="expression" dxfId="16447" priority="2812">
      <formula>SEARCH("RICHIESTO",$M198)&gt;0</formula>
    </cfRule>
    <cfRule type="expression" dxfId="16446" priority="2813">
      <formula>SEARCH("DA CHIUDERE",$M198)&gt;0</formula>
    </cfRule>
    <cfRule type="expression" dxfId="16445" priority="2814">
      <formula>SEARCH("INTERROTTO",$M198)&gt;0</formula>
    </cfRule>
  </conditionalFormatting>
  <conditionalFormatting sqref="E197:G197 M197:S197">
    <cfRule type="expression" dxfId="16444" priority="2803">
      <formula>SEARCH("IN CORSO",$M197)&gt;0</formula>
    </cfRule>
    <cfRule type="expression" dxfId="16443" priority="2804">
      <formula>SEARCH("CHIUSO",$M197)&gt;0</formula>
    </cfRule>
    <cfRule type="expression" dxfId="16442" priority="2805">
      <formula>SEARCH("EMESSO",$M197)&gt;0</formula>
    </cfRule>
    <cfRule type="expression" dxfId="16441" priority="2806">
      <formula>SEARCH("RICHIESTO",$M197)&gt;0</formula>
    </cfRule>
    <cfRule type="expression" dxfId="16440" priority="2807">
      <formula>SEARCH("DA CHIUDERE",$M197)&gt;0</formula>
    </cfRule>
    <cfRule type="expression" dxfId="16439" priority="2808">
      <formula>SEARCH("INTERROTTO",$M197)&gt;0</formula>
    </cfRule>
  </conditionalFormatting>
  <conditionalFormatting sqref="E196:G196 M196:S196">
    <cfRule type="expression" dxfId="16438" priority="2797">
      <formula>SEARCH("IN CORSO",$M196)&gt;0</formula>
    </cfRule>
    <cfRule type="expression" dxfId="16437" priority="2798">
      <formula>SEARCH("CHIUSO",$M196)&gt;0</formula>
    </cfRule>
    <cfRule type="expression" dxfId="16436" priority="2799">
      <formula>SEARCH("EMESSO",$M196)&gt;0</formula>
    </cfRule>
    <cfRule type="expression" dxfId="16435" priority="2800">
      <formula>SEARCH("RICHIESTO",$M196)&gt;0</formula>
    </cfRule>
    <cfRule type="expression" dxfId="16434" priority="2801">
      <formula>SEARCH("DA CHIUDERE",$M196)&gt;0</formula>
    </cfRule>
    <cfRule type="expression" dxfId="16433" priority="2802">
      <formula>SEARCH("INTERROTTO",$M196)&gt;0</formula>
    </cfRule>
  </conditionalFormatting>
  <conditionalFormatting sqref="E195:G195 M195:S195">
    <cfRule type="expression" dxfId="16432" priority="2791">
      <formula>SEARCH("IN CORSO",$M195)&gt;0</formula>
    </cfRule>
    <cfRule type="expression" dxfId="16431" priority="2792">
      <formula>SEARCH("CHIUSO",$M195)&gt;0</formula>
    </cfRule>
    <cfRule type="expression" dxfId="16430" priority="2793">
      <formula>SEARCH("EMESSO",$M195)&gt;0</formula>
    </cfRule>
    <cfRule type="expression" dxfId="16429" priority="2794">
      <formula>SEARCH("RICHIESTO",$M195)&gt;0</formula>
    </cfRule>
    <cfRule type="expression" dxfId="16428" priority="2795">
      <formula>SEARCH("DA CHIUDERE",$M195)&gt;0</formula>
    </cfRule>
    <cfRule type="expression" dxfId="16427" priority="2796">
      <formula>SEARCH("INTERROTTO",$M195)&gt;0</formula>
    </cfRule>
  </conditionalFormatting>
  <conditionalFormatting sqref="E194:G194 M194:S194">
    <cfRule type="expression" dxfId="16426" priority="2785">
      <formula>SEARCH("IN CORSO",$M194)&gt;0</formula>
    </cfRule>
    <cfRule type="expression" dxfId="16425" priority="2786">
      <formula>SEARCH("CHIUSO",$M194)&gt;0</formula>
    </cfRule>
    <cfRule type="expression" dxfId="16424" priority="2787">
      <formula>SEARCH("EMESSO",$M194)&gt;0</formula>
    </cfRule>
    <cfRule type="expression" dxfId="16423" priority="2788">
      <formula>SEARCH("RICHIESTO",$M194)&gt;0</formula>
    </cfRule>
    <cfRule type="expression" dxfId="16422" priority="2789">
      <formula>SEARCH("DA CHIUDERE",$M194)&gt;0</formula>
    </cfRule>
    <cfRule type="expression" dxfId="16421" priority="2790">
      <formula>SEARCH("INTERROTTO",$M194)&gt;0</formula>
    </cfRule>
  </conditionalFormatting>
  <conditionalFormatting sqref="E193:G193 M193:S193">
    <cfRule type="expression" dxfId="16420" priority="2779">
      <formula>SEARCH("IN CORSO",$M193)&gt;0</formula>
    </cfRule>
    <cfRule type="expression" dxfId="16419" priority="2780">
      <formula>SEARCH("CHIUSO",$M193)&gt;0</formula>
    </cfRule>
    <cfRule type="expression" dxfId="16418" priority="2781">
      <formula>SEARCH("EMESSO",$M193)&gt;0</formula>
    </cfRule>
    <cfRule type="expression" dxfId="16417" priority="2782">
      <formula>SEARCH("RICHIESTO",$M193)&gt;0</formula>
    </cfRule>
    <cfRule type="expression" dxfId="16416" priority="2783">
      <formula>SEARCH("DA CHIUDERE",$M193)&gt;0</formula>
    </cfRule>
    <cfRule type="expression" dxfId="16415" priority="2784">
      <formula>SEARCH("INTERROTTO",$M193)&gt;0</formula>
    </cfRule>
  </conditionalFormatting>
  <conditionalFormatting sqref="E192:G192 M192:S192">
    <cfRule type="expression" dxfId="16414" priority="2773">
      <formula>SEARCH("IN CORSO",$M192)&gt;0</formula>
    </cfRule>
    <cfRule type="expression" dxfId="16413" priority="2774">
      <formula>SEARCH("CHIUSO",$M192)&gt;0</formula>
    </cfRule>
    <cfRule type="expression" dxfId="16412" priority="2775">
      <formula>SEARCH("EMESSO",$M192)&gt;0</formula>
    </cfRule>
    <cfRule type="expression" dxfId="16411" priority="2776">
      <formula>SEARCH("RICHIESTO",$M192)&gt;0</formula>
    </cfRule>
    <cfRule type="expression" dxfId="16410" priority="2777">
      <formula>SEARCH("DA CHIUDERE",$M192)&gt;0</formula>
    </cfRule>
    <cfRule type="expression" dxfId="16409" priority="2778">
      <formula>SEARCH("INTERROTTO",$M192)&gt;0</formula>
    </cfRule>
  </conditionalFormatting>
  <conditionalFormatting sqref="E191:G191 M191:S191">
    <cfRule type="expression" dxfId="16408" priority="2767">
      <formula>SEARCH("IN CORSO",$M191)&gt;0</formula>
    </cfRule>
    <cfRule type="expression" dxfId="16407" priority="2768">
      <formula>SEARCH("CHIUSO",$M191)&gt;0</formula>
    </cfRule>
    <cfRule type="expression" dxfId="16406" priority="2769">
      <formula>SEARCH("EMESSO",$M191)&gt;0</formula>
    </cfRule>
    <cfRule type="expression" dxfId="16405" priority="2770">
      <formula>SEARCH("RICHIESTO",$M191)&gt;0</formula>
    </cfRule>
    <cfRule type="expression" dxfId="16404" priority="2771">
      <formula>SEARCH("DA CHIUDERE",$M191)&gt;0</formula>
    </cfRule>
    <cfRule type="expression" dxfId="16403" priority="2772">
      <formula>SEARCH("INTERROTTO",$M191)&gt;0</formula>
    </cfRule>
  </conditionalFormatting>
  <conditionalFormatting sqref="E190:G190 M190:S190">
    <cfRule type="expression" dxfId="16402" priority="2761">
      <formula>SEARCH("IN CORSO",$M190)&gt;0</formula>
    </cfRule>
    <cfRule type="expression" dxfId="16401" priority="2762">
      <formula>SEARCH("CHIUSO",$M190)&gt;0</formula>
    </cfRule>
    <cfRule type="expression" dxfId="16400" priority="2763">
      <formula>SEARCH("EMESSO",$M190)&gt;0</formula>
    </cfRule>
    <cfRule type="expression" dxfId="16399" priority="2764">
      <formula>SEARCH("RICHIESTO",$M190)&gt;0</formula>
    </cfRule>
    <cfRule type="expression" dxfId="16398" priority="2765">
      <formula>SEARCH("DA CHIUDERE",$M190)&gt;0</formula>
    </cfRule>
    <cfRule type="expression" dxfId="16397" priority="2766">
      <formula>SEARCH("INTERROTTO",$M190)&gt;0</formula>
    </cfRule>
  </conditionalFormatting>
  <conditionalFormatting sqref="E189:G189 M189:S189">
    <cfRule type="expression" dxfId="16396" priority="2755">
      <formula>SEARCH("IN CORSO",$M189)&gt;0</formula>
    </cfRule>
    <cfRule type="expression" dxfId="16395" priority="2756">
      <formula>SEARCH("CHIUSO",$M189)&gt;0</formula>
    </cfRule>
    <cfRule type="expression" dxfId="16394" priority="2757">
      <formula>SEARCH("EMESSO",$M189)&gt;0</formula>
    </cfRule>
    <cfRule type="expression" dxfId="16393" priority="2758">
      <formula>SEARCH("RICHIESTO",$M189)&gt;0</formula>
    </cfRule>
    <cfRule type="expression" dxfId="16392" priority="2759">
      <formula>SEARCH("DA CHIUDERE",$M189)&gt;0</formula>
    </cfRule>
    <cfRule type="expression" dxfId="16391" priority="2760">
      <formula>SEARCH("INTERROTTO",$M189)&gt;0</formula>
    </cfRule>
  </conditionalFormatting>
  <conditionalFormatting sqref="E188:G188 M188:S188">
    <cfRule type="expression" dxfId="16390" priority="2749">
      <formula>SEARCH("IN CORSO",$M188)&gt;0</formula>
    </cfRule>
    <cfRule type="expression" dxfId="16389" priority="2750">
      <formula>SEARCH("CHIUSO",$M188)&gt;0</formula>
    </cfRule>
    <cfRule type="expression" dxfId="16388" priority="2751">
      <formula>SEARCH("EMESSO",$M188)&gt;0</formula>
    </cfRule>
    <cfRule type="expression" dxfId="16387" priority="2752">
      <formula>SEARCH("RICHIESTO",$M188)&gt;0</formula>
    </cfRule>
    <cfRule type="expression" dxfId="16386" priority="2753">
      <formula>SEARCH("DA CHIUDERE",$M188)&gt;0</formula>
    </cfRule>
    <cfRule type="expression" dxfId="16385" priority="2754">
      <formula>SEARCH("INTERROTTO",$M188)&gt;0</formula>
    </cfRule>
  </conditionalFormatting>
  <conditionalFormatting sqref="E187:G187 M187:S187">
    <cfRule type="expression" dxfId="16384" priority="2743">
      <formula>SEARCH("IN CORSO",$M187)&gt;0</formula>
    </cfRule>
    <cfRule type="expression" dxfId="16383" priority="2744">
      <formula>SEARCH("CHIUSO",$M187)&gt;0</formula>
    </cfRule>
    <cfRule type="expression" dxfId="16382" priority="2745">
      <formula>SEARCH("EMESSO",$M187)&gt;0</formula>
    </cfRule>
    <cfRule type="expression" dxfId="16381" priority="2746">
      <formula>SEARCH("RICHIESTO",$M187)&gt;0</formula>
    </cfRule>
    <cfRule type="expression" dxfId="16380" priority="2747">
      <formula>SEARCH("DA CHIUDERE",$M187)&gt;0</formula>
    </cfRule>
    <cfRule type="expression" dxfId="16379" priority="2748">
      <formula>SEARCH("INTERROTTO",$M187)&gt;0</formula>
    </cfRule>
  </conditionalFormatting>
  <conditionalFormatting sqref="E186:G186 M186:S186">
    <cfRule type="expression" dxfId="16378" priority="2737">
      <formula>SEARCH("IN CORSO",$M186)&gt;0</formula>
    </cfRule>
    <cfRule type="expression" dxfId="16377" priority="2738">
      <formula>SEARCH("CHIUSO",$M186)&gt;0</formula>
    </cfRule>
    <cfRule type="expression" dxfId="16376" priority="2739">
      <formula>SEARCH("EMESSO",$M186)&gt;0</formula>
    </cfRule>
    <cfRule type="expression" dxfId="16375" priority="2740">
      <formula>SEARCH("RICHIESTO",$M186)&gt;0</formula>
    </cfRule>
    <cfRule type="expression" dxfId="16374" priority="2741">
      <formula>SEARCH("DA CHIUDERE",$M186)&gt;0</formula>
    </cfRule>
    <cfRule type="expression" dxfId="16373" priority="2742">
      <formula>SEARCH("INTERROTTO",$M186)&gt;0</formula>
    </cfRule>
  </conditionalFormatting>
  <conditionalFormatting sqref="E185:G185 M185:S185">
    <cfRule type="expression" dxfId="16372" priority="2731">
      <formula>SEARCH("IN CORSO",$M185)&gt;0</formula>
    </cfRule>
    <cfRule type="expression" dxfId="16371" priority="2732">
      <formula>SEARCH("CHIUSO",$M185)&gt;0</formula>
    </cfRule>
    <cfRule type="expression" dxfId="16370" priority="2733">
      <formula>SEARCH("EMESSO",$M185)&gt;0</formula>
    </cfRule>
    <cfRule type="expression" dxfId="16369" priority="2734">
      <formula>SEARCH("RICHIESTO",$M185)&gt;0</formula>
    </cfRule>
    <cfRule type="expression" dxfId="16368" priority="2735">
      <formula>SEARCH("DA CHIUDERE",$M185)&gt;0</formula>
    </cfRule>
    <cfRule type="expression" dxfId="16367" priority="2736">
      <formula>SEARCH("INTERROTTO",$M185)&gt;0</formula>
    </cfRule>
  </conditionalFormatting>
  <conditionalFormatting sqref="E184:G184 M184:S184">
    <cfRule type="expression" dxfId="16366" priority="2725">
      <formula>SEARCH("IN CORSO",$M184)&gt;0</formula>
    </cfRule>
    <cfRule type="expression" dxfId="16365" priority="2726">
      <formula>SEARCH("CHIUSO",$M184)&gt;0</formula>
    </cfRule>
    <cfRule type="expression" dxfId="16364" priority="2727">
      <formula>SEARCH("EMESSO",$M184)&gt;0</formula>
    </cfRule>
    <cfRule type="expression" dxfId="16363" priority="2728">
      <formula>SEARCH("RICHIESTO",$M184)&gt;0</formula>
    </cfRule>
    <cfRule type="expression" dxfId="16362" priority="2729">
      <formula>SEARCH("DA CHIUDERE",$M184)&gt;0</formula>
    </cfRule>
    <cfRule type="expression" dxfId="16361" priority="2730">
      <formula>SEARCH("INTERROTTO",$M184)&gt;0</formula>
    </cfRule>
  </conditionalFormatting>
  <conditionalFormatting sqref="E183:G183 M183:S183">
    <cfRule type="expression" dxfId="16360" priority="2719">
      <formula>SEARCH("IN CORSO",$M183)&gt;0</formula>
    </cfRule>
    <cfRule type="expression" dxfId="16359" priority="2720">
      <formula>SEARCH("CHIUSO",$M183)&gt;0</formula>
    </cfRule>
    <cfRule type="expression" dxfId="16358" priority="2721">
      <formula>SEARCH("EMESSO",$M183)&gt;0</formula>
    </cfRule>
    <cfRule type="expression" dxfId="16357" priority="2722">
      <formula>SEARCH("RICHIESTO",$M183)&gt;0</formula>
    </cfRule>
    <cfRule type="expression" dxfId="16356" priority="2723">
      <formula>SEARCH("DA CHIUDERE",$M183)&gt;0</formula>
    </cfRule>
    <cfRule type="expression" dxfId="16355" priority="2724">
      <formula>SEARCH("INTERROTTO",$M183)&gt;0</formula>
    </cfRule>
  </conditionalFormatting>
  <conditionalFormatting sqref="E182:G182 M182:S182">
    <cfRule type="expression" dxfId="16354" priority="2713">
      <formula>SEARCH("IN CORSO",$M182)&gt;0</formula>
    </cfRule>
    <cfRule type="expression" dxfId="16353" priority="2714">
      <formula>SEARCH("CHIUSO",$M182)&gt;0</formula>
    </cfRule>
    <cfRule type="expression" dxfId="16352" priority="2715">
      <formula>SEARCH("EMESSO",$M182)&gt;0</formula>
    </cfRule>
    <cfRule type="expression" dxfId="16351" priority="2716">
      <formula>SEARCH("RICHIESTO",$M182)&gt;0</formula>
    </cfRule>
    <cfRule type="expression" dxfId="16350" priority="2717">
      <formula>SEARCH("DA CHIUDERE",$M182)&gt;0</formula>
    </cfRule>
    <cfRule type="expression" dxfId="16349" priority="2718">
      <formula>SEARCH("INTERROTTO",$M182)&gt;0</formula>
    </cfRule>
  </conditionalFormatting>
  <conditionalFormatting sqref="E181:G181 M181:S181">
    <cfRule type="expression" dxfId="16348" priority="2707">
      <formula>SEARCH("IN CORSO",$M181)&gt;0</formula>
    </cfRule>
    <cfRule type="expression" dxfId="16347" priority="2708">
      <formula>SEARCH("CHIUSO",$M181)&gt;0</formula>
    </cfRule>
    <cfRule type="expression" dxfId="16346" priority="2709">
      <formula>SEARCH("EMESSO",$M181)&gt;0</formula>
    </cfRule>
    <cfRule type="expression" dxfId="16345" priority="2710">
      <formula>SEARCH("RICHIESTO",$M181)&gt;0</formula>
    </cfRule>
    <cfRule type="expression" dxfId="16344" priority="2711">
      <formula>SEARCH("DA CHIUDERE",$M181)&gt;0</formula>
    </cfRule>
    <cfRule type="expression" dxfId="16343" priority="2712">
      <formula>SEARCH("INTERROTTO",$M181)&gt;0</formula>
    </cfRule>
  </conditionalFormatting>
  <conditionalFormatting sqref="E180:G180 M180:S180">
    <cfRule type="expression" dxfId="16342" priority="2701">
      <formula>SEARCH("IN CORSO",$M180)&gt;0</formula>
    </cfRule>
    <cfRule type="expression" dxfId="16341" priority="2702">
      <formula>SEARCH("CHIUSO",$M180)&gt;0</formula>
    </cfRule>
    <cfRule type="expression" dxfId="16340" priority="2703">
      <formula>SEARCH("EMESSO",$M180)&gt;0</formula>
    </cfRule>
    <cfRule type="expression" dxfId="16339" priority="2704">
      <formula>SEARCH("RICHIESTO",$M180)&gt;0</formula>
    </cfRule>
    <cfRule type="expression" dxfId="16338" priority="2705">
      <formula>SEARCH("DA CHIUDERE",$M180)&gt;0</formula>
    </cfRule>
    <cfRule type="expression" dxfId="16337" priority="2706">
      <formula>SEARCH("INTERROTTO",$M180)&gt;0</formula>
    </cfRule>
  </conditionalFormatting>
  <conditionalFormatting sqref="E179:G179 M179:P179 R179">
    <cfRule type="expression" dxfId="16336" priority="2695">
      <formula>SEARCH("IN CORSO",$M179)&gt;0</formula>
    </cfRule>
    <cfRule type="expression" dxfId="16335" priority="2696">
      <formula>SEARCH("CHIUSO",$M179)&gt;0</formula>
    </cfRule>
    <cfRule type="expression" dxfId="16334" priority="2697">
      <formula>SEARCH("EMESSO",$M179)&gt;0</formula>
    </cfRule>
    <cfRule type="expression" dxfId="16333" priority="2698">
      <formula>SEARCH("RICHIESTO",$M179)&gt;0</formula>
    </cfRule>
    <cfRule type="expression" dxfId="16332" priority="2699">
      <formula>SEARCH("DA CHIUDERE",$M179)&gt;0</formula>
    </cfRule>
    <cfRule type="expression" dxfId="16331" priority="2700">
      <formula>SEARCH("INTERROTTO",$M179)&gt;0</formula>
    </cfRule>
  </conditionalFormatting>
  <conditionalFormatting sqref="E178:G178 M178:S178">
    <cfRule type="expression" dxfId="16330" priority="2689">
      <formula>SEARCH("IN CORSO",$M178)&gt;0</formula>
    </cfRule>
    <cfRule type="expression" dxfId="16329" priority="2690">
      <formula>SEARCH("CHIUSO",$M178)&gt;0</formula>
    </cfRule>
    <cfRule type="expression" dxfId="16328" priority="2691">
      <formula>SEARCH("EMESSO",$M178)&gt;0</formula>
    </cfRule>
    <cfRule type="expression" dxfId="16327" priority="2692">
      <formula>SEARCH("RICHIESTO",$M178)&gt;0</formula>
    </cfRule>
    <cfRule type="expression" dxfId="16326" priority="2693">
      <formula>SEARCH("DA CHIUDERE",$M178)&gt;0</formula>
    </cfRule>
    <cfRule type="expression" dxfId="16325" priority="2694">
      <formula>SEARCH("INTERROTTO",$M178)&gt;0</formula>
    </cfRule>
  </conditionalFormatting>
  <conditionalFormatting sqref="Q179">
    <cfRule type="expression" dxfId="16324" priority="2683">
      <formula>SEARCH("IN CORSO",$M179)&gt;0</formula>
    </cfRule>
    <cfRule type="expression" dxfId="16323" priority="2684">
      <formula>SEARCH("CHIUSO",$M179)&gt;0</formula>
    </cfRule>
    <cfRule type="expression" dxfId="16322" priority="2685">
      <formula>SEARCH("EMESSO",$M179)&gt;0</formula>
    </cfRule>
    <cfRule type="expression" dxfId="16321" priority="2686">
      <formula>SEARCH("RICHIESTO",$M179)&gt;0</formula>
    </cfRule>
    <cfRule type="expression" dxfId="16320" priority="2687">
      <formula>SEARCH("DA CHIUDERE",$M179)&gt;0</formula>
    </cfRule>
    <cfRule type="expression" dxfId="16319" priority="2688">
      <formula>SEARCH("INTERROTTO",$M179)&gt;0</formula>
    </cfRule>
  </conditionalFormatting>
  <conditionalFormatting sqref="S179">
    <cfRule type="expression" dxfId="16318" priority="2677">
      <formula>SEARCH("IN CORSO",$M179)&gt;0</formula>
    </cfRule>
    <cfRule type="expression" dxfId="16317" priority="2678">
      <formula>SEARCH("CHIUSO",$M179)&gt;0</formula>
    </cfRule>
    <cfRule type="expression" dxfId="16316" priority="2679">
      <formula>SEARCH("EMESSO",$M179)&gt;0</formula>
    </cfRule>
    <cfRule type="expression" dxfId="16315" priority="2680">
      <formula>SEARCH("RICHIESTO",$M179)&gt;0</formula>
    </cfRule>
    <cfRule type="expression" dxfId="16314" priority="2681">
      <formula>SEARCH("DA CHIUDERE",$M179)&gt;0</formula>
    </cfRule>
    <cfRule type="expression" dxfId="16313" priority="2682">
      <formula>SEARCH("INTERROTTO",$M179)&gt;0</formula>
    </cfRule>
  </conditionalFormatting>
  <conditionalFormatting sqref="E177:G177 M177:Q177">
    <cfRule type="expression" dxfId="16312" priority="2671">
      <formula>SEARCH("IN CORSO",$M177)&gt;0</formula>
    </cfRule>
    <cfRule type="expression" dxfId="16311" priority="2672">
      <formula>SEARCH("CHIUSO",$M177)&gt;0</formula>
    </cfRule>
    <cfRule type="expression" dxfId="16310" priority="2673">
      <formula>SEARCH("EMESSO",$M177)&gt;0</formula>
    </cfRule>
    <cfRule type="expression" dxfId="16309" priority="2674">
      <formula>SEARCH("RICHIESTO",$M177)&gt;0</formula>
    </cfRule>
    <cfRule type="expression" dxfId="16308" priority="2675">
      <formula>SEARCH("DA CHIUDERE",$M177)&gt;0</formula>
    </cfRule>
    <cfRule type="expression" dxfId="16307" priority="2676">
      <formula>SEARCH("INTERROTTO",$M177)&gt;0</formula>
    </cfRule>
  </conditionalFormatting>
  <conditionalFormatting sqref="E176:G176 M176:S176 R177:S177">
    <cfRule type="expression" dxfId="16306" priority="2665">
      <formula>SEARCH("IN CORSO",$M176)&gt;0</formula>
    </cfRule>
    <cfRule type="expression" dxfId="16305" priority="2666">
      <formula>SEARCH("CHIUSO",$M176)&gt;0</formula>
    </cfRule>
    <cfRule type="expression" dxfId="16304" priority="2667">
      <formula>SEARCH("EMESSO",$M176)&gt;0</formula>
    </cfRule>
    <cfRule type="expression" dxfId="16303" priority="2668">
      <formula>SEARCH("RICHIESTO",$M176)&gt;0</formula>
    </cfRule>
    <cfRule type="expression" dxfId="16302" priority="2669">
      <formula>SEARCH("DA CHIUDERE",$M176)&gt;0</formula>
    </cfRule>
    <cfRule type="expression" dxfId="16301" priority="2670">
      <formula>SEARCH("INTERROTTO",$M176)&gt;0</formula>
    </cfRule>
  </conditionalFormatting>
  <conditionalFormatting sqref="E175:G175 M175:S175">
    <cfRule type="expression" dxfId="16300" priority="2659">
      <formula>SEARCH("IN CORSO",$M175)&gt;0</formula>
    </cfRule>
    <cfRule type="expression" dxfId="16299" priority="2660">
      <formula>SEARCH("CHIUSO",$M175)&gt;0</formula>
    </cfRule>
    <cfRule type="expression" dxfId="16298" priority="2661">
      <formula>SEARCH("EMESSO",$M175)&gt;0</formula>
    </cfRule>
    <cfRule type="expression" dxfId="16297" priority="2662">
      <formula>SEARCH("RICHIESTO",$M175)&gt;0</formula>
    </cfRule>
    <cfRule type="expression" dxfId="16296" priority="2663">
      <formula>SEARCH("DA CHIUDERE",$M175)&gt;0</formula>
    </cfRule>
    <cfRule type="expression" dxfId="16295" priority="2664">
      <formula>SEARCH("INTERROTTO",$M175)&gt;0</formula>
    </cfRule>
  </conditionalFormatting>
  <conditionalFormatting sqref="E174:G174 M174:S174">
    <cfRule type="expression" dxfId="16294" priority="2653">
      <formula>SEARCH("IN CORSO",$M174)&gt;0</formula>
    </cfRule>
    <cfRule type="expression" dxfId="16293" priority="2654">
      <formula>SEARCH("CHIUSO",$M174)&gt;0</formula>
    </cfRule>
    <cfRule type="expression" dxfId="16292" priority="2655">
      <formula>SEARCH("EMESSO",$M174)&gt;0</formula>
    </cfRule>
    <cfRule type="expression" dxfId="16291" priority="2656">
      <formula>SEARCH("RICHIESTO",$M174)&gt;0</formula>
    </cfRule>
    <cfRule type="expression" dxfId="16290" priority="2657">
      <formula>SEARCH("DA CHIUDERE",$M174)&gt;0</formula>
    </cfRule>
    <cfRule type="expression" dxfId="16289" priority="2658">
      <formula>SEARCH("INTERROTTO",$M174)&gt;0</formula>
    </cfRule>
  </conditionalFormatting>
  <conditionalFormatting sqref="E173:G173 M173:S173">
    <cfRule type="expression" dxfId="16288" priority="2647">
      <formula>SEARCH("IN CORSO",$M173)&gt;0</formula>
    </cfRule>
    <cfRule type="expression" dxfId="16287" priority="2648">
      <formula>SEARCH("CHIUSO",$M173)&gt;0</formula>
    </cfRule>
    <cfRule type="expression" dxfId="16286" priority="2649">
      <formula>SEARCH("EMESSO",$M173)&gt;0</formula>
    </cfRule>
    <cfRule type="expression" dxfId="16285" priority="2650">
      <formula>SEARCH("RICHIESTO",$M173)&gt;0</formula>
    </cfRule>
    <cfRule type="expression" dxfId="16284" priority="2651">
      <formula>SEARCH("DA CHIUDERE",$M173)&gt;0</formula>
    </cfRule>
    <cfRule type="expression" dxfId="16283" priority="2652">
      <formula>SEARCH("INTERROTTO",$M173)&gt;0</formula>
    </cfRule>
  </conditionalFormatting>
  <conditionalFormatting sqref="E172:G172 M172:S172">
    <cfRule type="expression" dxfId="16282" priority="2641">
      <formula>SEARCH("IN CORSO",$M172)&gt;0</formula>
    </cfRule>
    <cfRule type="expression" dxfId="16281" priority="2642">
      <formula>SEARCH("CHIUSO",$M172)&gt;0</formula>
    </cfRule>
    <cfRule type="expression" dxfId="16280" priority="2643">
      <formula>SEARCH("EMESSO",$M172)&gt;0</formula>
    </cfRule>
    <cfRule type="expression" dxfId="16279" priority="2644">
      <formula>SEARCH("RICHIESTO",$M172)&gt;0</formula>
    </cfRule>
    <cfRule type="expression" dxfId="16278" priority="2645">
      <formula>SEARCH("DA CHIUDERE",$M172)&gt;0</formula>
    </cfRule>
    <cfRule type="expression" dxfId="16277" priority="2646">
      <formula>SEARCH("INTERROTTO",$M172)&gt;0</formula>
    </cfRule>
  </conditionalFormatting>
  <conditionalFormatting sqref="E171:G171 M171:S171">
    <cfRule type="expression" dxfId="16276" priority="2635">
      <formula>SEARCH("IN CORSO",$M171)&gt;0</formula>
    </cfRule>
    <cfRule type="expression" dxfId="16275" priority="2636">
      <formula>SEARCH("CHIUSO",$M171)&gt;0</formula>
    </cfRule>
    <cfRule type="expression" dxfId="16274" priority="2637">
      <formula>SEARCH("EMESSO",$M171)&gt;0</formula>
    </cfRule>
    <cfRule type="expression" dxfId="16273" priority="2638">
      <formula>SEARCH("RICHIESTO",$M171)&gt;0</formula>
    </cfRule>
    <cfRule type="expression" dxfId="16272" priority="2639">
      <formula>SEARCH("DA CHIUDERE",$M171)&gt;0</formula>
    </cfRule>
    <cfRule type="expression" dxfId="16271" priority="2640">
      <formula>SEARCH("INTERROTTO",$M171)&gt;0</formula>
    </cfRule>
  </conditionalFormatting>
  <conditionalFormatting sqref="E170:G170 M170:S170">
    <cfRule type="expression" dxfId="16270" priority="2629">
      <formula>SEARCH("IN CORSO",$M170)&gt;0</formula>
    </cfRule>
    <cfRule type="expression" dxfId="16269" priority="2630">
      <formula>SEARCH("CHIUSO",$M170)&gt;0</formula>
    </cfRule>
    <cfRule type="expression" dxfId="16268" priority="2631">
      <formula>SEARCH("EMESSO",$M170)&gt;0</formula>
    </cfRule>
    <cfRule type="expression" dxfId="16267" priority="2632">
      <formula>SEARCH("RICHIESTO",$M170)&gt;0</formula>
    </cfRule>
    <cfRule type="expression" dxfId="16266" priority="2633">
      <formula>SEARCH("DA CHIUDERE",$M170)&gt;0</formula>
    </cfRule>
    <cfRule type="expression" dxfId="16265" priority="2634">
      <formula>SEARCH("INTERROTTO",$M170)&gt;0</formula>
    </cfRule>
  </conditionalFormatting>
  <conditionalFormatting sqref="E169:G169 M169:S169">
    <cfRule type="expression" dxfId="16264" priority="2623">
      <formula>SEARCH("IN CORSO",$M169)&gt;0</formula>
    </cfRule>
    <cfRule type="expression" dxfId="16263" priority="2624">
      <formula>SEARCH("CHIUSO",$M169)&gt;0</formula>
    </cfRule>
    <cfRule type="expression" dxfId="16262" priority="2625">
      <formula>SEARCH("EMESSO",$M169)&gt;0</formula>
    </cfRule>
    <cfRule type="expression" dxfId="16261" priority="2626">
      <formula>SEARCH("RICHIESTO",$M169)&gt;0</formula>
    </cfRule>
    <cfRule type="expression" dxfId="16260" priority="2627">
      <formula>SEARCH("DA CHIUDERE",$M169)&gt;0</formula>
    </cfRule>
    <cfRule type="expression" dxfId="16259" priority="2628">
      <formula>SEARCH("INTERROTTO",$M169)&gt;0</formula>
    </cfRule>
  </conditionalFormatting>
  <conditionalFormatting sqref="E168:G168 M168:S168">
    <cfRule type="expression" dxfId="16258" priority="2617">
      <formula>SEARCH("IN CORSO",$M168)&gt;0</formula>
    </cfRule>
    <cfRule type="expression" dxfId="16257" priority="2618">
      <formula>SEARCH("CHIUSO",$M168)&gt;0</formula>
    </cfRule>
    <cfRule type="expression" dxfId="16256" priority="2619">
      <formula>SEARCH("EMESSO",$M168)&gt;0</formula>
    </cfRule>
    <cfRule type="expression" dxfId="16255" priority="2620">
      <formula>SEARCH("RICHIESTO",$M168)&gt;0</formula>
    </cfRule>
    <cfRule type="expression" dxfId="16254" priority="2621">
      <formula>SEARCH("DA CHIUDERE",$M168)&gt;0</formula>
    </cfRule>
    <cfRule type="expression" dxfId="16253" priority="2622">
      <formula>SEARCH("INTERROTTO",$M168)&gt;0</formula>
    </cfRule>
  </conditionalFormatting>
  <conditionalFormatting sqref="E167:G167 M167:S167">
    <cfRule type="expression" dxfId="16252" priority="2611">
      <formula>SEARCH("IN CORSO",$M167)&gt;0</formula>
    </cfRule>
    <cfRule type="expression" dxfId="16251" priority="2612">
      <formula>SEARCH("CHIUSO",$M167)&gt;0</formula>
    </cfRule>
    <cfRule type="expression" dxfId="16250" priority="2613">
      <formula>SEARCH("EMESSO",$M167)&gt;0</formula>
    </cfRule>
    <cfRule type="expression" dxfId="16249" priority="2614">
      <formula>SEARCH("RICHIESTO",$M167)&gt;0</formula>
    </cfRule>
    <cfRule type="expression" dxfId="16248" priority="2615">
      <formula>SEARCH("DA CHIUDERE",$M167)&gt;0</formula>
    </cfRule>
    <cfRule type="expression" dxfId="16247" priority="2616">
      <formula>SEARCH("INTERROTTO",$M167)&gt;0</formula>
    </cfRule>
  </conditionalFormatting>
  <conditionalFormatting sqref="E166:G166 M166:S166">
    <cfRule type="expression" dxfId="16246" priority="2605">
      <formula>SEARCH("IN CORSO",$M166)&gt;0</formula>
    </cfRule>
    <cfRule type="expression" dxfId="16245" priority="2606">
      <formula>SEARCH("CHIUSO",$M166)&gt;0</formula>
    </cfRule>
    <cfRule type="expression" dxfId="16244" priority="2607">
      <formula>SEARCH("EMESSO",$M166)&gt;0</formula>
    </cfRule>
    <cfRule type="expression" dxfId="16243" priority="2608">
      <formula>SEARCH("RICHIESTO",$M166)&gt;0</formula>
    </cfRule>
    <cfRule type="expression" dxfId="16242" priority="2609">
      <formula>SEARCH("DA CHIUDERE",$M166)&gt;0</formula>
    </cfRule>
    <cfRule type="expression" dxfId="16241" priority="2610">
      <formula>SEARCH("INTERROTTO",$M166)&gt;0</formula>
    </cfRule>
  </conditionalFormatting>
  <conditionalFormatting sqref="E165:G165 M165:S165">
    <cfRule type="expression" dxfId="16240" priority="2599">
      <formula>SEARCH("IN CORSO",$M165)&gt;0</formula>
    </cfRule>
    <cfRule type="expression" dxfId="16239" priority="2600">
      <formula>SEARCH("CHIUSO",$M165)&gt;0</formula>
    </cfRule>
    <cfRule type="expression" dxfId="16238" priority="2601">
      <formula>SEARCH("EMESSO",$M165)&gt;0</formula>
    </cfRule>
    <cfRule type="expression" dxfId="16237" priority="2602">
      <formula>SEARCH("RICHIESTO",$M165)&gt;0</formula>
    </cfRule>
    <cfRule type="expression" dxfId="16236" priority="2603">
      <formula>SEARCH("DA CHIUDERE",$M165)&gt;0</formula>
    </cfRule>
    <cfRule type="expression" dxfId="16235" priority="2604">
      <formula>SEARCH("INTERROTTO",$M165)&gt;0</formula>
    </cfRule>
  </conditionalFormatting>
  <conditionalFormatting sqref="E164:G164 M164:S164">
    <cfRule type="expression" dxfId="16234" priority="2593">
      <formula>SEARCH("IN CORSO",$M164)&gt;0</formula>
    </cfRule>
    <cfRule type="expression" dxfId="16233" priority="2594">
      <formula>SEARCH("CHIUSO",$M164)&gt;0</formula>
    </cfRule>
    <cfRule type="expression" dxfId="16232" priority="2595">
      <formula>SEARCH("EMESSO",$M164)&gt;0</formula>
    </cfRule>
    <cfRule type="expression" dxfId="16231" priority="2596">
      <formula>SEARCH("RICHIESTO",$M164)&gt;0</formula>
    </cfRule>
    <cfRule type="expression" dxfId="16230" priority="2597">
      <formula>SEARCH("DA CHIUDERE",$M164)&gt;0</formula>
    </cfRule>
    <cfRule type="expression" dxfId="16229" priority="2598">
      <formula>SEARCH("INTERROTTO",$M164)&gt;0</formula>
    </cfRule>
  </conditionalFormatting>
  <conditionalFormatting sqref="E163:G163 M163:S163">
    <cfRule type="expression" dxfId="16228" priority="2587">
      <formula>SEARCH("IN CORSO",$M163)&gt;0</formula>
    </cfRule>
    <cfRule type="expression" dxfId="16227" priority="2588">
      <formula>SEARCH("CHIUSO",$M163)&gt;0</formula>
    </cfRule>
    <cfRule type="expression" dxfId="16226" priority="2589">
      <formula>SEARCH("EMESSO",$M163)&gt;0</formula>
    </cfRule>
    <cfRule type="expression" dxfId="16225" priority="2590">
      <formula>SEARCH("RICHIESTO",$M163)&gt;0</formula>
    </cfRule>
    <cfRule type="expression" dxfId="16224" priority="2591">
      <formula>SEARCH("DA CHIUDERE",$M163)&gt;0</formula>
    </cfRule>
    <cfRule type="expression" dxfId="16223" priority="2592">
      <formula>SEARCH("INTERROTTO",$M163)&gt;0</formula>
    </cfRule>
  </conditionalFormatting>
  <conditionalFormatting sqref="E162:G162 M162:S162">
    <cfRule type="expression" dxfId="16222" priority="2581">
      <formula>SEARCH("IN CORSO",$M162)&gt;0</formula>
    </cfRule>
    <cfRule type="expression" dxfId="16221" priority="2582">
      <formula>SEARCH("CHIUSO",$M162)&gt;0</formula>
    </cfRule>
    <cfRule type="expression" dxfId="16220" priority="2583">
      <formula>SEARCH("EMESSO",$M162)&gt;0</formula>
    </cfRule>
    <cfRule type="expression" dxfId="16219" priority="2584">
      <formula>SEARCH("RICHIESTO",$M162)&gt;0</formula>
    </cfRule>
    <cfRule type="expression" dxfId="16218" priority="2585">
      <formula>SEARCH("DA CHIUDERE",$M162)&gt;0</formula>
    </cfRule>
    <cfRule type="expression" dxfId="16217" priority="2586">
      <formula>SEARCH("INTERROTTO",$M162)&gt;0</formula>
    </cfRule>
  </conditionalFormatting>
  <conditionalFormatting sqref="E161:G161 M161:S161">
    <cfRule type="expression" dxfId="16216" priority="2575">
      <formula>SEARCH("IN CORSO",$M161)&gt;0</formula>
    </cfRule>
    <cfRule type="expression" dxfId="16215" priority="2576">
      <formula>SEARCH("CHIUSO",$M161)&gt;0</formula>
    </cfRule>
    <cfRule type="expression" dxfId="16214" priority="2577">
      <formula>SEARCH("EMESSO",$M161)&gt;0</formula>
    </cfRule>
    <cfRule type="expression" dxfId="16213" priority="2578">
      <formula>SEARCH("RICHIESTO",$M161)&gt;0</formula>
    </cfRule>
    <cfRule type="expression" dxfId="16212" priority="2579">
      <formula>SEARCH("DA CHIUDERE",$M161)&gt;0</formula>
    </cfRule>
    <cfRule type="expression" dxfId="16211" priority="2580">
      <formula>SEARCH("INTERROTTO",$M161)&gt;0</formula>
    </cfRule>
  </conditionalFormatting>
  <conditionalFormatting sqref="E160:G160 M160:S160">
    <cfRule type="expression" dxfId="16210" priority="2569">
      <formula>SEARCH("IN CORSO",$M160)&gt;0</formula>
    </cfRule>
    <cfRule type="expression" dxfId="16209" priority="2570">
      <formula>SEARCH("CHIUSO",$M160)&gt;0</formula>
    </cfRule>
    <cfRule type="expression" dxfId="16208" priority="2571">
      <formula>SEARCH("EMESSO",$M160)&gt;0</formula>
    </cfRule>
    <cfRule type="expression" dxfId="16207" priority="2572">
      <formula>SEARCH("RICHIESTO",$M160)&gt;0</formula>
    </cfRule>
    <cfRule type="expression" dxfId="16206" priority="2573">
      <formula>SEARCH("DA CHIUDERE",$M160)&gt;0</formula>
    </cfRule>
    <cfRule type="expression" dxfId="16205" priority="2574">
      <formula>SEARCH("INTERROTTO",$M160)&gt;0</formula>
    </cfRule>
  </conditionalFormatting>
  <conditionalFormatting sqref="E159:G159 M159:S159">
    <cfRule type="expression" dxfId="16204" priority="2563">
      <formula>SEARCH("IN CORSO",$M159)&gt;0</formula>
    </cfRule>
    <cfRule type="expression" dxfId="16203" priority="2564">
      <formula>SEARCH("CHIUSO",$M159)&gt;0</formula>
    </cfRule>
    <cfRule type="expression" dxfId="16202" priority="2565">
      <formula>SEARCH("EMESSO",$M159)&gt;0</formula>
    </cfRule>
    <cfRule type="expression" dxfId="16201" priority="2566">
      <formula>SEARCH("RICHIESTO",$M159)&gt;0</formula>
    </cfRule>
    <cfRule type="expression" dxfId="16200" priority="2567">
      <formula>SEARCH("DA CHIUDERE",$M159)&gt;0</formula>
    </cfRule>
    <cfRule type="expression" dxfId="16199" priority="2568">
      <formula>SEARCH("INTERROTTO",$M159)&gt;0</formula>
    </cfRule>
  </conditionalFormatting>
  <conditionalFormatting sqref="R317:S318">
    <cfRule type="expression" dxfId="16198" priority="2557">
      <formula>SEARCH("IN CORSO",$M317)&gt;0</formula>
    </cfRule>
    <cfRule type="expression" dxfId="16197" priority="2558">
      <formula>SEARCH("CHIUSO",$M317)&gt;0</formula>
    </cfRule>
    <cfRule type="expression" dxfId="16196" priority="2559">
      <formula>SEARCH("EMESSO",$M317)&gt;0</formula>
    </cfRule>
    <cfRule type="expression" dxfId="16195" priority="2560">
      <formula>SEARCH("RICHIESTO",$M317)&gt;0</formula>
    </cfRule>
    <cfRule type="expression" dxfId="16194" priority="2561">
      <formula>SEARCH("DA CHIUDERE",$M317)&gt;0</formula>
    </cfRule>
    <cfRule type="expression" dxfId="16193" priority="2562">
      <formula>SEARCH("INTERROTTO",$M317)&gt;0</formula>
    </cfRule>
  </conditionalFormatting>
  <conditionalFormatting sqref="M318">
    <cfRule type="expression" dxfId="16192" priority="2551">
      <formula>SEARCH("IN CORSO",$M318)&gt;0</formula>
    </cfRule>
    <cfRule type="expression" dxfId="16191" priority="2552">
      <formula>SEARCH("CHIUSO",$M318)&gt;0</formula>
    </cfRule>
    <cfRule type="expression" dxfId="16190" priority="2553">
      <formula>SEARCH("EMESSO",$M318)&gt;0</formula>
    </cfRule>
    <cfRule type="expression" dxfId="16189" priority="2554">
      <formula>SEARCH("RICHIESTO",$M318)&gt;0</formula>
    </cfRule>
    <cfRule type="expression" dxfId="16188" priority="2555">
      <formula>SEARCH("DA CHIUDERE",$M318)&gt;0</formula>
    </cfRule>
    <cfRule type="expression" dxfId="16187" priority="2556">
      <formula>SEARCH("INTERROTTO",$M318)&gt;0</formula>
    </cfRule>
  </conditionalFormatting>
  <conditionalFormatting sqref="E158:G158 M158:S158">
    <cfRule type="expression" dxfId="16186" priority="2545">
      <formula>SEARCH("IN CORSO",$M158)&gt;0</formula>
    </cfRule>
    <cfRule type="expression" dxfId="16185" priority="2546">
      <formula>SEARCH("CHIUSO",$M158)&gt;0</formula>
    </cfRule>
    <cfRule type="expression" dxfId="16184" priority="2547">
      <formula>SEARCH("EMESSO",$M158)&gt;0</formula>
    </cfRule>
    <cfRule type="expression" dxfId="16183" priority="2548">
      <formula>SEARCH("RICHIESTO",$M158)&gt;0</formula>
    </cfRule>
    <cfRule type="expression" dxfId="16182" priority="2549">
      <formula>SEARCH("DA CHIUDERE",$M158)&gt;0</formula>
    </cfRule>
    <cfRule type="expression" dxfId="16181" priority="2550">
      <formula>SEARCH("INTERROTTO",$M158)&gt;0</formula>
    </cfRule>
  </conditionalFormatting>
  <conditionalFormatting sqref="E157:G157 M157:S157">
    <cfRule type="expression" dxfId="16180" priority="2539">
      <formula>SEARCH("IN CORSO",$M157)&gt;0</formula>
    </cfRule>
    <cfRule type="expression" dxfId="16179" priority="2540">
      <formula>SEARCH("CHIUSO",$M157)&gt;0</formula>
    </cfRule>
    <cfRule type="expression" dxfId="16178" priority="2541">
      <formula>SEARCH("EMESSO",$M157)&gt;0</formula>
    </cfRule>
    <cfRule type="expression" dxfId="16177" priority="2542">
      <formula>SEARCH("RICHIESTO",$M157)&gt;0</formula>
    </cfRule>
    <cfRule type="expression" dxfId="16176" priority="2543">
      <formula>SEARCH("DA CHIUDERE",$M157)&gt;0</formula>
    </cfRule>
    <cfRule type="expression" dxfId="16175" priority="2544">
      <formula>SEARCH("INTERROTTO",$M157)&gt;0</formula>
    </cfRule>
  </conditionalFormatting>
  <conditionalFormatting sqref="E156:G156 M156:S156">
    <cfRule type="expression" dxfId="16174" priority="2533">
      <formula>SEARCH("IN CORSO",$M156)&gt;0</formula>
    </cfRule>
    <cfRule type="expression" dxfId="16173" priority="2534">
      <formula>SEARCH("CHIUSO",$M156)&gt;0</formula>
    </cfRule>
    <cfRule type="expression" dxfId="16172" priority="2535">
      <formula>SEARCH("EMESSO",$M156)&gt;0</formula>
    </cfRule>
    <cfRule type="expression" dxfId="16171" priority="2536">
      <formula>SEARCH("RICHIESTO",$M156)&gt;0</formula>
    </cfRule>
    <cfRule type="expression" dxfId="16170" priority="2537">
      <formula>SEARCH("DA CHIUDERE",$M156)&gt;0</formula>
    </cfRule>
    <cfRule type="expression" dxfId="16169" priority="2538">
      <formula>SEARCH("INTERROTTO",$M156)&gt;0</formula>
    </cfRule>
  </conditionalFormatting>
  <conditionalFormatting sqref="E155:G155 M155:S155">
    <cfRule type="expression" dxfId="16168" priority="2527">
      <formula>SEARCH("IN CORSO",$M155)&gt;0</formula>
    </cfRule>
    <cfRule type="expression" dxfId="16167" priority="2528">
      <formula>SEARCH("CHIUSO",$M155)&gt;0</formula>
    </cfRule>
    <cfRule type="expression" dxfId="16166" priority="2529">
      <formula>SEARCH("EMESSO",$M155)&gt;0</formula>
    </cfRule>
    <cfRule type="expression" dxfId="16165" priority="2530">
      <formula>SEARCH("RICHIESTO",$M155)&gt;0</formula>
    </cfRule>
    <cfRule type="expression" dxfId="16164" priority="2531">
      <formula>SEARCH("DA CHIUDERE",$M155)&gt;0</formula>
    </cfRule>
    <cfRule type="expression" dxfId="16163" priority="2532">
      <formula>SEARCH("INTERROTTO",$M155)&gt;0</formula>
    </cfRule>
  </conditionalFormatting>
  <conditionalFormatting sqref="E154:G154 M154:S154">
    <cfRule type="expression" dxfId="16162" priority="2521">
      <formula>SEARCH("IN CORSO",$M154)&gt;0</formula>
    </cfRule>
    <cfRule type="expression" dxfId="16161" priority="2522">
      <formula>SEARCH("CHIUSO",$M154)&gt;0</formula>
    </cfRule>
    <cfRule type="expression" dxfId="16160" priority="2523">
      <formula>SEARCH("EMESSO",$M154)&gt;0</formula>
    </cfRule>
    <cfRule type="expression" dxfId="16159" priority="2524">
      <formula>SEARCH("RICHIESTO",$M154)&gt;0</formula>
    </cfRule>
    <cfRule type="expression" dxfId="16158" priority="2525">
      <formula>SEARCH("DA CHIUDERE",$M154)&gt;0</formula>
    </cfRule>
    <cfRule type="expression" dxfId="16157" priority="2526">
      <formula>SEARCH("INTERROTTO",$M154)&gt;0</formula>
    </cfRule>
  </conditionalFormatting>
  <conditionalFormatting sqref="E153:G153 M153:S153">
    <cfRule type="expression" dxfId="16156" priority="2515">
      <formula>SEARCH("IN CORSO",$M153)&gt;0</formula>
    </cfRule>
    <cfRule type="expression" dxfId="16155" priority="2516">
      <formula>SEARCH("CHIUSO",$M153)&gt;0</formula>
    </cfRule>
    <cfRule type="expression" dxfId="16154" priority="2517">
      <formula>SEARCH("EMESSO",$M153)&gt;0</formula>
    </cfRule>
    <cfRule type="expression" dxfId="16153" priority="2518">
      <formula>SEARCH("RICHIESTO",$M153)&gt;0</formula>
    </cfRule>
    <cfRule type="expression" dxfId="16152" priority="2519">
      <formula>SEARCH("DA CHIUDERE",$M153)&gt;0</formula>
    </cfRule>
    <cfRule type="expression" dxfId="16151" priority="2520">
      <formula>SEARCH("INTERROTTO",$M153)&gt;0</formula>
    </cfRule>
  </conditionalFormatting>
  <conditionalFormatting sqref="E152:G152 M152:S152">
    <cfRule type="expression" dxfId="16150" priority="2509">
      <formula>SEARCH("IN CORSO",$M152)&gt;0</formula>
    </cfRule>
    <cfRule type="expression" dxfId="16149" priority="2510">
      <formula>SEARCH("CHIUSO",$M152)&gt;0</formula>
    </cfRule>
    <cfRule type="expression" dxfId="16148" priority="2511">
      <formula>SEARCH("EMESSO",$M152)&gt;0</formula>
    </cfRule>
    <cfRule type="expression" dxfId="16147" priority="2512">
      <formula>SEARCH("RICHIESTO",$M152)&gt;0</formula>
    </cfRule>
    <cfRule type="expression" dxfId="16146" priority="2513">
      <formula>SEARCH("DA CHIUDERE",$M152)&gt;0</formula>
    </cfRule>
    <cfRule type="expression" dxfId="16145" priority="2514">
      <formula>SEARCH("INTERROTTO",$M152)&gt;0</formula>
    </cfRule>
  </conditionalFormatting>
  <conditionalFormatting sqref="E151:G151 M151:S151">
    <cfRule type="expression" dxfId="16144" priority="2503">
      <formula>SEARCH("IN CORSO",$M151)&gt;0</formula>
    </cfRule>
    <cfRule type="expression" dxfId="16143" priority="2504">
      <formula>SEARCH("CHIUSO",$M151)&gt;0</formula>
    </cfRule>
    <cfRule type="expression" dxfId="16142" priority="2505">
      <formula>SEARCH("EMESSO",$M151)&gt;0</formula>
    </cfRule>
    <cfRule type="expression" dxfId="16141" priority="2506">
      <formula>SEARCH("RICHIESTO",$M151)&gt;0</formula>
    </cfRule>
    <cfRule type="expression" dxfId="16140" priority="2507">
      <formula>SEARCH("DA CHIUDERE",$M151)&gt;0</formula>
    </cfRule>
    <cfRule type="expression" dxfId="16139" priority="2508">
      <formula>SEARCH("INTERROTTO",$M151)&gt;0</formula>
    </cfRule>
  </conditionalFormatting>
  <conditionalFormatting sqref="E150:G150 M150:S150">
    <cfRule type="expression" dxfId="16138" priority="2497">
      <formula>SEARCH("IN CORSO",$M150)&gt;0</formula>
    </cfRule>
    <cfRule type="expression" dxfId="16137" priority="2498">
      <formula>SEARCH("CHIUSO",$M150)&gt;0</formula>
    </cfRule>
    <cfRule type="expression" dxfId="16136" priority="2499">
      <formula>SEARCH("EMESSO",$M150)&gt;0</formula>
    </cfRule>
    <cfRule type="expression" dxfId="16135" priority="2500">
      <formula>SEARCH("RICHIESTO",$M150)&gt;0</formula>
    </cfRule>
    <cfRule type="expression" dxfId="16134" priority="2501">
      <formula>SEARCH("DA CHIUDERE",$M150)&gt;0</formula>
    </cfRule>
    <cfRule type="expression" dxfId="16133" priority="2502">
      <formula>SEARCH("INTERROTTO",$M150)&gt;0</formula>
    </cfRule>
  </conditionalFormatting>
  <conditionalFormatting sqref="E149:G149 M149:S149">
    <cfRule type="expression" dxfId="16132" priority="2491">
      <formula>SEARCH("IN CORSO",$M149)&gt;0</formula>
    </cfRule>
    <cfRule type="expression" dxfId="16131" priority="2492">
      <formula>SEARCH("CHIUSO",$M149)&gt;0</formula>
    </cfRule>
    <cfRule type="expression" dxfId="16130" priority="2493">
      <formula>SEARCH("EMESSO",$M149)&gt;0</formula>
    </cfRule>
    <cfRule type="expression" dxfId="16129" priority="2494">
      <formula>SEARCH("RICHIESTO",$M149)&gt;0</formula>
    </cfRule>
    <cfRule type="expression" dxfId="16128" priority="2495">
      <formula>SEARCH("DA CHIUDERE",$M149)&gt;0</formula>
    </cfRule>
    <cfRule type="expression" dxfId="16127" priority="2496">
      <formula>SEARCH("INTERROTTO",$M149)&gt;0</formula>
    </cfRule>
  </conditionalFormatting>
  <conditionalFormatting sqref="E148:G148 M148:S148">
    <cfRule type="expression" dxfId="16126" priority="2485">
      <formula>SEARCH("IN CORSO",$M148)&gt;0</formula>
    </cfRule>
    <cfRule type="expression" dxfId="16125" priority="2486">
      <formula>SEARCH("CHIUSO",$M148)&gt;0</formula>
    </cfRule>
    <cfRule type="expression" dxfId="16124" priority="2487">
      <formula>SEARCH("EMESSO",$M148)&gt;0</formula>
    </cfRule>
    <cfRule type="expression" dxfId="16123" priority="2488">
      <formula>SEARCH("RICHIESTO",$M148)&gt;0</formula>
    </cfRule>
    <cfRule type="expression" dxfId="16122" priority="2489">
      <formula>SEARCH("DA CHIUDERE",$M148)&gt;0</formula>
    </cfRule>
    <cfRule type="expression" dxfId="16121" priority="2490">
      <formula>SEARCH("INTERROTTO",$M148)&gt;0</formula>
    </cfRule>
  </conditionalFormatting>
  <conditionalFormatting sqref="E147:G147 M147:S147">
    <cfRule type="expression" dxfId="16120" priority="2479">
      <formula>SEARCH("IN CORSO",$M147)&gt;0</formula>
    </cfRule>
    <cfRule type="expression" dxfId="16119" priority="2480">
      <formula>SEARCH("CHIUSO",$M147)&gt;0</formula>
    </cfRule>
    <cfRule type="expression" dxfId="16118" priority="2481">
      <formula>SEARCH("EMESSO",$M147)&gt;0</formula>
    </cfRule>
    <cfRule type="expression" dxfId="16117" priority="2482">
      <formula>SEARCH("RICHIESTO",$M147)&gt;0</formula>
    </cfRule>
    <cfRule type="expression" dxfId="16116" priority="2483">
      <formula>SEARCH("DA CHIUDERE",$M147)&gt;0</formula>
    </cfRule>
    <cfRule type="expression" dxfId="16115" priority="2484">
      <formula>SEARCH("INTERROTTO",$M147)&gt;0</formula>
    </cfRule>
  </conditionalFormatting>
  <conditionalFormatting sqref="E146:G146 M146:S146">
    <cfRule type="expression" dxfId="16114" priority="2473">
      <formula>SEARCH("IN CORSO",$M146)&gt;0</formula>
    </cfRule>
    <cfRule type="expression" dxfId="16113" priority="2474">
      <formula>SEARCH("CHIUSO",$M146)&gt;0</formula>
    </cfRule>
    <cfRule type="expression" dxfId="16112" priority="2475">
      <formula>SEARCH("EMESSO",$M146)&gt;0</formula>
    </cfRule>
    <cfRule type="expression" dxfId="16111" priority="2476">
      <formula>SEARCH("RICHIESTO",$M146)&gt;0</formula>
    </cfRule>
    <cfRule type="expression" dxfId="16110" priority="2477">
      <formula>SEARCH("DA CHIUDERE",$M146)&gt;0</formula>
    </cfRule>
    <cfRule type="expression" dxfId="16109" priority="2478">
      <formula>SEARCH("INTERROTTO",$M146)&gt;0</formula>
    </cfRule>
  </conditionalFormatting>
  <conditionalFormatting sqref="E145:G145 M145:S145">
    <cfRule type="expression" dxfId="16108" priority="2467">
      <formula>SEARCH("IN CORSO",$M145)&gt;0</formula>
    </cfRule>
    <cfRule type="expression" dxfId="16107" priority="2468">
      <formula>SEARCH("CHIUSO",$M145)&gt;0</formula>
    </cfRule>
    <cfRule type="expression" dxfId="16106" priority="2469">
      <formula>SEARCH("EMESSO",$M145)&gt;0</formula>
    </cfRule>
    <cfRule type="expression" dxfId="16105" priority="2470">
      <formula>SEARCH("RICHIESTO",$M145)&gt;0</formula>
    </cfRule>
    <cfRule type="expression" dxfId="16104" priority="2471">
      <formula>SEARCH("DA CHIUDERE",$M145)&gt;0</formula>
    </cfRule>
    <cfRule type="expression" dxfId="16103" priority="2472">
      <formula>SEARCH("INTERROTTO",$M145)&gt;0</formula>
    </cfRule>
  </conditionalFormatting>
  <conditionalFormatting sqref="E144:G144 M144:S144">
    <cfRule type="expression" dxfId="16102" priority="2461">
      <formula>SEARCH("IN CORSO",$M144)&gt;0</formula>
    </cfRule>
    <cfRule type="expression" dxfId="16101" priority="2462">
      <formula>SEARCH("CHIUSO",$M144)&gt;0</formula>
    </cfRule>
    <cfRule type="expression" dxfId="16100" priority="2463">
      <formula>SEARCH("EMESSO",$M144)&gt;0</formula>
    </cfRule>
    <cfRule type="expression" dxfId="16099" priority="2464">
      <formula>SEARCH("RICHIESTO",$M144)&gt;0</formula>
    </cfRule>
    <cfRule type="expression" dxfId="16098" priority="2465">
      <formula>SEARCH("DA CHIUDERE",$M144)&gt;0</formula>
    </cfRule>
    <cfRule type="expression" dxfId="16097" priority="2466">
      <formula>SEARCH("INTERROTTO",$M144)&gt;0</formula>
    </cfRule>
  </conditionalFormatting>
  <conditionalFormatting sqref="S129">
    <cfRule type="expression" dxfId="16096" priority="2263">
      <formula>SEARCH("IN CORSO",$M129)&gt;0</formula>
    </cfRule>
    <cfRule type="expression" dxfId="16095" priority="2264">
      <formula>SEARCH("CHIUSO",$M129)&gt;0</formula>
    </cfRule>
    <cfRule type="expression" dxfId="16094" priority="2265">
      <formula>SEARCH("EMESSO",$M129)&gt;0</formula>
    </cfRule>
    <cfRule type="expression" dxfId="16093" priority="2266">
      <formula>SEARCH("RICHIESTO",$M129)&gt;0</formula>
    </cfRule>
    <cfRule type="expression" dxfId="16092" priority="2267">
      <formula>SEARCH("DA CHIUDERE",$M129)&gt;0</formula>
    </cfRule>
    <cfRule type="expression" dxfId="16091" priority="2268">
      <formula>SEARCH("INTERROTTO",$M129)&gt;0</formula>
    </cfRule>
  </conditionalFormatting>
  <conditionalFormatting sqref="E129:G129 N129:R129">
    <cfRule type="expression" dxfId="16090" priority="2275">
      <formula>SEARCH("IN CORSO",$M129)&gt;0</formula>
    </cfRule>
    <cfRule type="expression" dxfId="16089" priority="2276">
      <formula>SEARCH("CHIUSO",$M129)&gt;0</formula>
    </cfRule>
    <cfRule type="expression" dxfId="16088" priority="2277">
      <formula>SEARCH("EMESSO",$M129)&gt;0</formula>
    </cfRule>
    <cfRule type="expression" dxfId="16087" priority="2278">
      <formula>SEARCH("RICHIESTO",$M129)&gt;0</formula>
    </cfRule>
    <cfRule type="expression" dxfId="16086" priority="2279">
      <formula>SEARCH("DA CHIUDERE",$M129)&gt;0</formula>
    </cfRule>
    <cfRule type="expression" dxfId="16085" priority="2280">
      <formula>SEARCH("INTERROTTO",$M129)&gt;0</formula>
    </cfRule>
  </conditionalFormatting>
  <conditionalFormatting sqref="M129">
    <cfRule type="expression" dxfId="16084" priority="2269">
      <formula>SEARCH("IN CORSO",$M129)&gt;0</formula>
    </cfRule>
    <cfRule type="expression" dxfId="16083" priority="2270">
      <formula>SEARCH("CHIUSO",$M129)&gt;0</formula>
    </cfRule>
    <cfRule type="expression" dxfId="16082" priority="2271">
      <formula>SEARCH("EMESSO",$M129)&gt;0</formula>
    </cfRule>
    <cfRule type="expression" dxfId="16081" priority="2272">
      <formula>SEARCH("RICHIESTO",$M129)&gt;0</formula>
    </cfRule>
    <cfRule type="expression" dxfId="16080" priority="2273">
      <formula>SEARCH("DA CHIUDERE",$M129)&gt;0</formula>
    </cfRule>
    <cfRule type="expression" dxfId="16079" priority="2274">
      <formula>SEARCH("INTERROTTO",$M129)&gt;0</formula>
    </cfRule>
  </conditionalFormatting>
  <conditionalFormatting sqref="S128">
    <cfRule type="expression" dxfId="16078" priority="2245">
      <formula>SEARCH("IN CORSO",$M128)&gt;0</formula>
    </cfRule>
    <cfRule type="expression" dxfId="16077" priority="2246">
      <formula>SEARCH("CHIUSO",$M128)&gt;0</formula>
    </cfRule>
    <cfRule type="expression" dxfId="16076" priority="2247">
      <formula>SEARCH("EMESSO",$M128)&gt;0</formula>
    </cfRule>
    <cfRule type="expression" dxfId="16075" priority="2248">
      <formula>SEARCH("RICHIESTO",$M128)&gt;0</formula>
    </cfRule>
    <cfRule type="expression" dxfId="16074" priority="2249">
      <formula>SEARCH("DA CHIUDERE",$M128)&gt;0</formula>
    </cfRule>
    <cfRule type="expression" dxfId="16073" priority="2250">
      <formula>SEARCH("INTERROTTO",$M128)&gt;0</formula>
    </cfRule>
  </conditionalFormatting>
  <conditionalFormatting sqref="E128:G128 N128:R128">
    <cfRule type="expression" dxfId="16072" priority="2257">
      <formula>SEARCH("IN CORSO",$M128)&gt;0</formula>
    </cfRule>
    <cfRule type="expression" dxfId="16071" priority="2258">
      <formula>SEARCH("CHIUSO",$M128)&gt;0</formula>
    </cfRule>
    <cfRule type="expression" dxfId="16070" priority="2259">
      <formula>SEARCH("EMESSO",$M128)&gt;0</formula>
    </cfRule>
    <cfRule type="expression" dxfId="16069" priority="2260">
      <formula>SEARCH("RICHIESTO",$M128)&gt;0</formula>
    </cfRule>
    <cfRule type="expression" dxfId="16068" priority="2261">
      <formula>SEARCH("DA CHIUDERE",$M128)&gt;0</formula>
    </cfRule>
    <cfRule type="expression" dxfId="16067" priority="2262">
      <formula>SEARCH("INTERROTTO",$M128)&gt;0</formula>
    </cfRule>
  </conditionalFormatting>
  <conditionalFormatting sqref="M128">
    <cfRule type="expression" dxfId="16066" priority="2251">
      <formula>SEARCH("IN CORSO",$M128)&gt;0</formula>
    </cfRule>
    <cfRule type="expression" dxfId="16065" priority="2252">
      <formula>SEARCH("CHIUSO",$M128)&gt;0</formula>
    </cfRule>
    <cfRule type="expression" dxfId="16064" priority="2253">
      <formula>SEARCH("EMESSO",$M128)&gt;0</formula>
    </cfRule>
    <cfRule type="expression" dxfId="16063" priority="2254">
      <formula>SEARCH("RICHIESTO",$M128)&gt;0</formula>
    </cfRule>
    <cfRule type="expression" dxfId="16062" priority="2255">
      <formula>SEARCH("DA CHIUDERE",$M128)&gt;0</formula>
    </cfRule>
    <cfRule type="expression" dxfId="16061" priority="2256">
      <formula>SEARCH("INTERROTTO",$M128)&gt;0</formula>
    </cfRule>
  </conditionalFormatting>
  <conditionalFormatting sqref="S127">
    <cfRule type="expression" dxfId="16060" priority="2227">
      <formula>SEARCH("IN CORSO",$M127)&gt;0</formula>
    </cfRule>
    <cfRule type="expression" dxfId="16059" priority="2228">
      <formula>SEARCH("CHIUSO",$M127)&gt;0</formula>
    </cfRule>
    <cfRule type="expression" dxfId="16058" priority="2229">
      <formula>SEARCH("EMESSO",$M127)&gt;0</formula>
    </cfRule>
    <cfRule type="expression" dxfId="16057" priority="2230">
      <formula>SEARCH("RICHIESTO",$M127)&gt;0</formula>
    </cfRule>
    <cfRule type="expression" dxfId="16056" priority="2231">
      <formula>SEARCH("DA CHIUDERE",$M127)&gt;0</formula>
    </cfRule>
    <cfRule type="expression" dxfId="16055" priority="2232">
      <formula>SEARCH("INTERROTTO",$M127)&gt;0</formula>
    </cfRule>
  </conditionalFormatting>
  <conditionalFormatting sqref="E127:G127 N127:R127">
    <cfRule type="expression" dxfId="16054" priority="2239">
      <formula>SEARCH("IN CORSO",$M127)&gt;0</formula>
    </cfRule>
    <cfRule type="expression" dxfId="16053" priority="2240">
      <formula>SEARCH("CHIUSO",$M127)&gt;0</formula>
    </cfRule>
    <cfRule type="expression" dxfId="16052" priority="2241">
      <formula>SEARCH("EMESSO",$M127)&gt;0</formula>
    </cfRule>
    <cfRule type="expression" dxfId="16051" priority="2242">
      <formula>SEARCH("RICHIESTO",$M127)&gt;0</formula>
    </cfRule>
    <cfRule type="expression" dxfId="16050" priority="2243">
      <formula>SEARCH("DA CHIUDERE",$M127)&gt;0</formula>
    </cfRule>
    <cfRule type="expression" dxfId="16049" priority="2244">
      <formula>SEARCH("INTERROTTO",$M127)&gt;0</formula>
    </cfRule>
  </conditionalFormatting>
  <conditionalFormatting sqref="M127">
    <cfRule type="expression" dxfId="16048" priority="2233">
      <formula>SEARCH("IN CORSO",$M127)&gt;0</formula>
    </cfRule>
    <cfRule type="expression" dxfId="16047" priority="2234">
      <formula>SEARCH("CHIUSO",$M127)&gt;0</formula>
    </cfRule>
    <cfRule type="expression" dxfId="16046" priority="2235">
      <formula>SEARCH("EMESSO",$M127)&gt;0</formula>
    </cfRule>
    <cfRule type="expression" dxfId="16045" priority="2236">
      <formula>SEARCH("RICHIESTO",$M127)&gt;0</formula>
    </cfRule>
    <cfRule type="expression" dxfId="16044" priority="2237">
      <formula>SEARCH("DA CHIUDERE",$M127)&gt;0</formula>
    </cfRule>
    <cfRule type="expression" dxfId="16043" priority="2238">
      <formula>SEARCH("INTERROTTO",$M127)&gt;0</formula>
    </cfRule>
  </conditionalFormatting>
  <conditionalFormatting sqref="S126">
    <cfRule type="expression" dxfId="16042" priority="2209">
      <formula>SEARCH("IN CORSO",$M126)&gt;0</formula>
    </cfRule>
    <cfRule type="expression" dxfId="16041" priority="2210">
      <formula>SEARCH("CHIUSO",$M126)&gt;0</formula>
    </cfRule>
    <cfRule type="expression" dxfId="16040" priority="2211">
      <formula>SEARCH("EMESSO",$M126)&gt;0</formula>
    </cfRule>
    <cfRule type="expression" dxfId="16039" priority="2212">
      <formula>SEARCH("RICHIESTO",$M126)&gt;0</formula>
    </cfRule>
    <cfRule type="expression" dxfId="16038" priority="2213">
      <formula>SEARCH("DA CHIUDERE",$M126)&gt;0</formula>
    </cfRule>
    <cfRule type="expression" dxfId="16037" priority="2214">
      <formula>SEARCH("INTERROTTO",$M126)&gt;0</formula>
    </cfRule>
  </conditionalFormatting>
  <conditionalFormatting sqref="E126:G126 N126:R126">
    <cfRule type="expression" dxfId="16036" priority="2221">
      <formula>SEARCH("IN CORSO",$M126)&gt;0</formula>
    </cfRule>
    <cfRule type="expression" dxfId="16035" priority="2222">
      <formula>SEARCH("CHIUSO",$M126)&gt;0</formula>
    </cfRule>
    <cfRule type="expression" dxfId="16034" priority="2223">
      <formula>SEARCH("EMESSO",$M126)&gt;0</formula>
    </cfRule>
    <cfRule type="expression" dxfId="16033" priority="2224">
      <formula>SEARCH("RICHIESTO",$M126)&gt;0</formula>
    </cfRule>
    <cfRule type="expression" dxfId="16032" priority="2225">
      <formula>SEARCH("DA CHIUDERE",$M126)&gt;0</formula>
    </cfRule>
    <cfRule type="expression" dxfId="16031" priority="2226">
      <formula>SEARCH("INTERROTTO",$M126)&gt;0</formula>
    </cfRule>
  </conditionalFormatting>
  <conditionalFormatting sqref="M126">
    <cfRule type="expression" dxfId="16030" priority="2215">
      <formula>SEARCH("IN CORSO",$M126)&gt;0</formula>
    </cfRule>
    <cfRule type="expression" dxfId="16029" priority="2216">
      <formula>SEARCH("CHIUSO",$M126)&gt;0</formula>
    </cfRule>
    <cfRule type="expression" dxfId="16028" priority="2217">
      <formula>SEARCH("EMESSO",$M126)&gt;0</formula>
    </cfRule>
    <cfRule type="expression" dxfId="16027" priority="2218">
      <formula>SEARCH("RICHIESTO",$M126)&gt;0</formula>
    </cfRule>
    <cfRule type="expression" dxfId="16026" priority="2219">
      <formula>SEARCH("DA CHIUDERE",$M126)&gt;0</formula>
    </cfRule>
    <cfRule type="expression" dxfId="16025" priority="2220">
      <formula>SEARCH("INTERROTTO",$M126)&gt;0</formula>
    </cfRule>
  </conditionalFormatting>
  <conditionalFormatting sqref="S125">
    <cfRule type="expression" dxfId="16024" priority="2191">
      <formula>SEARCH("IN CORSO",$M125)&gt;0</formula>
    </cfRule>
    <cfRule type="expression" dxfId="16023" priority="2192">
      <formula>SEARCH("CHIUSO",$M125)&gt;0</formula>
    </cfRule>
    <cfRule type="expression" dxfId="16022" priority="2193">
      <formula>SEARCH("EMESSO",$M125)&gt;0</formula>
    </cfRule>
    <cfRule type="expression" dxfId="16021" priority="2194">
      <formula>SEARCH("RICHIESTO",$M125)&gt;0</formula>
    </cfRule>
    <cfRule type="expression" dxfId="16020" priority="2195">
      <formula>SEARCH("DA CHIUDERE",$M125)&gt;0</formula>
    </cfRule>
    <cfRule type="expression" dxfId="16019" priority="2196">
      <formula>SEARCH("INTERROTTO",$M125)&gt;0</formula>
    </cfRule>
  </conditionalFormatting>
  <conditionalFormatting sqref="E125:G125 N125:R125">
    <cfRule type="expression" dxfId="16018" priority="2203">
      <formula>SEARCH("IN CORSO",$M125)&gt;0</formula>
    </cfRule>
    <cfRule type="expression" dxfId="16017" priority="2204">
      <formula>SEARCH("CHIUSO",$M125)&gt;0</formula>
    </cfRule>
    <cfRule type="expression" dxfId="16016" priority="2205">
      <formula>SEARCH("EMESSO",$M125)&gt;0</formula>
    </cfRule>
    <cfRule type="expression" dxfId="16015" priority="2206">
      <formula>SEARCH("RICHIESTO",$M125)&gt;0</formula>
    </cfRule>
    <cfRule type="expression" dxfId="16014" priority="2207">
      <formula>SEARCH("DA CHIUDERE",$M125)&gt;0</formula>
    </cfRule>
    <cfRule type="expression" dxfId="16013" priority="2208">
      <formula>SEARCH("INTERROTTO",$M125)&gt;0</formula>
    </cfRule>
  </conditionalFormatting>
  <conditionalFormatting sqref="M125">
    <cfRule type="expression" dxfId="16012" priority="2197">
      <formula>SEARCH("IN CORSO",$M125)&gt;0</formula>
    </cfRule>
    <cfRule type="expression" dxfId="16011" priority="2198">
      <formula>SEARCH("CHIUSO",$M125)&gt;0</formula>
    </cfRule>
    <cfRule type="expression" dxfId="16010" priority="2199">
      <formula>SEARCH("EMESSO",$M125)&gt;0</formula>
    </cfRule>
    <cfRule type="expression" dxfId="16009" priority="2200">
      <formula>SEARCH("RICHIESTO",$M125)&gt;0</formula>
    </cfRule>
    <cfRule type="expression" dxfId="16008" priority="2201">
      <formula>SEARCH("DA CHIUDERE",$M125)&gt;0</formula>
    </cfRule>
    <cfRule type="expression" dxfId="16007" priority="2202">
      <formula>SEARCH("INTERROTTO",$M125)&gt;0</formula>
    </cfRule>
  </conditionalFormatting>
  <conditionalFormatting sqref="S124">
    <cfRule type="expression" dxfId="16006" priority="2173">
      <formula>SEARCH("IN CORSO",$M124)&gt;0</formula>
    </cfRule>
    <cfRule type="expression" dxfId="16005" priority="2174">
      <formula>SEARCH("CHIUSO",$M124)&gt;0</formula>
    </cfRule>
    <cfRule type="expression" dxfId="16004" priority="2175">
      <formula>SEARCH("EMESSO",$M124)&gt;0</formula>
    </cfRule>
    <cfRule type="expression" dxfId="16003" priority="2176">
      <formula>SEARCH("RICHIESTO",$M124)&gt;0</formula>
    </cfRule>
    <cfRule type="expression" dxfId="16002" priority="2177">
      <formula>SEARCH("DA CHIUDERE",$M124)&gt;0</formula>
    </cfRule>
    <cfRule type="expression" dxfId="16001" priority="2178">
      <formula>SEARCH("INTERROTTO",$M124)&gt;0</formula>
    </cfRule>
  </conditionalFormatting>
  <conditionalFormatting sqref="E124:G124 N124:R124">
    <cfRule type="expression" dxfId="16000" priority="2185">
      <formula>SEARCH("IN CORSO",$M124)&gt;0</formula>
    </cfRule>
    <cfRule type="expression" dxfId="15999" priority="2186">
      <formula>SEARCH("CHIUSO",$M124)&gt;0</formula>
    </cfRule>
    <cfRule type="expression" dxfId="15998" priority="2187">
      <formula>SEARCH("EMESSO",$M124)&gt;0</formula>
    </cfRule>
    <cfRule type="expression" dxfId="15997" priority="2188">
      <formula>SEARCH("RICHIESTO",$M124)&gt;0</formula>
    </cfRule>
    <cfRule type="expression" dxfId="15996" priority="2189">
      <formula>SEARCH("DA CHIUDERE",$M124)&gt;0</formula>
    </cfRule>
    <cfRule type="expression" dxfId="15995" priority="2190">
      <formula>SEARCH("INTERROTTO",$M124)&gt;0</formula>
    </cfRule>
  </conditionalFormatting>
  <conditionalFormatting sqref="M124">
    <cfRule type="expression" dxfId="15994" priority="2179">
      <formula>SEARCH("IN CORSO",$M124)&gt;0</formula>
    </cfRule>
    <cfRule type="expression" dxfId="15993" priority="2180">
      <formula>SEARCH("CHIUSO",$M124)&gt;0</formula>
    </cfRule>
    <cfRule type="expression" dxfId="15992" priority="2181">
      <formula>SEARCH("EMESSO",$M124)&gt;0</formula>
    </cfRule>
    <cfRule type="expression" dxfId="15991" priority="2182">
      <formula>SEARCH("RICHIESTO",$M124)&gt;0</formula>
    </cfRule>
    <cfRule type="expression" dxfId="15990" priority="2183">
      <formula>SEARCH("DA CHIUDERE",$M124)&gt;0</formula>
    </cfRule>
    <cfRule type="expression" dxfId="15989" priority="2184">
      <formula>SEARCH("INTERROTTO",$M124)&gt;0</formula>
    </cfRule>
  </conditionalFormatting>
  <conditionalFormatting sqref="S123">
    <cfRule type="expression" dxfId="15988" priority="2155">
      <formula>SEARCH("IN CORSO",$M123)&gt;0</formula>
    </cfRule>
    <cfRule type="expression" dxfId="15987" priority="2156">
      <formula>SEARCH("CHIUSO",$M123)&gt;0</formula>
    </cfRule>
    <cfRule type="expression" dxfId="15986" priority="2157">
      <formula>SEARCH("EMESSO",$M123)&gt;0</formula>
    </cfRule>
    <cfRule type="expression" dxfId="15985" priority="2158">
      <formula>SEARCH("RICHIESTO",$M123)&gt;0</formula>
    </cfRule>
    <cfRule type="expression" dxfId="15984" priority="2159">
      <formula>SEARCH("DA CHIUDERE",$M123)&gt;0</formula>
    </cfRule>
    <cfRule type="expression" dxfId="15983" priority="2160">
      <formula>SEARCH("INTERROTTO",$M123)&gt;0</formula>
    </cfRule>
  </conditionalFormatting>
  <conditionalFormatting sqref="E123:G123 N123:R123">
    <cfRule type="expression" dxfId="15982" priority="2167">
      <formula>SEARCH("IN CORSO",$M123)&gt;0</formula>
    </cfRule>
    <cfRule type="expression" dxfId="15981" priority="2168">
      <formula>SEARCH("CHIUSO",$M123)&gt;0</formula>
    </cfRule>
    <cfRule type="expression" dxfId="15980" priority="2169">
      <formula>SEARCH("EMESSO",$M123)&gt;0</formula>
    </cfRule>
    <cfRule type="expression" dxfId="15979" priority="2170">
      <formula>SEARCH("RICHIESTO",$M123)&gt;0</formula>
    </cfRule>
    <cfRule type="expression" dxfId="15978" priority="2171">
      <formula>SEARCH("DA CHIUDERE",$M123)&gt;0</formula>
    </cfRule>
    <cfRule type="expression" dxfId="15977" priority="2172">
      <formula>SEARCH("INTERROTTO",$M123)&gt;0</formula>
    </cfRule>
  </conditionalFormatting>
  <conditionalFormatting sqref="M123">
    <cfRule type="expression" dxfId="15976" priority="2161">
      <formula>SEARCH("IN CORSO",$M123)&gt;0</formula>
    </cfRule>
    <cfRule type="expression" dxfId="15975" priority="2162">
      <formula>SEARCH("CHIUSO",$M123)&gt;0</formula>
    </cfRule>
    <cfRule type="expression" dxfId="15974" priority="2163">
      <formula>SEARCH("EMESSO",$M123)&gt;0</formula>
    </cfRule>
    <cfRule type="expression" dxfId="15973" priority="2164">
      <formula>SEARCH("RICHIESTO",$M123)&gt;0</formula>
    </cfRule>
    <cfRule type="expression" dxfId="15972" priority="2165">
      <formula>SEARCH("DA CHIUDERE",$M123)&gt;0</formula>
    </cfRule>
    <cfRule type="expression" dxfId="15971" priority="2166">
      <formula>SEARCH("INTERROTTO",$M123)&gt;0</formula>
    </cfRule>
  </conditionalFormatting>
  <conditionalFormatting sqref="S122">
    <cfRule type="expression" dxfId="15970" priority="2137">
      <formula>SEARCH("IN CORSO",$M122)&gt;0</formula>
    </cfRule>
    <cfRule type="expression" dxfId="15969" priority="2138">
      <formula>SEARCH("CHIUSO",$M122)&gt;0</formula>
    </cfRule>
    <cfRule type="expression" dxfId="15968" priority="2139">
      <formula>SEARCH("EMESSO",$M122)&gt;0</formula>
    </cfRule>
    <cfRule type="expression" dxfId="15967" priority="2140">
      <formula>SEARCH("RICHIESTO",$M122)&gt;0</formula>
    </cfRule>
    <cfRule type="expression" dxfId="15966" priority="2141">
      <formula>SEARCH("DA CHIUDERE",$M122)&gt;0</formula>
    </cfRule>
    <cfRule type="expression" dxfId="15965" priority="2142">
      <formula>SEARCH("INTERROTTO",$M122)&gt;0</formula>
    </cfRule>
  </conditionalFormatting>
  <conditionalFormatting sqref="E122:G122 N122:R122">
    <cfRule type="expression" dxfId="15964" priority="2149">
      <formula>SEARCH("IN CORSO",$M122)&gt;0</formula>
    </cfRule>
    <cfRule type="expression" dxfId="15963" priority="2150">
      <formula>SEARCH("CHIUSO",$M122)&gt;0</formula>
    </cfRule>
    <cfRule type="expression" dxfId="15962" priority="2151">
      <formula>SEARCH("EMESSO",$M122)&gt;0</formula>
    </cfRule>
    <cfRule type="expression" dxfId="15961" priority="2152">
      <formula>SEARCH("RICHIESTO",$M122)&gt;0</formula>
    </cfRule>
    <cfRule type="expression" dxfId="15960" priority="2153">
      <formula>SEARCH("DA CHIUDERE",$M122)&gt;0</formula>
    </cfRule>
    <cfRule type="expression" dxfId="15959" priority="2154">
      <formula>SEARCH("INTERROTTO",$M122)&gt;0</formula>
    </cfRule>
  </conditionalFormatting>
  <conditionalFormatting sqref="M122">
    <cfRule type="expression" dxfId="15958" priority="2143">
      <formula>SEARCH("IN CORSO",$M122)&gt;0</formula>
    </cfRule>
    <cfRule type="expression" dxfId="15957" priority="2144">
      <formula>SEARCH("CHIUSO",$M122)&gt;0</formula>
    </cfRule>
    <cfRule type="expression" dxfId="15956" priority="2145">
      <formula>SEARCH("EMESSO",$M122)&gt;0</formula>
    </cfRule>
    <cfRule type="expression" dxfId="15955" priority="2146">
      <formula>SEARCH("RICHIESTO",$M122)&gt;0</formula>
    </cfRule>
    <cfRule type="expression" dxfId="15954" priority="2147">
      <formula>SEARCH("DA CHIUDERE",$M122)&gt;0</formula>
    </cfRule>
    <cfRule type="expression" dxfId="15953" priority="2148">
      <formula>SEARCH("INTERROTTO",$M122)&gt;0</formula>
    </cfRule>
  </conditionalFormatting>
  <conditionalFormatting sqref="S121">
    <cfRule type="expression" dxfId="15952" priority="2119">
      <formula>SEARCH("IN CORSO",$M121)&gt;0</formula>
    </cfRule>
    <cfRule type="expression" dxfId="15951" priority="2120">
      <formula>SEARCH("CHIUSO",$M121)&gt;0</formula>
    </cfRule>
    <cfRule type="expression" dxfId="15950" priority="2121">
      <formula>SEARCH("EMESSO",$M121)&gt;0</formula>
    </cfRule>
    <cfRule type="expression" dxfId="15949" priority="2122">
      <formula>SEARCH("RICHIESTO",$M121)&gt;0</formula>
    </cfRule>
    <cfRule type="expression" dxfId="15948" priority="2123">
      <formula>SEARCH("DA CHIUDERE",$M121)&gt;0</formula>
    </cfRule>
    <cfRule type="expression" dxfId="15947" priority="2124">
      <formula>SEARCH("INTERROTTO",$M121)&gt;0</formula>
    </cfRule>
  </conditionalFormatting>
  <conditionalFormatting sqref="E121:G121 N121:R121">
    <cfRule type="expression" dxfId="15946" priority="2131">
      <formula>SEARCH("IN CORSO",$M121)&gt;0</formula>
    </cfRule>
    <cfRule type="expression" dxfId="15945" priority="2132">
      <formula>SEARCH("CHIUSO",$M121)&gt;0</formula>
    </cfRule>
    <cfRule type="expression" dxfId="15944" priority="2133">
      <formula>SEARCH("EMESSO",$M121)&gt;0</formula>
    </cfRule>
    <cfRule type="expression" dxfId="15943" priority="2134">
      <formula>SEARCH("RICHIESTO",$M121)&gt;0</formula>
    </cfRule>
    <cfRule type="expression" dxfId="15942" priority="2135">
      <formula>SEARCH("DA CHIUDERE",$M121)&gt;0</formula>
    </cfRule>
    <cfRule type="expression" dxfId="15941" priority="2136">
      <formula>SEARCH("INTERROTTO",$M121)&gt;0</formula>
    </cfRule>
  </conditionalFormatting>
  <conditionalFormatting sqref="M121">
    <cfRule type="expression" dxfId="15940" priority="2125">
      <formula>SEARCH("IN CORSO",$M121)&gt;0</formula>
    </cfRule>
    <cfRule type="expression" dxfId="15939" priority="2126">
      <formula>SEARCH("CHIUSO",$M121)&gt;0</formula>
    </cfRule>
    <cfRule type="expression" dxfId="15938" priority="2127">
      <formula>SEARCH("EMESSO",$M121)&gt;0</formula>
    </cfRule>
    <cfRule type="expression" dxfId="15937" priority="2128">
      <formula>SEARCH("RICHIESTO",$M121)&gt;0</formula>
    </cfRule>
    <cfRule type="expression" dxfId="15936" priority="2129">
      <formula>SEARCH("DA CHIUDERE",$M121)&gt;0</formula>
    </cfRule>
    <cfRule type="expression" dxfId="15935" priority="2130">
      <formula>SEARCH("INTERROTTO",$M121)&gt;0</formula>
    </cfRule>
  </conditionalFormatting>
  <conditionalFormatting sqref="S120">
    <cfRule type="expression" dxfId="15934" priority="2101">
      <formula>SEARCH("IN CORSO",$M120)&gt;0</formula>
    </cfRule>
    <cfRule type="expression" dxfId="15933" priority="2102">
      <formula>SEARCH("CHIUSO",$M120)&gt;0</formula>
    </cfRule>
    <cfRule type="expression" dxfId="15932" priority="2103">
      <formula>SEARCH("EMESSO",$M120)&gt;0</formula>
    </cfRule>
    <cfRule type="expression" dxfId="15931" priority="2104">
      <formula>SEARCH("RICHIESTO",$M120)&gt;0</formula>
    </cfRule>
    <cfRule type="expression" dxfId="15930" priority="2105">
      <formula>SEARCH("DA CHIUDERE",$M120)&gt;0</formula>
    </cfRule>
    <cfRule type="expression" dxfId="15929" priority="2106">
      <formula>SEARCH("INTERROTTO",$M120)&gt;0</formula>
    </cfRule>
  </conditionalFormatting>
  <conditionalFormatting sqref="E120:G120 N120:R120">
    <cfRule type="expression" dxfId="15928" priority="2113">
      <formula>SEARCH("IN CORSO",$M120)&gt;0</formula>
    </cfRule>
    <cfRule type="expression" dxfId="15927" priority="2114">
      <formula>SEARCH("CHIUSO",$M120)&gt;0</formula>
    </cfRule>
    <cfRule type="expression" dxfId="15926" priority="2115">
      <formula>SEARCH("EMESSO",$M120)&gt;0</formula>
    </cfRule>
    <cfRule type="expression" dxfId="15925" priority="2116">
      <formula>SEARCH("RICHIESTO",$M120)&gt;0</formula>
    </cfRule>
    <cfRule type="expression" dxfId="15924" priority="2117">
      <formula>SEARCH("DA CHIUDERE",$M120)&gt;0</formula>
    </cfRule>
    <cfRule type="expression" dxfId="15923" priority="2118">
      <formula>SEARCH("INTERROTTO",$M120)&gt;0</formula>
    </cfRule>
  </conditionalFormatting>
  <conditionalFormatting sqref="M120">
    <cfRule type="expression" dxfId="15922" priority="2107">
      <formula>SEARCH("IN CORSO",$M120)&gt;0</formula>
    </cfRule>
    <cfRule type="expression" dxfId="15921" priority="2108">
      <formula>SEARCH("CHIUSO",$M120)&gt;0</formula>
    </cfRule>
    <cfRule type="expression" dxfId="15920" priority="2109">
      <formula>SEARCH("EMESSO",$M120)&gt;0</formula>
    </cfRule>
    <cfRule type="expression" dxfId="15919" priority="2110">
      <formula>SEARCH("RICHIESTO",$M120)&gt;0</formula>
    </cfRule>
    <cfRule type="expression" dxfId="15918" priority="2111">
      <formula>SEARCH("DA CHIUDERE",$M120)&gt;0</formula>
    </cfRule>
    <cfRule type="expression" dxfId="15917" priority="2112">
      <formula>SEARCH("INTERROTTO",$M120)&gt;0</formula>
    </cfRule>
  </conditionalFormatting>
  <conditionalFormatting sqref="S119">
    <cfRule type="expression" dxfId="15916" priority="2083">
      <formula>SEARCH("IN CORSO",$M119)&gt;0</formula>
    </cfRule>
    <cfRule type="expression" dxfId="15915" priority="2084">
      <formula>SEARCH("CHIUSO",$M119)&gt;0</formula>
    </cfRule>
    <cfRule type="expression" dxfId="15914" priority="2085">
      <formula>SEARCH("EMESSO",$M119)&gt;0</formula>
    </cfRule>
    <cfRule type="expression" dxfId="15913" priority="2086">
      <formula>SEARCH("RICHIESTO",$M119)&gt;0</formula>
    </cfRule>
    <cfRule type="expression" dxfId="15912" priority="2087">
      <formula>SEARCH("DA CHIUDERE",$M119)&gt;0</formula>
    </cfRule>
    <cfRule type="expression" dxfId="15911" priority="2088">
      <formula>SEARCH("INTERROTTO",$M119)&gt;0</formula>
    </cfRule>
  </conditionalFormatting>
  <conditionalFormatting sqref="E119:G119 N119:R119">
    <cfRule type="expression" dxfId="15910" priority="2095">
      <formula>SEARCH("IN CORSO",$M119)&gt;0</formula>
    </cfRule>
    <cfRule type="expression" dxfId="15909" priority="2096">
      <formula>SEARCH("CHIUSO",$M119)&gt;0</formula>
    </cfRule>
    <cfRule type="expression" dxfId="15908" priority="2097">
      <formula>SEARCH("EMESSO",$M119)&gt;0</formula>
    </cfRule>
    <cfRule type="expression" dxfId="15907" priority="2098">
      <formula>SEARCH("RICHIESTO",$M119)&gt;0</formula>
    </cfRule>
    <cfRule type="expression" dxfId="15906" priority="2099">
      <formula>SEARCH("DA CHIUDERE",$M119)&gt;0</formula>
    </cfRule>
    <cfRule type="expression" dxfId="15905" priority="2100">
      <formula>SEARCH("INTERROTTO",$M119)&gt;0</formula>
    </cfRule>
  </conditionalFormatting>
  <conditionalFormatting sqref="M119">
    <cfRule type="expression" dxfId="15904" priority="2089">
      <formula>SEARCH("IN CORSO",$M119)&gt;0</formula>
    </cfRule>
    <cfRule type="expression" dxfId="15903" priority="2090">
      <formula>SEARCH("CHIUSO",$M119)&gt;0</formula>
    </cfRule>
    <cfRule type="expression" dxfId="15902" priority="2091">
      <formula>SEARCH("EMESSO",$M119)&gt;0</formula>
    </cfRule>
    <cfRule type="expression" dxfId="15901" priority="2092">
      <formula>SEARCH("RICHIESTO",$M119)&gt;0</formula>
    </cfRule>
    <cfRule type="expression" dxfId="15900" priority="2093">
      <formula>SEARCH("DA CHIUDERE",$M119)&gt;0</formula>
    </cfRule>
    <cfRule type="expression" dxfId="15899" priority="2094">
      <formula>SEARCH("INTERROTTO",$M119)&gt;0</formula>
    </cfRule>
  </conditionalFormatting>
  <conditionalFormatting sqref="S118">
    <cfRule type="expression" dxfId="15898" priority="2065">
      <formula>SEARCH("IN CORSO",$M118)&gt;0</formula>
    </cfRule>
    <cfRule type="expression" dxfId="15897" priority="2066">
      <formula>SEARCH("CHIUSO",$M118)&gt;0</formula>
    </cfRule>
    <cfRule type="expression" dxfId="15896" priority="2067">
      <formula>SEARCH("EMESSO",$M118)&gt;0</formula>
    </cfRule>
    <cfRule type="expression" dxfId="15895" priority="2068">
      <formula>SEARCH("RICHIESTO",$M118)&gt;0</formula>
    </cfRule>
    <cfRule type="expression" dxfId="15894" priority="2069">
      <formula>SEARCH("DA CHIUDERE",$M118)&gt;0</formula>
    </cfRule>
    <cfRule type="expression" dxfId="15893" priority="2070">
      <formula>SEARCH("INTERROTTO",$M118)&gt;0</formula>
    </cfRule>
  </conditionalFormatting>
  <conditionalFormatting sqref="E118:G118 N118:R118">
    <cfRule type="expression" dxfId="15892" priority="2077">
      <formula>SEARCH("IN CORSO",$M118)&gt;0</formula>
    </cfRule>
    <cfRule type="expression" dxfId="15891" priority="2078">
      <formula>SEARCH("CHIUSO",$M118)&gt;0</formula>
    </cfRule>
    <cfRule type="expression" dxfId="15890" priority="2079">
      <formula>SEARCH("EMESSO",$M118)&gt;0</formula>
    </cfRule>
    <cfRule type="expression" dxfId="15889" priority="2080">
      <formula>SEARCH("RICHIESTO",$M118)&gt;0</formula>
    </cfRule>
    <cfRule type="expression" dxfId="15888" priority="2081">
      <formula>SEARCH("DA CHIUDERE",$M118)&gt;0</formula>
    </cfRule>
    <cfRule type="expression" dxfId="15887" priority="2082">
      <formula>SEARCH("INTERROTTO",$M118)&gt;0</formula>
    </cfRule>
  </conditionalFormatting>
  <conditionalFormatting sqref="M118">
    <cfRule type="expression" dxfId="15886" priority="2071">
      <formula>SEARCH("IN CORSO",$M118)&gt;0</formula>
    </cfRule>
    <cfRule type="expression" dxfId="15885" priority="2072">
      <formula>SEARCH("CHIUSO",$M118)&gt;0</formula>
    </cfRule>
    <cfRule type="expression" dxfId="15884" priority="2073">
      <formula>SEARCH("EMESSO",$M118)&gt;0</formula>
    </cfRule>
    <cfRule type="expression" dxfId="15883" priority="2074">
      <formula>SEARCH("RICHIESTO",$M118)&gt;0</formula>
    </cfRule>
    <cfRule type="expression" dxfId="15882" priority="2075">
      <formula>SEARCH("DA CHIUDERE",$M118)&gt;0</formula>
    </cfRule>
    <cfRule type="expression" dxfId="15881" priority="2076">
      <formula>SEARCH("INTERROTTO",$M118)&gt;0</formula>
    </cfRule>
  </conditionalFormatting>
  <conditionalFormatting sqref="S117">
    <cfRule type="expression" dxfId="15880" priority="2047">
      <formula>SEARCH("IN CORSO",$M117)&gt;0</formula>
    </cfRule>
    <cfRule type="expression" dxfId="15879" priority="2048">
      <formula>SEARCH("CHIUSO",$M117)&gt;0</formula>
    </cfRule>
    <cfRule type="expression" dxfId="15878" priority="2049">
      <formula>SEARCH("EMESSO",$M117)&gt;0</formula>
    </cfRule>
    <cfRule type="expression" dxfId="15877" priority="2050">
      <formula>SEARCH("RICHIESTO",$M117)&gt;0</formula>
    </cfRule>
    <cfRule type="expression" dxfId="15876" priority="2051">
      <formula>SEARCH("DA CHIUDERE",$M117)&gt;0</formula>
    </cfRule>
    <cfRule type="expression" dxfId="15875" priority="2052">
      <formula>SEARCH("INTERROTTO",$M117)&gt;0</formula>
    </cfRule>
  </conditionalFormatting>
  <conditionalFormatting sqref="E117:G117 N117:R117">
    <cfRule type="expression" dxfId="15874" priority="2059">
      <formula>SEARCH("IN CORSO",$M117)&gt;0</formula>
    </cfRule>
    <cfRule type="expression" dxfId="15873" priority="2060">
      <formula>SEARCH("CHIUSO",$M117)&gt;0</formula>
    </cfRule>
    <cfRule type="expression" dxfId="15872" priority="2061">
      <formula>SEARCH("EMESSO",$M117)&gt;0</formula>
    </cfRule>
    <cfRule type="expression" dxfId="15871" priority="2062">
      <formula>SEARCH("RICHIESTO",$M117)&gt;0</formula>
    </cfRule>
    <cfRule type="expression" dxfId="15870" priority="2063">
      <formula>SEARCH("DA CHIUDERE",$M117)&gt;0</formula>
    </cfRule>
    <cfRule type="expression" dxfId="15869" priority="2064">
      <formula>SEARCH("INTERROTTO",$M117)&gt;0</formula>
    </cfRule>
  </conditionalFormatting>
  <conditionalFormatting sqref="M117">
    <cfRule type="expression" dxfId="15868" priority="2053">
      <formula>SEARCH("IN CORSO",$M117)&gt;0</formula>
    </cfRule>
    <cfRule type="expression" dxfId="15867" priority="2054">
      <formula>SEARCH("CHIUSO",$M117)&gt;0</formula>
    </cfRule>
    <cfRule type="expression" dxfId="15866" priority="2055">
      <formula>SEARCH("EMESSO",$M117)&gt;0</formula>
    </cfRule>
    <cfRule type="expression" dxfId="15865" priority="2056">
      <formula>SEARCH("RICHIESTO",$M117)&gt;0</formula>
    </cfRule>
    <cfRule type="expression" dxfId="15864" priority="2057">
      <formula>SEARCH("DA CHIUDERE",$M117)&gt;0</formula>
    </cfRule>
    <cfRule type="expression" dxfId="15863" priority="2058">
      <formula>SEARCH("INTERROTTO",$M117)&gt;0</formula>
    </cfRule>
  </conditionalFormatting>
  <conditionalFormatting sqref="S116">
    <cfRule type="expression" dxfId="15862" priority="2029">
      <formula>SEARCH("IN CORSO",$M116)&gt;0</formula>
    </cfRule>
    <cfRule type="expression" dxfId="15861" priority="2030">
      <formula>SEARCH("CHIUSO",$M116)&gt;0</formula>
    </cfRule>
    <cfRule type="expression" dxfId="15860" priority="2031">
      <formula>SEARCH("EMESSO",$M116)&gt;0</formula>
    </cfRule>
    <cfRule type="expression" dxfId="15859" priority="2032">
      <formula>SEARCH("RICHIESTO",$M116)&gt;0</formula>
    </cfRule>
    <cfRule type="expression" dxfId="15858" priority="2033">
      <formula>SEARCH("DA CHIUDERE",$M116)&gt;0</formula>
    </cfRule>
    <cfRule type="expression" dxfId="15857" priority="2034">
      <formula>SEARCH("INTERROTTO",$M116)&gt;0</formula>
    </cfRule>
  </conditionalFormatting>
  <conditionalFormatting sqref="E116:G116 N116:R116">
    <cfRule type="expression" dxfId="15856" priority="2041">
      <formula>SEARCH("IN CORSO",$M116)&gt;0</formula>
    </cfRule>
    <cfRule type="expression" dxfId="15855" priority="2042">
      <formula>SEARCH("CHIUSO",$M116)&gt;0</formula>
    </cfRule>
    <cfRule type="expression" dxfId="15854" priority="2043">
      <formula>SEARCH("EMESSO",$M116)&gt;0</formula>
    </cfRule>
    <cfRule type="expression" dxfId="15853" priority="2044">
      <formula>SEARCH("RICHIESTO",$M116)&gt;0</formula>
    </cfRule>
    <cfRule type="expression" dxfId="15852" priority="2045">
      <formula>SEARCH("DA CHIUDERE",$M116)&gt;0</formula>
    </cfRule>
    <cfRule type="expression" dxfId="15851" priority="2046">
      <formula>SEARCH("INTERROTTO",$M116)&gt;0</formula>
    </cfRule>
  </conditionalFormatting>
  <conditionalFormatting sqref="M116">
    <cfRule type="expression" dxfId="15850" priority="2035">
      <formula>SEARCH("IN CORSO",$M116)&gt;0</formula>
    </cfRule>
    <cfRule type="expression" dxfId="15849" priority="2036">
      <formula>SEARCH("CHIUSO",$M116)&gt;0</formula>
    </cfRule>
    <cfRule type="expression" dxfId="15848" priority="2037">
      <formula>SEARCH("EMESSO",$M116)&gt;0</formula>
    </cfRule>
    <cfRule type="expression" dxfId="15847" priority="2038">
      <formula>SEARCH("RICHIESTO",$M116)&gt;0</formula>
    </cfRule>
    <cfRule type="expression" dxfId="15846" priority="2039">
      <formula>SEARCH("DA CHIUDERE",$M116)&gt;0</formula>
    </cfRule>
    <cfRule type="expression" dxfId="15845" priority="2040">
      <formula>SEARCH("INTERROTTO",$M116)&gt;0</formula>
    </cfRule>
  </conditionalFormatting>
  <conditionalFormatting sqref="S115">
    <cfRule type="expression" dxfId="15844" priority="2011">
      <formula>SEARCH("IN CORSO",$M115)&gt;0</formula>
    </cfRule>
    <cfRule type="expression" dxfId="15843" priority="2012">
      <formula>SEARCH("CHIUSO",$M115)&gt;0</formula>
    </cfRule>
    <cfRule type="expression" dxfId="15842" priority="2013">
      <formula>SEARCH("EMESSO",$M115)&gt;0</formula>
    </cfRule>
    <cfRule type="expression" dxfId="15841" priority="2014">
      <formula>SEARCH("RICHIESTO",$M115)&gt;0</formula>
    </cfRule>
    <cfRule type="expression" dxfId="15840" priority="2015">
      <formula>SEARCH("DA CHIUDERE",$M115)&gt;0</formula>
    </cfRule>
    <cfRule type="expression" dxfId="15839" priority="2016">
      <formula>SEARCH("INTERROTTO",$M115)&gt;0</formula>
    </cfRule>
  </conditionalFormatting>
  <conditionalFormatting sqref="E115:G115 N115:R115">
    <cfRule type="expression" dxfId="15838" priority="2023">
      <formula>SEARCH("IN CORSO",$M115)&gt;0</formula>
    </cfRule>
    <cfRule type="expression" dxfId="15837" priority="2024">
      <formula>SEARCH("CHIUSO",$M115)&gt;0</formula>
    </cfRule>
    <cfRule type="expression" dxfId="15836" priority="2025">
      <formula>SEARCH("EMESSO",$M115)&gt;0</formula>
    </cfRule>
    <cfRule type="expression" dxfId="15835" priority="2026">
      <formula>SEARCH("RICHIESTO",$M115)&gt;0</formula>
    </cfRule>
    <cfRule type="expression" dxfId="15834" priority="2027">
      <formula>SEARCH("DA CHIUDERE",$M115)&gt;0</formula>
    </cfRule>
    <cfRule type="expression" dxfId="15833" priority="2028">
      <formula>SEARCH("INTERROTTO",$M115)&gt;0</formula>
    </cfRule>
  </conditionalFormatting>
  <conditionalFormatting sqref="M115">
    <cfRule type="expression" dxfId="15832" priority="2017">
      <formula>SEARCH("IN CORSO",$M115)&gt;0</formula>
    </cfRule>
    <cfRule type="expression" dxfId="15831" priority="2018">
      <formula>SEARCH("CHIUSO",$M115)&gt;0</formula>
    </cfRule>
    <cfRule type="expression" dxfId="15830" priority="2019">
      <formula>SEARCH("EMESSO",$M115)&gt;0</formula>
    </cfRule>
    <cfRule type="expression" dxfId="15829" priority="2020">
      <formula>SEARCH("RICHIESTO",$M115)&gt;0</formula>
    </cfRule>
    <cfRule type="expression" dxfId="15828" priority="2021">
      <formula>SEARCH("DA CHIUDERE",$M115)&gt;0</formula>
    </cfRule>
    <cfRule type="expression" dxfId="15827" priority="2022">
      <formula>SEARCH("INTERROTTO",$M115)&gt;0</formula>
    </cfRule>
  </conditionalFormatting>
  <conditionalFormatting sqref="S114">
    <cfRule type="expression" dxfId="15826" priority="1993">
      <formula>SEARCH("IN CORSO",$M114)&gt;0</formula>
    </cfRule>
    <cfRule type="expression" dxfId="15825" priority="1994">
      <formula>SEARCH("CHIUSO",$M114)&gt;0</formula>
    </cfRule>
    <cfRule type="expression" dxfId="15824" priority="1995">
      <formula>SEARCH("EMESSO",$M114)&gt;0</formula>
    </cfRule>
    <cfRule type="expression" dxfId="15823" priority="1996">
      <formula>SEARCH("RICHIESTO",$M114)&gt;0</formula>
    </cfRule>
    <cfRule type="expression" dxfId="15822" priority="1997">
      <formula>SEARCH("DA CHIUDERE",$M114)&gt;0</formula>
    </cfRule>
    <cfRule type="expression" dxfId="15821" priority="1998">
      <formula>SEARCH("INTERROTTO",$M114)&gt;0</formula>
    </cfRule>
  </conditionalFormatting>
  <conditionalFormatting sqref="E114:G114 N114:R114">
    <cfRule type="expression" dxfId="15820" priority="2005">
      <formula>SEARCH("IN CORSO",$M114)&gt;0</formula>
    </cfRule>
    <cfRule type="expression" dxfId="15819" priority="2006">
      <formula>SEARCH("CHIUSO",$M114)&gt;0</formula>
    </cfRule>
    <cfRule type="expression" dxfId="15818" priority="2007">
      <formula>SEARCH("EMESSO",$M114)&gt;0</formula>
    </cfRule>
    <cfRule type="expression" dxfId="15817" priority="2008">
      <formula>SEARCH("RICHIESTO",$M114)&gt;0</formula>
    </cfRule>
    <cfRule type="expression" dxfId="15816" priority="2009">
      <formula>SEARCH("DA CHIUDERE",$M114)&gt;0</formula>
    </cfRule>
    <cfRule type="expression" dxfId="15815" priority="2010">
      <formula>SEARCH("INTERROTTO",$M114)&gt;0</formula>
    </cfRule>
  </conditionalFormatting>
  <conditionalFormatting sqref="M114">
    <cfRule type="expression" dxfId="15814" priority="1999">
      <formula>SEARCH("IN CORSO",$M114)&gt;0</formula>
    </cfRule>
    <cfRule type="expression" dxfId="15813" priority="2000">
      <formula>SEARCH("CHIUSO",$M114)&gt;0</formula>
    </cfRule>
    <cfRule type="expression" dxfId="15812" priority="2001">
      <formula>SEARCH("EMESSO",$M114)&gt;0</formula>
    </cfRule>
    <cfRule type="expression" dxfId="15811" priority="2002">
      <formula>SEARCH("RICHIESTO",$M114)&gt;0</formula>
    </cfRule>
    <cfRule type="expression" dxfId="15810" priority="2003">
      <formula>SEARCH("DA CHIUDERE",$M114)&gt;0</formula>
    </cfRule>
    <cfRule type="expression" dxfId="15809" priority="2004">
      <formula>SEARCH("INTERROTTO",$M114)&gt;0</formula>
    </cfRule>
  </conditionalFormatting>
  <conditionalFormatting sqref="S113">
    <cfRule type="expression" dxfId="15808" priority="1975">
      <formula>SEARCH("IN CORSO",$M113)&gt;0</formula>
    </cfRule>
    <cfRule type="expression" dxfId="15807" priority="1976">
      <formula>SEARCH("CHIUSO",$M113)&gt;0</formula>
    </cfRule>
    <cfRule type="expression" dxfId="15806" priority="1977">
      <formula>SEARCH("EMESSO",$M113)&gt;0</formula>
    </cfRule>
    <cfRule type="expression" dxfId="15805" priority="1978">
      <formula>SEARCH("RICHIESTO",$M113)&gt;0</formula>
    </cfRule>
    <cfRule type="expression" dxfId="15804" priority="1979">
      <formula>SEARCH("DA CHIUDERE",$M113)&gt;0</formula>
    </cfRule>
    <cfRule type="expression" dxfId="15803" priority="1980">
      <formula>SEARCH("INTERROTTO",$M113)&gt;0</formula>
    </cfRule>
  </conditionalFormatting>
  <conditionalFormatting sqref="E113:G113 N113:R113">
    <cfRule type="expression" dxfId="15802" priority="1987">
      <formula>SEARCH("IN CORSO",$M113)&gt;0</formula>
    </cfRule>
    <cfRule type="expression" dxfId="15801" priority="1988">
      <formula>SEARCH("CHIUSO",$M113)&gt;0</formula>
    </cfRule>
    <cfRule type="expression" dxfId="15800" priority="1989">
      <formula>SEARCH("EMESSO",$M113)&gt;0</formula>
    </cfRule>
    <cfRule type="expression" dxfId="15799" priority="1990">
      <formula>SEARCH("RICHIESTO",$M113)&gt;0</formula>
    </cfRule>
    <cfRule type="expression" dxfId="15798" priority="1991">
      <formula>SEARCH("DA CHIUDERE",$M113)&gt;0</formula>
    </cfRule>
    <cfRule type="expression" dxfId="15797" priority="1992">
      <formula>SEARCH("INTERROTTO",$M113)&gt;0</formula>
    </cfRule>
  </conditionalFormatting>
  <conditionalFormatting sqref="M113">
    <cfRule type="expression" dxfId="15796" priority="1981">
      <formula>SEARCH("IN CORSO",$M113)&gt;0</formula>
    </cfRule>
    <cfRule type="expression" dxfId="15795" priority="1982">
      <formula>SEARCH("CHIUSO",$M113)&gt;0</formula>
    </cfRule>
    <cfRule type="expression" dxfId="15794" priority="1983">
      <formula>SEARCH("EMESSO",$M113)&gt;0</formula>
    </cfRule>
    <cfRule type="expression" dxfId="15793" priority="1984">
      <formula>SEARCH("RICHIESTO",$M113)&gt;0</formula>
    </cfRule>
    <cfRule type="expression" dxfId="15792" priority="1985">
      <formula>SEARCH("DA CHIUDERE",$M113)&gt;0</formula>
    </cfRule>
    <cfRule type="expression" dxfId="15791" priority="1986">
      <formula>SEARCH("INTERROTTO",$M113)&gt;0</formula>
    </cfRule>
  </conditionalFormatting>
  <conditionalFormatting sqref="S112">
    <cfRule type="expression" dxfId="15790" priority="1957">
      <formula>SEARCH("IN CORSO",$M112)&gt;0</formula>
    </cfRule>
    <cfRule type="expression" dxfId="15789" priority="1958">
      <formula>SEARCH("CHIUSO",$M112)&gt;0</formula>
    </cfRule>
    <cfRule type="expression" dxfId="15788" priority="1959">
      <formula>SEARCH("EMESSO",$M112)&gt;0</formula>
    </cfRule>
    <cfRule type="expression" dxfId="15787" priority="1960">
      <formula>SEARCH("RICHIESTO",$M112)&gt;0</formula>
    </cfRule>
    <cfRule type="expression" dxfId="15786" priority="1961">
      <formula>SEARCH("DA CHIUDERE",$M112)&gt;0</formula>
    </cfRule>
    <cfRule type="expression" dxfId="15785" priority="1962">
      <formula>SEARCH("INTERROTTO",$M112)&gt;0</formula>
    </cfRule>
  </conditionalFormatting>
  <conditionalFormatting sqref="E112:G112 N112:R112">
    <cfRule type="expression" dxfId="15784" priority="1969">
      <formula>SEARCH("IN CORSO",$M112)&gt;0</formula>
    </cfRule>
    <cfRule type="expression" dxfId="15783" priority="1970">
      <formula>SEARCH("CHIUSO",$M112)&gt;0</formula>
    </cfRule>
    <cfRule type="expression" dxfId="15782" priority="1971">
      <formula>SEARCH("EMESSO",$M112)&gt;0</formula>
    </cfRule>
    <cfRule type="expression" dxfId="15781" priority="1972">
      <formula>SEARCH("RICHIESTO",$M112)&gt;0</formula>
    </cfRule>
    <cfRule type="expression" dxfId="15780" priority="1973">
      <formula>SEARCH("DA CHIUDERE",$M112)&gt;0</formula>
    </cfRule>
    <cfRule type="expression" dxfId="15779" priority="1974">
      <formula>SEARCH("INTERROTTO",$M112)&gt;0</formula>
    </cfRule>
  </conditionalFormatting>
  <conditionalFormatting sqref="M112">
    <cfRule type="expression" dxfId="15778" priority="1963">
      <formula>SEARCH("IN CORSO",$M112)&gt;0</formula>
    </cfRule>
    <cfRule type="expression" dxfId="15777" priority="1964">
      <formula>SEARCH("CHIUSO",$M112)&gt;0</formula>
    </cfRule>
    <cfRule type="expression" dxfId="15776" priority="1965">
      <formula>SEARCH("EMESSO",$M112)&gt;0</formula>
    </cfRule>
    <cfRule type="expression" dxfId="15775" priority="1966">
      <formula>SEARCH("RICHIESTO",$M112)&gt;0</formula>
    </cfRule>
    <cfRule type="expression" dxfId="15774" priority="1967">
      <formula>SEARCH("DA CHIUDERE",$M112)&gt;0</formula>
    </cfRule>
    <cfRule type="expression" dxfId="15773" priority="1968">
      <formula>SEARCH("INTERROTTO",$M112)&gt;0</formula>
    </cfRule>
  </conditionalFormatting>
  <conditionalFormatting sqref="S111">
    <cfRule type="expression" dxfId="15772" priority="1939">
      <formula>SEARCH("IN CORSO",$M111)&gt;0</formula>
    </cfRule>
    <cfRule type="expression" dxfId="15771" priority="1940">
      <formula>SEARCH("CHIUSO",$M111)&gt;0</formula>
    </cfRule>
    <cfRule type="expression" dxfId="15770" priority="1941">
      <formula>SEARCH("EMESSO",$M111)&gt;0</formula>
    </cfRule>
    <cfRule type="expression" dxfId="15769" priority="1942">
      <formula>SEARCH("RICHIESTO",$M111)&gt;0</formula>
    </cfRule>
    <cfRule type="expression" dxfId="15768" priority="1943">
      <formula>SEARCH("DA CHIUDERE",$M111)&gt;0</formula>
    </cfRule>
    <cfRule type="expression" dxfId="15767" priority="1944">
      <formula>SEARCH("INTERROTTO",$M111)&gt;0</formula>
    </cfRule>
  </conditionalFormatting>
  <conditionalFormatting sqref="E111:G111 N111:R111">
    <cfRule type="expression" dxfId="15766" priority="1951">
      <formula>SEARCH("IN CORSO",$M111)&gt;0</formula>
    </cfRule>
    <cfRule type="expression" dxfId="15765" priority="1952">
      <formula>SEARCH("CHIUSO",$M111)&gt;0</formula>
    </cfRule>
    <cfRule type="expression" dxfId="15764" priority="1953">
      <formula>SEARCH("EMESSO",$M111)&gt;0</formula>
    </cfRule>
    <cfRule type="expression" dxfId="15763" priority="1954">
      <formula>SEARCH("RICHIESTO",$M111)&gt;0</formula>
    </cfRule>
    <cfRule type="expression" dxfId="15762" priority="1955">
      <formula>SEARCH("DA CHIUDERE",$M111)&gt;0</formula>
    </cfRule>
    <cfRule type="expression" dxfId="15761" priority="1956">
      <formula>SEARCH("INTERROTTO",$M111)&gt;0</formula>
    </cfRule>
  </conditionalFormatting>
  <conditionalFormatting sqref="M111">
    <cfRule type="expression" dxfId="15760" priority="1945">
      <formula>SEARCH("IN CORSO",$M111)&gt;0</formula>
    </cfRule>
    <cfRule type="expression" dxfId="15759" priority="1946">
      <formula>SEARCH("CHIUSO",$M111)&gt;0</formula>
    </cfRule>
    <cfRule type="expression" dxfId="15758" priority="1947">
      <formula>SEARCH("EMESSO",$M111)&gt;0</formula>
    </cfRule>
    <cfRule type="expression" dxfId="15757" priority="1948">
      <formula>SEARCH("RICHIESTO",$M111)&gt;0</formula>
    </cfRule>
    <cfRule type="expression" dxfId="15756" priority="1949">
      <formula>SEARCH("DA CHIUDERE",$M111)&gt;0</formula>
    </cfRule>
    <cfRule type="expression" dxfId="15755" priority="1950">
      <formula>SEARCH("INTERROTTO",$M111)&gt;0</formula>
    </cfRule>
  </conditionalFormatting>
  <conditionalFormatting sqref="S110">
    <cfRule type="expression" dxfId="15754" priority="1921">
      <formula>SEARCH("IN CORSO",$M110)&gt;0</formula>
    </cfRule>
    <cfRule type="expression" dxfId="15753" priority="1922">
      <formula>SEARCH("CHIUSO",$M110)&gt;0</formula>
    </cfRule>
    <cfRule type="expression" dxfId="15752" priority="1923">
      <formula>SEARCH("EMESSO",$M110)&gt;0</formula>
    </cfRule>
    <cfRule type="expression" dxfId="15751" priority="1924">
      <formula>SEARCH("RICHIESTO",$M110)&gt;0</formula>
    </cfRule>
    <cfRule type="expression" dxfId="15750" priority="1925">
      <formula>SEARCH("DA CHIUDERE",$M110)&gt;0</formula>
    </cfRule>
    <cfRule type="expression" dxfId="15749" priority="1926">
      <formula>SEARCH("INTERROTTO",$M110)&gt;0</formula>
    </cfRule>
  </conditionalFormatting>
  <conditionalFormatting sqref="E110:G110 N110:R110">
    <cfRule type="expression" dxfId="15748" priority="1933">
      <formula>SEARCH("IN CORSO",$M110)&gt;0</formula>
    </cfRule>
    <cfRule type="expression" dxfId="15747" priority="1934">
      <formula>SEARCH("CHIUSO",$M110)&gt;0</formula>
    </cfRule>
    <cfRule type="expression" dxfId="15746" priority="1935">
      <formula>SEARCH("EMESSO",$M110)&gt;0</formula>
    </cfRule>
    <cfRule type="expression" dxfId="15745" priority="1936">
      <formula>SEARCH("RICHIESTO",$M110)&gt;0</formula>
    </cfRule>
    <cfRule type="expression" dxfId="15744" priority="1937">
      <formula>SEARCH("DA CHIUDERE",$M110)&gt;0</formula>
    </cfRule>
    <cfRule type="expression" dxfId="15743" priority="1938">
      <formula>SEARCH("INTERROTTO",$M110)&gt;0</formula>
    </cfRule>
  </conditionalFormatting>
  <conditionalFormatting sqref="M110">
    <cfRule type="expression" dxfId="15742" priority="1927">
      <formula>SEARCH("IN CORSO",$M110)&gt;0</formula>
    </cfRule>
    <cfRule type="expression" dxfId="15741" priority="1928">
      <formula>SEARCH("CHIUSO",$M110)&gt;0</formula>
    </cfRule>
    <cfRule type="expression" dxfId="15740" priority="1929">
      <formula>SEARCH("EMESSO",$M110)&gt;0</formula>
    </cfRule>
    <cfRule type="expression" dxfId="15739" priority="1930">
      <formula>SEARCH("RICHIESTO",$M110)&gt;0</formula>
    </cfRule>
    <cfRule type="expression" dxfId="15738" priority="1931">
      <formula>SEARCH("DA CHIUDERE",$M110)&gt;0</formula>
    </cfRule>
    <cfRule type="expression" dxfId="15737" priority="1932">
      <formula>SEARCH("INTERROTTO",$M110)&gt;0</formula>
    </cfRule>
  </conditionalFormatting>
  <conditionalFormatting sqref="S109">
    <cfRule type="expression" dxfId="15736" priority="1903">
      <formula>SEARCH("IN CORSO",$M109)&gt;0</formula>
    </cfRule>
    <cfRule type="expression" dxfId="15735" priority="1904">
      <formula>SEARCH("CHIUSO",$M109)&gt;0</formula>
    </cfRule>
    <cfRule type="expression" dxfId="15734" priority="1905">
      <formula>SEARCH("EMESSO",$M109)&gt;0</formula>
    </cfRule>
    <cfRule type="expression" dxfId="15733" priority="1906">
      <formula>SEARCH("RICHIESTO",$M109)&gt;0</formula>
    </cfRule>
    <cfRule type="expression" dxfId="15732" priority="1907">
      <formula>SEARCH("DA CHIUDERE",$M109)&gt;0</formula>
    </cfRule>
    <cfRule type="expression" dxfId="15731" priority="1908">
      <formula>SEARCH("INTERROTTO",$M109)&gt;0</formula>
    </cfRule>
  </conditionalFormatting>
  <conditionalFormatting sqref="E109:G109 N109:R109">
    <cfRule type="expression" dxfId="15730" priority="1915">
      <formula>SEARCH("IN CORSO",$M109)&gt;0</formula>
    </cfRule>
    <cfRule type="expression" dxfId="15729" priority="1916">
      <formula>SEARCH("CHIUSO",$M109)&gt;0</formula>
    </cfRule>
    <cfRule type="expression" dxfId="15728" priority="1917">
      <formula>SEARCH("EMESSO",$M109)&gt;0</formula>
    </cfRule>
    <cfRule type="expression" dxfId="15727" priority="1918">
      <formula>SEARCH("RICHIESTO",$M109)&gt;0</formula>
    </cfRule>
    <cfRule type="expression" dxfId="15726" priority="1919">
      <formula>SEARCH("DA CHIUDERE",$M109)&gt;0</formula>
    </cfRule>
    <cfRule type="expression" dxfId="15725" priority="1920">
      <formula>SEARCH("INTERROTTO",$M109)&gt;0</formula>
    </cfRule>
  </conditionalFormatting>
  <conditionalFormatting sqref="M109">
    <cfRule type="expression" dxfId="15724" priority="1909">
      <formula>SEARCH("IN CORSO",$M109)&gt;0</formula>
    </cfRule>
    <cfRule type="expression" dxfId="15723" priority="1910">
      <formula>SEARCH("CHIUSO",$M109)&gt;0</formula>
    </cfRule>
    <cfRule type="expression" dxfId="15722" priority="1911">
      <formula>SEARCH("EMESSO",$M109)&gt;0</formula>
    </cfRule>
    <cfRule type="expression" dxfId="15721" priority="1912">
      <formula>SEARCH("RICHIESTO",$M109)&gt;0</formula>
    </cfRule>
    <cfRule type="expression" dxfId="15720" priority="1913">
      <formula>SEARCH("DA CHIUDERE",$M109)&gt;0</formula>
    </cfRule>
    <cfRule type="expression" dxfId="15719" priority="1914">
      <formula>SEARCH("INTERROTTO",$M109)&gt;0</formula>
    </cfRule>
  </conditionalFormatting>
  <conditionalFormatting sqref="S108">
    <cfRule type="expression" dxfId="15718" priority="1885">
      <formula>SEARCH("IN CORSO",$M108)&gt;0</formula>
    </cfRule>
    <cfRule type="expression" dxfId="15717" priority="1886">
      <formula>SEARCH("CHIUSO",$M108)&gt;0</formula>
    </cfRule>
    <cfRule type="expression" dxfId="15716" priority="1887">
      <formula>SEARCH("EMESSO",$M108)&gt;0</formula>
    </cfRule>
    <cfRule type="expression" dxfId="15715" priority="1888">
      <formula>SEARCH("RICHIESTO",$M108)&gt;0</formula>
    </cfRule>
    <cfRule type="expression" dxfId="15714" priority="1889">
      <formula>SEARCH("DA CHIUDERE",$M108)&gt;0</formula>
    </cfRule>
    <cfRule type="expression" dxfId="15713" priority="1890">
      <formula>SEARCH("INTERROTTO",$M108)&gt;0</formula>
    </cfRule>
  </conditionalFormatting>
  <conditionalFormatting sqref="E108:G108 N108:R108">
    <cfRule type="expression" dxfId="15712" priority="1897">
      <formula>SEARCH("IN CORSO",$M108)&gt;0</formula>
    </cfRule>
    <cfRule type="expression" dxfId="15711" priority="1898">
      <formula>SEARCH("CHIUSO",$M108)&gt;0</formula>
    </cfRule>
    <cfRule type="expression" dxfId="15710" priority="1899">
      <formula>SEARCH("EMESSO",$M108)&gt;0</formula>
    </cfRule>
    <cfRule type="expression" dxfId="15709" priority="1900">
      <formula>SEARCH("RICHIESTO",$M108)&gt;0</formula>
    </cfRule>
    <cfRule type="expression" dxfId="15708" priority="1901">
      <formula>SEARCH("DA CHIUDERE",$M108)&gt;0</formula>
    </cfRule>
    <cfRule type="expression" dxfId="15707" priority="1902">
      <formula>SEARCH("INTERROTTO",$M108)&gt;0</formula>
    </cfRule>
  </conditionalFormatting>
  <conditionalFormatting sqref="M108">
    <cfRule type="expression" dxfId="15706" priority="1891">
      <formula>SEARCH("IN CORSO",$M108)&gt;0</formula>
    </cfRule>
    <cfRule type="expression" dxfId="15705" priority="1892">
      <formula>SEARCH("CHIUSO",$M108)&gt;0</formula>
    </cfRule>
    <cfRule type="expression" dxfId="15704" priority="1893">
      <formula>SEARCH("EMESSO",$M108)&gt;0</formula>
    </cfRule>
    <cfRule type="expression" dxfId="15703" priority="1894">
      <formula>SEARCH("RICHIESTO",$M108)&gt;0</formula>
    </cfRule>
    <cfRule type="expression" dxfId="15702" priority="1895">
      <formula>SEARCH("DA CHIUDERE",$M108)&gt;0</formula>
    </cfRule>
    <cfRule type="expression" dxfId="15701" priority="1896">
      <formula>SEARCH("INTERROTTO",$M108)&gt;0</formula>
    </cfRule>
  </conditionalFormatting>
  <conditionalFormatting sqref="S107">
    <cfRule type="expression" dxfId="15700" priority="1867">
      <formula>SEARCH("IN CORSO",$M107)&gt;0</formula>
    </cfRule>
    <cfRule type="expression" dxfId="15699" priority="1868">
      <formula>SEARCH("CHIUSO",$M107)&gt;0</formula>
    </cfRule>
    <cfRule type="expression" dxfId="15698" priority="1869">
      <formula>SEARCH("EMESSO",$M107)&gt;0</formula>
    </cfRule>
    <cfRule type="expression" dxfId="15697" priority="1870">
      <formula>SEARCH("RICHIESTO",$M107)&gt;0</formula>
    </cfRule>
    <cfRule type="expression" dxfId="15696" priority="1871">
      <formula>SEARCH("DA CHIUDERE",$M107)&gt;0</formula>
    </cfRule>
    <cfRule type="expression" dxfId="15695" priority="1872">
      <formula>SEARCH("INTERROTTO",$M107)&gt;0</formula>
    </cfRule>
  </conditionalFormatting>
  <conditionalFormatting sqref="E107:G107 N107:R107">
    <cfRule type="expression" dxfId="15694" priority="1879">
      <formula>SEARCH("IN CORSO",$M107)&gt;0</formula>
    </cfRule>
    <cfRule type="expression" dxfId="15693" priority="1880">
      <formula>SEARCH("CHIUSO",$M107)&gt;0</formula>
    </cfRule>
    <cfRule type="expression" dxfId="15692" priority="1881">
      <formula>SEARCH("EMESSO",$M107)&gt;0</formula>
    </cfRule>
    <cfRule type="expression" dxfId="15691" priority="1882">
      <formula>SEARCH("RICHIESTO",$M107)&gt;0</formula>
    </cfRule>
    <cfRule type="expression" dxfId="15690" priority="1883">
      <formula>SEARCH("DA CHIUDERE",$M107)&gt;0</formula>
    </cfRule>
    <cfRule type="expression" dxfId="15689" priority="1884">
      <formula>SEARCH("INTERROTTO",$M107)&gt;0</formula>
    </cfRule>
  </conditionalFormatting>
  <conditionalFormatting sqref="M107">
    <cfRule type="expression" dxfId="15688" priority="1873">
      <formula>SEARCH("IN CORSO",$M107)&gt;0</formula>
    </cfRule>
    <cfRule type="expression" dxfId="15687" priority="1874">
      <formula>SEARCH("CHIUSO",$M107)&gt;0</formula>
    </cfRule>
    <cfRule type="expression" dxfId="15686" priority="1875">
      <formula>SEARCH("EMESSO",$M107)&gt;0</formula>
    </cfRule>
    <cfRule type="expression" dxfId="15685" priority="1876">
      <formula>SEARCH("RICHIESTO",$M107)&gt;0</formula>
    </cfRule>
    <cfRule type="expression" dxfId="15684" priority="1877">
      <formula>SEARCH("DA CHIUDERE",$M107)&gt;0</formula>
    </cfRule>
    <cfRule type="expression" dxfId="15683" priority="1878">
      <formula>SEARCH("INTERROTTO",$M107)&gt;0</formula>
    </cfRule>
  </conditionalFormatting>
  <conditionalFormatting sqref="S106">
    <cfRule type="expression" dxfId="15682" priority="1849">
      <formula>SEARCH("IN CORSO",$M106)&gt;0</formula>
    </cfRule>
    <cfRule type="expression" dxfId="15681" priority="1850">
      <formula>SEARCH("CHIUSO",$M106)&gt;0</formula>
    </cfRule>
    <cfRule type="expression" dxfId="15680" priority="1851">
      <formula>SEARCH("EMESSO",$M106)&gt;0</formula>
    </cfRule>
    <cfRule type="expression" dxfId="15679" priority="1852">
      <formula>SEARCH("RICHIESTO",$M106)&gt;0</formula>
    </cfRule>
    <cfRule type="expression" dxfId="15678" priority="1853">
      <formula>SEARCH("DA CHIUDERE",$M106)&gt;0</formula>
    </cfRule>
    <cfRule type="expression" dxfId="15677" priority="1854">
      <formula>SEARCH("INTERROTTO",$M106)&gt;0</formula>
    </cfRule>
  </conditionalFormatting>
  <conditionalFormatting sqref="E106:G106 N106:R106">
    <cfRule type="expression" dxfId="15676" priority="1861">
      <formula>SEARCH("IN CORSO",$M106)&gt;0</formula>
    </cfRule>
    <cfRule type="expression" dxfId="15675" priority="1862">
      <formula>SEARCH("CHIUSO",$M106)&gt;0</formula>
    </cfRule>
    <cfRule type="expression" dxfId="15674" priority="1863">
      <formula>SEARCH("EMESSO",$M106)&gt;0</formula>
    </cfRule>
    <cfRule type="expression" dxfId="15673" priority="1864">
      <formula>SEARCH("RICHIESTO",$M106)&gt;0</formula>
    </cfRule>
    <cfRule type="expression" dxfId="15672" priority="1865">
      <formula>SEARCH("DA CHIUDERE",$M106)&gt;0</formula>
    </cfRule>
    <cfRule type="expression" dxfId="15671" priority="1866">
      <formula>SEARCH("INTERROTTO",$M106)&gt;0</formula>
    </cfRule>
  </conditionalFormatting>
  <conditionalFormatting sqref="M106">
    <cfRule type="expression" dxfId="15670" priority="1855">
      <formula>SEARCH("IN CORSO",$M106)&gt;0</formula>
    </cfRule>
    <cfRule type="expression" dxfId="15669" priority="1856">
      <formula>SEARCH("CHIUSO",$M106)&gt;0</formula>
    </cfRule>
    <cfRule type="expression" dxfId="15668" priority="1857">
      <formula>SEARCH("EMESSO",$M106)&gt;0</formula>
    </cfRule>
    <cfRule type="expression" dxfId="15667" priority="1858">
      <formula>SEARCH("RICHIESTO",$M106)&gt;0</formula>
    </cfRule>
    <cfRule type="expression" dxfId="15666" priority="1859">
      <formula>SEARCH("DA CHIUDERE",$M106)&gt;0</formula>
    </cfRule>
    <cfRule type="expression" dxfId="15665" priority="1860">
      <formula>SEARCH("INTERROTTO",$M106)&gt;0</formula>
    </cfRule>
  </conditionalFormatting>
  <conditionalFormatting sqref="S105">
    <cfRule type="expression" dxfId="15664" priority="1831">
      <formula>SEARCH("IN CORSO",$M105)&gt;0</formula>
    </cfRule>
    <cfRule type="expression" dxfId="15663" priority="1832">
      <formula>SEARCH("CHIUSO",$M105)&gt;0</formula>
    </cfRule>
    <cfRule type="expression" dxfId="15662" priority="1833">
      <formula>SEARCH("EMESSO",$M105)&gt;0</formula>
    </cfRule>
    <cfRule type="expression" dxfId="15661" priority="1834">
      <formula>SEARCH("RICHIESTO",$M105)&gt;0</formula>
    </cfRule>
    <cfRule type="expression" dxfId="15660" priority="1835">
      <formula>SEARCH("DA CHIUDERE",$M105)&gt;0</formula>
    </cfRule>
    <cfRule type="expression" dxfId="15659" priority="1836">
      <formula>SEARCH("INTERROTTO",$M105)&gt;0</formula>
    </cfRule>
  </conditionalFormatting>
  <conditionalFormatting sqref="E105:G105 N105:R105">
    <cfRule type="expression" dxfId="15658" priority="1843">
      <formula>SEARCH("IN CORSO",$M105)&gt;0</formula>
    </cfRule>
    <cfRule type="expression" dxfId="15657" priority="1844">
      <formula>SEARCH("CHIUSO",$M105)&gt;0</formula>
    </cfRule>
    <cfRule type="expression" dxfId="15656" priority="1845">
      <formula>SEARCH("EMESSO",$M105)&gt;0</formula>
    </cfRule>
    <cfRule type="expression" dxfId="15655" priority="1846">
      <formula>SEARCH("RICHIESTO",$M105)&gt;0</formula>
    </cfRule>
    <cfRule type="expression" dxfId="15654" priority="1847">
      <formula>SEARCH("DA CHIUDERE",$M105)&gt;0</formula>
    </cfRule>
    <cfRule type="expression" dxfId="15653" priority="1848">
      <formula>SEARCH("INTERROTTO",$M105)&gt;0</formula>
    </cfRule>
  </conditionalFormatting>
  <conditionalFormatting sqref="M105">
    <cfRule type="expression" dxfId="15652" priority="1837">
      <formula>SEARCH("IN CORSO",$M105)&gt;0</formula>
    </cfRule>
    <cfRule type="expression" dxfId="15651" priority="1838">
      <formula>SEARCH("CHIUSO",$M105)&gt;0</formula>
    </cfRule>
    <cfRule type="expression" dxfId="15650" priority="1839">
      <formula>SEARCH("EMESSO",$M105)&gt;0</formula>
    </cfRule>
    <cfRule type="expression" dxfId="15649" priority="1840">
      <formula>SEARCH("RICHIESTO",$M105)&gt;0</formula>
    </cfRule>
    <cfRule type="expression" dxfId="15648" priority="1841">
      <formula>SEARCH("DA CHIUDERE",$M105)&gt;0</formula>
    </cfRule>
    <cfRule type="expression" dxfId="15647" priority="1842">
      <formula>SEARCH("INTERROTTO",$M105)&gt;0</formula>
    </cfRule>
  </conditionalFormatting>
  <conditionalFormatting sqref="S104">
    <cfRule type="expression" dxfId="15646" priority="1813">
      <formula>SEARCH("IN CORSO",$M104)&gt;0</formula>
    </cfRule>
    <cfRule type="expression" dxfId="15645" priority="1814">
      <formula>SEARCH("CHIUSO",$M104)&gt;0</formula>
    </cfRule>
    <cfRule type="expression" dxfId="15644" priority="1815">
      <formula>SEARCH("EMESSO",$M104)&gt;0</formula>
    </cfRule>
    <cfRule type="expression" dxfId="15643" priority="1816">
      <formula>SEARCH("RICHIESTO",$M104)&gt;0</formula>
    </cfRule>
    <cfRule type="expression" dxfId="15642" priority="1817">
      <formula>SEARCH("DA CHIUDERE",$M104)&gt;0</formula>
    </cfRule>
    <cfRule type="expression" dxfId="15641" priority="1818">
      <formula>SEARCH("INTERROTTO",$M104)&gt;0</formula>
    </cfRule>
  </conditionalFormatting>
  <conditionalFormatting sqref="E104:G104 N104:R104">
    <cfRule type="expression" dxfId="15640" priority="1825">
      <formula>SEARCH("IN CORSO",$M104)&gt;0</formula>
    </cfRule>
    <cfRule type="expression" dxfId="15639" priority="1826">
      <formula>SEARCH("CHIUSO",$M104)&gt;0</formula>
    </cfRule>
    <cfRule type="expression" dxfId="15638" priority="1827">
      <formula>SEARCH("EMESSO",$M104)&gt;0</formula>
    </cfRule>
    <cfRule type="expression" dxfId="15637" priority="1828">
      <formula>SEARCH("RICHIESTO",$M104)&gt;0</formula>
    </cfRule>
    <cfRule type="expression" dxfId="15636" priority="1829">
      <formula>SEARCH("DA CHIUDERE",$M104)&gt;0</formula>
    </cfRule>
    <cfRule type="expression" dxfId="15635" priority="1830">
      <formula>SEARCH("INTERROTTO",$M104)&gt;0</formula>
    </cfRule>
  </conditionalFormatting>
  <conditionalFormatting sqref="M104">
    <cfRule type="expression" dxfId="15634" priority="1819">
      <formula>SEARCH("IN CORSO",$M104)&gt;0</formula>
    </cfRule>
    <cfRule type="expression" dxfId="15633" priority="1820">
      <formula>SEARCH("CHIUSO",$M104)&gt;0</formula>
    </cfRule>
    <cfRule type="expression" dxfId="15632" priority="1821">
      <formula>SEARCH("EMESSO",$M104)&gt;0</formula>
    </cfRule>
    <cfRule type="expression" dxfId="15631" priority="1822">
      <formula>SEARCH("RICHIESTO",$M104)&gt;0</formula>
    </cfRule>
    <cfRule type="expression" dxfId="15630" priority="1823">
      <formula>SEARCH("DA CHIUDERE",$M104)&gt;0</formula>
    </cfRule>
    <cfRule type="expression" dxfId="15629" priority="1824">
      <formula>SEARCH("INTERROTTO",$M104)&gt;0</formula>
    </cfRule>
  </conditionalFormatting>
  <conditionalFormatting sqref="S103">
    <cfRule type="expression" dxfId="15628" priority="1795">
      <formula>SEARCH("IN CORSO",$M103)&gt;0</formula>
    </cfRule>
    <cfRule type="expression" dxfId="15627" priority="1796">
      <formula>SEARCH("CHIUSO",$M103)&gt;0</formula>
    </cfRule>
    <cfRule type="expression" dxfId="15626" priority="1797">
      <formula>SEARCH("EMESSO",$M103)&gt;0</formula>
    </cfRule>
    <cfRule type="expression" dxfId="15625" priority="1798">
      <formula>SEARCH("RICHIESTO",$M103)&gt;0</formula>
    </cfRule>
    <cfRule type="expression" dxfId="15624" priority="1799">
      <formula>SEARCH("DA CHIUDERE",$M103)&gt;0</formula>
    </cfRule>
    <cfRule type="expression" dxfId="15623" priority="1800">
      <formula>SEARCH("INTERROTTO",$M103)&gt;0</formula>
    </cfRule>
  </conditionalFormatting>
  <conditionalFormatting sqref="E103:G103 N103:R103">
    <cfRule type="expression" dxfId="15622" priority="1807">
      <formula>SEARCH("IN CORSO",$M103)&gt;0</formula>
    </cfRule>
    <cfRule type="expression" dxfId="15621" priority="1808">
      <formula>SEARCH("CHIUSO",$M103)&gt;0</formula>
    </cfRule>
    <cfRule type="expression" dxfId="15620" priority="1809">
      <formula>SEARCH("EMESSO",$M103)&gt;0</formula>
    </cfRule>
    <cfRule type="expression" dxfId="15619" priority="1810">
      <formula>SEARCH("RICHIESTO",$M103)&gt;0</formula>
    </cfRule>
    <cfRule type="expression" dxfId="15618" priority="1811">
      <formula>SEARCH("DA CHIUDERE",$M103)&gt;0</formula>
    </cfRule>
    <cfRule type="expression" dxfId="15617" priority="1812">
      <formula>SEARCH("INTERROTTO",$M103)&gt;0</formula>
    </cfRule>
  </conditionalFormatting>
  <conditionalFormatting sqref="M103">
    <cfRule type="expression" dxfId="15616" priority="1801">
      <formula>SEARCH("IN CORSO",$M103)&gt;0</formula>
    </cfRule>
    <cfRule type="expression" dxfId="15615" priority="1802">
      <formula>SEARCH("CHIUSO",$M103)&gt;0</formula>
    </cfRule>
    <cfRule type="expression" dxfId="15614" priority="1803">
      <formula>SEARCH("EMESSO",$M103)&gt;0</formula>
    </cfRule>
    <cfRule type="expression" dxfId="15613" priority="1804">
      <formula>SEARCH("RICHIESTO",$M103)&gt;0</formula>
    </cfRule>
    <cfRule type="expression" dxfId="15612" priority="1805">
      <formula>SEARCH("DA CHIUDERE",$M103)&gt;0</formula>
    </cfRule>
    <cfRule type="expression" dxfId="15611" priority="1806">
      <formula>SEARCH("INTERROTTO",$M103)&gt;0</formula>
    </cfRule>
  </conditionalFormatting>
  <conditionalFormatting sqref="S102">
    <cfRule type="expression" dxfId="15610" priority="1777">
      <formula>SEARCH("IN CORSO",$M102)&gt;0</formula>
    </cfRule>
    <cfRule type="expression" dxfId="15609" priority="1778">
      <formula>SEARCH("CHIUSO",$M102)&gt;0</formula>
    </cfRule>
    <cfRule type="expression" dxfId="15608" priority="1779">
      <formula>SEARCH("EMESSO",$M102)&gt;0</formula>
    </cfRule>
    <cfRule type="expression" dxfId="15607" priority="1780">
      <formula>SEARCH("RICHIESTO",$M102)&gt;0</formula>
    </cfRule>
    <cfRule type="expression" dxfId="15606" priority="1781">
      <formula>SEARCH("DA CHIUDERE",$M102)&gt;0</formula>
    </cfRule>
    <cfRule type="expression" dxfId="15605" priority="1782">
      <formula>SEARCH("INTERROTTO",$M102)&gt;0</formula>
    </cfRule>
  </conditionalFormatting>
  <conditionalFormatting sqref="E102:G102 N102:R102">
    <cfRule type="expression" dxfId="15604" priority="1789">
      <formula>SEARCH("IN CORSO",$M102)&gt;0</formula>
    </cfRule>
    <cfRule type="expression" dxfId="15603" priority="1790">
      <formula>SEARCH("CHIUSO",$M102)&gt;0</formula>
    </cfRule>
    <cfRule type="expression" dxfId="15602" priority="1791">
      <formula>SEARCH("EMESSO",$M102)&gt;0</formula>
    </cfRule>
    <cfRule type="expression" dxfId="15601" priority="1792">
      <formula>SEARCH("RICHIESTO",$M102)&gt;0</formula>
    </cfRule>
    <cfRule type="expression" dxfId="15600" priority="1793">
      <formula>SEARCH("DA CHIUDERE",$M102)&gt;0</formula>
    </cfRule>
    <cfRule type="expression" dxfId="15599" priority="1794">
      <formula>SEARCH("INTERROTTO",$M102)&gt;0</formula>
    </cfRule>
  </conditionalFormatting>
  <conditionalFormatting sqref="M102">
    <cfRule type="expression" dxfId="15598" priority="1783">
      <formula>SEARCH("IN CORSO",$M102)&gt;0</formula>
    </cfRule>
    <cfRule type="expression" dxfId="15597" priority="1784">
      <formula>SEARCH("CHIUSO",$M102)&gt;0</formula>
    </cfRule>
    <cfRule type="expression" dxfId="15596" priority="1785">
      <formula>SEARCH("EMESSO",$M102)&gt;0</formula>
    </cfRule>
    <cfRule type="expression" dxfId="15595" priority="1786">
      <formula>SEARCH("RICHIESTO",$M102)&gt;0</formula>
    </cfRule>
    <cfRule type="expression" dxfId="15594" priority="1787">
      <formula>SEARCH("DA CHIUDERE",$M102)&gt;0</formula>
    </cfRule>
    <cfRule type="expression" dxfId="15593" priority="1788">
      <formula>SEARCH("INTERROTTO",$M102)&gt;0</formula>
    </cfRule>
  </conditionalFormatting>
  <conditionalFormatting sqref="S101">
    <cfRule type="expression" dxfId="15592" priority="1759">
      <formula>SEARCH("IN CORSO",$M101)&gt;0</formula>
    </cfRule>
    <cfRule type="expression" dxfId="15591" priority="1760">
      <formula>SEARCH("CHIUSO",$M101)&gt;0</formula>
    </cfRule>
    <cfRule type="expression" dxfId="15590" priority="1761">
      <formula>SEARCH("EMESSO",$M101)&gt;0</formula>
    </cfRule>
    <cfRule type="expression" dxfId="15589" priority="1762">
      <formula>SEARCH("RICHIESTO",$M101)&gt;0</formula>
    </cfRule>
    <cfRule type="expression" dxfId="15588" priority="1763">
      <formula>SEARCH("DA CHIUDERE",$M101)&gt;0</formula>
    </cfRule>
    <cfRule type="expression" dxfId="15587" priority="1764">
      <formula>SEARCH("INTERROTTO",$M101)&gt;0</formula>
    </cfRule>
  </conditionalFormatting>
  <conditionalFormatting sqref="E101:G101 N101:R101">
    <cfRule type="expression" dxfId="15586" priority="1771">
      <formula>SEARCH("IN CORSO",$M101)&gt;0</formula>
    </cfRule>
    <cfRule type="expression" dxfId="15585" priority="1772">
      <formula>SEARCH("CHIUSO",$M101)&gt;0</formula>
    </cfRule>
    <cfRule type="expression" dxfId="15584" priority="1773">
      <formula>SEARCH("EMESSO",$M101)&gt;0</formula>
    </cfRule>
    <cfRule type="expression" dxfId="15583" priority="1774">
      <formula>SEARCH("RICHIESTO",$M101)&gt;0</formula>
    </cfRule>
    <cfRule type="expression" dxfId="15582" priority="1775">
      <formula>SEARCH("DA CHIUDERE",$M101)&gt;0</formula>
    </cfRule>
    <cfRule type="expression" dxfId="15581" priority="1776">
      <formula>SEARCH("INTERROTTO",$M101)&gt;0</formula>
    </cfRule>
  </conditionalFormatting>
  <conditionalFormatting sqref="M101">
    <cfRule type="expression" dxfId="15580" priority="1765">
      <formula>SEARCH("IN CORSO",$M101)&gt;0</formula>
    </cfRule>
    <cfRule type="expression" dxfId="15579" priority="1766">
      <formula>SEARCH("CHIUSO",$M101)&gt;0</formula>
    </cfRule>
    <cfRule type="expression" dxfId="15578" priority="1767">
      <formula>SEARCH("EMESSO",$M101)&gt;0</formula>
    </cfRule>
    <cfRule type="expression" dxfId="15577" priority="1768">
      <formula>SEARCH("RICHIESTO",$M101)&gt;0</formula>
    </cfRule>
    <cfRule type="expression" dxfId="15576" priority="1769">
      <formula>SEARCH("DA CHIUDERE",$M101)&gt;0</formula>
    </cfRule>
    <cfRule type="expression" dxfId="15575" priority="1770">
      <formula>SEARCH("INTERROTTO",$M101)&gt;0</formula>
    </cfRule>
  </conditionalFormatting>
  <conditionalFormatting sqref="S100">
    <cfRule type="expression" dxfId="15574" priority="1741">
      <formula>SEARCH("IN CORSO",$M100)&gt;0</formula>
    </cfRule>
    <cfRule type="expression" dxfId="15573" priority="1742">
      <formula>SEARCH("CHIUSO",$M100)&gt;0</formula>
    </cfRule>
    <cfRule type="expression" dxfId="15572" priority="1743">
      <formula>SEARCH("EMESSO",$M100)&gt;0</formula>
    </cfRule>
    <cfRule type="expression" dxfId="15571" priority="1744">
      <formula>SEARCH("RICHIESTO",$M100)&gt;0</formula>
    </cfRule>
    <cfRule type="expression" dxfId="15570" priority="1745">
      <formula>SEARCH("DA CHIUDERE",$M100)&gt;0</formula>
    </cfRule>
    <cfRule type="expression" dxfId="15569" priority="1746">
      <formula>SEARCH("INTERROTTO",$M100)&gt;0</formula>
    </cfRule>
  </conditionalFormatting>
  <conditionalFormatting sqref="E100:G100 N100:R100">
    <cfRule type="expression" dxfId="15568" priority="1753">
      <formula>SEARCH("IN CORSO",$M100)&gt;0</formula>
    </cfRule>
    <cfRule type="expression" dxfId="15567" priority="1754">
      <formula>SEARCH("CHIUSO",$M100)&gt;0</formula>
    </cfRule>
    <cfRule type="expression" dxfId="15566" priority="1755">
      <formula>SEARCH("EMESSO",$M100)&gt;0</formula>
    </cfRule>
    <cfRule type="expression" dxfId="15565" priority="1756">
      <formula>SEARCH("RICHIESTO",$M100)&gt;0</formula>
    </cfRule>
    <cfRule type="expression" dxfId="15564" priority="1757">
      <formula>SEARCH("DA CHIUDERE",$M100)&gt;0</formula>
    </cfRule>
    <cfRule type="expression" dxfId="15563" priority="1758">
      <formula>SEARCH("INTERROTTO",$M100)&gt;0</formula>
    </cfRule>
  </conditionalFormatting>
  <conditionalFormatting sqref="M100">
    <cfRule type="expression" dxfId="15562" priority="1747">
      <formula>SEARCH("IN CORSO",$M100)&gt;0</formula>
    </cfRule>
    <cfRule type="expression" dxfId="15561" priority="1748">
      <formula>SEARCH("CHIUSO",$M100)&gt;0</formula>
    </cfRule>
    <cfRule type="expression" dxfId="15560" priority="1749">
      <formula>SEARCH("EMESSO",$M100)&gt;0</formula>
    </cfRule>
    <cfRule type="expression" dxfId="15559" priority="1750">
      <formula>SEARCH("RICHIESTO",$M100)&gt;0</formula>
    </cfRule>
    <cfRule type="expression" dxfId="15558" priority="1751">
      <formula>SEARCH("DA CHIUDERE",$M100)&gt;0</formula>
    </cfRule>
    <cfRule type="expression" dxfId="15557" priority="1752">
      <formula>SEARCH("INTERROTTO",$M100)&gt;0</formula>
    </cfRule>
  </conditionalFormatting>
  <conditionalFormatting sqref="S99">
    <cfRule type="expression" dxfId="15556" priority="1723">
      <formula>SEARCH("IN CORSO",$M99)&gt;0</formula>
    </cfRule>
    <cfRule type="expression" dxfId="15555" priority="1724">
      <formula>SEARCH("CHIUSO",$M99)&gt;0</formula>
    </cfRule>
    <cfRule type="expression" dxfId="15554" priority="1725">
      <formula>SEARCH("EMESSO",$M99)&gt;0</formula>
    </cfRule>
    <cfRule type="expression" dxfId="15553" priority="1726">
      <formula>SEARCH("RICHIESTO",$M99)&gt;0</formula>
    </cfRule>
    <cfRule type="expression" dxfId="15552" priority="1727">
      <formula>SEARCH("DA CHIUDERE",$M99)&gt;0</formula>
    </cfRule>
    <cfRule type="expression" dxfId="15551" priority="1728">
      <formula>SEARCH("INTERROTTO",$M99)&gt;0</formula>
    </cfRule>
  </conditionalFormatting>
  <conditionalFormatting sqref="E99:G99 N99:R99">
    <cfRule type="expression" dxfId="15550" priority="1735">
      <formula>SEARCH("IN CORSO",$M99)&gt;0</formula>
    </cfRule>
    <cfRule type="expression" dxfId="15549" priority="1736">
      <formula>SEARCH("CHIUSO",$M99)&gt;0</formula>
    </cfRule>
    <cfRule type="expression" dxfId="15548" priority="1737">
      <formula>SEARCH("EMESSO",$M99)&gt;0</formula>
    </cfRule>
    <cfRule type="expression" dxfId="15547" priority="1738">
      <formula>SEARCH("RICHIESTO",$M99)&gt;0</formula>
    </cfRule>
    <cfRule type="expression" dxfId="15546" priority="1739">
      <formula>SEARCH("DA CHIUDERE",$M99)&gt;0</formula>
    </cfRule>
    <cfRule type="expression" dxfId="15545" priority="1740">
      <formula>SEARCH("INTERROTTO",$M99)&gt;0</formula>
    </cfRule>
  </conditionalFormatting>
  <conditionalFormatting sqref="M99">
    <cfRule type="expression" dxfId="15544" priority="1729">
      <formula>SEARCH("IN CORSO",$M99)&gt;0</formula>
    </cfRule>
    <cfRule type="expression" dxfId="15543" priority="1730">
      <formula>SEARCH("CHIUSO",$M99)&gt;0</formula>
    </cfRule>
    <cfRule type="expression" dxfId="15542" priority="1731">
      <formula>SEARCH("EMESSO",$M99)&gt;0</formula>
    </cfRule>
    <cfRule type="expression" dxfId="15541" priority="1732">
      <formula>SEARCH("RICHIESTO",$M99)&gt;0</formula>
    </cfRule>
    <cfRule type="expression" dxfId="15540" priority="1733">
      <formula>SEARCH("DA CHIUDERE",$M99)&gt;0</formula>
    </cfRule>
    <cfRule type="expression" dxfId="15539" priority="1734">
      <formula>SEARCH("INTERROTTO",$M99)&gt;0</formula>
    </cfRule>
  </conditionalFormatting>
  <conditionalFormatting sqref="S98">
    <cfRule type="expression" dxfId="15538" priority="1705">
      <formula>SEARCH("IN CORSO",$M98)&gt;0</formula>
    </cfRule>
    <cfRule type="expression" dxfId="15537" priority="1706">
      <formula>SEARCH("CHIUSO",$M98)&gt;0</formula>
    </cfRule>
    <cfRule type="expression" dxfId="15536" priority="1707">
      <formula>SEARCH("EMESSO",$M98)&gt;0</formula>
    </cfRule>
    <cfRule type="expression" dxfId="15535" priority="1708">
      <formula>SEARCH("RICHIESTO",$M98)&gt;0</formula>
    </cfRule>
    <cfRule type="expression" dxfId="15534" priority="1709">
      <formula>SEARCH("DA CHIUDERE",$M98)&gt;0</formula>
    </cfRule>
    <cfRule type="expression" dxfId="15533" priority="1710">
      <formula>SEARCH("INTERROTTO",$M98)&gt;0</formula>
    </cfRule>
  </conditionalFormatting>
  <conditionalFormatting sqref="E98:G98 N98:R98">
    <cfRule type="expression" dxfId="15532" priority="1717">
      <formula>SEARCH("IN CORSO",$M98)&gt;0</formula>
    </cfRule>
    <cfRule type="expression" dxfId="15531" priority="1718">
      <formula>SEARCH("CHIUSO",$M98)&gt;0</formula>
    </cfRule>
    <cfRule type="expression" dxfId="15530" priority="1719">
      <formula>SEARCH("EMESSO",$M98)&gt;0</formula>
    </cfRule>
    <cfRule type="expression" dxfId="15529" priority="1720">
      <formula>SEARCH("RICHIESTO",$M98)&gt;0</formula>
    </cfRule>
    <cfRule type="expression" dxfId="15528" priority="1721">
      <formula>SEARCH("DA CHIUDERE",$M98)&gt;0</formula>
    </cfRule>
    <cfRule type="expression" dxfId="15527" priority="1722">
      <formula>SEARCH("INTERROTTO",$M98)&gt;0</formula>
    </cfRule>
  </conditionalFormatting>
  <conditionalFormatting sqref="M98">
    <cfRule type="expression" dxfId="15526" priority="1711">
      <formula>SEARCH("IN CORSO",$M98)&gt;0</formula>
    </cfRule>
    <cfRule type="expression" dxfId="15525" priority="1712">
      <formula>SEARCH("CHIUSO",$M98)&gt;0</formula>
    </cfRule>
    <cfRule type="expression" dxfId="15524" priority="1713">
      <formula>SEARCH("EMESSO",$M98)&gt;0</formula>
    </cfRule>
    <cfRule type="expression" dxfId="15523" priority="1714">
      <formula>SEARCH("RICHIESTO",$M98)&gt;0</formula>
    </cfRule>
    <cfRule type="expression" dxfId="15522" priority="1715">
      <formula>SEARCH("DA CHIUDERE",$M98)&gt;0</formula>
    </cfRule>
    <cfRule type="expression" dxfId="15521" priority="1716">
      <formula>SEARCH("INTERROTTO",$M98)&gt;0</formula>
    </cfRule>
  </conditionalFormatting>
  <conditionalFormatting sqref="S97">
    <cfRule type="expression" dxfId="15520" priority="1687">
      <formula>SEARCH("IN CORSO",$M97)&gt;0</formula>
    </cfRule>
    <cfRule type="expression" dxfId="15519" priority="1688">
      <formula>SEARCH("CHIUSO",$M97)&gt;0</formula>
    </cfRule>
    <cfRule type="expression" dxfId="15518" priority="1689">
      <formula>SEARCH("EMESSO",$M97)&gt;0</formula>
    </cfRule>
    <cfRule type="expression" dxfId="15517" priority="1690">
      <formula>SEARCH("RICHIESTO",$M97)&gt;0</formula>
    </cfRule>
    <cfRule type="expression" dxfId="15516" priority="1691">
      <formula>SEARCH("DA CHIUDERE",$M97)&gt;0</formula>
    </cfRule>
    <cfRule type="expression" dxfId="15515" priority="1692">
      <formula>SEARCH("INTERROTTO",$M97)&gt;0</formula>
    </cfRule>
  </conditionalFormatting>
  <conditionalFormatting sqref="E97:G97 N97:R97">
    <cfRule type="expression" dxfId="15514" priority="1699">
      <formula>SEARCH("IN CORSO",$M97)&gt;0</formula>
    </cfRule>
    <cfRule type="expression" dxfId="15513" priority="1700">
      <formula>SEARCH("CHIUSO",$M97)&gt;0</formula>
    </cfRule>
    <cfRule type="expression" dxfId="15512" priority="1701">
      <formula>SEARCH("EMESSO",$M97)&gt;0</formula>
    </cfRule>
    <cfRule type="expression" dxfId="15511" priority="1702">
      <formula>SEARCH("RICHIESTO",$M97)&gt;0</formula>
    </cfRule>
    <cfRule type="expression" dxfId="15510" priority="1703">
      <formula>SEARCH("DA CHIUDERE",$M97)&gt;0</formula>
    </cfRule>
    <cfRule type="expression" dxfId="15509" priority="1704">
      <formula>SEARCH("INTERROTTO",$M97)&gt;0</formula>
    </cfRule>
  </conditionalFormatting>
  <conditionalFormatting sqref="M97">
    <cfRule type="expression" dxfId="15508" priority="1693">
      <formula>SEARCH("IN CORSO",$M97)&gt;0</formula>
    </cfRule>
    <cfRule type="expression" dxfId="15507" priority="1694">
      <formula>SEARCH("CHIUSO",$M97)&gt;0</formula>
    </cfRule>
    <cfRule type="expression" dxfId="15506" priority="1695">
      <formula>SEARCH("EMESSO",$M97)&gt;0</formula>
    </cfRule>
    <cfRule type="expression" dxfId="15505" priority="1696">
      <formula>SEARCH("RICHIESTO",$M97)&gt;0</formula>
    </cfRule>
    <cfRule type="expression" dxfId="15504" priority="1697">
      <formula>SEARCH("DA CHIUDERE",$M97)&gt;0</formula>
    </cfRule>
    <cfRule type="expression" dxfId="15503" priority="1698">
      <formula>SEARCH("INTERROTTO",$M97)&gt;0</formula>
    </cfRule>
  </conditionalFormatting>
  <conditionalFormatting sqref="S96">
    <cfRule type="expression" dxfId="15502" priority="1669">
      <formula>SEARCH("IN CORSO",$M96)&gt;0</formula>
    </cfRule>
    <cfRule type="expression" dxfId="15501" priority="1670">
      <formula>SEARCH("CHIUSO",$M96)&gt;0</formula>
    </cfRule>
    <cfRule type="expression" dxfId="15500" priority="1671">
      <formula>SEARCH("EMESSO",$M96)&gt;0</formula>
    </cfRule>
    <cfRule type="expression" dxfId="15499" priority="1672">
      <formula>SEARCH("RICHIESTO",$M96)&gt;0</formula>
    </cfRule>
    <cfRule type="expression" dxfId="15498" priority="1673">
      <formula>SEARCH("DA CHIUDERE",$M96)&gt;0</formula>
    </cfRule>
    <cfRule type="expression" dxfId="15497" priority="1674">
      <formula>SEARCH("INTERROTTO",$M96)&gt;0</formula>
    </cfRule>
  </conditionalFormatting>
  <conditionalFormatting sqref="E96:G96 N96:R96">
    <cfRule type="expression" dxfId="15496" priority="1681">
      <formula>SEARCH("IN CORSO",$M96)&gt;0</formula>
    </cfRule>
    <cfRule type="expression" dxfId="15495" priority="1682">
      <formula>SEARCH("CHIUSO",$M96)&gt;0</formula>
    </cfRule>
    <cfRule type="expression" dxfId="15494" priority="1683">
      <formula>SEARCH("EMESSO",$M96)&gt;0</formula>
    </cfRule>
    <cfRule type="expression" dxfId="15493" priority="1684">
      <formula>SEARCH("RICHIESTO",$M96)&gt;0</formula>
    </cfRule>
    <cfRule type="expression" dxfId="15492" priority="1685">
      <formula>SEARCH("DA CHIUDERE",$M96)&gt;0</formula>
    </cfRule>
    <cfRule type="expression" dxfId="15491" priority="1686">
      <formula>SEARCH("INTERROTTO",$M96)&gt;0</formula>
    </cfRule>
  </conditionalFormatting>
  <conditionalFormatting sqref="M96">
    <cfRule type="expression" dxfId="15490" priority="1675">
      <formula>SEARCH("IN CORSO",$M96)&gt;0</formula>
    </cfRule>
    <cfRule type="expression" dxfId="15489" priority="1676">
      <formula>SEARCH("CHIUSO",$M96)&gt;0</formula>
    </cfRule>
    <cfRule type="expression" dxfId="15488" priority="1677">
      <formula>SEARCH("EMESSO",$M96)&gt;0</formula>
    </cfRule>
    <cfRule type="expression" dxfId="15487" priority="1678">
      <formula>SEARCH("RICHIESTO",$M96)&gt;0</formula>
    </cfRule>
    <cfRule type="expression" dxfId="15486" priority="1679">
      <formula>SEARCH("DA CHIUDERE",$M96)&gt;0</formula>
    </cfRule>
    <cfRule type="expression" dxfId="15485" priority="1680">
      <formula>SEARCH("INTERROTTO",$M96)&gt;0</formula>
    </cfRule>
  </conditionalFormatting>
  <conditionalFormatting sqref="S95">
    <cfRule type="expression" dxfId="15484" priority="1651">
      <formula>SEARCH("IN CORSO",$M95)&gt;0</formula>
    </cfRule>
    <cfRule type="expression" dxfId="15483" priority="1652">
      <formula>SEARCH("CHIUSO",$M95)&gt;0</formula>
    </cfRule>
    <cfRule type="expression" dxfId="15482" priority="1653">
      <formula>SEARCH("EMESSO",$M95)&gt;0</formula>
    </cfRule>
    <cfRule type="expression" dxfId="15481" priority="1654">
      <formula>SEARCH("RICHIESTO",$M95)&gt;0</formula>
    </cfRule>
    <cfRule type="expression" dxfId="15480" priority="1655">
      <formula>SEARCH("DA CHIUDERE",$M95)&gt;0</formula>
    </cfRule>
    <cfRule type="expression" dxfId="15479" priority="1656">
      <formula>SEARCH("INTERROTTO",$M95)&gt;0</formula>
    </cfRule>
  </conditionalFormatting>
  <conditionalFormatting sqref="E95:G95 N95:R95">
    <cfRule type="expression" dxfId="15478" priority="1663">
      <formula>SEARCH("IN CORSO",$M95)&gt;0</formula>
    </cfRule>
    <cfRule type="expression" dxfId="15477" priority="1664">
      <formula>SEARCH("CHIUSO",$M95)&gt;0</formula>
    </cfRule>
    <cfRule type="expression" dxfId="15476" priority="1665">
      <formula>SEARCH("EMESSO",$M95)&gt;0</formula>
    </cfRule>
    <cfRule type="expression" dxfId="15475" priority="1666">
      <formula>SEARCH("RICHIESTO",$M95)&gt;0</formula>
    </cfRule>
    <cfRule type="expression" dxfId="15474" priority="1667">
      <formula>SEARCH("DA CHIUDERE",$M95)&gt;0</formula>
    </cfRule>
    <cfRule type="expression" dxfId="15473" priority="1668">
      <formula>SEARCH("INTERROTTO",$M95)&gt;0</formula>
    </cfRule>
  </conditionalFormatting>
  <conditionalFormatting sqref="M95">
    <cfRule type="expression" dxfId="15472" priority="1657">
      <formula>SEARCH("IN CORSO",$M95)&gt;0</formula>
    </cfRule>
    <cfRule type="expression" dxfId="15471" priority="1658">
      <formula>SEARCH("CHIUSO",$M95)&gt;0</formula>
    </cfRule>
    <cfRule type="expression" dxfId="15470" priority="1659">
      <formula>SEARCH("EMESSO",$M95)&gt;0</formula>
    </cfRule>
    <cfRule type="expression" dxfId="15469" priority="1660">
      <formula>SEARCH("RICHIESTO",$M95)&gt;0</formula>
    </cfRule>
    <cfRule type="expression" dxfId="15468" priority="1661">
      <formula>SEARCH("DA CHIUDERE",$M95)&gt;0</formula>
    </cfRule>
    <cfRule type="expression" dxfId="15467" priority="1662">
      <formula>SEARCH("INTERROTTO",$M95)&gt;0</formula>
    </cfRule>
  </conditionalFormatting>
  <conditionalFormatting sqref="S94">
    <cfRule type="expression" dxfId="15466" priority="1633">
      <formula>SEARCH("IN CORSO",$M94)&gt;0</formula>
    </cfRule>
    <cfRule type="expression" dxfId="15465" priority="1634">
      <formula>SEARCH("CHIUSO",$M94)&gt;0</formula>
    </cfRule>
    <cfRule type="expression" dxfId="15464" priority="1635">
      <formula>SEARCH("EMESSO",$M94)&gt;0</formula>
    </cfRule>
    <cfRule type="expression" dxfId="15463" priority="1636">
      <formula>SEARCH("RICHIESTO",$M94)&gt;0</formula>
    </cfRule>
    <cfRule type="expression" dxfId="15462" priority="1637">
      <formula>SEARCH("DA CHIUDERE",$M94)&gt;0</formula>
    </cfRule>
    <cfRule type="expression" dxfId="15461" priority="1638">
      <formula>SEARCH("INTERROTTO",$M94)&gt;0</formula>
    </cfRule>
  </conditionalFormatting>
  <conditionalFormatting sqref="E94:G94 N94:R94">
    <cfRule type="expression" dxfId="15460" priority="1645">
      <formula>SEARCH("IN CORSO",$M94)&gt;0</formula>
    </cfRule>
    <cfRule type="expression" dxfId="15459" priority="1646">
      <formula>SEARCH("CHIUSO",$M94)&gt;0</formula>
    </cfRule>
    <cfRule type="expression" dxfId="15458" priority="1647">
      <formula>SEARCH("EMESSO",$M94)&gt;0</formula>
    </cfRule>
    <cfRule type="expression" dxfId="15457" priority="1648">
      <formula>SEARCH("RICHIESTO",$M94)&gt;0</formula>
    </cfRule>
    <cfRule type="expression" dxfId="15456" priority="1649">
      <formula>SEARCH("DA CHIUDERE",$M94)&gt;0</formula>
    </cfRule>
    <cfRule type="expression" dxfId="15455" priority="1650">
      <formula>SEARCH("INTERROTTO",$M94)&gt;0</formula>
    </cfRule>
  </conditionalFormatting>
  <conditionalFormatting sqref="M94">
    <cfRule type="expression" dxfId="15454" priority="1639">
      <formula>SEARCH("IN CORSO",$M94)&gt;0</formula>
    </cfRule>
    <cfRule type="expression" dxfId="15453" priority="1640">
      <formula>SEARCH("CHIUSO",$M94)&gt;0</formula>
    </cfRule>
    <cfRule type="expression" dxfId="15452" priority="1641">
      <formula>SEARCH("EMESSO",$M94)&gt;0</formula>
    </cfRule>
    <cfRule type="expression" dxfId="15451" priority="1642">
      <formula>SEARCH("RICHIESTO",$M94)&gt;0</formula>
    </cfRule>
    <cfRule type="expression" dxfId="15450" priority="1643">
      <formula>SEARCH("DA CHIUDERE",$M94)&gt;0</formula>
    </cfRule>
    <cfRule type="expression" dxfId="15449" priority="1644">
      <formula>SEARCH("INTERROTTO",$M94)&gt;0</formula>
    </cfRule>
  </conditionalFormatting>
  <conditionalFormatting sqref="S93">
    <cfRule type="expression" dxfId="15448" priority="1615">
      <formula>SEARCH("IN CORSO",$M93)&gt;0</formula>
    </cfRule>
    <cfRule type="expression" dxfId="15447" priority="1616">
      <formula>SEARCH("CHIUSO",$M93)&gt;0</formula>
    </cfRule>
    <cfRule type="expression" dxfId="15446" priority="1617">
      <formula>SEARCH("EMESSO",$M93)&gt;0</formula>
    </cfRule>
    <cfRule type="expression" dxfId="15445" priority="1618">
      <formula>SEARCH("RICHIESTO",$M93)&gt;0</formula>
    </cfRule>
    <cfRule type="expression" dxfId="15444" priority="1619">
      <formula>SEARCH("DA CHIUDERE",$M93)&gt;0</formula>
    </cfRule>
    <cfRule type="expression" dxfId="15443" priority="1620">
      <formula>SEARCH("INTERROTTO",$M93)&gt;0</formula>
    </cfRule>
  </conditionalFormatting>
  <conditionalFormatting sqref="E93:G93 N93:R93">
    <cfRule type="expression" dxfId="15442" priority="1627">
      <formula>SEARCH("IN CORSO",$M93)&gt;0</formula>
    </cfRule>
    <cfRule type="expression" dxfId="15441" priority="1628">
      <formula>SEARCH("CHIUSO",$M93)&gt;0</formula>
    </cfRule>
    <cfRule type="expression" dxfId="15440" priority="1629">
      <formula>SEARCH("EMESSO",$M93)&gt;0</formula>
    </cfRule>
    <cfRule type="expression" dxfId="15439" priority="1630">
      <formula>SEARCH("RICHIESTO",$M93)&gt;0</formula>
    </cfRule>
    <cfRule type="expression" dxfId="15438" priority="1631">
      <formula>SEARCH("DA CHIUDERE",$M93)&gt;0</formula>
    </cfRule>
    <cfRule type="expression" dxfId="15437" priority="1632">
      <formula>SEARCH("INTERROTTO",$M93)&gt;0</formula>
    </cfRule>
  </conditionalFormatting>
  <conditionalFormatting sqref="M93">
    <cfRule type="expression" dxfId="15436" priority="1621">
      <formula>SEARCH("IN CORSO",$M93)&gt;0</formula>
    </cfRule>
    <cfRule type="expression" dxfId="15435" priority="1622">
      <formula>SEARCH("CHIUSO",$M93)&gt;0</formula>
    </cfRule>
    <cfRule type="expression" dxfId="15434" priority="1623">
      <formula>SEARCH("EMESSO",$M93)&gt;0</formula>
    </cfRule>
    <cfRule type="expression" dxfId="15433" priority="1624">
      <formula>SEARCH("RICHIESTO",$M93)&gt;0</formula>
    </cfRule>
    <cfRule type="expression" dxfId="15432" priority="1625">
      <formula>SEARCH("DA CHIUDERE",$M93)&gt;0</formula>
    </cfRule>
    <cfRule type="expression" dxfId="15431" priority="1626">
      <formula>SEARCH("INTERROTTO",$M93)&gt;0</formula>
    </cfRule>
  </conditionalFormatting>
  <conditionalFormatting sqref="S92">
    <cfRule type="expression" dxfId="15430" priority="1597">
      <formula>SEARCH("IN CORSO",$M92)&gt;0</formula>
    </cfRule>
    <cfRule type="expression" dxfId="15429" priority="1598">
      <formula>SEARCH("CHIUSO",$M92)&gt;0</formula>
    </cfRule>
    <cfRule type="expression" dxfId="15428" priority="1599">
      <formula>SEARCH("EMESSO",$M92)&gt;0</formula>
    </cfRule>
    <cfRule type="expression" dxfId="15427" priority="1600">
      <formula>SEARCH("RICHIESTO",$M92)&gt;0</formula>
    </cfRule>
    <cfRule type="expression" dxfId="15426" priority="1601">
      <formula>SEARCH("DA CHIUDERE",$M92)&gt;0</formula>
    </cfRule>
    <cfRule type="expression" dxfId="15425" priority="1602">
      <formula>SEARCH("INTERROTTO",$M92)&gt;0</formula>
    </cfRule>
  </conditionalFormatting>
  <conditionalFormatting sqref="E92:G92 N92:R92">
    <cfRule type="expression" dxfId="15424" priority="1609">
      <formula>SEARCH("IN CORSO",$M92)&gt;0</formula>
    </cfRule>
    <cfRule type="expression" dxfId="15423" priority="1610">
      <formula>SEARCH("CHIUSO",$M92)&gt;0</formula>
    </cfRule>
    <cfRule type="expression" dxfId="15422" priority="1611">
      <formula>SEARCH("EMESSO",$M92)&gt;0</formula>
    </cfRule>
    <cfRule type="expression" dxfId="15421" priority="1612">
      <formula>SEARCH("RICHIESTO",$M92)&gt;0</formula>
    </cfRule>
    <cfRule type="expression" dxfId="15420" priority="1613">
      <formula>SEARCH("DA CHIUDERE",$M92)&gt;0</formula>
    </cfRule>
    <cfRule type="expression" dxfId="15419" priority="1614">
      <formula>SEARCH("INTERROTTO",$M92)&gt;0</formula>
    </cfRule>
  </conditionalFormatting>
  <conditionalFormatting sqref="M92">
    <cfRule type="expression" dxfId="15418" priority="1603">
      <formula>SEARCH("IN CORSO",$M92)&gt;0</formula>
    </cfRule>
    <cfRule type="expression" dxfId="15417" priority="1604">
      <formula>SEARCH("CHIUSO",$M92)&gt;0</formula>
    </cfRule>
    <cfRule type="expression" dxfId="15416" priority="1605">
      <formula>SEARCH("EMESSO",$M92)&gt;0</formula>
    </cfRule>
    <cfRule type="expression" dxfId="15415" priority="1606">
      <formula>SEARCH("RICHIESTO",$M92)&gt;0</formula>
    </cfRule>
    <cfRule type="expression" dxfId="15414" priority="1607">
      <formula>SEARCH("DA CHIUDERE",$M92)&gt;0</formula>
    </cfRule>
    <cfRule type="expression" dxfId="15413" priority="1608">
      <formula>SEARCH("INTERROTTO",$M92)&gt;0</formula>
    </cfRule>
  </conditionalFormatting>
  <conditionalFormatting sqref="S91">
    <cfRule type="expression" dxfId="15412" priority="1579">
      <formula>SEARCH("IN CORSO",$M91)&gt;0</formula>
    </cfRule>
    <cfRule type="expression" dxfId="15411" priority="1580">
      <formula>SEARCH("CHIUSO",$M91)&gt;0</formula>
    </cfRule>
    <cfRule type="expression" dxfId="15410" priority="1581">
      <formula>SEARCH("EMESSO",$M91)&gt;0</formula>
    </cfRule>
    <cfRule type="expression" dxfId="15409" priority="1582">
      <formula>SEARCH("RICHIESTO",$M91)&gt;0</formula>
    </cfRule>
    <cfRule type="expression" dxfId="15408" priority="1583">
      <formula>SEARCH("DA CHIUDERE",$M91)&gt;0</formula>
    </cfRule>
    <cfRule type="expression" dxfId="15407" priority="1584">
      <formula>SEARCH("INTERROTTO",$M91)&gt;0</formula>
    </cfRule>
  </conditionalFormatting>
  <conditionalFormatting sqref="E91:G91 N91:R91">
    <cfRule type="expression" dxfId="15406" priority="1591">
      <formula>SEARCH("IN CORSO",$M91)&gt;0</formula>
    </cfRule>
    <cfRule type="expression" dxfId="15405" priority="1592">
      <formula>SEARCH("CHIUSO",$M91)&gt;0</formula>
    </cfRule>
    <cfRule type="expression" dxfId="15404" priority="1593">
      <formula>SEARCH("EMESSO",$M91)&gt;0</formula>
    </cfRule>
    <cfRule type="expression" dxfId="15403" priority="1594">
      <formula>SEARCH("RICHIESTO",$M91)&gt;0</formula>
    </cfRule>
    <cfRule type="expression" dxfId="15402" priority="1595">
      <formula>SEARCH("DA CHIUDERE",$M91)&gt;0</formula>
    </cfRule>
    <cfRule type="expression" dxfId="15401" priority="1596">
      <formula>SEARCH("INTERROTTO",$M91)&gt;0</formula>
    </cfRule>
  </conditionalFormatting>
  <conditionalFormatting sqref="M91">
    <cfRule type="expression" dxfId="15400" priority="1585">
      <formula>SEARCH("IN CORSO",$M91)&gt;0</formula>
    </cfRule>
    <cfRule type="expression" dxfId="15399" priority="1586">
      <formula>SEARCH("CHIUSO",$M91)&gt;0</formula>
    </cfRule>
    <cfRule type="expression" dxfId="15398" priority="1587">
      <formula>SEARCH("EMESSO",$M91)&gt;0</formula>
    </cfRule>
    <cfRule type="expression" dxfId="15397" priority="1588">
      <formula>SEARCH("RICHIESTO",$M91)&gt;0</formula>
    </cfRule>
    <cfRule type="expression" dxfId="15396" priority="1589">
      <formula>SEARCH("DA CHIUDERE",$M91)&gt;0</formula>
    </cfRule>
    <cfRule type="expression" dxfId="15395" priority="1590">
      <formula>SEARCH("INTERROTTO",$M91)&gt;0</formula>
    </cfRule>
  </conditionalFormatting>
  <conditionalFormatting sqref="S90">
    <cfRule type="expression" dxfId="15394" priority="1561">
      <formula>SEARCH("IN CORSO",$M90)&gt;0</formula>
    </cfRule>
    <cfRule type="expression" dxfId="15393" priority="1562">
      <formula>SEARCH("CHIUSO",$M90)&gt;0</formula>
    </cfRule>
    <cfRule type="expression" dxfId="15392" priority="1563">
      <formula>SEARCH("EMESSO",$M90)&gt;0</formula>
    </cfRule>
    <cfRule type="expression" dxfId="15391" priority="1564">
      <formula>SEARCH("RICHIESTO",$M90)&gt;0</formula>
    </cfRule>
    <cfRule type="expression" dxfId="15390" priority="1565">
      <formula>SEARCH("DA CHIUDERE",$M90)&gt;0</formula>
    </cfRule>
    <cfRule type="expression" dxfId="15389" priority="1566">
      <formula>SEARCH("INTERROTTO",$M90)&gt;0</formula>
    </cfRule>
  </conditionalFormatting>
  <conditionalFormatting sqref="E90:G90 N90:R90">
    <cfRule type="expression" dxfId="15388" priority="1573">
      <formula>SEARCH("IN CORSO",$M90)&gt;0</formula>
    </cfRule>
    <cfRule type="expression" dxfId="15387" priority="1574">
      <formula>SEARCH("CHIUSO",$M90)&gt;0</formula>
    </cfRule>
    <cfRule type="expression" dxfId="15386" priority="1575">
      <formula>SEARCH("EMESSO",$M90)&gt;0</formula>
    </cfRule>
    <cfRule type="expression" dxfId="15385" priority="1576">
      <formula>SEARCH("RICHIESTO",$M90)&gt;0</formula>
    </cfRule>
    <cfRule type="expression" dxfId="15384" priority="1577">
      <formula>SEARCH("DA CHIUDERE",$M90)&gt;0</formula>
    </cfRule>
    <cfRule type="expression" dxfId="15383" priority="1578">
      <formula>SEARCH("INTERROTTO",$M90)&gt;0</formula>
    </cfRule>
  </conditionalFormatting>
  <conditionalFormatting sqref="M90">
    <cfRule type="expression" dxfId="15382" priority="1567">
      <formula>SEARCH("IN CORSO",$M90)&gt;0</formula>
    </cfRule>
    <cfRule type="expression" dxfId="15381" priority="1568">
      <formula>SEARCH("CHIUSO",$M90)&gt;0</formula>
    </cfRule>
    <cfRule type="expression" dxfId="15380" priority="1569">
      <formula>SEARCH("EMESSO",$M90)&gt;0</formula>
    </cfRule>
    <cfRule type="expression" dxfId="15379" priority="1570">
      <formula>SEARCH("RICHIESTO",$M90)&gt;0</formula>
    </cfRule>
    <cfRule type="expression" dxfId="15378" priority="1571">
      <formula>SEARCH("DA CHIUDERE",$M90)&gt;0</formula>
    </cfRule>
    <cfRule type="expression" dxfId="15377" priority="1572">
      <formula>SEARCH("INTERROTTO",$M90)&gt;0</formula>
    </cfRule>
  </conditionalFormatting>
  <conditionalFormatting sqref="S89">
    <cfRule type="expression" dxfId="15376" priority="1543">
      <formula>SEARCH("IN CORSO",$M89)&gt;0</formula>
    </cfRule>
    <cfRule type="expression" dxfId="15375" priority="1544">
      <formula>SEARCH("CHIUSO",$M89)&gt;0</formula>
    </cfRule>
    <cfRule type="expression" dxfId="15374" priority="1545">
      <formula>SEARCH("EMESSO",$M89)&gt;0</formula>
    </cfRule>
    <cfRule type="expression" dxfId="15373" priority="1546">
      <formula>SEARCH("RICHIESTO",$M89)&gt;0</formula>
    </cfRule>
    <cfRule type="expression" dxfId="15372" priority="1547">
      <formula>SEARCH("DA CHIUDERE",$M89)&gt;0</formula>
    </cfRule>
    <cfRule type="expression" dxfId="15371" priority="1548">
      <formula>SEARCH("INTERROTTO",$M89)&gt;0</formula>
    </cfRule>
  </conditionalFormatting>
  <conditionalFormatting sqref="E89:G89 N89:R89">
    <cfRule type="expression" dxfId="15370" priority="1555">
      <formula>SEARCH("IN CORSO",$M89)&gt;0</formula>
    </cfRule>
    <cfRule type="expression" dxfId="15369" priority="1556">
      <formula>SEARCH("CHIUSO",$M89)&gt;0</formula>
    </cfRule>
    <cfRule type="expression" dxfId="15368" priority="1557">
      <formula>SEARCH("EMESSO",$M89)&gt;0</formula>
    </cfRule>
    <cfRule type="expression" dxfId="15367" priority="1558">
      <formula>SEARCH("RICHIESTO",$M89)&gt;0</formula>
    </cfRule>
    <cfRule type="expression" dxfId="15366" priority="1559">
      <formula>SEARCH("DA CHIUDERE",$M89)&gt;0</formula>
    </cfRule>
    <cfRule type="expression" dxfId="15365" priority="1560">
      <formula>SEARCH("INTERROTTO",$M89)&gt;0</formula>
    </cfRule>
  </conditionalFormatting>
  <conditionalFormatting sqref="M89">
    <cfRule type="expression" dxfId="15364" priority="1549">
      <formula>SEARCH("IN CORSO",$M89)&gt;0</formula>
    </cfRule>
    <cfRule type="expression" dxfId="15363" priority="1550">
      <formula>SEARCH("CHIUSO",$M89)&gt;0</formula>
    </cfRule>
    <cfRule type="expression" dxfId="15362" priority="1551">
      <formula>SEARCH("EMESSO",$M89)&gt;0</formula>
    </cfRule>
    <cfRule type="expression" dxfId="15361" priority="1552">
      <formula>SEARCH("RICHIESTO",$M89)&gt;0</formula>
    </cfRule>
    <cfRule type="expression" dxfId="15360" priority="1553">
      <formula>SEARCH("DA CHIUDERE",$M89)&gt;0</formula>
    </cfRule>
    <cfRule type="expression" dxfId="15359" priority="1554">
      <formula>SEARCH("INTERROTTO",$M89)&gt;0</formula>
    </cfRule>
  </conditionalFormatting>
  <conditionalFormatting sqref="S88">
    <cfRule type="expression" dxfId="15358" priority="1525">
      <formula>SEARCH("IN CORSO",$M88)&gt;0</formula>
    </cfRule>
    <cfRule type="expression" dxfId="15357" priority="1526">
      <formula>SEARCH("CHIUSO",$M88)&gt;0</formula>
    </cfRule>
    <cfRule type="expression" dxfId="15356" priority="1527">
      <formula>SEARCH("EMESSO",$M88)&gt;0</formula>
    </cfRule>
    <cfRule type="expression" dxfId="15355" priority="1528">
      <formula>SEARCH("RICHIESTO",$M88)&gt;0</formula>
    </cfRule>
    <cfRule type="expression" dxfId="15354" priority="1529">
      <formula>SEARCH("DA CHIUDERE",$M88)&gt;0</formula>
    </cfRule>
    <cfRule type="expression" dxfId="15353" priority="1530">
      <formula>SEARCH("INTERROTTO",$M88)&gt;0</formula>
    </cfRule>
  </conditionalFormatting>
  <conditionalFormatting sqref="E88:G88 N88:R88">
    <cfRule type="expression" dxfId="15352" priority="1537">
      <formula>SEARCH("IN CORSO",$M88)&gt;0</formula>
    </cfRule>
    <cfRule type="expression" dxfId="15351" priority="1538">
      <formula>SEARCH("CHIUSO",$M88)&gt;0</formula>
    </cfRule>
    <cfRule type="expression" dxfId="15350" priority="1539">
      <formula>SEARCH("EMESSO",$M88)&gt;0</formula>
    </cfRule>
    <cfRule type="expression" dxfId="15349" priority="1540">
      <formula>SEARCH("RICHIESTO",$M88)&gt;0</formula>
    </cfRule>
    <cfRule type="expression" dxfId="15348" priority="1541">
      <formula>SEARCH("DA CHIUDERE",$M88)&gt;0</formula>
    </cfRule>
    <cfRule type="expression" dxfId="15347" priority="1542">
      <formula>SEARCH("INTERROTTO",$M88)&gt;0</formula>
    </cfRule>
  </conditionalFormatting>
  <conditionalFormatting sqref="M88">
    <cfRule type="expression" dxfId="15346" priority="1531">
      <formula>SEARCH("IN CORSO",$M88)&gt;0</formula>
    </cfRule>
    <cfRule type="expression" dxfId="15345" priority="1532">
      <formula>SEARCH("CHIUSO",$M88)&gt;0</formula>
    </cfRule>
    <cfRule type="expression" dxfId="15344" priority="1533">
      <formula>SEARCH("EMESSO",$M88)&gt;0</formula>
    </cfRule>
    <cfRule type="expression" dxfId="15343" priority="1534">
      <formula>SEARCH("RICHIESTO",$M88)&gt;0</formula>
    </cfRule>
    <cfRule type="expression" dxfId="15342" priority="1535">
      <formula>SEARCH("DA CHIUDERE",$M88)&gt;0</formula>
    </cfRule>
    <cfRule type="expression" dxfId="15341" priority="1536">
      <formula>SEARCH("INTERROTTO",$M88)&gt;0</formula>
    </cfRule>
  </conditionalFormatting>
  <conditionalFormatting sqref="S87">
    <cfRule type="expression" dxfId="15340" priority="1507">
      <formula>SEARCH("IN CORSO",$M87)&gt;0</formula>
    </cfRule>
    <cfRule type="expression" dxfId="15339" priority="1508">
      <formula>SEARCH("CHIUSO",$M87)&gt;0</formula>
    </cfRule>
    <cfRule type="expression" dxfId="15338" priority="1509">
      <formula>SEARCH("EMESSO",$M87)&gt;0</formula>
    </cfRule>
    <cfRule type="expression" dxfId="15337" priority="1510">
      <formula>SEARCH("RICHIESTO",$M87)&gt;0</formula>
    </cfRule>
    <cfRule type="expression" dxfId="15336" priority="1511">
      <formula>SEARCH("DA CHIUDERE",$M87)&gt;0</formula>
    </cfRule>
    <cfRule type="expression" dxfId="15335" priority="1512">
      <formula>SEARCH("INTERROTTO",$M87)&gt;0</formula>
    </cfRule>
  </conditionalFormatting>
  <conditionalFormatting sqref="E87:G87 N87:R87">
    <cfRule type="expression" dxfId="15334" priority="1519">
      <formula>SEARCH("IN CORSO",$M87)&gt;0</formula>
    </cfRule>
    <cfRule type="expression" dxfId="15333" priority="1520">
      <formula>SEARCH("CHIUSO",$M87)&gt;0</formula>
    </cfRule>
    <cfRule type="expression" dxfId="15332" priority="1521">
      <formula>SEARCH("EMESSO",$M87)&gt;0</formula>
    </cfRule>
    <cfRule type="expression" dxfId="15331" priority="1522">
      <formula>SEARCH("RICHIESTO",$M87)&gt;0</formula>
    </cfRule>
    <cfRule type="expression" dxfId="15330" priority="1523">
      <formula>SEARCH("DA CHIUDERE",$M87)&gt;0</formula>
    </cfRule>
    <cfRule type="expression" dxfId="15329" priority="1524">
      <formula>SEARCH("INTERROTTO",$M87)&gt;0</formula>
    </cfRule>
  </conditionalFormatting>
  <conditionalFormatting sqref="M87">
    <cfRule type="expression" dxfId="15328" priority="1513">
      <formula>SEARCH("IN CORSO",$M87)&gt;0</formula>
    </cfRule>
    <cfRule type="expression" dxfId="15327" priority="1514">
      <formula>SEARCH("CHIUSO",$M87)&gt;0</formula>
    </cfRule>
    <cfRule type="expression" dxfId="15326" priority="1515">
      <formula>SEARCH("EMESSO",$M87)&gt;0</formula>
    </cfRule>
    <cfRule type="expression" dxfId="15325" priority="1516">
      <formula>SEARCH("RICHIESTO",$M87)&gt;0</formula>
    </cfRule>
    <cfRule type="expression" dxfId="15324" priority="1517">
      <formula>SEARCH("DA CHIUDERE",$M87)&gt;0</formula>
    </cfRule>
    <cfRule type="expression" dxfId="15323" priority="1518">
      <formula>SEARCH("INTERROTTO",$M87)&gt;0</formula>
    </cfRule>
  </conditionalFormatting>
  <conditionalFormatting sqref="S86">
    <cfRule type="expression" dxfId="15322" priority="1489">
      <formula>SEARCH("IN CORSO",$M86)&gt;0</formula>
    </cfRule>
    <cfRule type="expression" dxfId="15321" priority="1490">
      <formula>SEARCH("CHIUSO",$M86)&gt;0</formula>
    </cfRule>
    <cfRule type="expression" dxfId="15320" priority="1491">
      <formula>SEARCH("EMESSO",$M86)&gt;0</formula>
    </cfRule>
    <cfRule type="expression" dxfId="15319" priority="1492">
      <formula>SEARCH("RICHIESTO",$M86)&gt;0</formula>
    </cfRule>
    <cfRule type="expression" dxfId="15318" priority="1493">
      <formula>SEARCH("DA CHIUDERE",$M86)&gt;0</formula>
    </cfRule>
    <cfRule type="expression" dxfId="15317" priority="1494">
      <formula>SEARCH("INTERROTTO",$M86)&gt;0</formula>
    </cfRule>
  </conditionalFormatting>
  <conditionalFormatting sqref="E86:G86 N86:R86">
    <cfRule type="expression" dxfId="15316" priority="1501">
      <formula>SEARCH("IN CORSO",$M86)&gt;0</formula>
    </cfRule>
    <cfRule type="expression" dxfId="15315" priority="1502">
      <formula>SEARCH("CHIUSO",$M86)&gt;0</formula>
    </cfRule>
    <cfRule type="expression" dxfId="15314" priority="1503">
      <formula>SEARCH("EMESSO",$M86)&gt;0</formula>
    </cfRule>
    <cfRule type="expression" dxfId="15313" priority="1504">
      <formula>SEARCH("RICHIESTO",$M86)&gt;0</formula>
    </cfRule>
    <cfRule type="expression" dxfId="15312" priority="1505">
      <formula>SEARCH("DA CHIUDERE",$M86)&gt;0</formula>
    </cfRule>
    <cfRule type="expression" dxfId="15311" priority="1506">
      <formula>SEARCH("INTERROTTO",$M86)&gt;0</formula>
    </cfRule>
  </conditionalFormatting>
  <conditionalFormatting sqref="M86">
    <cfRule type="expression" dxfId="15310" priority="1495">
      <formula>SEARCH("IN CORSO",$M86)&gt;0</formula>
    </cfRule>
    <cfRule type="expression" dxfId="15309" priority="1496">
      <formula>SEARCH("CHIUSO",$M86)&gt;0</formula>
    </cfRule>
    <cfRule type="expression" dxfId="15308" priority="1497">
      <formula>SEARCH("EMESSO",$M86)&gt;0</formula>
    </cfRule>
    <cfRule type="expression" dxfId="15307" priority="1498">
      <formula>SEARCH("RICHIESTO",$M86)&gt;0</formula>
    </cfRule>
    <cfRule type="expression" dxfId="15306" priority="1499">
      <formula>SEARCH("DA CHIUDERE",$M86)&gt;0</formula>
    </cfRule>
    <cfRule type="expression" dxfId="15305" priority="1500">
      <formula>SEARCH("INTERROTTO",$M86)&gt;0</formula>
    </cfRule>
  </conditionalFormatting>
  <conditionalFormatting sqref="S85">
    <cfRule type="expression" dxfId="15304" priority="1471">
      <formula>SEARCH("IN CORSO",$M85)&gt;0</formula>
    </cfRule>
    <cfRule type="expression" dxfId="15303" priority="1472">
      <formula>SEARCH("CHIUSO",$M85)&gt;0</formula>
    </cfRule>
    <cfRule type="expression" dxfId="15302" priority="1473">
      <formula>SEARCH("EMESSO",$M85)&gt;0</formula>
    </cfRule>
    <cfRule type="expression" dxfId="15301" priority="1474">
      <formula>SEARCH("RICHIESTO",$M85)&gt;0</formula>
    </cfRule>
    <cfRule type="expression" dxfId="15300" priority="1475">
      <formula>SEARCH("DA CHIUDERE",$M85)&gt;0</formula>
    </cfRule>
    <cfRule type="expression" dxfId="15299" priority="1476">
      <formula>SEARCH("INTERROTTO",$M85)&gt;0</formula>
    </cfRule>
  </conditionalFormatting>
  <conditionalFormatting sqref="E85:G85 N85:R85">
    <cfRule type="expression" dxfId="15298" priority="1483">
      <formula>SEARCH("IN CORSO",$M85)&gt;0</formula>
    </cfRule>
    <cfRule type="expression" dxfId="15297" priority="1484">
      <formula>SEARCH("CHIUSO",$M85)&gt;0</formula>
    </cfRule>
    <cfRule type="expression" dxfId="15296" priority="1485">
      <formula>SEARCH("EMESSO",$M85)&gt;0</formula>
    </cfRule>
    <cfRule type="expression" dxfId="15295" priority="1486">
      <formula>SEARCH("RICHIESTO",$M85)&gt;0</formula>
    </cfRule>
    <cfRule type="expression" dxfId="15294" priority="1487">
      <formula>SEARCH("DA CHIUDERE",$M85)&gt;0</formula>
    </cfRule>
    <cfRule type="expression" dxfId="15293" priority="1488">
      <formula>SEARCH("INTERROTTO",$M85)&gt;0</formula>
    </cfRule>
  </conditionalFormatting>
  <conditionalFormatting sqref="M85">
    <cfRule type="expression" dxfId="15292" priority="1477">
      <formula>SEARCH("IN CORSO",$M85)&gt;0</formula>
    </cfRule>
    <cfRule type="expression" dxfId="15291" priority="1478">
      <formula>SEARCH("CHIUSO",$M85)&gt;0</formula>
    </cfRule>
    <cfRule type="expression" dxfId="15290" priority="1479">
      <formula>SEARCH("EMESSO",$M85)&gt;0</formula>
    </cfRule>
    <cfRule type="expression" dxfId="15289" priority="1480">
      <formula>SEARCH("RICHIESTO",$M85)&gt;0</formula>
    </cfRule>
    <cfRule type="expression" dxfId="15288" priority="1481">
      <formula>SEARCH("DA CHIUDERE",$M85)&gt;0</formula>
    </cfRule>
    <cfRule type="expression" dxfId="15287" priority="1482">
      <formula>SEARCH("INTERROTTO",$M85)&gt;0</formula>
    </cfRule>
  </conditionalFormatting>
  <conditionalFormatting sqref="S84">
    <cfRule type="expression" dxfId="15286" priority="1453">
      <formula>SEARCH("IN CORSO",$M84)&gt;0</formula>
    </cfRule>
    <cfRule type="expression" dxfId="15285" priority="1454">
      <formula>SEARCH("CHIUSO",$M84)&gt;0</formula>
    </cfRule>
    <cfRule type="expression" dxfId="15284" priority="1455">
      <formula>SEARCH("EMESSO",$M84)&gt;0</formula>
    </cfRule>
    <cfRule type="expression" dxfId="15283" priority="1456">
      <formula>SEARCH("RICHIESTO",$M84)&gt;0</formula>
    </cfRule>
    <cfRule type="expression" dxfId="15282" priority="1457">
      <formula>SEARCH("DA CHIUDERE",$M84)&gt;0</formula>
    </cfRule>
    <cfRule type="expression" dxfId="15281" priority="1458">
      <formula>SEARCH("INTERROTTO",$M84)&gt;0</formula>
    </cfRule>
  </conditionalFormatting>
  <conditionalFormatting sqref="E84:G84 N84:R84">
    <cfRule type="expression" dxfId="15280" priority="1465">
      <formula>SEARCH("IN CORSO",$M84)&gt;0</formula>
    </cfRule>
    <cfRule type="expression" dxfId="15279" priority="1466">
      <formula>SEARCH("CHIUSO",$M84)&gt;0</formula>
    </cfRule>
    <cfRule type="expression" dxfId="15278" priority="1467">
      <formula>SEARCH("EMESSO",$M84)&gt;0</formula>
    </cfRule>
    <cfRule type="expression" dxfId="15277" priority="1468">
      <formula>SEARCH("RICHIESTO",$M84)&gt;0</formula>
    </cfRule>
    <cfRule type="expression" dxfId="15276" priority="1469">
      <formula>SEARCH("DA CHIUDERE",$M84)&gt;0</formula>
    </cfRule>
    <cfRule type="expression" dxfId="15275" priority="1470">
      <formula>SEARCH("INTERROTTO",$M84)&gt;0</formula>
    </cfRule>
  </conditionalFormatting>
  <conditionalFormatting sqref="M84">
    <cfRule type="expression" dxfId="15274" priority="1459">
      <formula>SEARCH("IN CORSO",$M84)&gt;0</formula>
    </cfRule>
    <cfRule type="expression" dxfId="15273" priority="1460">
      <formula>SEARCH("CHIUSO",$M84)&gt;0</formula>
    </cfRule>
    <cfRule type="expression" dxfId="15272" priority="1461">
      <formula>SEARCH("EMESSO",$M84)&gt;0</formula>
    </cfRule>
    <cfRule type="expression" dxfId="15271" priority="1462">
      <formula>SEARCH("RICHIESTO",$M84)&gt;0</formula>
    </cfRule>
    <cfRule type="expression" dxfId="15270" priority="1463">
      <formula>SEARCH("DA CHIUDERE",$M84)&gt;0</formula>
    </cfRule>
    <cfRule type="expression" dxfId="15269" priority="1464">
      <formula>SEARCH("INTERROTTO",$M84)&gt;0</formula>
    </cfRule>
  </conditionalFormatting>
  <conditionalFormatting sqref="S83">
    <cfRule type="expression" dxfId="15268" priority="1435">
      <formula>SEARCH("IN CORSO",$M83)&gt;0</formula>
    </cfRule>
    <cfRule type="expression" dxfId="15267" priority="1436">
      <formula>SEARCH("CHIUSO",$M83)&gt;0</formula>
    </cfRule>
    <cfRule type="expression" dxfId="15266" priority="1437">
      <formula>SEARCH("EMESSO",$M83)&gt;0</formula>
    </cfRule>
    <cfRule type="expression" dxfId="15265" priority="1438">
      <formula>SEARCH("RICHIESTO",$M83)&gt;0</formula>
    </cfRule>
    <cfRule type="expression" dxfId="15264" priority="1439">
      <formula>SEARCH("DA CHIUDERE",$M83)&gt;0</formula>
    </cfRule>
    <cfRule type="expression" dxfId="15263" priority="1440">
      <formula>SEARCH("INTERROTTO",$M83)&gt;0</formula>
    </cfRule>
  </conditionalFormatting>
  <conditionalFormatting sqref="E83:G83 N83:R83">
    <cfRule type="expression" dxfId="15262" priority="1447">
      <formula>SEARCH("IN CORSO",$M83)&gt;0</formula>
    </cfRule>
    <cfRule type="expression" dxfId="15261" priority="1448">
      <formula>SEARCH("CHIUSO",$M83)&gt;0</formula>
    </cfRule>
    <cfRule type="expression" dxfId="15260" priority="1449">
      <formula>SEARCH("EMESSO",$M83)&gt;0</formula>
    </cfRule>
    <cfRule type="expression" dxfId="15259" priority="1450">
      <formula>SEARCH("RICHIESTO",$M83)&gt;0</formula>
    </cfRule>
    <cfRule type="expression" dxfId="15258" priority="1451">
      <formula>SEARCH("DA CHIUDERE",$M83)&gt;0</formula>
    </cfRule>
    <cfRule type="expression" dxfId="15257" priority="1452">
      <formula>SEARCH("INTERROTTO",$M83)&gt;0</formula>
    </cfRule>
  </conditionalFormatting>
  <conditionalFormatting sqref="M83">
    <cfRule type="expression" dxfId="15256" priority="1441">
      <formula>SEARCH("IN CORSO",$M83)&gt;0</formula>
    </cfRule>
    <cfRule type="expression" dxfId="15255" priority="1442">
      <formula>SEARCH("CHIUSO",$M83)&gt;0</formula>
    </cfRule>
    <cfRule type="expression" dxfId="15254" priority="1443">
      <formula>SEARCH("EMESSO",$M83)&gt;0</formula>
    </cfRule>
    <cfRule type="expression" dxfId="15253" priority="1444">
      <formula>SEARCH("RICHIESTO",$M83)&gt;0</formula>
    </cfRule>
    <cfRule type="expression" dxfId="15252" priority="1445">
      <formula>SEARCH("DA CHIUDERE",$M83)&gt;0</formula>
    </cfRule>
    <cfRule type="expression" dxfId="15251" priority="1446">
      <formula>SEARCH("INTERROTTO",$M83)&gt;0</formula>
    </cfRule>
  </conditionalFormatting>
  <conditionalFormatting sqref="M294">
    <cfRule type="expression" dxfId="15250" priority="1429">
      <formula>SEARCH("IN CORSO",$M294)&gt;0</formula>
    </cfRule>
    <cfRule type="expression" dxfId="15249" priority="1430">
      <formula>SEARCH("CHIUSO",$M294)&gt;0</formula>
    </cfRule>
    <cfRule type="expression" dxfId="15248" priority="1431">
      <formula>SEARCH("EMESSO",$M294)&gt;0</formula>
    </cfRule>
    <cfRule type="expression" dxfId="15247" priority="1432">
      <formula>SEARCH("RICHIESTO",$M294)&gt;0</formula>
    </cfRule>
    <cfRule type="expression" dxfId="15246" priority="1433">
      <formula>SEARCH("DA CHIUDERE",$M294)&gt;0</formula>
    </cfRule>
    <cfRule type="expression" dxfId="15245" priority="1434">
      <formula>SEARCH("INTERROTTO",$M294)&gt;0</formula>
    </cfRule>
  </conditionalFormatting>
  <conditionalFormatting sqref="S82">
    <cfRule type="expression" dxfId="15244" priority="1411">
      <formula>SEARCH("IN CORSO",$M82)&gt;0</formula>
    </cfRule>
    <cfRule type="expression" dxfId="15243" priority="1412">
      <formula>SEARCH("CHIUSO",$M82)&gt;0</formula>
    </cfRule>
    <cfRule type="expression" dxfId="15242" priority="1413">
      <formula>SEARCH("EMESSO",$M82)&gt;0</formula>
    </cfRule>
    <cfRule type="expression" dxfId="15241" priority="1414">
      <formula>SEARCH("RICHIESTO",$M82)&gt;0</formula>
    </cfRule>
    <cfRule type="expression" dxfId="15240" priority="1415">
      <formula>SEARCH("DA CHIUDERE",$M82)&gt;0</formula>
    </cfRule>
    <cfRule type="expression" dxfId="15239" priority="1416">
      <formula>SEARCH("INTERROTTO",$M82)&gt;0</formula>
    </cfRule>
  </conditionalFormatting>
  <conditionalFormatting sqref="E82:G82 N82:R82">
    <cfRule type="expression" dxfId="15238" priority="1423">
      <formula>SEARCH("IN CORSO",$M82)&gt;0</formula>
    </cfRule>
    <cfRule type="expression" dxfId="15237" priority="1424">
      <formula>SEARCH("CHIUSO",$M82)&gt;0</formula>
    </cfRule>
    <cfRule type="expression" dxfId="15236" priority="1425">
      <formula>SEARCH("EMESSO",$M82)&gt;0</formula>
    </cfRule>
    <cfRule type="expression" dxfId="15235" priority="1426">
      <formula>SEARCH("RICHIESTO",$M82)&gt;0</formula>
    </cfRule>
    <cfRule type="expression" dxfId="15234" priority="1427">
      <formula>SEARCH("DA CHIUDERE",$M82)&gt;0</formula>
    </cfRule>
    <cfRule type="expression" dxfId="15233" priority="1428">
      <formula>SEARCH("INTERROTTO",$M82)&gt;0</formula>
    </cfRule>
  </conditionalFormatting>
  <conditionalFormatting sqref="M82">
    <cfRule type="expression" dxfId="15232" priority="1417">
      <formula>SEARCH("IN CORSO",$M82)&gt;0</formula>
    </cfRule>
    <cfRule type="expression" dxfId="15231" priority="1418">
      <formula>SEARCH("CHIUSO",$M82)&gt;0</formula>
    </cfRule>
    <cfRule type="expression" dxfId="15230" priority="1419">
      <formula>SEARCH("EMESSO",$M82)&gt;0</formula>
    </cfRule>
    <cfRule type="expression" dxfId="15229" priority="1420">
      <formula>SEARCH("RICHIESTO",$M82)&gt;0</formula>
    </cfRule>
    <cfRule type="expression" dxfId="15228" priority="1421">
      <formula>SEARCH("DA CHIUDERE",$M82)&gt;0</formula>
    </cfRule>
    <cfRule type="expression" dxfId="15227" priority="1422">
      <formula>SEARCH("INTERROTTO",$M82)&gt;0</formula>
    </cfRule>
  </conditionalFormatting>
  <conditionalFormatting sqref="S81">
    <cfRule type="expression" dxfId="15226" priority="1393">
      <formula>SEARCH("IN CORSO",$M81)&gt;0</formula>
    </cfRule>
    <cfRule type="expression" dxfId="15225" priority="1394">
      <formula>SEARCH("CHIUSO",$M81)&gt;0</formula>
    </cfRule>
    <cfRule type="expression" dxfId="15224" priority="1395">
      <formula>SEARCH("EMESSO",$M81)&gt;0</formula>
    </cfRule>
    <cfRule type="expression" dxfId="15223" priority="1396">
      <formula>SEARCH("RICHIESTO",$M81)&gt;0</formula>
    </cfRule>
    <cfRule type="expression" dxfId="15222" priority="1397">
      <formula>SEARCH("DA CHIUDERE",$M81)&gt;0</formula>
    </cfRule>
    <cfRule type="expression" dxfId="15221" priority="1398">
      <formula>SEARCH("INTERROTTO",$M81)&gt;0</formula>
    </cfRule>
  </conditionalFormatting>
  <conditionalFormatting sqref="E81:G81 N81:R81">
    <cfRule type="expression" dxfId="15220" priority="1405">
      <formula>SEARCH("IN CORSO",$M81)&gt;0</formula>
    </cfRule>
    <cfRule type="expression" dxfId="15219" priority="1406">
      <formula>SEARCH("CHIUSO",$M81)&gt;0</formula>
    </cfRule>
    <cfRule type="expression" dxfId="15218" priority="1407">
      <formula>SEARCH("EMESSO",$M81)&gt;0</formula>
    </cfRule>
    <cfRule type="expression" dxfId="15217" priority="1408">
      <formula>SEARCH("RICHIESTO",$M81)&gt;0</formula>
    </cfRule>
    <cfRule type="expression" dxfId="15216" priority="1409">
      <formula>SEARCH("DA CHIUDERE",$M81)&gt;0</formula>
    </cfRule>
    <cfRule type="expression" dxfId="15215" priority="1410">
      <formula>SEARCH("INTERROTTO",$M81)&gt;0</formula>
    </cfRule>
  </conditionalFormatting>
  <conditionalFormatting sqref="M81">
    <cfRule type="expression" dxfId="15214" priority="1399">
      <formula>SEARCH("IN CORSO",$M81)&gt;0</formula>
    </cfRule>
    <cfRule type="expression" dxfId="15213" priority="1400">
      <formula>SEARCH("CHIUSO",$M81)&gt;0</formula>
    </cfRule>
    <cfRule type="expression" dxfId="15212" priority="1401">
      <formula>SEARCH("EMESSO",$M81)&gt;0</formula>
    </cfRule>
    <cfRule type="expression" dxfId="15211" priority="1402">
      <formula>SEARCH("RICHIESTO",$M81)&gt;0</formula>
    </cfRule>
    <cfRule type="expression" dxfId="15210" priority="1403">
      <formula>SEARCH("DA CHIUDERE",$M81)&gt;0</formula>
    </cfRule>
    <cfRule type="expression" dxfId="15209" priority="1404">
      <formula>SEARCH("INTERROTTO",$M81)&gt;0</formula>
    </cfRule>
  </conditionalFormatting>
  <conditionalFormatting sqref="S80">
    <cfRule type="expression" dxfId="15208" priority="1375">
      <formula>SEARCH("IN CORSO",$M80)&gt;0</formula>
    </cfRule>
    <cfRule type="expression" dxfId="15207" priority="1376">
      <formula>SEARCH("CHIUSO",$M80)&gt;0</formula>
    </cfRule>
    <cfRule type="expression" dxfId="15206" priority="1377">
      <formula>SEARCH("EMESSO",$M80)&gt;0</formula>
    </cfRule>
    <cfRule type="expression" dxfId="15205" priority="1378">
      <formula>SEARCH("RICHIESTO",$M80)&gt;0</formula>
    </cfRule>
    <cfRule type="expression" dxfId="15204" priority="1379">
      <formula>SEARCH("DA CHIUDERE",$M80)&gt;0</formula>
    </cfRule>
    <cfRule type="expression" dxfId="15203" priority="1380">
      <formula>SEARCH("INTERROTTO",$M80)&gt;0</formula>
    </cfRule>
  </conditionalFormatting>
  <conditionalFormatting sqref="E80:G80 N80:R80">
    <cfRule type="expression" dxfId="15202" priority="1387">
      <formula>SEARCH("IN CORSO",$M80)&gt;0</formula>
    </cfRule>
    <cfRule type="expression" dxfId="15201" priority="1388">
      <formula>SEARCH("CHIUSO",$M80)&gt;0</formula>
    </cfRule>
    <cfRule type="expression" dxfId="15200" priority="1389">
      <formula>SEARCH("EMESSO",$M80)&gt;0</formula>
    </cfRule>
    <cfRule type="expression" dxfId="15199" priority="1390">
      <formula>SEARCH("RICHIESTO",$M80)&gt;0</formula>
    </cfRule>
    <cfRule type="expression" dxfId="15198" priority="1391">
      <formula>SEARCH("DA CHIUDERE",$M80)&gt;0</formula>
    </cfRule>
    <cfRule type="expression" dxfId="15197" priority="1392">
      <formula>SEARCH("INTERROTTO",$M80)&gt;0</formula>
    </cfRule>
  </conditionalFormatting>
  <conditionalFormatting sqref="M80">
    <cfRule type="expression" dxfId="15196" priority="1381">
      <formula>SEARCH("IN CORSO",$M80)&gt;0</formula>
    </cfRule>
    <cfRule type="expression" dxfId="15195" priority="1382">
      <formula>SEARCH("CHIUSO",$M80)&gt;0</formula>
    </cfRule>
    <cfRule type="expression" dxfId="15194" priority="1383">
      <formula>SEARCH("EMESSO",$M80)&gt;0</formula>
    </cfRule>
    <cfRule type="expression" dxfId="15193" priority="1384">
      <formula>SEARCH("RICHIESTO",$M80)&gt;0</formula>
    </cfRule>
    <cfRule type="expression" dxfId="15192" priority="1385">
      <formula>SEARCH("DA CHIUDERE",$M80)&gt;0</formula>
    </cfRule>
    <cfRule type="expression" dxfId="15191" priority="1386">
      <formula>SEARCH("INTERROTTO",$M80)&gt;0</formula>
    </cfRule>
  </conditionalFormatting>
  <conditionalFormatting sqref="S79">
    <cfRule type="expression" dxfId="15190" priority="1357">
      <formula>SEARCH("IN CORSO",$M79)&gt;0</formula>
    </cfRule>
    <cfRule type="expression" dxfId="15189" priority="1358">
      <formula>SEARCH("CHIUSO",$M79)&gt;0</formula>
    </cfRule>
    <cfRule type="expression" dxfId="15188" priority="1359">
      <formula>SEARCH("EMESSO",$M79)&gt;0</formula>
    </cfRule>
    <cfRule type="expression" dxfId="15187" priority="1360">
      <formula>SEARCH("RICHIESTO",$M79)&gt;0</formula>
    </cfRule>
    <cfRule type="expression" dxfId="15186" priority="1361">
      <formula>SEARCH("DA CHIUDERE",$M79)&gt;0</formula>
    </cfRule>
    <cfRule type="expression" dxfId="15185" priority="1362">
      <formula>SEARCH("INTERROTTO",$M79)&gt;0</formula>
    </cfRule>
  </conditionalFormatting>
  <conditionalFormatting sqref="E79:G79 N79:R79">
    <cfRule type="expression" dxfId="15184" priority="1369">
      <formula>SEARCH("IN CORSO",$M79)&gt;0</formula>
    </cfRule>
    <cfRule type="expression" dxfId="15183" priority="1370">
      <formula>SEARCH("CHIUSO",$M79)&gt;0</formula>
    </cfRule>
    <cfRule type="expression" dxfId="15182" priority="1371">
      <formula>SEARCH("EMESSO",$M79)&gt;0</formula>
    </cfRule>
    <cfRule type="expression" dxfId="15181" priority="1372">
      <formula>SEARCH("RICHIESTO",$M79)&gt;0</formula>
    </cfRule>
    <cfRule type="expression" dxfId="15180" priority="1373">
      <formula>SEARCH("DA CHIUDERE",$M79)&gt;0</formula>
    </cfRule>
    <cfRule type="expression" dxfId="15179" priority="1374">
      <formula>SEARCH("INTERROTTO",$M79)&gt;0</formula>
    </cfRule>
  </conditionalFormatting>
  <conditionalFormatting sqref="M79">
    <cfRule type="expression" dxfId="15178" priority="1363">
      <formula>SEARCH("IN CORSO",$M79)&gt;0</formula>
    </cfRule>
    <cfRule type="expression" dxfId="15177" priority="1364">
      <formula>SEARCH("CHIUSO",$M79)&gt;0</formula>
    </cfRule>
    <cfRule type="expression" dxfId="15176" priority="1365">
      <formula>SEARCH("EMESSO",$M79)&gt;0</formula>
    </cfRule>
    <cfRule type="expression" dxfId="15175" priority="1366">
      <formula>SEARCH("RICHIESTO",$M79)&gt;0</formula>
    </cfRule>
    <cfRule type="expression" dxfId="15174" priority="1367">
      <formula>SEARCH("DA CHIUDERE",$M79)&gt;0</formula>
    </cfRule>
    <cfRule type="expression" dxfId="15173" priority="1368">
      <formula>SEARCH("INTERROTTO",$M79)&gt;0</formula>
    </cfRule>
  </conditionalFormatting>
  <conditionalFormatting sqref="S78">
    <cfRule type="expression" dxfId="15172" priority="1339">
      <formula>SEARCH("IN CORSO",$M78)&gt;0</formula>
    </cfRule>
    <cfRule type="expression" dxfId="15171" priority="1340">
      <formula>SEARCH("CHIUSO",$M78)&gt;0</formula>
    </cfRule>
    <cfRule type="expression" dxfId="15170" priority="1341">
      <formula>SEARCH("EMESSO",$M78)&gt;0</formula>
    </cfRule>
    <cfRule type="expression" dxfId="15169" priority="1342">
      <formula>SEARCH("RICHIESTO",$M78)&gt;0</formula>
    </cfRule>
    <cfRule type="expression" dxfId="15168" priority="1343">
      <formula>SEARCH("DA CHIUDERE",$M78)&gt;0</formula>
    </cfRule>
    <cfRule type="expression" dxfId="15167" priority="1344">
      <formula>SEARCH("INTERROTTO",$M78)&gt;0</formula>
    </cfRule>
  </conditionalFormatting>
  <conditionalFormatting sqref="E78:G78 N78:R78">
    <cfRule type="expression" dxfId="15166" priority="1351">
      <formula>SEARCH("IN CORSO",$M78)&gt;0</formula>
    </cfRule>
    <cfRule type="expression" dxfId="15165" priority="1352">
      <formula>SEARCH("CHIUSO",$M78)&gt;0</formula>
    </cfRule>
    <cfRule type="expression" dxfId="15164" priority="1353">
      <formula>SEARCH("EMESSO",$M78)&gt;0</formula>
    </cfRule>
    <cfRule type="expression" dxfId="15163" priority="1354">
      <formula>SEARCH("RICHIESTO",$M78)&gt;0</formula>
    </cfRule>
    <cfRule type="expression" dxfId="15162" priority="1355">
      <formula>SEARCH("DA CHIUDERE",$M78)&gt;0</formula>
    </cfRule>
    <cfRule type="expression" dxfId="15161" priority="1356">
      <formula>SEARCH("INTERROTTO",$M78)&gt;0</formula>
    </cfRule>
  </conditionalFormatting>
  <conditionalFormatting sqref="M78">
    <cfRule type="expression" dxfId="15160" priority="1345">
      <formula>SEARCH("IN CORSO",$M78)&gt;0</formula>
    </cfRule>
    <cfRule type="expression" dxfId="15159" priority="1346">
      <formula>SEARCH("CHIUSO",$M78)&gt;0</formula>
    </cfRule>
    <cfRule type="expression" dxfId="15158" priority="1347">
      <formula>SEARCH("EMESSO",$M78)&gt;0</formula>
    </cfRule>
    <cfRule type="expression" dxfId="15157" priority="1348">
      <formula>SEARCH("RICHIESTO",$M78)&gt;0</formula>
    </cfRule>
    <cfRule type="expression" dxfId="15156" priority="1349">
      <formula>SEARCH("DA CHIUDERE",$M78)&gt;0</formula>
    </cfRule>
    <cfRule type="expression" dxfId="15155" priority="1350">
      <formula>SEARCH("INTERROTTO",$M78)&gt;0</formula>
    </cfRule>
  </conditionalFormatting>
  <conditionalFormatting sqref="S77">
    <cfRule type="expression" dxfId="15154" priority="1321">
      <formula>SEARCH("IN CORSO",$M77)&gt;0</formula>
    </cfRule>
    <cfRule type="expression" dxfId="15153" priority="1322">
      <formula>SEARCH("CHIUSO",$M77)&gt;0</formula>
    </cfRule>
    <cfRule type="expression" dxfId="15152" priority="1323">
      <formula>SEARCH("EMESSO",$M77)&gt;0</formula>
    </cfRule>
    <cfRule type="expression" dxfId="15151" priority="1324">
      <formula>SEARCH("RICHIESTO",$M77)&gt;0</formula>
    </cfRule>
    <cfRule type="expression" dxfId="15150" priority="1325">
      <formula>SEARCH("DA CHIUDERE",$M77)&gt;0</formula>
    </cfRule>
    <cfRule type="expression" dxfId="15149" priority="1326">
      <formula>SEARCH("INTERROTTO",$M77)&gt;0</formula>
    </cfRule>
  </conditionalFormatting>
  <conditionalFormatting sqref="E77:G77 N77:R77">
    <cfRule type="expression" dxfId="15148" priority="1333">
      <formula>SEARCH("IN CORSO",$M77)&gt;0</formula>
    </cfRule>
    <cfRule type="expression" dxfId="15147" priority="1334">
      <formula>SEARCH("CHIUSO",$M77)&gt;0</formula>
    </cfRule>
    <cfRule type="expression" dxfId="15146" priority="1335">
      <formula>SEARCH("EMESSO",$M77)&gt;0</formula>
    </cfRule>
    <cfRule type="expression" dxfId="15145" priority="1336">
      <formula>SEARCH("RICHIESTO",$M77)&gt;0</formula>
    </cfRule>
    <cfRule type="expression" dxfId="15144" priority="1337">
      <formula>SEARCH("DA CHIUDERE",$M77)&gt;0</formula>
    </cfRule>
    <cfRule type="expression" dxfId="15143" priority="1338">
      <formula>SEARCH("INTERROTTO",$M77)&gt;0</formula>
    </cfRule>
  </conditionalFormatting>
  <conditionalFormatting sqref="M77">
    <cfRule type="expression" dxfId="15142" priority="1327">
      <formula>SEARCH("IN CORSO",$M77)&gt;0</formula>
    </cfRule>
    <cfRule type="expression" dxfId="15141" priority="1328">
      <formula>SEARCH("CHIUSO",$M77)&gt;0</formula>
    </cfRule>
    <cfRule type="expression" dxfId="15140" priority="1329">
      <formula>SEARCH("EMESSO",$M77)&gt;0</formula>
    </cfRule>
    <cfRule type="expression" dxfId="15139" priority="1330">
      <formula>SEARCH("RICHIESTO",$M77)&gt;0</formula>
    </cfRule>
    <cfRule type="expression" dxfId="15138" priority="1331">
      <formula>SEARCH("DA CHIUDERE",$M77)&gt;0</formula>
    </cfRule>
    <cfRule type="expression" dxfId="15137" priority="1332">
      <formula>SEARCH("INTERROTTO",$M77)&gt;0</formula>
    </cfRule>
  </conditionalFormatting>
  <conditionalFormatting sqref="S76">
    <cfRule type="expression" dxfId="15136" priority="1303">
      <formula>SEARCH("IN CORSO",$M76)&gt;0</formula>
    </cfRule>
    <cfRule type="expression" dxfId="15135" priority="1304">
      <formula>SEARCH("CHIUSO",$M76)&gt;0</formula>
    </cfRule>
    <cfRule type="expression" dxfId="15134" priority="1305">
      <formula>SEARCH("EMESSO",$M76)&gt;0</formula>
    </cfRule>
    <cfRule type="expression" dxfId="15133" priority="1306">
      <formula>SEARCH("RICHIESTO",$M76)&gt;0</formula>
    </cfRule>
    <cfRule type="expression" dxfId="15132" priority="1307">
      <formula>SEARCH("DA CHIUDERE",$M76)&gt;0</formula>
    </cfRule>
    <cfRule type="expression" dxfId="15131" priority="1308">
      <formula>SEARCH("INTERROTTO",$M76)&gt;0</formula>
    </cfRule>
  </conditionalFormatting>
  <conditionalFormatting sqref="E76:G76 N76:R76">
    <cfRule type="expression" dxfId="15130" priority="1315">
      <formula>SEARCH("IN CORSO",$M76)&gt;0</formula>
    </cfRule>
    <cfRule type="expression" dxfId="15129" priority="1316">
      <formula>SEARCH("CHIUSO",$M76)&gt;0</formula>
    </cfRule>
    <cfRule type="expression" dxfId="15128" priority="1317">
      <formula>SEARCH("EMESSO",$M76)&gt;0</formula>
    </cfRule>
    <cfRule type="expression" dxfId="15127" priority="1318">
      <formula>SEARCH("RICHIESTO",$M76)&gt;0</formula>
    </cfRule>
    <cfRule type="expression" dxfId="15126" priority="1319">
      <formula>SEARCH("DA CHIUDERE",$M76)&gt;0</formula>
    </cfRule>
    <cfRule type="expression" dxfId="15125" priority="1320">
      <formula>SEARCH("INTERROTTO",$M76)&gt;0</formula>
    </cfRule>
  </conditionalFormatting>
  <conditionalFormatting sqref="M76">
    <cfRule type="expression" dxfId="15124" priority="1309">
      <formula>SEARCH("IN CORSO",$M76)&gt;0</formula>
    </cfRule>
    <cfRule type="expression" dxfId="15123" priority="1310">
      <formula>SEARCH("CHIUSO",$M76)&gt;0</formula>
    </cfRule>
    <cfRule type="expression" dxfId="15122" priority="1311">
      <formula>SEARCH("EMESSO",$M76)&gt;0</formula>
    </cfRule>
    <cfRule type="expression" dxfId="15121" priority="1312">
      <formula>SEARCH("RICHIESTO",$M76)&gt;0</formula>
    </cfRule>
    <cfRule type="expression" dxfId="15120" priority="1313">
      <formula>SEARCH("DA CHIUDERE",$M76)&gt;0</formula>
    </cfRule>
    <cfRule type="expression" dxfId="15119" priority="1314">
      <formula>SEARCH("INTERROTTO",$M76)&gt;0</formula>
    </cfRule>
  </conditionalFormatting>
  <conditionalFormatting sqref="S75">
    <cfRule type="expression" dxfId="15118" priority="1285">
      <formula>SEARCH("IN CORSO",$M75)&gt;0</formula>
    </cfRule>
    <cfRule type="expression" dxfId="15117" priority="1286">
      <formula>SEARCH("CHIUSO",$M75)&gt;0</formula>
    </cfRule>
    <cfRule type="expression" dxfId="15116" priority="1287">
      <formula>SEARCH("EMESSO",$M75)&gt;0</formula>
    </cfRule>
    <cfRule type="expression" dxfId="15115" priority="1288">
      <formula>SEARCH("RICHIESTO",$M75)&gt;0</formula>
    </cfRule>
    <cfRule type="expression" dxfId="15114" priority="1289">
      <formula>SEARCH("DA CHIUDERE",$M75)&gt;0</formula>
    </cfRule>
    <cfRule type="expression" dxfId="15113" priority="1290">
      <formula>SEARCH("INTERROTTO",$M75)&gt;0</formula>
    </cfRule>
  </conditionalFormatting>
  <conditionalFormatting sqref="E75:G75 N75:R75">
    <cfRule type="expression" dxfId="15112" priority="1297">
      <formula>SEARCH("IN CORSO",$M75)&gt;0</formula>
    </cfRule>
    <cfRule type="expression" dxfId="15111" priority="1298">
      <formula>SEARCH("CHIUSO",$M75)&gt;0</formula>
    </cfRule>
    <cfRule type="expression" dxfId="15110" priority="1299">
      <formula>SEARCH("EMESSO",$M75)&gt;0</formula>
    </cfRule>
    <cfRule type="expression" dxfId="15109" priority="1300">
      <formula>SEARCH("RICHIESTO",$M75)&gt;0</formula>
    </cfRule>
    <cfRule type="expression" dxfId="15108" priority="1301">
      <formula>SEARCH("DA CHIUDERE",$M75)&gt;0</formula>
    </cfRule>
    <cfRule type="expression" dxfId="15107" priority="1302">
      <formula>SEARCH("INTERROTTO",$M75)&gt;0</formula>
    </cfRule>
  </conditionalFormatting>
  <conditionalFormatting sqref="M75">
    <cfRule type="expression" dxfId="15106" priority="1291">
      <formula>SEARCH("IN CORSO",$M75)&gt;0</formula>
    </cfRule>
    <cfRule type="expression" dxfId="15105" priority="1292">
      <formula>SEARCH("CHIUSO",$M75)&gt;0</formula>
    </cfRule>
    <cfRule type="expression" dxfId="15104" priority="1293">
      <formula>SEARCH("EMESSO",$M75)&gt;0</formula>
    </cfRule>
    <cfRule type="expression" dxfId="15103" priority="1294">
      <formula>SEARCH("RICHIESTO",$M75)&gt;0</formula>
    </cfRule>
    <cfRule type="expression" dxfId="15102" priority="1295">
      <formula>SEARCH("DA CHIUDERE",$M75)&gt;0</formula>
    </cfRule>
    <cfRule type="expression" dxfId="15101" priority="1296">
      <formula>SEARCH("INTERROTTO",$M75)&gt;0</formula>
    </cfRule>
  </conditionalFormatting>
  <conditionalFormatting sqref="S74">
    <cfRule type="expression" dxfId="15100" priority="1267">
      <formula>SEARCH("IN CORSO",$M74)&gt;0</formula>
    </cfRule>
    <cfRule type="expression" dxfId="15099" priority="1268">
      <formula>SEARCH("CHIUSO",$M74)&gt;0</formula>
    </cfRule>
    <cfRule type="expression" dxfId="15098" priority="1269">
      <formula>SEARCH("EMESSO",$M74)&gt;0</formula>
    </cfRule>
    <cfRule type="expression" dxfId="15097" priority="1270">
      <formula>SEARCH("RICHIESTO",$M74)&gt;0</formula>
    </cfRule>
    <cfRule type="expression" dxfId="15096" priority="1271">
      <formula>SEARCH("DA CHIUDERE",$M74)&gt;0</formula>
    </cfRule>
    <cfRule type="expression" dxfId="15095" priority="1272">
      <formula>SEARCH("INTERROTTO",$M74)&gt;0</formula>
    </cfRule>
  </conditionalFormatting>
  <conditionalFormatting sqref="E74:G74 N74:R74">
    <cfRule type="expression" dxfId="15094" priority="1279">
      <formula>SEARCH("IN CORSO",$M74)&gt;0</formula>
    </cfRule>
    <cfRule type="expression" dxfId="15093" priority="1280">
      <formula>SEARCH("CHIUSO",$M74)&gt;0</formula>
    </cfRule>
    <cfRule type="expression" dxfId="15092" priority="1281">
      <formula>SEARCH("EMESSO",$M74)&gt;0</formula>
    </cfRule>
    <cfRule type="expression" dxfId="15091" priority="1282">
      <formula>SEARCH("RICHIESTO",$M74)&gt;0</formula>
    </cfRule>
    <cfRule type="expression" dxfId="15090" priority="1283">
      <formula>SEARCH("DA CHIUDERE",$M74)&gt;0</formula>
    </cfRule>
    <cfRule type="expression" dxfId="15089" priority="1284">
      <formula>SEARCH("INTERROTTO",$M74)&gt;0</formula>
    </cfRule>
  </conditionalFormatting>
  <conditionalFormatting sqref="M74">
    <cfRule type="expression" dxfId="15088" priority="1273">
      <formula>SEARCH("IN CORSO",$M74)&gt;0</formula>
    </cfRule>
    <cfRule type="expression" dxfId="15087" priority="1274">
      <formula>SEARCH("CHIUSO",$M74)&gt;0</formula>
    </cfRule>
    <cfRule type="expression" dxfId="15086" priority="1275">
      <formula>SEARCH("EMESSO",$M74)&gt;0</formula>
    </cfRule>
    <cfRule type="expression" dxfId="15085" priority="1276">
      <formula>SEARCH("RICHIESTO",$M74)&gt;0</formula>
    </cfRule>
    <cfRule type="expression" dxfId="15084" priority="1277">
      <formula>SEARCH("DA CHIUDERE",$M74)&gt;0</formula>
    </cfRule>
    <cfRule type="expression" dxfId="15083" priority="1278">
      <formula>SEARCH("INTERROTTO",$M74)&gt;0</formula>
    </cfRule>
  </conditionalFormatting>
  <conditionalFormatting sqref="S73">
    <cfRule type="expression" dxfId="15082" priority="1249">
      <formula>SEARCH("IN CORSO",$M73)&gt;0</formula>
    </cfRule>
    <cfRule type="expression" dxfId="15081" priority="1250">
      <formula>SEARCH("CHIUSO",$M73)&gt;0</formula>
    </cfRule>
    <cfRule type="expression" dxfId="15080" priority="1251">
      <formula>SEARCH("EMESSO",$M73)&gt;0</formula>
    </cfRule>
    <cfRule type="expression" dxfId="15079" priority="1252">
      <formula>SEARCH("RICHIESTO",$M73)&gt;0</formula>
    </cfRule>
    <cfRule type="expression" dxfId="15078" priority="1253">
      <formula>SEARCH("DA CHIUDERE",$M73)&gt;0</formula>
    </cfRule>
    <cfRule type="expression" dxfId="15077" priority="1254">
      <formula>SEARCH("INTERROTTO",$M73)&gt;0</formula>
    </cfRule>
  </conditionalFormatting>
  <conditionalFormatting sqref="E73:G73 N73:R73">
    <cfRule type="expression" dxfId="15076" priority="1261">
      <formula>SEARCH("IN CORSO",$M73)&gt;0</formula>
    </cfRule>
    <cfRule type="expression" dxfId="15075" priority="1262">
      <formula>SEARCH("CHIUSO",$M73)&gt;0</formula>
    </cfRule>
    <cfRule type="expression" dxfId="15074" priority="1263">
      <formula>SEARCH("EMESSO",$M73)&gt;0</formula>
    </cfRule>
    <cfRule type="expression" dxfId="15073" priority="1264">
      <formula>SEARCH("RICHIESTO",$M73)&gt;0</formula>
    </cfRule>
    <cfRule type="expression" dxfId="15072" priority="1265">
      <formula>SEARCH("DA CHIUDERE",$M73)&gt;0</formula>
    </cfRule>
    <cfRule type="expression" dxfId="15071" priority="1266">
      <formula>SEARCH("INTERROTTO",$M73)&gt;0</formula>
    </cfRule>
  </conditionalFormatting>
  <conditionalFormatting sqref="M73">
    <cfRule type="expression" dxfId="15070" priority="1255">
      <formula>SEARCH("IN CORSO",$M73)&gt;0</formula>
    </cfRule>
    <cfRule type="expression" dxfId="15069" priority="1256">
      <formula>SEARCH("CHIUSO",$M73)&gt;0</formula>
    </cfRule>
    <cfRule type="expression" dxfId="15068" priority="1257">
      <formula>SEARCH("EMESSO",$M73)&gt;0</formula>
    </cfRule>
    <cfRule type="expression" dxfId="15067" priority="1258">
      <formula>SEARCH("RICHIESTO",$M73)&gt;0</formula>
    </cfRule>
    <cfRule type="expression" dxfId="15066" priority="1259">
      <formula>SEARCH("DA CHIUDERE",$M73)&gt;0</formula>
    </cfRule>
    <cfRule type="expression" dxfId="15065" priority="1260">
      <formula>SEARCH("INTERROTTO",$M73)&gt;0</formula>
    </cfRule>
  </conditionalFormatting>
  <conditionalFormatting sqref="S72">
    <cfRule type="expression" dxfId="15064" priority="1231">
      <formula>SEARCH("IN CORSO",$M72)&gt;0</formula>
    </cfRule>
    <cfRule type="expression" dxfId="15063" priority="1232">
      <formula>SEARCH("CHIUSO",$M72)&gt;0</formula>
    </cfRule>
    <cfRule type="expression" dxfId="15062" priority="1233">
      <formula>SEARCH("EMESSO",$M72)&gt;0</formula>
    </cfRule>
    <cfRule type="expression" dxfId="15061" priority="1234">
      <formula>SEARCH("RICHIESTO",$M72)&gt;0</formula>
    </cfRule>
    <cfRule type="expression" dxfId="15060" priority="1235">
      <formula>SEARCH("DA CHIUDERE",$M72)&gt;0</formula>
    </cfRule>
    <cfRule type="expression" dxfId="15059" priority="1236">
      <formula>SEARCH("INTERROTTO",$M72)&gt;0</formula>
    </cfRule>
  </conditionalFormatting>
  <conditionalFormatting sqref="E72:G72 N72:R72">
    <cfRule type="expression" dxfId="15058" priority="1243">
      <formula>SEARCH("IN CORSO",$M72)&gt;0</formula>
    </cfRule>
    <cfRule type="expression" dxfId="15057" priority="1244">
      <formula>SEARCH("CHIUSO",$M72)&gt;0</formula>
    </cfRule>
    <cfRule type="expression" dxfId="15056" priority="1245">
      <formula>SEARCH("EMESSO",$M72)&gt;0</formula>
    </cfRule>
    <cfRule type="expression" dxfId="15055" priority="1246">
      <formula>SEARCH("RICHIESTO",$M72)&gt;0</formula>
    </cfRule>
    <cfRule type="expression" dxfId="15054" priority="1247">
      <formula>SEARCH("DA CHIUDERE",$M72)&gt;0</formula>
    </cfRule>
    <cfRule type="expression" dxfId="15053" priority="1248">
      <formula>SEARCH("INTERROTTO",$M72)&gt;0</formula>
    </cfRule>
  </conditionalFormatting>
  <conditionalFormatting sqref="M72">
    <cfRule type="expression" dxfId="15052" priority="1237">
      <formula>SEARCH("IN CORSO",$M72)&gt;0</formula>
    </cfRule>
    <cfRule type="expression" dxfId="15051" priority="1238">
      <formula>SEARCH("CHIUSO",$M72)&gt;0</formula>
    </cfRule>
    <cfRule type="expression" dxfId="15050" priority="1239">
      <formula>SEARCH("EMESSO",$M72)&gt;0</formula>
    </cfRule>
    <cfRule type="expression" dxfId="15049" priority="1240">
      <formula>SEARCH("RICHIESTO",$M72)&gt;0</formula>
    </cfRule>
    <cfRule type="expression" dxfId="15048" priority="1241">
      <formula>SEARCH("DA CHIUDERE",$M72)&gt;0</formula>
    </cfRule>
    <cfRule type="expression" dxfId="15047" priority="1242">
      <formula>SEARCH("INTERROTTO",$M72)&gt;0</formula>
    </cfRule>
  </conditionalFormatting>
  <conditionalFormatting sqref="S71">
    <cfRule type="expression" dxfId="15046" priority="1213">
      <formula>SEARCH("IN CORSO",$M71)&gt;0</formula>
    </cfRule>
    <cfRule type="expression" dxfId="15045" priority="1214">
      <formula>SEARCH("CHIUSO",$M71)&gt;0</formula>
    </cfRule>
    <cfRule type="expression" dxfId="15044" priority="1215">
      <formula>SEARCH("EMESSO",$M71)&gt;0</formula>
    </cfRule>
    <cfRule type="expression" dxfId="15043" priority="1216">
      <formula>SEARCH("RICHIESTO",$M71)&gt;0</formula>
    </cfRule>
    <cfRule type="expression" dxfId="15042" priority="1217">
      <formula>SEARCH("DA CHIUDERE",$M71)&gt;0</formula>
    </cfRule>
    <cfRule type="expression" dxfId="15041" priority="1218">
      <formula>SEARCH("INTERROTTO",$M71)&gt;0</formula>
    </cfRule>
  </conditionalFormatting>
  <conditionalFormatting sqref="E71:G71 N71:R71">
    <cfRule type="expression" dxfId="15040" priority="1225">
      <formula>SEARCH("IN CORSO",$M71)&gt;0</formula>
    </cfRule>
    <cfRule type="expression" dxfId="15039" priority="1226">
      <formula>SEARCH("CHIUSO",$M71)&gt;0</formula>
    </cfRule>
    <cfRule type="expression" dxfId="15038" priority="1227">
      <formula>SEARCH("EMESSO",$M71)&gt;0</formula>
    </cfRule>
    <cfRule type="expression" dxfId="15037" priority="1228">
      <formula>SEARCH("RICHIESTO",$M71)&gt;0</formula>
    </cfRule>
    <cfRule type="expression" dxfId="15036" priority="1229">
      <formula>SEARCH("DA CHIUDERE",$M71)&gt;0</formula>
    </cfRule>
    <cfRule type="expression" dxfId="15035" priority="1230">
      <formula>SEARCH("INTERROTTO",$M71)&gt;0</formula>
    </cfRule>
  </conditionalFormatting>
  <conditionalFormatting sqref="M71">
    <cfRule type="expression" dxfId="15034" priority="1219">
      <formula>SEARCH("IN CORSO",$M71)&gt;0</formula>
    </cfRule>
    <cfRule type="expression" dxfId="15033" priority="1220">
      <formula>SEARCH("CHIUSO",$M71)&gt;0</formula>
    </cfRule>
    <cfRule type="expression" dxfId="15032" priority="1221">
      <formula>SEARCH("EMESSO",$M71)&gt;0</formula>
    </cfRule>
    <cfRule type="expression" dxfId="15031" priority="1222">
      <formula>SEARCH("RICHIESTO",$M71)&gt;0</formula>
    </cfRule>
    <cfRule type="expression" dxfId="15030" priority="1223">
      <formula>SEARCH("DA CHIUDERE",$M71)&gt;0</formula>
    </cfRule>
    <cfRule type="expression" dxfId="15029" priority="1224">
      <formula>SEARCH("INTERROTTO",$M71)&gt;0</formula>
    </cfRule>
  </conditionalFormatting>
  <conditionalFormatting sqref="S70">
    <cfRule type="expression" dxfId="15028" priority="1195">
      <formula>SEARCH("IN CORSO",$M70)&gt;0</formula>
    </cfRule>
    <cfRule type="expression" dxfId="15027" priority="1196">
      <formula>SEARCH("CHIUSO",$M70)&gt;0</formula>
    </cfRule>
    <cfRule type="expression" dxfId="15026" priority="1197">
      <formula>SEARCH("EMESSO",$M70)&gt;0</formula>
    </cfRule>
    <cfRule type="expression" dxfId="15025" priority="1198">
      <formula>SEARCH("RICHIESTO",$M70)&gt;0</formula>
    </cfRule>
    <cfRule type="expression" dxfId="15024" priority="1199">
      <formula>SEARCH("DA CHIUDERE",$M70)&gt;0</formula>
    </cfRule>
    <cfRule type="expression" dxfId="15023" priority="1200">
      <formula>SEARCH("INTERROTTO",$M70)&gt;0</formula>
    </cfRule>
  </conditionalFormatting>
  <conditionalFormatting sqref="E70:G70 N70:R70">
    <cfRule type="expression" dxfId="15022" priority="1207">
      <formula>SEARCH("IN CORSO",$M70)&gt;0</formula>
    </cfRule>
    <cfRule type="expression" dxfId="15021" priority="1208">
      <formula>SEARCH("CHIUSO",$M70)&gt;0</formula>
    </cfRule>
    <cfRule type="expression" dxfId="15020" priority="1209">
      <formula>SEARCH("EMESSO",$M70)&gt;0</formula>
    </cfRule>
    <cfRule type="expression" dxfId="15019" priority="1210">
      <formula>SEARCH("RICHIESTO",$M70)&gt;0</formula>
    </cfRule>
    <cfRule type="expression" dxfId="15018" priority="1211">
      <formula>SEARCH("DA CHIUDERE",$M70)&gt;0</formula>
    </cfRule>
    <cfRule type="expression" dxfId="15017" priority="1212">
      <formula>SEARCH("INTERROTTO",$M70)&gt;0</formula>
    </cfRule>
  </conditionalFormatting>
  <conditionalFormatting sqref="M70">
    <cfRule type="expression" dxfId="15016" priority="1201">
      <formula>SEARCH("IN CORSO",$M70)&gt;0</formula>
    </cfRule>
    <cfRule type="expression" dxfId="15015" priority="1202">
      <formula>SEARCH("CHIUSO",$M70)&gt;0</formula>
    </cfRule>
    <cfRule type="expression" dxfId="15014" priority="1203">
      <formula>SEARCH("EMESSO",$M70)&gt;0</formula>
    </cfRule>
    <cfRule type="expression" dxfId="15013" priority="1204">
      <formula>SEARCH("RICHIESTO",$M70)&gt;0</formula>
    </cfRule>
    <cfRule type="expression" dxfId="15012" priority="1205">
      <formula>SEARCH("DA CHIUDERE",$M70)&gt;0</formula>
    </cfRule>
    <cfRule type="expression" dxfId="15011" priority="1206">
      <formula>SEARCH("INTERROTTO",$M70)&gt;0</formula>
    </cfRule>
  </conditionalFormatting>
  <conditionalFormatting sqref="S69">
    <cfRule type="expression" dxfId="15010" priority="1177">
      <formula>SEARCH("IN CORSO",$M69)&gt;0</formula>
    </cfRule>
    <cfRule type="expression" dxfId="15009" priority="1178">
      <formula>SEARCH("CHIUSO",$M69)&gt;0</formula>
    </cfRule>
    <cfRule type="expression" dxfId="15008" priority="1179">
      <formula>SEARCH("EMESSO",$M69)&gt;0</formula>
    </cfRule>
    <cfRule type="expression" dxfId="15007" priority="1180">
      <formula>SEARCH("RICHIESTO",$M69)&gt;0</formula>
    </cfRule>
    <cfRule type="expression" dxfId="15006" priority="1181">
      <formula>SEARCH("DA CHIUDERE",$M69)&gt;0</formula>
    </cfRule>
    <cfRule type="expression" dxfId="15005" priority="1182">
      <formula>SEARCH("INTERROTTO",$M69)&gt;0</formula>
    </cfRule>
  </conditionalFormatting>
  <conditionalFormatting sqref="E69:G69 N69:R69">
    <cfRule type="expression" dxfId="15004" priority="1189">
      <formula>SEARCH("IN CORSO",$M69)&gt;0</formula>
    </cfRule>
    <cfRule type="expression" dxfId="15003" priority="1190">
      <formula>SEARCH("CHIUSO",$M69)&gt;0</formula>
    </cfRule>
    <cfRule type="expression" dxfId="15002" priority="1191">
      <formula>SEARCH("EMESSO",$M69)&gt;0</formula>
    </cfRule>
    <cfRule type="expression" dxfId="15001" priority="1192">
      <formula>SEARCH("RICHIESTO",$M69)&gt;0</formula>
    </cfRule>
    <cfRule type="expression" dxfId="15000" priority="1193">
      <formula>SEARCH("DA CHIUDERE",$M69)&gt;0</formula>
    </cfRule>
    <cfRule type="expression" dxfId="14999" priority="1194">
      <formula>SEARCH("INTERROTTO",$M69)&gt;0</formula>
    </cfRule>
  </conditionalFormatting>
  <conditionalFormatting sqref="M69">
    <cfRule type="expression" dxfId="14998" priority="1183">
      <formula>SEARCH("IN CORSO",$M69)&gt;0</formula>
    </cfRule>
    <cfRule type="expression" dxfId="14997" priority="1184">
      <formula>SEARCH("CHIUSO",$M69)&gt;0</formula>
    </cfRule>
    <cfRule type="expression" dxfId="14996" priority="1185">
      <formula>SEARCH("EMESSO",$M69)&gt;0</formula>
    </cfRule>
    <cfRule type="expression" dxfId="14995" priority="1186">
      <formula>SEARCH("RICHIESTO",$M69)&gt;0</formula>
    </cfRule>
    <cfRule type="expression" dxfId="14994" priority="1187">
      <formula>SEARCH("DA CHIUDERE",$M69)&gt;0</formula>
    </cfRule>
    <cfRule type="expression" dxfId="14993" priority="1188">
      <formula>SEARCH("INTERROTTO",$M69)&gt;0</formula>
    </cfRule>
  </conditionalFormatting>
  <conditionalFormatting sqref="S68">
    <cfRule type="expression" dxfId="14992" priority="1159">
      <formula>SEARCH("IN CORSO",$M68)&gt;0</formula>
    </cfRule>
    <cfRule type="expression" dxfId="14991" priority="1160">
      <formula>SEARCH("CHIUSO",$M68)&gt;0</formula>
    </cfRule>
    <cfRule type="expression" dxfId="14990" priority="1161">
      <formula>SEARCH("EMESSO",$M68)&gt;0</formula>
    </cfRule>
    <cfRule type="expression" dxfId="14989" priority="1162">
      <formula>SEARCH("RICHIESTO",$M68)&gt;0</formula>
    </cfRule>
    <cfRule type="expression" dxfId="14988" priority="1163">
      <formula>SEARCH("DA CHIUDERE",$M68)&gt;0</formula>
    </cfRule>
    <cfRule type="expression" dxfId="14987" priority="1164">
      <formula>SEARCH("INTERROTTO",$M68)&gt;0</formula>
    </cfRule>
  </conditionalFormatting>
  <conditionalFormatting sqref="E68:G68 N68:R68">
    <cfRule type="expression" dxfId="14986" priority="1171">
      <formula>SEARCH("IN CORSO",$M68)&gt;0</formula>
    </cfRule>
    <cfRule type="expression" dxfId="14985" priority="1172">
      <formula>SEARCH("CHIUSO",$M68)&gt;0</formula>
    </cfRule>
    <cfRule type="expression" dxfId="14984" priority="1173">
      <formula>SEARCH("EMESSO",$M68)&gt;0</formula>
    </cfRule>
    <cfRule type="expression" dxfId="14983" priority="1174">
      <formula>SEARCH("RICHIESTO",$M68)&gt;0</formula>
    </cfRule>
    <cfRule type="expression" dxfId="14982" priority="1175">
      <formula>SEARCH("DA CHIUDERE",$M68)&gt;0</formula>
    </cfRule>
    <cfRule type="expression" dxfId="14981" priority="1176">
      <formula>SEARCH("INTERROTTO",$M68)&gt;0</formula>
    </cfRule>
  </conditionalFormatting>
  <conditionalFormatting sqref="M68">
    <cfRule type="expression" dxfId="14980" priority="1165">
      <formula>SEARCH("IN CORSO",$M68)&gt;0</formula>
    </cfRule>
    <cfRule type="expression" dxfId="14979" priority="1166">
      <formula>SEARCH("CHIUSO",$M68)&gt;0</formula>
    </cfRule>
    <cfRule type="expression" dxfId="14978" priority="1167">
      <formula>SEARCH("EMESSO",$M68)&gt;0</formula>
    </cfRule>
    <cfRule type="expression" dxfId="14977" priority="1168">
      <formula>SEARCH("RICHIESTO",$M68)&gt;0</formula>
    </cfRule>
    <cfRule type="expression" dxfId="14976" priority="1169">
      <formula>SEARCH("DA CHIUDERE",$M68)&gt;0</formula>
    </cfRule>
    <cfRule type="expression" dxfId="14975" priority="1170">
      <formula>SEARCH("INTERROTTO",$M68)&gt;0</formula>
    </cfRule>
  </conditionalFormatting>
  <conditionalFormatting sqref="S67">
    <cfRule type="expression" dxfId="14974" priority="1141">
      <formula>SEARCH("IN CORSO",$M67)&gt;0</formula>
    </cfRule>
    <cfRule type="expression" dxfId="14973" priority="1142">
      <formula>SEARCH("CHIUSO",$M67)&gt;0</formula>
    </cfRule>
    <cfRule type="expression" dxfId="14972" priority="1143">
      <formula>SEARCH("EMESSO",$M67)&gt;0</formula>
    </cfRule>
    <cfRule type="expression" dxfId="14971" priority="1144">
      <formula>SEARCH("RICHIESTO",$M67)&gt;0</formula>
    </cfRule>
    <cfRule type="expression" dxfId="14970" priority="1145">
      <formula>SEARCH("DA CHIUDERE",$M67)&gt;0</formula>
    </cfRule>
    <cfRule type="expression" dxfId="14969" priority="1146">
      <formula>SEARCH("INTERROTTO",$M67)&gt;0</formula>
    </cfRule>
  </conditionalFormatting>
  <conditionalFormatting sqref="E67:G67 N67:R67">
    <cfRule type="expression" dxfId="14968" priority="1153">
      <formula>SEARCH("IN CORSO",$M67)&gt;0</formula>
    </cfRule>
    <cfRule type="expression" dxfId="14967" priority="1154">
      <formula>SEARCH("CHIUSO",$M67)&gt;0</formula>
    </cfRule>
    <cfRule type="expression" dxfId="14966" priority="1155">
      <formula>SEARCH("EMESSO",$M67)&gt;0</formula>
    </cfRule>
    <cfRule type="expression" dxfId="14965" priority="1156">
      <formula>SEARCH("RICHIESTO",$M67)&gt;0</formula>
    </cfRule>
    <cfRule type="expression" dxfId="14964" priority="1157">
      <formula>SEARCH("DA CHIUDERE",$M67)&gt;0</formula>
    </cfRule>
    <cfRule type="expression" dxfId="14963" priority="1158">
      <formula>SEARCH("INTERROTTO",$M67)&gt;0</formula>
    </cfRule>
  </conditionalFormatting>
  <conditionalFormatting sqref="M67">
    <cfRule type="expression" dxfId="14962" priority="1147">
      <formula>SEARCH("IN CORSO",$M67)&gt;0</formula>
    </cfRule>
    <cfRule type="expression" dxfId="14961" priority="1148">
      <formula>SEARCH("CHIUSO",$M67)&gt;0</formula>
    </cfRule>
    <cfRule type="expression" dxfId="14960" priority="1149">
      <formula>SEARCH("EMESSO",$M67)&gt;0</formula>
    </cfRule>
    <cfRule type="expression" dxfId="14959" priority="1150">
      <formula>SEARCH("RICHIESTO",$M67)&gt;0</formula>
    </cfRule>
    <cfRule type="expression" dxfId="14958" priority="1151">
      <formula>SEARCH("DA CHIUDERE",$M67)&gt;0</formula>
    </cfRule>
    <cfRule type="expression" dxfId="14957" priority="1152">
      <formula>SEARCH("INTERROTTO",$M67)&gt;0</formula>
    </cfRule>
  </conditionalFormatting>
  <conditionalFormatting sqref="S66">
    <cfRule type="expression" dxfId="14956" priority="1123">
      <formula>SEARCH("IN CORSO",$M66)&gt;0</formula>
    </cfRule>
    <cfRule type="expression" dxfId="14955" priority="1124">
      <formula>SEARCH("CHIUSO",$M66)&gt;0</formula>
    </cfRule>
    <cfRule type="expression" dxfId="14954" priority="1125">
      <formula>SEARCH("EMESSO",$M66)&gt;0</formula>
    </cfRule>
    <cfRule type="expression" dxfId="14953" priority="1126">
      <formula>SEARCH("RICHIESTO",$M66)&gt;0</formula>
    </cfRule>
    <cfRule type="expression" dxfId="14952" priority="1127">
      <formula>SEARCH("DA CHIUDERE",$M66)&gt;0</formula>
    </cfRule>
    <cfRule type="expression" dxfId="14951" priority="1128">
      <formula>SEARCH("INTERROTTO",$M66)&gt;0</formula>
    </cfRule>
  </conditionalFormatting>
  <conditionalFormatting sqref="E66:G66 N66:R66">
    <cfRule type="expression" dxfId="14950" priority="1135">
      <formula>SEARCH("IN CORSO",$M66)&gt;0</formula>
    </cfRule>
    <cfRule type="expression" dxfId="14949" priority="1136">
      <formula>SEARCH("CHIUSO",$M66)&gt;0</formula>
    </cfRule>
    <cfRule type="expression" dxfId="14948" priority="1137">
      <formula>SEARCH("EMESSO",$M66)&gt;0</formula>
    </cfRule>
    <cfRule type="expression" dxfId="14947" priority="1138">
      <formula>SEARCH("RICHIESTO",$M66)&gt;0</formula>
    </cfRule>
    <cfRule type="expression" dxfId="14946" priority="1139">
      <formula>SEARCH("DA CHIUDERE",$M66)&gt;0</formula>
    </cfRule>
    <cfRule type="expression" dxfId="14945" priority="1140">
      <formula>SEARCH("INTERROTTO",$M66)&gt;0</formula>
    </cfRule>
  </conditionalFormatting>
  <conditionalFormatting sqref="M66">
    <cfRule type="expression" dxfId="14944" priority="1129">
      <formula>SEARCH("IN CORSO",$M66)&gt;0</formula>
    </cfRule>
    <cfRule type="expression" dxfId="14943" priority="1130">
      <formula>SEARCH("CHIUSO",$M66)&gt;0</formula>
    </cfRule>
    <cfRule type="expression" dxfId="14942" priority="1131">
      <formula>SEARCH("EMESSO",$M66)&gt;0</formula>
    </cfRule>
    <cfRule type="expression" dxfId="14941" priority="1132">
      <formula>SEARCH("RICHIESTO",$M66)&gt;0</formula>
    </cfRule>
    <cfRule type="expression" dxfId="14940" priority="1133">
      <formula>SEARCH("DA CHIUDERE",$M66)&gt;0</formula>
    </cfRule>
    <cfRule type="expression" dxfId="14939" priority="1134">
      <formula>SEARCH("INTERROTTO",$M66)&gt;0</formula>
    </cfRule>
  </conditionalFormatting>
  <conditionalFormatting sqref="S65">
    <cfRule type="expression" dxfId="14938" priority="1105">
      <formula>SEARCH("IN CORSO",$M65)&gt;0</formula>
    </cfRule>
    <cfRule type="expression" dxfId="14937" priority="1106">
      <formula>SEARCH("CHIUSO",$M65)&gt;0</formula>
    </cfRule>
    <cfRule type="expression" dxfId="14936" priority="1107">
      <formula>SEARCH("EMESSO",$M65)&gt;0</formula>
    </cfRule>
    <cfRule type="expression" dxfId="14935" priority="1108">
      <formula>SEARCH("RICHIESTO",$M65)&gt;0</formula>
    </cfRule>
    <cfRule type="expression" dxfId="14934" priority="1109">
      <formula>SEARCH("DA CHIUDERE",$M65)&gt;0</formula>
    </cfRule>
    <cfRule type="expression" dxfId="14933" priority="1110">
      <formula>SEARCH("INTERROTTO",$M65)&gt;0</formula>
    </cfRule>
  </conditionalFormatting>
  <conditionalFormatting sqref="E65:G65 N65:R65">
    <cfRule type="expression" dxfId="14932" priority="1117">
      <formula>SEARCH("IN CORSO",$M65)&gt;0</formula>
    </cfRule>
    <cfRule type="expression" dxfId="14931" priority="1118">
      <formula>SEARCH("CHIUSO",$M65)&gt;0</formula>
    </cfRule>
    <cfRule type="expression" dxfId="14930" priority="1119">
      <formula>SEARCH("EMESSO",$M65)&gt;0</formula>
    </cfRule>
    <cfRule type="expression" dxfId="14929" priority="1120">
      <formula>SEARCH("RICHIESTO",$M65)&gt;0</formula>
    </cfRule>
    <cfRule type="expression" dxfId="14928" priority="1121">
      <formula>SEARCH("DA CHIUDERE",$M65)&gt;0</formula>
    </cfRule>
    <cfRule type="expression" dxfId="14927" priority="1122">
      <formula>SEARCH("INTERROTTO",$M65)&gt;0</formula>
    </cfRule>
  </conditionalFormatting>
  <conditionalFormatting sqref="M65">
    <cfRule type="expression" dxfId="14926" priority="1111">
      <formula>SEARCH("IN CORSO",$M65)&gt;0</formula>
    </cfRule>
    <cfRule type="expression" dxfId="14925" priority="1112">
      <formula>SEARCH("CHIUSO",$M65)&gt;0</formula>
    </cfRule>
    <cfRule type="expression" dxfId="14924" priority="1113">
      <formula>SEARCH("EMESSO",$M65)&gt;0</formula>
    </cfRule>
    <cfRule type="expression" dxfId="14923" priority="1114">
      <formula>SEARCH("RICHIESTO",$M65)&gt;0</formula>
    </cfRule>
    <cfRule type="expression" dxfId="14922" priority="1115">
      <formula>SEARCH("DA CHIUDERE",$M65)&gt;0</formula>
    </cfRule>
    <cfRule type="expression" dxfId="14921" priority="1116">
      <formula>SEARCH("INTERROTTO",$M65)&gt;0</formula>
    </cfRule>
  </conditionalFormatting>
  <conditionalFormatting sqref="S64">
    <cfRule type="expression" dxfId="14920" priority="1087">
      <formula>SEARCH("IN CORSO",$M64)&gt;0</formula>
    </cfRule>
    <cfRule type="expression" dxfId="14919" priority="1088">
      <formula>SEARCH("CHIUSO",$M64)&gt;0</formula>
    </cfRule>
    <cfRule type="expression" dxfId="14918" priority="1089">
      <formula>SEARCH("EMESSO",$M64)&gt;0</formula>
    </cfRule>
    <cfRule type="expression" dxfId="14917" priority="1090">
      <formula>SEARCH("RICHIESTO",$M64)&gt;0</formula>
    </cfRule>
    <cfRule type="expression" dxfId="14916" priority="1091">
      <formula>SEARCH("DA CHIUDERE",$M64)&gt;0</formula>
    </cfRule>
    <cfRule type="expression" dxfId="14915" priority="1092">
      <formula>SEARCH("INTERROTTO",$M64)&gt;0</formula>
    </cfRule>
  </conditionalFormatting>
  <conditionalFormatting sqref="E64:G64 N64:R64">
    <cfRule type="expression" dxfId="14914" priority="1099">
      <formula>SEARCH("IN CORSO",$M64)&gt;0</formula>
    </cfRule>
    <cfRule type="expression" dxfId="14913" priority="1100">
      <formula>SEARCH("CHIUSO",$M64)&gt;0</formula>
    </cfRule>
    <cfRule type="expression" dxfId="14912" priority="1101">
      <formula>SEARCH("EMESSO",$M64)&gt;0</formula>
    </cfRule>
    <cfRule type="expression" dxfId="14911" priority="1102">
      <formula>SEARCH("RICHIESTO",$M64)&gt;0</formula>
    </cfRule>
    <cfRule type="expression" dxfId="14910" priority="1103">
      <formula>SEARCH("DA CHIUDERE",$M64)&gt;0</formula>
    </cfRule>
    <cfRule type="expression" dxfId="14909" priority="1104">
      <formula>SEARCH("INTERROTTO",$M64)&gt;0</formula>
    </cfRule>
  </conditionalFormatting>
  <conditionalFormatting sqref="M64">
    <cfRule type="expression" dxfId="14908" priority="1093">
      <formula>SEARCH("IN CORSO",$M64)&gt;0</formula>
    </cfRule>
    <cfRule type="expression" dxfId="14907" priority="1094">
      <formula>SEARCH("CHIUSO",$M64)&gt;0</formula>
    </cfRule>
    <cfRule type="expression" dxfId="14906" priority="1095">
      <formula>SEARCH("EMESSO",$M64)&gt;0</formula>
    </cfRule>
    <cfRule type="expression" dxfId="14905" priority="1096">
      <formula>SEARCH("RICHIESTO",$M64)&gt;0</formula>
    </cfRule>
    <cfRule type="expression" dxfId="14904" priority="1097">
      <formula>SEARCH("DA CHIUDERE",$M64)&gt;0</formula>
    </cfRule>
    <cfRule type="expression" dxfId="14903" priority="1098">
      <formula>SEARCH("INTERROTTO",$M64)&gt;0</formula>
    </cfRule>
  </conditionalFormatting>
  <conditionalFormatting sqref="S63">
    <cfRule type="expression" dxfId="14902" priority="1069">
      <formula>SEARCH("IN CORSO",$M63)&gt;0</formula>
    </cfRule>
    <cfRule type="expression" dxfId="14901" priority="1070">
      <formula>SEARCH("CHIUSO",$M63)&gt;0</formula>
    </cfRule>
    <cfRule type="expression" dxfId="14900" priority="1071">
      <formula>SEARCH("EMESSO",$M63)&gt;0</formula>
    </cfRule>
    <cfRule type="expression" dxfId="14899" priority="1072">
      <formula>SEARCH("RICHIESTO",$M63)&gt;0</formula>
    </cfRule>
    <cfRule type="expression" dxfId="14898" priority="1073">
      <formula>SEARCH("DA CHIUDERE",$M63)&gt;0</formula>
    </cfRule>
    <cfRule type="expression" dxfId="14897" priority="1074">
      <formula>SEARCH("INTERROTTO",$M63)&gt;0</formula>
    </cfRule>
  </conditionalFormatting>
  <conditionalFormatting sqref="E63:G63 N63:R63">
    <cfRule type="expression" dxfId="14896" priority="1081">
      <formula>SEARCH("IN CORSO",$M63)&gt;0</formula>
    </cfRule>
    <cfRule type="expression" dxfId="14895" priority="1082">
      <formula>SEARCH("CHIUSO",$M63)&gt;0</formula>
    </cfRule>
    <cfRule type="expression" dxfId="14894" priority="1083">
      <formula>SEARCH("EMESSO",$M63)&gt;0</formula>
    </cfRule>
    <cfRule type="expression" dxfId="14893" priority="1084">
      <formula>SEARCH("RICHIESTO",$M63)&gt;0</formula>
    </cfRule>
    <cfRule type="expression" dxfId="14892" priority="1085">
      <formula>SEARCH("DA CHIUDERE",$M63)&gt;0</formula>
    </cfRule>
    <cfRule type="expression" dxfId="14891" priority="1086">
      <formula>SEARCH("INTERROTTO",$M63)&gt;0</formula>
    </cfRule>
  </conditionalFormatting>
  <conditionalFormatting sqref="M63">
    <cfRule type="expression" dxfId="14890" priority="1075">
      <formula>SEARCH("IN CORSO",$M63)&gt;0</formula>
    </cfRule>
    <cfRule type="expression" dxfId="14889" priority="1076">
      <formula>SEARCH("CHIUSO",$M63)&gt;0</formula>
    </cfRule>
    <cfRule type="expression" dxfId="14888" priority="1077">
      <formula>SEARCH("EMESSO",$M63)&gt;0</formula>
    </cfRule>
    <cfRule type="expression" dxfId="14887" priority="1078">
      <formula>SEARCH("RICHIESTO",$M63)&gt;0</formula>
    </cfRule>
    <cfRule type="expression" dxfId="14886" priority="1079">
      <formula>SEARCH("DA CHIUDERE",$M63)&gt;0</formula>
    </cfRule>
    <cfRule type="expression" dxfId="14885" priority="1080">
      <formula>SEARCH("INTERROTTO",$M63)&gt;0</formula>
    </cfRule>
  </conditionalFormatting>
  <conditionalFormatting sqref="S62">
    <cfRule type="expression" dxfId="14884" priority="1051">
      <formula>SEARCH("IN CORSO",$M62)&gt;0</formula>
    </cfRule>
    <cfRule type="expression" dxfId="14883" priority="1052">
      <formula>SEARCH("CHIUSO",$M62)&gt;0</formula>
    </cfRule>
    <cfRule type="expression" dxfId="14882" priority="1053">
      <formula>SEARCH("EMESSO",$M62)&gt;0</formula>
    </cfRule>
    <cfRule type="expression" dxfId="14881" priority="1054">
      <formula>SEARCH("RICHIESTO",$M62)&gt;0</formula>
    </cfRule>
    <cfRule type="expression" dxfId="14880" priority="1055">
      <formula>SEARCH("DA CHIUDERE",$M62)&gt;0</formula>
    </cfRule>
    <cfRule type="expression" dxfId="14879" priority="1056">
      <formula>SEARCH("INTERROTTO",$M62)&gt;0</formula>
    </cfRule>
  </conditionalFormatting>
  <conditionalFormatting sqref="E62:G62 N62:R62">
    <cfRule type="expression" dxfId="14878" priority="1063">
      <formula>SEARCH("IN CORSO",$M62)&gt;0</formula>
    </cfRule>
    <cfRule type="expression" dxfId="14877" priority="1064">
      <formula>SEARCH("CHIUSO",$M62)&gt;0</formula>
    </cfRule>
    <cfRule type="expression" dxfId="14876" priority="1065">
      <formula>SEARCH("EMESSO",$M62)&gt;0</formula>
    </cfRule>
    <cfRule type="expression" dxfId="14875" priority="1066">
      <formula>SEARCH("RICHIESTO",$M62)&gt;0</formula>
    </cfRule>
    <cfRule type="expression" dxfId="14874" priority="1067">
      <formula>SEARCH("DA CHIUDERE",$M62)&gt;0</formula>
    </cfRule>
    <cfRule type="expression" dxfId="14873" priority="1068">
      <formula>SEARCH("INTERROTTO",$M62)&gt;0</formula>
    </cfRule>
  </conditionalFormatting>
  <conditionalFormatting sqref="M62">
    <cfRule type="expression" dxfId="14872" priority="1057">
      <formula>SEARCH("IN CORSO",$M62)&gt;0</formula>
    </cfRule>
    <cfRule type="expression" dxfId="14871" priority="1058">
      <formula>SEARCH("CHIUSO",$M62)&gt;0</formula>
    </cfRule>
    <cfRule type="expression" dxfId="14870" priority="1059">
      <formula>SEARCH("EMESSO",$M62)&gt;0</formula>
    </cfRule>
    <cfRule type="expression" dxfId="14869" priority="1060">
      <formula>SEARCH("RICHIESTO",$M62)&gt;0</formula>
    </cfRule>
    <cfRule type="expression" dxfId="14868" priority="1061">
      <formula>SEARCH("DA CHIUDERE",$M62)&gt;0</formula>
    </cfRule>
    <cfRule type="expression" dxfId="14867" priority="1062">
      <formula>SEARCH("INTERROTTO",$M62)&gt;0</formula>
    </cfRule>
  </conditionalFormatting>
  <conditionalFormatting sqref="S61">
    <cfRule type="expression" dxfId="14866" priority="1033">
      <formula>SEARCH("IN CORSO",$M61)&gt;0</formula>
    </cfRule>
    <cfRule type="expression" dxfId="14865" priority="1034">
      <formula>SEARCH("CHIUSO",$M61)&gt;0</formula>
    </cfRule>
    <cfRule type="expression" dxfId="14864" priority="1035">
      <formula>SEARCH("EMESSO",$M61)&gt;0</formula>
    </cfRule>
    <cfRule type="expression" dxfId="14863" priority="1036">
      <formula>SEARCH("RICHIESTO",$M61)&gt;0</formula>
    </cfRule>
    <cfRule type="expression" dxfId="14862" priority="1037">
      <formula>SEARCH("DA CHIUDERE",$M61)&gt;0</formula>
    </cfRule>
    <cfRule type="expression" dxfId="14861" priority="1038">
      <formula>SEARCH("INTERROTTO",$M61)&gt;0</formula>
    </cfRule>
  </conditionalFormatting>
  <conditionalFormatting sqref="E61:G61 N61:R61">
    <cfRule type="expression" dxfId="14860" priority="1045">
      <formula>SEARCH("IN CORSO",$M61)&gt;0</formula>
    </cfRule>
    <cfRule type="expression" dxfId="14859" priority="1046">
      <formula>SEARCH("CHIUSO",$M61)&gt;0</formula>
    </cfRule>
    <cfRule type="expression" dxfId="14858" priority="1047">
      <formula>SEARCH("EMESSO",$M61)&gt;0</formula>
    </cfRule>
    <cfRule type="expression" dxfId="14857" priority="1048">
      <formula>SEARCH("RICHIESTO",$M61)&gt;0</formula>
    </cfRule>
    <cfRule type="expression" dxfId="14856" priority="1049">
      <formula>SEARCH("DA CHIUDERE",$M61)&gt;0</formula>
    </cfRule>
    <cfRule type="expression" dxfId="14855" priority="1050">
      <formula>SEARCH("INTERROTTO",$M61)&gt;0</formula>
    </cfRule>
  </conditionalFormatting>
  <conditionalFormatting sqref="M61">
    <cfRule type="expression" dxfId="14854" priority="1039">
      <formula>SEARCH("IN CORSO",$M61)&gt;0</formula>
    </cfRule>
    <cfRule type="expression" dxfId="14853" priority="1040">
      <formula>SEARCH("CHIUSO",$M61)&gt;0</formula>
    </cfRule>
    <cfRule type="expression" dxfId="14852" priority="1041">
      <formula>SEARCH("EMESSO",$M61)&gt;0</formula>
    </cfRule>
    <cfRule type="expression" dxfId="14851" priority="1042">
      <formula>SEARCH("RICHIESTO",$M61)&gt;0</formula>
    </cfRule>
    <cfRule type="expression" dxfId="14850" priority="1043">
      <formula>SEARCH("DA CHIUDERE",$M61)&gt;0</formula>
    </cfRule>
    <cfRule type="expression" dxfId="14849" priority="1044">
      <formula>SEARCH("INTERROTTO",$M61)&gt;0</formula>
    </cfRule>
  </conditionalFormatting>
  <conditionalFormatting sqref="S60">
    <cfRule type="expression" dxfId="14848" priority="1015">
      <formula>SEARCH("IN CORSO",$M60)&gt;0</formula>
    </cfRule>
    <cfRule type="expression" dxfId="14847" priority="1016">
      <formula>SEARCH("CHIUSO",$M60)&gt;0</formula>
    </cfRule>
    <cfRule type="expression" dxfId="14846" priority="1017">
      <formula>SEARCH("EMESSO",$M60)&gt;0</formula>
    </cfRule>
    <cfRule type="expression" dxfId="14845" priority="1018">
      <formula>SEARCH("RICHIESTO",$M60)&gt;0</formula>
    </cfRule>
    <cfRule type="expression" dxfId="14844" priority="1019">
      <formula>SEARCH("DA CHIUDERE",$M60)&gt;0</formula>
    </cfRule>
    <cfRule type="expression" dxfId="14843" priority="1020">
      <formula>SEARCH("INTERROTTO",$M60)&gt;0</formula>
    </cfRule>
  </conditionalFormatting>
  <conditionalFormatting sqref="E60:G60 N60:R60">
    <cfRule type="expression" dxfId="14842" priority="1027">
      <formula>SEARCH("IN CORSO",$M60)&gt;0</formula>
    </cfRule>
    <cfRule type="expression" dxfId="14841" priority="1028">
      <formula>SEARCH("CHIUSO",$M60)&gt;0</formula>
    </cfRule>
    <cfRule type="expression" dxfId="14840" priority="1029">
      <formula>SEARCH("EMESSO",$M60)&gt;0</formula>
    </cfRule>
    <cfRule type="expression" dxfId="14839" priority="1030">
      <formula>SEARCH("RICHIESTO",$M60)&gt;0</formula>
    </cfRule>
    <cfRule type="expression" dxfId="14838" priority="1031">
      <formula>SEARCH("DA CHIUDERE",$M60)&gt;0</formula>
    </cfRule>
    <cfRule type="expression" dxfId="14837" priority="1032">
      <formula>SEARCH("INTERROTTO",$M60)&gt;0</formula>
    </cfRule>
  </conditionalFormatting>
  <conditionalFormatting sqref="M60">
    <cfRule type="expression" dxfId="14836" priority="1021">
      <formula>SEARCH("IN CORSO",$M60)&gt;0</formula>
    </cfRule>
    <cfRule type="expression" dxfId="14835" priority="1022">
      <formula>SEARCH("CHIUSO",$M60)&gt;0</formula>
    </cfRule>
    <cfRule type="expression" dxfId="14834" priority="1023">
      <formula>SEARCH("EMESSO",$M60)&gt;0</formula>
    </cfRule>
    <cfRule type="expression" dxfId="14833" priority="1024">
      <formula>SEARCH("RICHIESTO",$M60)&gt;0</formula>
    </cfRule>
    <cfRule type="expression" dxfId="14832" priority="1025">
      <formula>SEARCH("DA CHIUDERE",$M60)&gt;0</formula>
    </cfRule>
    <cfRule type="expression" dxfId="14831" priority="1026">
      <formula>SEARCH("INTERROTTO",$M60)&gt;0</formula>
    </cfRule>
  </conditionalFormatting>
  <conditionalFormatting sqref="M296">
    <cfRule type="expression" dxfId="14830" priority="1009">
      <formula>SEARCH("IN CORSO",$M296)&gt;0</formula>
    </cfRule>
    <cfRule type="expression" dxfId="14829" priority="1010">
      <formula>SEARCH("CHIUSO",$M296)&gt;0</formula>
    </cfRule>
    <cfRule type="expression" dxfId="14828" priority="1011">
      <formula>SEARCH("EMESSO",$M296)&gt;0</formula>
    </cfRule>
    <cfRule type="expression" dxfId="14827" priority="1012">
      <formula>SEARCH("RICHIESTO",$M296)&gt;0</formula>
    </cfRule>
    <cfRule type="expression" dxfId="14826" priority="1013">
      <formula>SEARCH("DA CHIUDERE",$M296)&gt;0</formula>
    </cfRule>
    <cfRule type="expression" dxfId="14825" priority="1014">
      <formula>SEARCH("INTERROTTO",$M296)&gt;0</formula>
    </cfRule>
  </conditionalFormatting>
  <conditionalFormatting sqref="S59">
    <cfRule type="expression" dxfId="14824" priority="991">
      <formula>SEARCH("IN CORSO",$M59)&gt;0</formula>
    </cfRule>
    <cfRule type="expression" dxfId="14823" priority="992">
      <formula>SEARCH("CHIUSO",$M59)&gt;0</formula>
    </cfRule>
    <cfRule type="expression" dxfId="14822" priority="993">
      <formula>SEARCH("EMESSO",$M59)&gt;0</formula>
    </cfRule>
    <cfRule type="expression" dxfId="14821" priority="994">
      <formula>SEARCH("RICHIESTO",$M59)&gt;0</formula>
    </cfRule>
    <cfRule type="expression" dxfId="14820" priority="995">
      <formula>SEARCH("DA CHIUDERE",$M59)&gt;0</formula>
    </cfRule>
    <cfRule type="expression" dxfId="14819" priority="996">
      <formula>SEARCH("INTERROTTO",$M59)&gt;0</formula>
    </cfRule>
  </conditionalFormatting>
  <conditionalFormatting sqref="E59:G59 N59:R59">
    <cfRule type="expression" dxfId="14818" priority="1003">
      <formula>SEARCH("IN CORSO",$M59)&gt;0</formula>
    </cfRule>
    <cfRule type="expression" dxfId="14817" priority="1004">
      <formula>SEARCH("CHIUSO",$M59)&gt;0</formula>
    </cfRule>
    <cfRule type="expression" dxfId="14816" priority="1005">
      <formula>SEARCH("EMESSO",$M59)&gt;0</formula>
    </cfRule>
    <cfRule type="expression" dxfId="14815" priority="1006">
      <formula>SEARCH("RICHIESTO",$M59)&gt;0</formula>
    </cfRule>
    <cfRule type="expression" dxfId="14814" priority="1007">
      <formula>SEARCH("DA CHIUDERE",$M59)&gt;0</formula>
    </cfRule>
    <cfRule type="expression" dxfId="14813" priority="1008">
      <formula>SEARCH("INTERROTTO",$M59)&gt;0</formula>
    </cfRule>
  </conditionalFormatting>
  <conditionalFormatting sqref="M59">
    <cfRule type="expression" dxfId="14812" priority="997">
      <formula>SEARCH("IN CORSO",$M59)&gt;0</formula>
    </cfRule>
    <cfRule type="expression" dxfId="14811" priority="998">
      <formula>SEARCH("CHIUSO",$M59)&gt;0</formula>
    </cfRule>
    <cfRule type="expression" dxfId="14810" priority="999">
      <formula>SEARCH("EMESSO",$M59)&gt;0</formula>
    </cfRule>
    <cfRule type="expression" dxfId="14809" priority="1000">
      <formula>SEARCH("RICHIESTO",$M59)&gt;0</formula>
    </cfRule>
    <cfRule type="expression" dxfId="14808" priority="1001">
      <formula>SEARCH("DA CHIUDERE",$M59)&gt;0</formula>
    </cfRule>
    <cfRule type="expression" dxfId="14807" priority="1002">
      <formula>SEARCH("INTERROTTO",$M59)&gt;0</formula>
    </cfRule>
  </conditionalFormatting>
  <conditionalFormatting sqref="S58">
    <cfRule type="expression" dxfId="14806" priority="973">
      <formula>SEARCH("IN CORSO",$M58)&gt;0</formula>
    </cfRule>
    <cfRule type="expression" dxfId="14805" priority="974">
      <formula>SEARCH("CHIUSO",$M58)&gt;0</formula>
    </cfRule>
    <cfRule type="expression" dxfId="14804" priority="975">
      <formula>SEARCH("EMESSO",$M58)&gt;0</formula>
    </cfRule>
    <cfRule type="expression" dxfId="14803" priority="976">
      <formula>SEARCH("RICHIESTO",$M58)&gt;0</formula>
    </cfRule>
    <cfRule type="expression" dxfId="14802" priority="977">
      <formula>SEARCH("DA CHIUDERE",$M58)&gt;0</formula>
    </cfRule>
    <cfRule type="expression" dxfId="14801" priority="978">
      <formula>SEARCH("INTERROTTO",$M58)&gt;0</formula>
    </cfRule>
  </conditionalFormatting>
  <conditionalFormatting sqref="E58:G58 N58:R58">
    <cfRule type="expression" dxfId="14800" priority="985">
      <formula>SEARCH("IN CORSO",$M58)&gt;0</formula>
    </cfRule>
    <cfRule type="expression" dxfId="14799" priority="986">
      <formula>SEARCH("CHIUSO",$M58)&gt;0</formula>
    </cfRule>
    <cfRule type="expression" dxfId="14798" priority="987">
      <formula>SEARCH("EMESSO",$M58)&gt;0</formula>
    </cfRule>
    <cfRule type="expression" dxfId="14797" priority="988">
      <formula>SEARCH("RICHIESTO",$M58)&gt;0</formula>
    </cfRule>
    <cfRule type="expression" dxfId="14796" priority="989">
      <formula>SEARCH("DA CHIUDERE",$M58)&gt;0</formula>
    </cfRule>
    <cfRule type="expression" dxfId="14795" priority="990">
      <formula>SEARCH("INTERROTTO",$M58)&gt;0</formula>
    </cfRule>
  </conditionalFormatting>
  <conditionalFormatting sqref="M58">
    <cfRule type="expression" dxfId="14794" priority="979">
      <formula>SEARCH("IN CORSO",$M58)&gt;0</formula>
    </cfRule>
    <cfRule type="expression" dxfId="14793" priority="980">
      <formula>SEARCH("CHIUSO",$M58)&gt;0</formula>
    </cfRule>
    <cfRule type="expression" dxfId="14792" priority="981">
      <formula>SEARCH("EMESSO",$M58)&gt;0</formula>
    </cfRule>
    <cfRule type="expression" dxfId="14791" priority="982">
      <formula>SEARCH("RICHIESTO",$M58)&gt;0</formula>
    </cfRule>
    <cfRule type="expression" dxfId="14790" priority="983">
      <formula>SEARCH("DA CHIUDERE",$M58)&gt;0</formula>
    </cfRule>
    <cfRule type="expression" dxfId="14789" priority="984">
      <formula>SEARCH("INTERROTTO",$M58)&gt;0</formula>
    </cfRule>
  </conditionalFormatting>
  <conditionalFormatting sqref="S57">
    <cfRule type="expression" dxfId="14788" priority="955">
      <formula>SEARCH("IN CORSO",$M57)&gt;0</formula>
    </cfRule>
    <cfRule type="expression" dxfId="14787" priority="956">
      <formula>SEARCH("CHIUSO",$M57)&gt;0</formula>
    </cfRule>
    <cfRule type="expression" dxfId="14786" priority="957">
      <formula>SEARCH("EMESSO",$M57)&gt;0</formula>
    </cfRule>
    <cfRule type="expression" dxfId="14785" priority="958">
      <formula>SEARCH("RICHIESTO",$M57)&gt;0</formula>
    </cfRule>
    <cfRule type="expression" dxfId="14784" priority="959">
      <formula>SEARCH("DA CHIUDERE",$M57)&gt;0</formula>
    </cfRule>
    <cfRule type="expression" dxfId="14783" priority="960">
      <formula>SEARCH("INTERROTTO",$M57)&gt;0</formula>
    </cfRule>
  </conditionalFormatting>
  <conditionalFormatting sqref="E57:G57 N57:R57">
    <cfRule type="expression" dxfId="14782" priority="967">
      <formula>SEARCH("IN CORSO",$M57)&gt;0</formula>
    </cfRule>
    <cfRule type="expression" dxfId="14781" priority="968">
      <formula>SEARCH("CHIUSO",$M57)&gt;0</formula>
    </cfRule>
    <cfRule type="expression" dxfId="14780" priority="969">
      <formula>SEARCH("EMESSO",$M57)&gt;0</formula>
    </cfRule>
    <cfRule type="expression" dxfId="14779" priority="970">
      <formula>SEARCH("RICHIESTO",$M57)&gt;0</formula>
    </cfRule>
    <cfRule type="expression" dxfId="14778" priority="971">
      <formula>SEARCH("DA CHIUDERE",$M57)&gt;0</formula>
    </cfRule>
    <cfRule type="expression" dxfId="14777" priority="972">
      <formula>SEARCH("INTERROTTO",$M57)&gt;0</formula>
    </cfRule>
  </conditionalFormatting>
  <conditionalFormatting sqref="M57">
    <cfRule type="expression" dxfId="14776" priority="961">
      <formula>SEARCH("IN CORSO",$M57)&gt;0</formula>
    </cfRule>
    <cfRule type="expression" dxfId="14775" priority="962">
      <formula>SEARCH("CHIUSO",$M57)&gt;0</formula>
    </cfRule>
    <cfRule type="expression" dxfId="14774" priority="963">
      <formula>SEARCH("EMESSO",$M57)&gt;0</formula>
    </cfRule>
    <cfRule type="expression" dxfId="14773" priority="964">
      <formula>SEARCH("RICHIESTO",$M57)&gt;0</formula>
    </cfRule>
    <cfRule type="expression" dxfId="14772" priority="965">
      <formula>SEARCH("DA CHIUDERE",$M57)&gt;0</formula>
    </cfRule>
    <cfRule type="expression" dxfId="14771" priority="966">
      <formula>SEARCH("INTERROTTO",$M57)&gt;0</formula>
    </cfRule>
  </conditionalFormatting>
  <conditionalFormatting sqref="S56">
    <cfRule type="expression" dxfId="14770" priority="937">
      <formula>SEARCH("IN CORSO",$M56)&gt;0</formula>
    </cfRule>
    <cfRule type="expression" dxfId="14769" priority="938">
      <formula>SEARCH("CHIUSO",$M56)&gt;0</formula>
    </cfRule>
    <cfRule type="expression" dxfId="14768" priority="939">
      <formula>SEARCH("EMESSO",$M56)&gt;0</formula>
    </cfRule>
    <cfRule type="expression" dxfId="14767" priority="940">
      <formula>SEARCH("RICHIESTO",$M56)&gt;0</formula>
    </cfRule>
    <cfRule type="expression" dxfId="14766" priority="941">
      <formula>SEARCH("DA CHIUDERE",$M56)&gt;0</formula>
    </cfRule>
    <cfRule type="expression" dxfId="14765" priority="942">
      <formula>SEARCH("INTERROTTO",$M56)&gt;0</formula>
    </cfRule>
  </conditionalFormatting>
  <conditionalFormatting sqref="E56:G56 N56:R56">
    <cfRule type="expression" dxfId="14764" priority="949">
      <formula>SEARCH("IN CORSO",$M56)&gt;0</formula>
    </cfRule>
    <cfRule type="expression" dxfId="14763" priority="950">
      <formula>SEARCH("CHIUSO",$M56)&gt;0</formula>
    </cfRule>
    <cfRule type="expression" dxfId="14762" priority="951">
      <formula>SEARCH("EMESSO",$M56)&gt;0</formula>
    </cfRule>
    <cfRule type="expression" dxfId="14761" priority="952">
      <formula>SEARCH("RICHIESTO",$M56)&gt;0</formula>
    </cfRule>
    <cfRule type="expression" dxfId="14760" priority="953">
      <formula>SEARCH("DA CHIUDERE",$M56)&gt;0</formula>
    </cfRule>
    <cfRule type="expression" dxfId="14759" priority="954">
      <formula>SEARCH("INTERROTTO",$M56)&gt;0</formula>
    </cfRule>
  </conditionalFormatting>
  <conditionalFormatting sqref="M56">
    <cfRule type="expression" dxfId="14758" priority="943">
      <formula>SEARCH("IN CORSO",$M56)&gt;0</formula>
    </cfRule>
    <cfRule type="expression" dxfId="14757" priority="944">
      <formula>SEARCH("CHIUSO",$M56)&gt;0</formula>
    </cfRule>
    <cfRule type="expression" dxfId="14756" priority="945">
      <formula>SEARCH("EMESSO",$M56)&gt;0</formula>
    </cfRule>
    <cfRule type="expression" dxfId="14755" priority="946">
      <formula>SEARCH("RICHIESTO",$M56)&gt;0</formula>
    </cfRule>
    <cfRule type="expression" dxfId="14754" priority="947">
      <formula>SEARCH("DA CHIUDERE",$M56)&gt;0</formula>
    </cfRule>
    <cfRule type="expression" dxfId="14753" priority="948">
      <formula>SEARCH("INTERROTTO",$M56)&gt;0</formula>
    </cfRule>
  </conditionalFormatting>
  <conditionalFormatting sqref="S55">
    <cfRule type="expression" dxfId="14752" priority="919">
      <formula>SEARCH("IN CORSO",$M55)&gt;0</formula>
    </cfRule>
    <cfRule type="expression" dxfId="14751" priority="920">
      <formula>SEARCH("CHIUSO",$M55)&gt;0</formula>
    </cfRule>
    <cfRule type="expression" dxfId="14750" priority="921">
      <formula>SEARCH("EMESSO",$M55)&gt;0</formula>
    </cfRule>
    <cfRule type="expression" dxfId="14749" priority="922">
      <formula>SEARCH("RICHIESTO",$M55)&gt;0</formula>
    </cfRule>
    <cfRule type="expression" dxfId="14748" priority="923">
      <formula>SEARCH("DA CHIUDERE",$M55)&gt;0</formula>
    </cfRule>
    <cfRule type="expression" dxfId="14747" priority="924">
      <formula>SEARCH("INTERROTTO",$M55)&gt;0</formula>
    </cfRule>
  </conditionalFormatting>
  <conditionalFormatting sqref="E55:G55 N55:R55">
    <cfRule type="expression" dxfId="14746" priority="931">
      <formula>SEARCH("IN CORSO",$M55)&gt;0</formula>
    </cfRule>
    <cfRule type="expression" dxfId="14745" priority="932">
      <formula>SEARCH("CHIUSO",$M55)&gt;0</formula>
    </cfRule>
    <cfRule type="expression" dxfId="14744" priority="933">
      <formula>SEARCH("EMESSO",$M55)&gt;0</formula>
    </cfRule>
    <cfRule type="expression" dxfId="14743" priority="934">
      <formula>SEARCH("RICHIESTO",$M55)&gt;0</formula>
    </cfRule>
    <cfRule type="expression" dxfId="14742" priority="935">
      <formula>SEARCH("DA CHIUDERE",$M55)&gt;0</formula>
    </cfRule>
    <cfRule type="expression" dxfId="14741" priority="936">
      <formula>SEARCH("INTERROTTO",$M55)&gt;0</formula>
    </cfRule>
  </conditionalFormatting>
  <conditionalFormatting sqref="M55">
    <cfRule type="expression" dxfId="14740" priority="925">
      <formula>SEARCH("IN CORSO",$M55)&gt;0</formula>
    </cfRule>
    <cfRule type="expression" dxfId="14739" priority="926">
      <formula>SEARCH("CHIUSO",$M55)&gt;0</formula>
    </cfRule>
    <cfRule type="expression" dxfId="14738" priority="927">
      <formula>SEARCH("EMESSO",$M55)&gt;0</formula>
    </cfRule>
    <cfRule type="expression" dxfId="14737" priority="928">
      <formula>SEARCH("RICHIESTO",$M55)&gt;0</formula>
    </cfRule>
    <cfRule type="expression" dxfId="14736" priority="929">
      <formula>SEARCH("DA CHIUDERE",$M55)&gt;0</formula>
    </cfRule>
    <cfRule type="expression" dxfId="14735" priority="930">
      <formula>SEARCH("INTERROTTO",$M55)&gt;0</formula>
    </cfRule>
  </conditionalFormatting>
  <conditionalFormatting sqref="S54">
    <cfRule type="expression" dxfId="14734" priority="901">
      <formula>SEARCH("IN CORSO",$M54)&gt;0</formula>
    </cfRule>
    <cfRule type="expression" dxfId="14733" priority="902">
      <formula>SEARCH("CHIUSO",$M54)&gt;0</formula>
    </cfRule>
    <cfRule type="expression" dxfId="14732" priority="903">
      <formula>SEARCH("EMESSO",$M54)&gt;0</formula>
    </cfRule>
    <cfRule type="expression" dxfId="14731" priority="904">
      <formula>SEARCH("RICHIESTO",$M54)&gt;0</formula>
    </cfRule>
    <cfRule type="expression" dxfId="14730" priority="905">
      <formula>SEARCH("DA CHIUDERE",$M54)&gt;0</formula>
    </cfRule>
    <cfRule type="expression" dxfId="14729" priority="906">
      <formula>SEARCH("INTERROTTO",$M54)&gt;0</formula>
    </cfRule>
  </conditionalFormatting>
  <conditionalFormatting sqref="E54:G54 N54:R54">
    <cfRule type="expression" dxfId="14728" priority="913">
      <formula>SEARCH("IN CORSO",$M54)&gt;0</formula>
    </cfRule>
    <cfRule type="expression" dxfId="14727" priority="914">
      <formula>SEARCH("CHIUSO",$M54)&gt;0</formula>
    </cfRule>
    <cfRule type="expression" dxfId="14726" priority="915">
      <formula>SEARCH("EMESSO",$M54)&gt;0</formula>
    </cfRule>
    <cfRule type="expression" dxfId="14725" priority="916">
      <formula>SEARCH("RICHIESTO",$M54)&gt;0</formula>
    </cfRule>
    <cfRule type="expression" dxfId="14724" priority="917">
      <formula>SEARCH("DA CHIUDERE",$M54)&gt;0</formula>
    </cfRule>
    <cfRule type="expression" dxfId="14723" priority="918">
      <formula>SEARCH("INTERROTTO",$M54)&gt;0</formula>
    </cfRule>
  </conditionalFormatting>
  <conditionalFormatting sqref="M54">
    <cfRule type="expression" dxfId="14722" priority="907">
      <formula>SEARCH("IN CORSO",$M54)&gt;0</formula>
    </cfRule>
    <cfRule type="expression" dxfId="14721" priority="908">
      <formula>SEARCH("CHIUSO",$M54)&gt;0</formula>
    </cfRule>
    <cfRule type="expression" dxfId="14720" priority="909">
      <formula>SEARCH("EMESSO",$M54)&gt;0</formula>
    </cfRule>
    <cfRule type="expression" dxfId="14719" priority="910">
      <formula>SEARCH("RICHIESTO",$M54)&gt;0</formula>
    </cfRule>
    <cfRule type="expression" dxfId="14718" priority="911">
      <formula>SEARCH("DA CHIUDERE",$M54)&gt;0</formula>
    </cfRule>
    <cfRule type="expression" dxfId="14717" priority="912">
      <formula>SEARCH("INTERROTTO",$M54)&gt;0</formula>
    </cfRule>
  </conditionalFormatting>
  <conditionalFormatting sqref="S53">
    <cfRule type="expression" dxfId="14716" priority="883">
      <formula>SEARCH("IN CORSO",$M53)&gt;0</formula>
    </cfRule>
    <cfRule type="expression" dxfId="14715" priority="884">
      <formula>SEARCH("CHIUSO",$M53)&gt;0</formula>
    </cfRule>
    <cfRule type="expression" dxfId="14714" priority="885">
      <formula>SEARCH("EMESSO",$M53)&gt;0</formula>
    </cfRule>
    <cfRule type="expression" dxfId="14713" priority="886">
      <formula>SEARCH("RICHIESTO",$M53)&gt;0</formula>
    </cfRule>
    <cfRule type="expression" dxfId="14712" priority="887">
      <formula>SEARCH("DA CHIUDERE",$M53)&gt;0</formula>
    </cfRule>
    <cfRule type="expression" dxfId="14711" priority="888">
      <formula>SEARCH("INTERROTTO",$M53)&gt;0</formula>
    </cfRule>
  </conditionalFormatting>
  <conditionalFormatting sqref="E53:G53 N53:R53">
    <cfRule type="expression" dxfId="14710" priority="895">
      <formula>SEARCH("IN CORSO",$M53)&gt;0</formula>
    </cfRule>
    <cfRule type="expression" dxfId="14709" priority="896">
      <formula>SEARCH("CHIUSO",$M53)&gt;0</formula>
    </cfRule>
    <cfRule type="expression" dxfId="14708" priority="897">
      <formula>SEARCH("EMESSO",$M53)&gt;0</formula>
    </cfRule>
    <cfRule type="expression" dxfId="14707" priority="898">
      <formula>SEARCH("RICHIESTO",$M53)&gt;0</formula>
    </cfRule>
    <cfRule type="expression" dxfId="14706" priority="899">
      <formula>SEARCH("DA CHIUDERE",$M53)&gt;0</formula>
    </cfRule>
    <cfRule type="expression" dxfId="14705" priority="900">
      <formula>SEARCH("INTERROTTO",$M53)&gt;0</formula>
    </cfRule>
  </conditionalFormatting>
  <conditionalFormatting sqref="M53">
    <cfRule type="expression" dxfId="14704" priority="889">
      <formula>SEARCH("IN CORSO",$M53)&gt;0</formula>
    </cfRule>
    <cfRule type="expression" dxfId="14703" priority="890">
      <formula>SEARCH("CHIUSO",$M53)&gt;0</formula>
    </cfRule>
    <cfRule type="expression" dxfId="14702" priority="891">
      <formula>SEARCH("EMESSO",$M53)&gt;0</formula>
    </cfRule>
    <cfRule type="expression" dxfId="14701" priority="892">
      <formula>SEARCH("RICHIESTO",$M53)&gt;0</formula>
    </cfRule>
    <cfRule type="expression" dxfId="14700" priority="893">
      <formula>SEARCH("DA CHIUDERE",$M53)&gt;0</formula>
    </cfRule>
    <cfRule type="expression" dxfId="14699" priority="894">
      <formula>SEARCH("INTERROTTO",$M53)&gt;0</formula>
    </cfRule>
  </conditionalFormatting>
  <conditionalFormatting sqref="S52">
    <cfRule type="expression" dxfId="14698" priority="865">
      <formula>SEARCH("IN CORSO",$M52)&gt;0</formula>
    </cfRule>
    <cfRule type="expression" dxfId="14697" priority="866">
      <formula>SEARCH("CHIUSO",$M52)&gt;0</formula>
    </cfRule>
    <cfRule type="expression" dxfId="14696" priority="867">
      <formula>SEARCH("EMESSO",$M52)&gt;0</formula>
    </cfRule>
    <cfRule type="expression" dxfId="14695" priority="868">
      <formula>SEARCH("RICHIESTO",$M52)&gt;0</formula>
    </cfRule>
    <cfRule type="expression" dxfId="14694" priority="869">
      <formula>SEARCH("DA CHIUDERE",$M52)&gt;0</formula>
    </cfRule>
    <cfRule type="expression" dxfId="14693" priority="870">
      <formula>SEARCH("INTERROTTO",$M52)&gt;0</formula>
    </cfRule>
  </conditionalFormatting>
  <conditionalFormatting sqref="E52:G52 N52:R52">
    <cfRule type="expression" dxfId="14692" priority="877">
      <formula>SEARCH("IN CORSO",$M52)&gt;0</formula>
    </cfRule>
    <cfRule type="expression" dxfId="14691" priority="878">
      <formula>SEARCH("CHIUSO",$M52)&gt;0</formula>
    </cfRule>
    <cfRule type="expression" dxfId="14690" priority="879">
      <formula>SEARCH("EMESSO",$M52)&gt;0</formula>
    </cfRule>
    <cfRule type="expression" dxfId="14689" priority="880">
      <formula>SEARCH("RICHIESTO",$M52)&gt;0</formula>
    </cfRule>
    <cfRule type="expression" dxfId="14688" priority="881">
      <formula>SEARCH("DA CHIUDERE",$M52)&gt;0</formula>
    </cfRule>
    <cfRule type="expression" dxfId="14687" priority="882">
      <formula>SEARCH("INTERROTTO",$M52)&gt;0</formula>
    </cfRule>
  </conditionalFormatting>
  <conditionalFormatting sqref="M52">
    <cfRule type="expression" dxfId="14686" priority="871">
      <formula>SEARCH("IN CORSO",$M52)&gt;0</formula>
    </cfRule>
    <cfRule type="expression" dxfId="14685" priority="872">
      <formula>SEARCH("CHIUSO",$M52)&gt;0</formula>
    </cfRule>
    <cfRule type="expression" dxfId="14684" priority="873">
      <formula>SEARCH("EMESSO",$M52)&gt;0</formula>
    </cfRule>
    <cfRule type="expression" dxfId="14683" priority="874">
      <formula>SEARCH("RICHIESTO",$M52)&gt;0</formula>
    </cfRule>
    <cfRule type="expression" dxfId="14682" priority="875">
      <formula>SEARCH("DA CHIUDERE",$M52)&gt;0</formula>
    </cfRule>
    <cfRule type="expression" dxfId="14681" priority="876">
      <formula>SEARCH("INTERROTTO",$M52)&gt;0</formula>
    </cfRule>
  </conditionalFormatting>
  <conditionalFormatting sqref="S51">
    <cfRule type="expression" dxfId="14680" priority="847">
      <formula>SEARCH("IN CORSO",$M51)&gt;0</formula>
    </cfRule>
    <cfRule type="expression" dxfId="14679" priority="848">
      <formula>SEARCH("CHIUSO",$M51)&gt;0</formula>
    </cfRule>
    <cfRule type="expression" dxfId="14678" priority="849">
      <formula>SEARCH("EMESSO",$M51)&gt;0</formula>
    </cfRule>
    <cfRule type="expression" dxfId="14677" priority="850">
      <formula>SEARCH("RICHIESTO",$M51)&gt;0</formula>
    </cfRule>
    <cfRule type="expression" dxfId="14676" priority="851">
      <formula>SEARCH("DA CHIUDERE",$M51)&gt;0</formula>
    </cfRule>
    <cfRule type="expression" dxfId="14675" priority="852">
      <formula>SEARCH("INTERROTTO",$M51)&gt;0</formula>
    </cfRule>
  </conditionalFormatting>
  <conditionalFormatting sqref="E51:G51 N51:R51">
    <cfRule type="expression" dxfId="14674" priority="859">
      <formula>SEARCH("IN CORSO",$M51)&gt;0</formula>
    </cfRule>
    <cfRule type="expression" dxfId="14673" priority="860">
      <formula>SEARCH("CHIUSO",$M51)&gt;0</formula>
    </cfRule>
    <cfRule type="expression" dxfId="14672" priority="861">
      <formula>SEARCH("EMESSO",$M51)&gt;0</formula>
    </cfRule>
    <cfRule type="expression" dxfId="14671" priority="862">
      <formula>SEARCH("RICHIESTO",$M51)&gt;0</formula>
    </cfRule>
    <cfRule type="expression" dxfId="14670" priority="863">
      <formula>SEARCH("DA CHIUDERE",$M51)&gt;0</formula>
    </cfRule>
    <cfRule type="expression" dxfId="14669" priority="864">
      <formula>SEARCH("INTERROTTO",$M51)&gt;0</formula>
    </cfRule>
  </conditionalFormatting>
  <conditionalFormatting sqref="M51">
    <cfRule type="expression" dxfId="14668" priority="853">
      <formula>SEARCH("IN CORSO",$M51)&gt;0</formula>
    </cfRule>
    <cfRule type="expression" dxfId="14667" priority="854">
      <formula>SEARCH("CHIUSO",$M51)&gt;0</formula>
    </cfRule>
    <cfRule type="expression" dxfId="14666" priority="855">
      <formula>SEARCH("EMESSO",$M51)&gt;0</formula>
    </cfRule>
    <cfRule type="expression" dxfId="14665" priority="856">
      <formula>SEARCH("RICHIESTO",$M51)&gt;0</formula>
    </cfRule>
    <cfRule type="expression" dxfId="14664" priority="857">
      <formula>SEARCH("DA CHIUDERE",$M51)&gt;0</formula>
    </cfRule>
    <cfRule type="expression" dxfId="14663" priority="858">
      <formula>SEARCH("INTERROTTO",$M51)&gt;0</formula>
    </cfRule>
  </conditionalFormatting>
  <conditionalFormatting sqref="S50">
    <cfRule type="expression" dxfId="14662" priority="829">
      <formula>SEARCH("IN CORSO",$M50)&gt;0</formula>
    </cfRule>
    <cfRule type="expression" dxfId="14661" priority="830">
      <formula>SEARCH("CHIUSO",$M50)&gt;0</formula>
    </cfRule>
    <cfRule type="expression" dxfId="14660" priority="831">
      <formula>SEARCH("EMESSO",$M50)&gt;0</formula>
    </cfRule>
    <cfRule type="expression" dxfId="14659" priority="832">
      <formula>SEARCH("RICHIESTO",$M50)&gt;0</formula>
    </cfRule>
    <cfRule type="expression" dxfId="14658" priority="833">
      <formula>SEARCH("DA CHIUDERE",$M50)&gt;0</formula>
    </cfRule>
    <cfRule type="expression" dxfId="14657" priority="834">
      <formula>SEARCH("INTERROTTO",$M50)&gt;0</formula>
    </cfRule>
  </conditionalFormatting>
  <conditionalFormatting sqref="E50:G50 N50:R50">
    <cfRule type="expression" dxfId="14656" priority="841">
      <formula>SEARCH("IN CORSO",$M50)&gt;0</formula>
    </cfRule>
    <cfRule type="expression" dxfId="14655" priority="842">
      <formula>SEARCH("CHIUSO",$M50)&gt;0</formula>
    </cfRule>
    <cfRule type="expression" dxfId="14654" priority="843">
      <formula>SEARCH("EMESSO",$M50)&gt;0</formula>
    </cfRule>
    <cfRule type="expression" dxfId="14653" priority="844">
      <formula>SEARCH("RICHIESTO",$M50)&gt;0</formula>
    </cfRule>
    <cfRule type="expression" dxfId="14652" priority="845">
      <formula>SEARCH("DA CHIUDERE",$M50)&gt;0</formula>
    </cfRule>
    <cfRule type="expression" dxfId="14651" priority="846">
      <formula>SEARCH("INTERROTTO",$M50)&gt;0</formula>
    </cfRule>
  </conditionalFormatting>
  <conditionalFormatting sqref="M50">
    <cfRule type="expression" dxfId="14650" priority="835">
      <formula>SEARCH("IN CORSO",$M50)&gt;0</formula>
    </cfRule>
    <cfRule type="expression" dxfId="14649" priority="836">
      <formula>SEARCH("CHIUSO",$M50)&gt;0</formula>
    </cfRule>
    <cfRule type="expression" dxfId="14648" priority="837">
      <formula>SEARCH("EMESSO",$M50)&gt;0</formula>
    </cfRule>
    <cfRule type="expression" dxfId="14647" priority="838">
      <formula>SEARCH("RICHIESTO",$M50)&gt;0</formula>
    </cfRule>
    <cfRule type="expression" dxfId="14646" priority="839">
      <formula>SEARCH("DA CHIUDERE",$M50)&gt;0</formula>
    </cfRule>
    <cfRule type="expression" dxfId="14645" priority="840">
      <formula>SEARCH("INTERROTTO",$M50)&gt;0</formula>
    </cfRule>
  </conditionalFormatting>
  <conditionalFormatting sqref="S49">
    <cfRule type="expression" dxfId="14644" priority="811">
      <formula>SEARCH("IN CORSO",$M49)&gt;0</formula>
    </cfRule>
    <cfRule type="expression" dxfId="14643" priority="812">
      <formula>SEARCH("CHIUSO",$M49)&gt;0</formula>
    </cfRule>
    <cfRule type="expression" dxfId="14642" priority="813">
      <formula>SEARCH("EMESSO",$M49)&gt;0</formula>
    </cfRule>
    <cfRule type="expression" dxfId="14641" priority="814">
      <formula>SEARCH("RICHIESTO",$M49)&gt;0</formula>
    </cfRule>
    <cfRule type="expression" dxfId="14640" priority="815">
      <formula>SEARCH("DA CHIUDERE",$M49)&gt;0</formula>
    </cfRule>
    <cfRule type="expression" dxfId="14639" priority="816">
      <formula>SEARCH("INTERROTTO",$M49)&gt;0</formula>
    </cfRule>
  </conditionalFormatting>
  <conditionalFormatting sqref="E49:G49 N49:R49">
    <cfRule type="expression" dxfId="14638" priority="823">
      <formula>SEARCH("IN CORSO",$M49)&gt;0</formula>
    </cfRule>
    <cfRule type="expression" dxfId="14637" priority="824">
      <formula>SEARCH("CHIUSO",$M49)&gt;0</formula>
    </cfRule>
    <cfRule type="expression" dxfId="14636" priority="825">
      <formula>SEARCH("EMESSO",$M49)&gt;0</formula>
    </cfRule>
    <cfRule type="expression" dxfId="14635" priority="826">
      <formula>SEARCH("RICHIESTO",$M49)&gt;0</formula>
    </cfRule>
    <cfRule type="expression" dxfId="14634" priority="827">
      <formula>SEARCH("DA CHIUDERE",$M49)&gt;0</formula>
    </cfRule>
    <cfRule type="expression" dxfId="14633" priority="828">
      <formula>SEARCH("INTERROTTO",$M49)&gt;0</formula>
    </cfRule>
  </conditionalFormatting>
  <conditionalFormatting sqref="M49">
    <cfRule type="expression" dxfId="14632" priority="817">
      <formula>SEARCH("IN CORSO",$M49)&gt;0</formula>
    </cfRule>
    <cfRule type="expression" dxfId="14631" priority="818">
      <formula>SEARCH("CHIUSO",$M49)&gt;0</formula>
    </cfRule>
    <cfRule type="expression" dxfId="14630" priority="819">
      <formula>SEARCH("EMESSO",$M49)&gt;0</formula>
    </cfRule>
    <cfRule type="expression" dxfId="14629" priority="820">
      <formula>SEARCH("RICHIESTO",$M49)&gt;0</formula>
    </cfRule>
    <cfRule type="expression" dxfId="14628" priority="821">
      <formula>SEARCH("DA CHIUDERE",$M49)&gt;0</formula>
    </cfRule>
    <cfRule type="expression" dxfId="14627" priority="822">
      <formula>SEARCH("INTERROTTO",$M49)&gt;0</formula>
    </cfRule>
  </conditionalFormatting>
  <conditionalFormatting sqref="S48">
    <cfRule type="expression" dxfId="14626" priority="793">
      <formula>SEARCH("IN CORSO",$M48)&gt;0</formula>
    </cfRule>
    <cfRule type="expression" dxfId="14625" priority="794">
      <formula>SEARCH("CHIUSO",$M48)&gt;0</formula>
    </cfRule>
    <cfRule type="expression" dxfId="14624" priority="795">
      <formula>SEARCH("EMESSO",$M48)&gt;0</formula>
    </cfRule>
    <cfRule type="expression" dxfId="14623" priority="796">
      <formula>SEARCH("RICHIESTO",$M48)&gt;0</formula>
    </cfRule>
    <cfRule type="expression" dxfId="14622" priority="797">
      <formula>SEARCH("DA CHIUDERE",$M48)&gt;0</formula>
    </cfRule>
    <cfRule type="expression" dxfId="14621" priority="798">
      <formula>SEARCH("INTERROTTO",$M48)&gt;0</formula>
    </cfRule>
  </conditionalFormatting>
  <conditionalFormatting sqref="E48:G48 N48:R48">
    <cfRule type="expression" dxfId="14620" priority="805">
      <formula>SEARCH("IN CORSO",$M48)&gt;0</formula>
    </cfRule>
    <cfRule type="expression" dxfId="14619" priority="806">
      <formula>SEARCH("CHIUSO",$M48)&gt;0</formula>
    </cfRule>
    <cfRule type="expression" dxfId="14618" priority="807">
      <formula>SEARCH("EMESSO",$M48)&gt;0</formula>
    </cfRule>
    <cfRule type="expression" dxfId="14617" priority="808">
      <formula>SEARCH("RICHIESTO",$M48)&gt;0</formula>
    </cfRule>
    <cfRule type="expression" dxfId="14616" priority="809">
      <formula>SEARCH("DA CHIUDERE",$M48)&gt;0</formula>
    </cfRule>
    <cfRule type="expression" dxfId="14615" priority="810">
      <formula>SEARCH("INTERROTTO",$M48)&gt;0</formula>
    </cfRule>
  </conditionalFormatting>
  <conditionalFormatting sqref="M48">
    <cfRule type="expression" dxfId="14614" priority="799">
      <formula>SEARCH("IN CORSO",$M48)&gt;0</formula>
    </cfRule>
    <cfRule type="expression" dxfId="14613" priority="800">
      <formula>SEARCH("CHIUSO",$M48)&gt;0</formula>
    </cfRule>
    <cfRule type="expression" dxfId="14612" priority="801">
      <formula>SEARCH("EMESSO",$M48)&gt;0</formula>
    </cfRule>
    <cfRule type="expression" dxfId="14611" priority="802">
      <formula>SEARCH("RICHIESTO",$M48)&gt;0</formula>
    </cfRule>
    <cfRule type="expression" dxfId="14610" priority="803">
      <formula>SEARCH("DA CHIUDERE",$M48)&gt;0</formula>
    </cfRule>
    <cfRule type="expression" dxfId="14609" priority="804">
      <formula>SEARCH("INTERROTTO",$M48)&gt;0</formula>
    </cfRule>
  </conditionalFormatting>
  <conditionalFormatting sqref="S47">
    <cfRule type="expression" dxfId="14608" priority="775">
      <formula>SEARCH("IN CORSO",$M47)&gt;0</formula>
    </cfRule>
    <cfRule type="expression" dxfId="14607" priority="776">
      <formula>SEARCH("CHIUSO",$M47)&gt;0</formula>
    </cfRule>
    <cfRule type="expression" dxfId="14606" priority="777">
      <formula>SEARCH("EMESSO",$M47)&gt;0</formula>
    </cfRule>
    <cfRule type="expression" dxfId="14605" priority="778">
      <formula>SEARCH("RICHIESTO",$M47)&gt;0</formula>
    </cfRule>
    <cfRule type="expression" dxfId="14604" priority="779">
      <formula>SEARCH("DA CHIUDERE",$M47)&gt;0</formula>
    </cfRule>
    <cfRule type="expression" dxfId="14603" priority="780">
      <formula>SEARCH("INTERROTTO",$M47)&gt;0</formula>
    </cfRule>
  </conditionalFormatting>
  <conditionalFormatting sqref="E47:G47 N47:R47">
    <cfRule type="expression" dxfId="14602" priority="787">
      <formula>SEARCH("IN CORSO",$M47)&gt;0</formula>
    </cfRule>
    <cfRule type="expression" dxfId="14601" priority="788">
      <formula>SEARCH("CHIUSO",$M47)&gt;0</formula>
    </cfRule>
    <cfRule type="expression" dxfId="14600" priority="789">
      <formula>SEARCH("EMESSO",$M47)&gt;0</formula>
    </cfRule>
    <cfRule type="expression" dxfId="14599" priority="790">
      <formula>SEARCH("RICHIESTO",$M47)&gt;0</formula>
    </cfRule>
    <cfRule type="expression" dxfId="14598" priority="791">
      <formula>SEARCH("DA CHIUDERE",$M47)&gt;0</formula>
    </cfRule>
    <cfRule type="expression" dxfId="14597" priority="792">
      <formula>SEARCH("INTERROTTO",$M47)&gt;0</formula>
    </cfRule>
  </conditionalFormatting>
  <conditionalFormatting sqref="M47">
    <cfRule type="expression" dxfId="14596" priority="781">
      <formula>SEARCH("IN CORSO",$M47)&gt;0</formula>
    </cfRule>
    <cfRule type="expression" dxfId="14595" priority="782">
      <formula>SEARCH("CHIUSO",$M47)&gt;0</formula>
    </cfRule>
    <cfRule type="expression" dxfId="14594" priority="783">
      <formula>SEARCH("EMESSO",$M47)&gt;0</formula>
    </cfRule>
    <cfRule type="expression" dxfId="14593" priority="784">
      <formula>SEARCH("RICHIESTO",$M47)&gt;0</formula>
    </cfRule>
    <cfRule type="expression" dxfId="14592" priority="785">
      <formula>SEARCH("DA CHIUDERE",$M47)&gt;0</formula>
    </cfRule>
    <cfRule type="expression" dxfId="14591" priority="786">
      <formula>SEARCH("INTERROTTO",$M47)&gt;0</formula>
    </cfRule>
  </conditionalFormatting>
  <conditionalFormatting sqref="S46">
    <cfRule type="expression" dxfId="14590" priority="757">
      <formula>SEARCH("IN CORSO",$M46)&gt;0</formula>
    </cfRule>
    <cfRule type="expression" dxfId="14589" priority="758">
      <formula>SEARCH("CHIUSO",$M46)&gt;0</formula>
    </cfRule>
    <cfRule type="expression" dxfId="14588" priority="759">
      <formula>SEARCH("EMESSO",$M46)&gt;0</formula>
    </cfRule>
    <cfRule type="expression" dxfId="14587" priority="760">
      <formula>SEARCH("RICHIESTO",$M46)&gt;0</formula>
    </cfRule>
    <cfRule type="expression" dxfId="14586" priority="761">
      <formula>SEARCH("DA CHIUDERE",$M46)&gt;0</formula>
    </cfRule>
    <cfRule type="expression" dxfId="14585" priority="762">
      <formula>SEARCH("INTERROTTO",$M46)&gt;0</formula>
    </cfRule>
  </conditionalFormatting>
  <conditionalFormatting sqref="E46:G46 N46:R46">
    <cfRule type="expression" dxfId="14584" priority="769">
      <formula>SEARCH("IN CORSO",$M46)&gt;0</formula>
    </cfRule>
    <cfRule type="expression" dxfId="14583" priority="770">
      <formula>SEARCH("CHIUSO",$M46)&gt;0</formula>
    </cfRule>
    <cfRule type="expression" dxfId="14582" priority="771">
      <formula>SEARCH("EMESSO",$M46)&gt;0</formula>
    </cfRule>
    <cfRule type="expression" dxfId="14581" priority="772">
      <formula>SEARCH("RICHIESTO",$M46)&gt;0</formula>
    </cfRule>
    <cfRule type="expression" dxfId="14580" priority="773">
      <formula>SEARCH("DA CHIUDERE",$M46)&gt;0</formula>
    </cfRule>
    <cfRule type="expression" dxfId="14579" priority="774">
      <formula>SEARCH("INTERROTTO",$M46)&gt;0</formula>
    </cfRule>
  </conditionalFormatting>
  <conditionalFormatting sqref="M46">
    <cfRule type="expression" dxfId="14578" priority="763">
      <formula>SEARCH("IN CORSO",$M46)&gt;0</formula>
    </cfRule>
    <cfRule type="expression" dxfId="14577" priority="764">
      <formula>SEARCH("CHIUSO",$M46)&gt;0</formula>
    </cfRule>
    <cfRule type="expression" dxfId="14576" priority="765">
      <formula>SEARCH("EMESSO",$M46)&gt;0</formula>
    </cfRule>
    <cfRule type="expression" dxfId="14575" priority="766">
      <formula>SEARCH("RICHIESTO",$M46)&gt;0</formula>
    </cfRule>
    <cfRule type="expression" dxfId="14574" priority="767">
      <formula>SEARCH("DA CHIUDERE",$M46)&gt;0</formula>
    </cfRule>
    <cfRule type="expression" dxfId="14573" priority="768">
      <formula>SEARCH("INTERROTTO",$M46)&gt;0</formula>
    </cfRule>
  </conditionalFormatting>
  <conditionalFormatting sqref="S45">
    <cfRule type="expression" dxfId="14572" priority="739">
      <formula>SEARCH("IN CORSO",$M45)&gt;0</formula>
    </cfRule>
    <cfRule type="expression" dxfId="14571" priority="740">
      <formula>SEARCH("CHIUSO",$M45)&gt;0</formula>
    </cfRule>
    <cfRule type="expression" dxfId="14570" priority="741">
      <formula>SEARCH("EMESSO",$M45)&gt;0</formula>
    </cfRule>
    <cfRule type="expression" dxfId="14569" priority="742">
      <formula>SEARCH("RICHIESTO",$M45)&gt;0</formula>
    </cfRule>
    <cfRule type="expression" dxfId="14568" priority="743">
      <formula>SEARCH("DA CHIUDERE",$M45)&gt;0</formula>
    </cfRule>
    <cfRule type="expression" dxfId="14567" priority="744">
      <formula>SEARCH("INTERROTTO",$M45)&gt;0</formula>
    </cfRule>
  </conditionalFormatting>
  <conditionalFormatting sqref="E45:G45 N45:R45">
    <cfRule type="expression" dxfId="14566" priority="751">
      <formula>SEARCH("IN CORSO",$M45)&gt;0</formula>
    </cfRule>
    <cfRule type="expression" dxfId="14565" priority="752">
      <formula>SEARCH("CHIUSO",$M45)&gt;0</formula>
    </cfRule>
    <cfRule type="expression" dxfId="14564" priority="753">
      <formula>SEARCH("EMESSO",$M45)&gt;0</formula>
    </cfRule>
    <cfRule type="expression" dxfId="14563" priority="754">
      <formula>SEARCH("RICHIESTO",$M45)&gt;0</formula>
    </cfRule>
    <cfRule type="expression" dxfId="14562" priority="755">
      <formula>SEARCH("DA CHIUDERE",$M45)&gt;0</formula>
    </cfRule>
    <cfRule type="expression" dxfId="14561" priority="756">
      <formula>SEARCH("INTERROTTO",$M45)&gt;0</formula>
    </cfRule>
  </conditionalFormatting>
  <conditionalFormatting sqref="M45">
    <cfRule type="expression" dxfId="14560" priority="745">
      <formula>SEARCH("IN CORSO",$M45)&gt;0</formula>
    </cfRule>
    <cfRule type="expression" dxfId="14559" priority="746">
      <formula>SEARCH("CHIUSO",$M45)&gt;0</formula>
    </cfRule>
    <cfRule type="expression" dxfId="14558" priority="747">
      <formula>SEARCH("EMESSO",$M45)&gt;0</formula>
    </cfRule>
    <cfRule type="expression" dxfId="14557" priority="748">
      <formula>SEARCH("RICHIESTO",$M45)&gt;0</formula>
    </cfRule>
    <cfRule type="expression" dxfId="14556" priority="749">
      <formula>SEARCH("DA CHIUDERE",$M45)&gt;0</formula>
    </cfRule>
    <cfRule type="expression" dxfId="14555" priority="750">
      <formula>SEARCH("INTERROTTO",$M45)&gt;0</formula>
    </cfRule>
  </conditionalFormatting>
  <conditionalFormatting sqref="S44">
    <cfRule type="expression" dxfId="14554" priority="721">
      <formula>SEARCH("IN CORSO",$M44)&gt;0</formula>
    </cfRule>
    <cfRule type="expression" dxfId="14553" priority="722">
      <formula>SEARCH("CHIUSO",$M44)&gt;0</formula>
    </cfRule>
    <cfRule type="expression" dxfId="14552" priority="723">
      <formula>SEARCH("EMESSO",$M44)&gt;0</formula>
    </cfRule>
    <cfRule type="expression" dxfId="14551" priority="724">
      <formula>SEARCH("RICHIESTO",$M44)&gt;0</formula>
    </cfRule>
    <cfRule type="expression" dxfId="14550" priority="725">
      <formula>SEARCH("DA CHIUDERE",$M44)&gt;0</formula>
    </cfRule>
    <cfRule type="expression" dxfId="14549" priority="726">
      <formula>SEARCH("INTERROTTO",$M44)&gt;0</formula>
    </cfRule>
  </conditionalFormatting>
  <conditionalFormatting sqref="E44:G44 N44:R44">
    <cfRule type="expression" dxfId="14548" priority="733">
      <formula>SEARCH("IN CORSO",$M44)&gt;0</formula>
    </cfRule>
    <cfRule type="expression" dxfId="14547" priority="734">
      <formula>SEARCH("CHIUSO",$M44)&gt;0</formula>
    </cfRule>
    <cfRule type="expression" dxfId="14546" priority="735">
      <formula>SEARCH("EMESSO",$M44)&gt;0</formula>
    </cfRule>
    <cfRule type="expression" dxfId="14545" priority="736">
      <formula>SEARCH("RICHIESTO",$M44)&gt;0</formula>
    </cfRule>
    <cfRule type="expression" dxfId="14544" priority="737">
      <formula>SEARCH("DA CHIUDERE",$M44)&gt;0</formula>
    </cfRule>
    <cfRule type="expression" dxfId="14543" priority="738">
      <formula>SEARCH("INTERROTTO",$M44)&gt;0</formula>
    </cfRule>
  </conditionalFormatting>
  <conditionalFormatting sqref="M44">
    <cfRule type="expression" dxfId="14542" priority="727">
      <formula>SEARCH("IN CORSO",$M44)&gt;0</formula>
    </cfRule>
    <cfRule type="expression" dxfId="14541" priority="728">
      <formula>SEARCH("CHIUSO",$M44)&gt;0</formula>
    </cfRule>
    <cfRule type="expression" dxfId="14540" priority="729">
      <formula>SEARCH("EMESSO",$M44)&gt;0</formula>
    </cfRule>
    <cfRule type="expression" dxfId="14539" priority="730">
      <formula>SEARCH("RICHIESTO",$M44)&gt;0</formula>
    </cfRule>
    <cfRule type="expression" dxfId="14538" priority="731">
      <formula>SEARCH("DA CHIUDERE",$M44)&gt;0</formula>
    </cfRule>
    <cfRule type="expression" dxfId="14537" priority="732">
      <formula>SEARCH("INTERROTTO",$M44)&gt;0</formula>
    </cfRule>
  </conditionalFormatting>
  <conditionalFormatting sqref="S43">
    <cfRule type="expression" dxfId="14536" priority="703">
      <formula>SEARCH("IN CORSO",$M43)&gt;0</formula>
    </cfRule>
    <cfRule type="expression" dxfId="14535" priority="704">
      <formula>SEARCH("CHIUSO",$M43)&gt;0</formula>
    </cfRule>
    <cfRule type="expression" dxfId="14534" priority="705">
      <formula>SEARCH("EMESSO",$M43)&gt;0</formula>
    </cfRule>
    <cfRule type="expression" dxfId="14533" priority="706">
      <formula>SEARCH("RICHIESTO",$M43)&gt;0</formula>
    </cfRule>
    <cfRule type="expression" dxfId="14532" priority="707">
      <formula>SEARCH("DA CHIUDERE",$M43)&gt;0</formula>
    </cfRule>
    <cfRule type="expression" dxfId="14531" priority="708">
      <formula>SEARCH("INTERROTTO",$M43)&gt;0</formula>
    </cfRule>
  </conditionalFormatting>
  <conditionalFormatting sqref="E43:G43 N43:R43">
    <cfRule type="expression" dxfId="14530" priority="715">
      <formula>SEARCH("IN CORSO",$M43)&gt;0</formula>
    </cfRule>
    <cfRule type="expression" dxfId="14529" priority="716">
      <formula>SEARCH("CHIUSO",$M43)&gt;0</formula>
    </cfRule>
    <cfRule type="expression" dxfId="14528" priority="717">
      <formula>SEARCH("EMESSO",$M43)&gt;0</formula>
    </cfRule>
    <cfRule type="expression" dxfId="14527" priority="718">
      <formula>SEARCH("RICHIESTO",$M43)&gt;0</formula>
    </cfRule>
    <cfRule type="expression" dxfId="14526" priority="719">
      <formula>SEARCH("DA CHIUDERE",$M43)&gt;0</formula>
    </cfRule>
    <cfRule type="expression" dxfId="14525" priority="720">
      <formula>SEARCH("INTERROTTO",$M43)&gt;0</formula>
    </cfRule>
  </conditionalFormatting>
  <conditionalFormatting sqref="M43">
    <cfRule type="expression" dxfId="14524" priority="709">
      <formula>SEARCH("IN CORSO",$M43)&gt;0</formula>
    </cfRule>
    <cfRule type="expression" dxfId="14523" priority="710">
      <formula>SEARCH("CHIUSO",$M43)&gt;0</formula>
    </cfRule>
    <cfRule type="expression" dxfId="14522" priority="711">
      <formula>SEARCH("EMESSO",$M43)&gt;0</formula>
    </cfRule>
    <cfRule type="expression" dxfId="14521" priority="712">
      <formula>SEARCH("RICHIESTO",$M43)&gt;0</formula>
    </cfRule>
    <cfRule type="expression" dxfId="14520" priority="713">
      <formula>SEARCH("DA CHIUDERE",$M43)&gt;0</formula>
    </cfRule>
    <cfRule type="expression" dxfId="14519" priority="714">
      <formula>SEARCH("INTERROTTO",$M43)&gt;0</formula>
    </cfRule>
  </conditionalFormatting>
  <conditionalFormatting sqref="S42">
    <cfRule type="expression" dxfId="14518" priority="685">
      <formula>SEARCH("IN CORSO",$M42)&gt;0</formula>
    </cfRule>
    <cfRule type="expression" dxfId="14517" priority="686">
      <formula>SEARCH("CHIUSO",$M42)&gt;0</formula>
    </cfRule>
    <cfRule type="expression" dxfId="14516" priority="687">
      <formula>SEARCH("EMESSO",$M42)&gt;0</formula>
    </cfRule>
    <cfRule type="expression" dxfId="14515" priority="688">
      <formula>SEARCH("RICHIESTO",$M42)&gt;0</formula>
    </cfRule>
    <cfRule type="expression" dxfId="14514" priority="689">
      <formula>SEARCH("DA CHIUDERE",$M42)&gt;0</formula>
    </cfRule>
    <cfRule type="expression" dxfId="14513" priority="690">
      <formula>SEARCH("INTERROTTO",$M42)&gt;0</formula>
    </cfRule>
  </conditionalFormatting>
  <conditionalFormatting sqref="E42:G42 N42:R42">
    <cfRule type="expression" dxfId="14512" priority="697">
      <formula>SEARCH("IN CORSO",$M42)&gt;0</formula>
    </cfRule>
    <cfRule type="expression" dxfId="14511" priority="698">
      <formula>SEARCH("CHIUSO",$M42)&gt;0</formula>
    </cfRule>
    <cfRule type="expression" dxfId="14510" priority="699">
      <formula>SEARCH("EMESSO",$M42)&gt;0</formula>
    </cfRule>
    <cfRule type="expression" dxfId="14509" priority="700">
      <formula>SEARCH("RICHIESTO",$M42)&gt;0</formula>
    </cfRule>
    <cfRule type="expression" dxfId="14508" priority="701">
      <formula>SEARCH("DA CHIUDERE",$M42)&gt;0</formula>
    </cfRule>
    <cfRule type="expression" dxfId="14507" priority="702">
      <formula>SEARCH("INTERROTTO",$M42)&gt;0</formula>
    </cfRule>
  </conditionalFormatting>
  <conditionalFormatting sqref="M42">
    <cfRule type="expression" dxfId="14506" priority="691">
      <formula>SEARCH("IN CORSO",$M42)&gt;0</formula>
    </cfRule>
    <cfRule type="expression" dxfId="14505" priority="692">
      <formula>SEARCH("CHIUSO",$M42)&gt;0</formula>
    </cfRule>
    <cfRule type="expression" dxfId="14504" priority="693">
      <formula>SEARCH("EMESSO",$M42)&gt;0</formula>
    </cfRule>
    <cfRule type="expression" dxfId="14503" priority="694">
      <formula>SEARCH("RICHIESTO",$M42)&gt;0</formula>
    </cfRule>
    <cfRule type="expression" dxfId="14502" priority="695">
      <formula>SEARCH("DA CHIUDERE",$M42)&gt;0</formula>
    </cfRule>
    <cfRule type="expression" dxfId="14501" priority="696">
      <formula>SEARCH("INTERROTTO",$M42)&gt;0</formula>
    </cfRule>
  </conditionalFormatting>
  <conditionalFormatting sqref="S41">
    <cfRule type="expression" dxfId="14500" priority="667">
      <formula>SEARCH("IN CORSO",$M41)&gt;0</formula>
    </cfRule>
    <cfRule type="expression" dxfId="14499" priority="668">
      <formula>SEARCH("CHIUSO",$M41)&gt;0</formula>
    </cfRule>
    <cfRule type="expression" dxfId="14498" priority="669">
      <formula>SEARCH("EMESSO",$M41)&gt;0</formula>
    </cfRule>
    <cfRule type="expression" dxfId="14497" priority="670">
      <formula>SEARCH("RICHIESTO",$M41)&gt;0</formula>
    </cfRule>
    <cfRule type="expression" dxfId="14496" priority="671">
      <formula>SEARCH("DA CHIUDERE",$M41)&gt;0</formula>
    </cfRule>
    <cfRule type="expression" dxfId="14495" priority="672">
      <formula>SEARCH("INTERROTTO",$M41)&gt;0</formula>
    </cfRule>
  </conditionalFormatting>
  <conditionalFormatting sqref="E41:G41 N41:R41">
    <cfRule type="expression" dxfId="14494" priority="679">
      <formula>SEARCH("IN CORSO",$M41)&gt;0</formula>
    </cfRule>
    <cfRule type="expression" dxfId="14493" priority="680">
      <formula>SEARCH("CHIUSO",$M41)&gt;0</formula>
    </cfRule>
    <cfRule type="expression" dxfId="14492" priority="681">
      <formula>SEARCH("EMESSO",$M41)&gt;0</formula>
    </cfRule>
    <cfRule type="expression" dxfId="14491" priority="682">
      <formula>SEARCH("RICHIESTO",$M41)&gt;0</formula>
    </cfRule>
    <cfRule type="expression" dxfId="14490" priority="683">
      <formula>SEARCH("DA CHIUDERE",$M41)&gt;0</formula>
    </cfRule>
    <cfRule type="expression" dxfId="14489" priority="684">
      <formula>SEARCH("INTERROTTO",$M41)&gt;0</formula>
    </cfRule>
  </conditionalFormatting>
  <conditionalFormatting sqref="M41">
    <cfRule type="expression" dxfId="14488" priority="673">
      <formula>SEARCH("IN CORSO",$M41)&gt;0</formula>
    </cfRule>
    <cfRule type="expression" dxfId="14487" priority="674">
      <formula>SEARCH("CHIUSO",$M41)&gt;0</formula>
    </cfRule>
    <cfRule type="expression" dxfId="14486" priority="675">
      <formula>SEARCH("EMESSO",$M41)&gt;0</formula>
    </cfRule>
    <cfRule type="expression" dxfId="14485" priority="676">
      <formula>SEARCH("RICHIESTO",$M41)&gt;0</formula>
    </cfRule>
    <cfRule type="expression" dxfId="14484" priority="677">
      <formula>SEARCH("DA CHIUDERE",$M41)&gt;0</formula>
    </cfRule>
    <cfRule type="expression" dxfId="14483" priority="678">
      <formula>SEARCH("INTERROTTO",$M41)&gt;0</formula>
    </cfRule>
  </conditionalFormatting>
  <conditionalFormatting sqref="S40">
    <cfRule type="expression" dxfId="14482" priority="649">
      <formula>SEARCH("IN CORSO",$M40)&gt;0</formula>
    </cfRule>
    <cfRule type="expression" dxfId="14481" priority="650">
      <formula>SEARCH("CHIUSO",$M40)&gt;0</formula>
    </cfRule>
    <cfRule type="expression" dxfId="14480" priority="651">
      <formula>SEARCH("EMESSO",$M40)&gt;0</formula>
    </cfRule>
    <cfRule type="expression" dxfId="14479" priority="652">
      <formula>SEARCH("RICHIESTO",$M40)&gt;0</formula>
    </cfRule>
    <cfRule type="expression" dxfId="14478" priority="653">
      <formula>SEARCH("DA CHIUDERE",$M40)&gt;0</formula>
    </cfRule>
    <cfRule type="expression" dxfId="14477" priority="654">
      <formula>SEARCH("INTERROTTO",$M40)&gt;0</formula>
    </cfRule>
  </conditionalFormatting>
  <conditionalFormatting sqref="E40:G40 N40:R40">
    <cfRule type="expression" dxfId="14476" priority="661">
      <formula>SEARCH("IN CORSO",$M40)&gt;0</formula>
    </cfRule>
    <cfRule type="expression" dxfId="14475" priority="662">
      <formula>SEARCH("CHIUSO",$M40)&gt;0</formula>
    </cfRule>
    <cfRule type="expression" dxfId="14474" priority="663">
      <formula>SEARCH("EMESSO",$M40)&gt;0</formula>
    </cfRule>
    <cfRule type="expression" dxfId="14473" priority="664">
      <formula>SEARCH("RICHIESTO",$M40)&gt;0</formula>
    </cfRule>
    <cfRule type="expression" dxfId="14472" priority="665">
      <formula>SEARCH("DA CHIUDERE",$M40)&gt;0</formula>
    </cfRule>
    <cfRule type="expression" dxfId="14471" priority="666">
      <formula>SEARCH("INTERROTTO",$M40)&gt;0</formula>
    </cfRule>
  </conditionalFormatting>
  <conditionalFormatting sqref="M40">
    <cfRule type="expression" dxfId="14470" priority="655">
      <formula>SEARCH("IN CORSO",$M40)&gt;0</formula>
    </cfRule>
    <cfRule type="expression" dxfId="14469" priority="656">
      <formula>SEARCH("CHIUSO",$M40)&gt;0</formula>
    </cfRule>
    <cfRule type="expression" dxfId="14468" priority="657">
      <formula>SEARCH("EMESSO",$M40)&gt;0</formula>
    </cfRule>
    <cfRule type="expression" dxfId="14467" priority="658">
      <formula>SEARCH("RICHIESTO",$M40)&gt;0</formula>
    </cfRule>
    <cfRule type="expression" dxfId="14466" priority="659">
      <formula>SEARCH("DA CHIUDERE",$M40)&gt;0</formula>
    </cfRule>
    <cfRule type="expression" dxfId="14465" priority="660">
      <formula>SEARCH("INTERROTTO",$M40)&gt;0</formula>
    </cfRule>
  </conditionalFormatting>
  <conditionalFormatting sqref="S39">
    <cfRule type="expression" dxfId="14464" priority="631">
      <formula>SEARCH("IN CORSO",$M39)&gt;0</formula>
    </cfRule>
    <cfRule type="expression" dxfId="14463" priority="632">
      <formula>SEARCH("CHIUSO",$M39)&gt;0</formula>
    </cfRule>
    <cfRule type="expression" dxfId="14462" priority="633">
      <formula>SEARCH("EMESSO",$M39)&gt;0</formula>
    </cfRule>
    <cfRule type="expression" dxfId="14461" priority="634">
      <formula>SEARCH("RICHIESTO",$M39)&gt;0</formula>
    </cfRule>
    <cfRule type="expression" dxfId="14460" priority="635">
      <formula>SEARCH("DA CHIUDERE",$M39)&gt;0</formula>
    </cfRule>
    <cfRule type="expression" dxfId="14459" priority="636">
      <formula>SEARCH("INTERROTTO",$M39)&gt;0</formula>
    </cfRule>
  </conditionalFormatting>
  <conditionalFormatting sqref="E39:G39 N39:R39">
    <cfRule type="expression" dxfId="14458" priority="643">
      <formula>SEARCH("IN CORSO",$M39)&gt;0</formula>
    </cfRule>
    <cfRule type="expression" dxfId="14457" priority="644">
      <formula>SEARCH("CHIUSO",$M39)&gt;0</formula>
    </cfRule>
    <cfRule type="expression" dxfId="14456" priority="645">
      <formula>SEARCH("EMESSO",$M39)&gt;0</formula>
    </cfRule>
    <cfRule type="expression" dxfId="14455" priority="646">
      <formula>SEARCH("RICHIESTO",$M39)&gt;0</formula>
    </cfRule>
    <cfRule type="expression" dxfId="14454" priority="647">
      <formula>SEARCH("DA CHIUDERE",$M39)&gt;0</formula>
    </cfRule>
    <cfRule type="expression" dxfId="14453" priority="648">
      <formula>SEARCH("INTERROTTO",$M39)&gt;0</formula>
    </cfRule>
  </conditionalFormatting>
  <conditionalFormatting sqref="M39">
    <cfRule type="expression" dxfId="14452" priority="637">
      <formula>SEARCH("IN CORSO",$M39)&gt;0</formula>
    </cfRule>
    <cfRule type="expression" dxfId="14451" priority="638">
      <formula>SEARCH("CHIUSO",$M39)&gt;0</formula>
    </cfRule>
    <cfRule type="expression" dxfId="14450" priority="639">
      <formula>SEARCH("EMESSO",$M39)&gt;0</formula>
    </cfRule>
    <cfRule type="expression" dxfId="14449" priority="640">
      <formula>SEARCH("RICHIESTO",$M39)&gt;0</formula>
    </cfRule>
    <cfRule type="expression" dxfId="14448" priority="641">
      <formula>SEARCH("DA CHIUDERE",$M39)&gt;0</formula>
    </cfRule>
    <cfRule type="expression" dxfId="14447" priority="642">
      <formula>SEARCH("INTERROTTO",$M39)&gt;0</formula>
    </cfRule>
  </conditionalFormatting>
  <conditionalFormatting sqref="S38">
    <cfRule type="expression" dxfId="14446" priority="613">
      <formula>SEARCH("IN CORSO",$M38)&gt;0</formula>
    </cfRule>
    <cfRule type="expression" dxfId="14445" priority="614">
      <formula>SEARCH("CHIUSO",$M38)&gt;0</formula>
    </cfRule>
    <cfRule type="expression" dxfId="14444" priority="615">
      <formula>SEARCH("EMESSO",$M38)&gt;0</formula>
    </cfRule>
    <cfRule type="expression" dxfId="14443" priority="616">
      <formula>SEARCH("RICHIESTO",$M38)&gt;0</formula>
    </cfRule>
    <cfRule type="expression" dxfId="14442" priority="617">
      <formula>SEARCH("DA CHIUDERE",$M38)&gt;0</formula>
    </cfRule>
    <cfRule type="expression" dxfId="14441" priority="618">
      <formula>SEARCH("INTERROTTO",$M38)&gt;0</formula>
    </cfRule>
  </conditionalFormatting>
  <conditionalFormatting sqref="E38:G38 N38:R38">
    <cfRule type="expression" dxfId="14440" priority="625">
      <formula>SEARCH("IN CORSO",$M38)&gt;0</formula>
    </cfRule>
    <cfRule type="expression" dxfId="14439" priority="626">
      <formula>SEARCH("CHIUSO",$M38)&gt;0</formula>
    </cfRule>
    <cfRule type="expression" dxfId="14438" priority="627">
      <formula>SEARCH("EMESSO",$M38)&gt;0</formula>
    </cfRule>
    <cfRule type="expression" dxfId="14437" priority="628">
      <formula>SEARCH("RICHIESTO",$M38)&gt;0</formula>
    </cfRule>
    <cfRule type="expression" dxfId="14436" priority="629">
      <formula>SEARCH("DA CHIUDERE",$M38)&gt;0</formula>
    </cfRule>
    <cfRule type="expression" dxfId="14435" priority="630">
      <formula>SEARCH("INTERROTTO",$M38)&gt;0</formula>
    </cfRule>
  </conditionalFormatting>
  <conditionalFormatting sqref="M38">
    <cfRule type="expression" dxfId="14434" priority="619">
      <formula>SEARCH("IN CORSO",$M38)&gt;0</formula>
    </cfRule>
    <cfRule type="expression" dxfId="14433" priority="620">
      <formula>SEARCH("CHIUSO",$M38)&gt;0</formula>
    </cfRule>
    <cfRule type="expression" dxfId="14432" priority="621">
      <formula>SEARCH("EMESSO",$M38)&gt;0</formula>
    </cfRule>
    <cfRule type="expression" dxfId="14431" priority="622">
      <formula>SEARCH("RICHIESTO",$M38)&gt;0</formula>
    </cfRule>
    <cfRule type="expression" dxfId="14430" priority="623">
      <formula>SEARCH("DA CHIUDERE",$M38)&gt;0</formula>
    </cfRule>
    <cfRule type="expression" dxfId="14429" priority="624">
      <formula>SEARCH("INTERROTTO",$M38)&gt;0</formula>
    </cfRule>
  </conditionalFormatting>
  <conditionalFormatting sqref="S37">
    <cfRule type="expression" dxfId="14428" priority="595">
      <formula>SEARCH("IN CORSO",$M37)&gt;0</formula>
    </cfRule>
    <cfRule type="expression" dxfId="14427" priority="596">
      <formula>SEARCH("CHIUSO",$M37)&gt;0</formula>
    </cfRule>
    <cfRule type="expression" dxfId="14426" priority="597">
      <formula>SEARCH("EMESSO",$M37)&gt;0</formula>
    </cfRule>
    <cfRule type="expression" dxfId="14425" priority="598">
      <formula>SEARCH("RICHIESTO",$M37)&gt;0</formula>
    </cfRule>
    <cfRule type="expression" dxfId="14424" priority="599">
      <formula>SEARCH("DA CHIUDERE",$M37)&gt;0</formula>
    </cfRule>
    <cfRule type="expression" dxfId="14423" priority="600">
      <formula>SEARCH("INTERROTTO",$M37)&gt;0</formula>
    </cfRule>
  </conditionalFormatting>
  <conditionalFormatting sqref="E37:G37 N37:R37">
    <cfRule type="expression" dxfId="14422" priority="607">
      <formula>SEARCH("IN CORSO",$M37)&gt;0</formula>
    </cfRule>
    <cfRule type="expression" dxfId="14421" priority="608">
      <formula>SEARCH("CHIUSO",$M37)&gt;0</formula>
    </cfRule>
    <cfRule type="expression" dxfId="14420" priority="609">
      <formula>SEARCH("EMESSO",$M37)&gt;0</formula>
    </cfRule>
    <cfRule type="expression" dxfId="14419" priority="610">
      <formula>SEARCH("RICHIESTO",$M37)&gt;0</formula>
    </cfRule>
    <cfRule type="expression" dxfId="14418" priority="611">
      <formula>SEARCH("DA CHIUDERE",$M37)&gt;0</formula>
    </cfRule>
    <cfRule type="expression" dxfId="14417" priority="612">
      <formula>SEARCH("INTERROTTO",$M37)&gt;0</formula>
    </cfRule>
  </conditionalFormatting>
  <conditionalFormatting sqref="M37">
    <cfRule type="expression" dxfId="14416" priority="601">
      <formula>SEARCH("IN CORSO",$M37)&gt;0</formula>
    </cfRule>
    <cfRule type="expression" dxfId="14415" priority="602">
      <formula>SEARCH("CHIUSO",$M37)&gt;0</formula>
    </cfRule>
    <cfRule type="expression" dxfId="14414" priority="603">
      <formula>SEARCH("EMESSO",$M37)&gt;0</formula>
    </cfRule>
    <cfRule type="expression" dxfId="14413" priority="604">
      <formula>SEARCH("RICHIESTO",$M37)&gt;0</formula>
    </cfRule>
    <cfRule type="expression" dxfId="14412" priority="605">
      <formula>SEARCH("DA CHIUDERE",$M37)&gt;0</formula>
    </cfRule>
    <cfRule type="expression" dxfId="14411" priority="606">
      <formula>SEARCH("INTERROTTO",$M37)&gt;0</formula>
    </cfRule>
  </conditionalFormatting>
  <conditionalFormatting sqref="S36">
    <cfRule type="expression" dxfId="14410" priority="577">
      <formula>SEARCH("IN CORSO",$M36)&gt;0</formula>
    </cfRule>
    <cfRule type="expression" dxfId="14409" priority="578">
      <formula>SEARCH("CHIUSO",$M36)&gt;0</formula>
    </cfRule>
    <cfRule type="expression" dxfId="14408" priority="579">
      <formula>SEARCH("EMESSO",$M36)&gt;0</formula>
    </cfRule>
    <cfRule type="expression" dxfId="14407" priority="580">
      <formula>SEARCH("RICHIESTO",$M36)&gt;0</formula>
    </cfRule>
    <cfRule type="expression" dxfId="14406" priority="581">
      <formula>SEARCH("DA CHIUDERE",$M36)&gt;0</formula>
    </cfRule>
    <cfRule type="expression" dxfId="14405" priority="582">
      <formula>SEARCH("INTERROTTO",$M36)&gt;0</formula>
    </cfRule>
  </conditionalFormatting>
  <conditionalFormatting sqref="E36:G36 N36:R36">
    <cfRule type="expression" dxfId="14404" priority="589">
      <formula>SEARCH("IN CORSO",$M36)&gt;0</formula>
    </cfRule>
    <cfRule type="expression" dxfId="14403" priority="590">
      <formula>SEARCH("CHIUSO",$M36)&gt;0</formula>
    </cfRule>
    <cfRule type="expression" dxfId="14402" priority="591">
      <formula>SEARCH("EMESSO",$M36)&gt;0</formula>
    </cfRule>
    <cfRule type="expression" dxfId="14401" priority="592">
      <formula>SEARCH("RICHIESTO",$M36)&gt;0</formula>
    </cfRule>
    <cfRule type="expression" dxfId="14400" priority="593">
      <formula>SEARCH("DA CHIUDERE",$M36)&gt;0</formula>
    </cfRule>
    <cfRule type="expression" dxfId="14399" priority="594">
      <formula>SEARCH("INTERROTTO",$M36)&gt;0</formula>
    </cfRule>
  </conditionalFormatting>
  <conditionalFormatting sqref="M36">
    <cfRule type="expression" dxfId="14398" priority="583">
      <formula>SEARCH("IN CORSO",$M36)&gt;0</formula>
    </cfRule>
    <cfRule type="expression" dxfId="14397" priority="584">
      <formula>SEARCH("CHIUSO",$M36)&gt;0</formula>
    </cfRule>
    <cfRule type="expression" dxfId="14396" priority="585">
      <formula>SEARCH("EMESSO",$M36)&gt;0</formula>
    </cfRule>
    <cfRule type="expression" dxfId="14395" priority="586">
      <formula>SEARCH("RICHIESTO",$M36)&gt;0</formula>
    </cfRule>
    <cfRule type="expression" dxfId="14394" priority="587">
      <formula>SEARCH("DA CHIUDERE",$M36)&gt;0</formula>
    </cfRule>
    <cfRule type="expression" dxfId="14393" priority="588">
      <formula>SEARCH("INTERROTTO",$M36)&gt;0</formula>
    </cfRule>
  </conditionalFormatting>
  <conditionalFormatting sqref="S35">
    <cfRule type="expression" dxfId="14392" priority="559">
      <formula>SEARCH("IN CORSO",$M35)&gt;0</formula>
    </cfRule>
    <cfRule type="expression" dxfId="14391" priority="560">
      <formula>SEARCH("CHIUSO",$M35)&gt;0</formula>
    </cfRule>
    <cfRule type="expression" dxfId="14390" priority="561">
      <formula>SEARCH("EMESSO",$M35)&gt;0</formula>
    </cfRule>
    <cfRule type="expression" dxfId="14389" priority="562">
      <formula>SEARCH("RICHIESTO",$M35)&gt;0</formula>
    </cfRule>
    <cfRule type="expression" dxfId="14388" priority="563">
      <formula>SEARCH("DA CHIUDERE",$M35)&gt;0</formula>
    </cfRule>
    <cfRule type="expression" dxfId="14387" priority="564">
      <formula>SEARCH("INTERROTTO",$M35)&gt;0</formula>
    </cfRule>
  </conditionalFormatting>
  <conditionalFormatting sqref="E35:G35 N35:R35">
    <cfRule type="expression" dxfId="14386" priority="571">
      <formula>SEARCH("IN CORSO",$M35)&gt;0</formula>
    </cfRule>
    <cfRule type="expression" dxfId="14385" priority="572">
      <formula>SEARCH("CHIUSO",$M35)&gt;0</formula>
    </cfRule>
    <cfRule type="expression" dxfId="14384" priority="573">
      <formula>SEARCH("EMESSO",$M35)&gt;0</formula>
    </cfRule>
    <cfRule type="expression" dxfId="14383" priority="574">
      <formula>SEARCH("RICHIESTO",$M35)&gt;0</formula>
    </cfRule>
    <cfRule type="expression" dxfId="14382" priority="575">
      <formula>SEARCH("DA CHIUDERE",$M35)&gt;0</formula>
    </cfRule>
    <cfRule type="expression" dxfId="14381" priority="576">
      <formula>SEARCH("INTERROTTO",$M35)&gt;0</formula>
    </cfRule>
  </conditionalFormatting>
  <conditionalFormatting sqref="M35">
    <cfRule type="expression" dxfId="14380" priority="565">
      <formula>SEARCH("IN CORSO",$M35)&gt;0</formula>
    </cfRule>
    <cfRule type="expression" dxfId="14379" priority="566">
      <formula>SEARCH("CHIUSO",$M35)&gt;0</formula>
    </cfRule>
    <cfRule type="expression" dxfId="14378" priority="567">
      <formula>SEARCH("EMESSO",$M35)&gt;0</formula>
    </cfRule>
    <cfRule type="expression" dxfId="14377" priority="568">
      <formula>SEARCH("RICHIESTO",$M35)&gt;0</formula>
    </cfRule>
    <cfRule type="expression" dxfId="14376" priority="569">
      <formula>SEARCH("DA CHIUDERE",$M35)&gt;0</formula>
    </cfRule>
    <cfRule type="expression" dxfId="14375" priority="570">
      <formula>SEARCH("INTERROTTO",$M35)&gt;0</formula>
    </cfRule>
  </conditionalFormatting>
  <conditionalFormatting sqref="S34">
    <cfRule type="expression" dxfId="14374" priority="541">
      <formula>SEARCH("IN CORSO",$M34)&gt;0</formula>
    </cfRule>
    <cfRule type="expression" dxfId="14373" priority="542">
      <formula>SEARCH("CHIUSO",$M34)&gt;0</formula>
    </cfRule>
    <cfRule type="expression" dxfId="14372" priority="543">
      <formula>SEARCH("EMESSO",$M34)&gt;0</formula>
    </cfRule>
    <cfRule type="expression" dxfId="14371" priority="544">
      <formula>SEARCH("RICHIESTO",$M34)&gt;0</formula>
    </cfRule>
    <cfRule type="expression" dxfId="14370" priority="545">
      <formula>SEARCH("DA CHIUDERE",$M34)&gt;0</formula>
    </cfRule>
    <cfRule type="expression" dxfId="14369" priority="546">
      <formula>SEARCH("INTERROTTO",$M34)&gt;0</formula>
    </cfRule>
  </conditionalFormatting>
  <conditionalFormatting sqref="E34:G34 N34:R34">
    <cfRule type="expression" dxfId="14368" priority="553">
      <formula>SEARCH("IN CORSO",$M34)&gt;0</formula>
    </cfRule>
    <cfRule type="expression" dxfId="14367" priority="554">
      <formula>SEARCH("CHIUSO",$M34)&gt;0</formula>
    </cfRule>
    <cfRule type="expression" dxfId="14366" priority="555">
      <formula>SEARCH("EMESSO",$M34)&gt;0</formula>
    </cfRule>
    <cfRule type="expression" dxfId="14365" priority="556">
      <formula>SEARCH("RICHIESTO",$M34)&gt;0</formula>
    </cfRule>
    <cfRule type="expression" dxfId="14364" priority="557">
      <formula>SEARCH("DA CHIUDERE",$M34)&gt;0</formula>
    </cfRule>
    <cfRule type="expression" dxfId="14363" priority="558">
      <formula>SEARCH("INTERROTTO",$M34)&gt;0</formula>
    </cfRule>
  </conditionalFormatting>
  <conditionalFormatting sqref="M34">
    <cfRule type="expression" dxfId="14362" priority="547">
      <formula>SEARCH("IN CORSO",$M34)&gt;0</formula>
    </cfRule>
    <cfRule type="expression" dxfId="14361" priority="548">
      <formula>SEARCH("CHIUSO",$M34)&gt;0</formula>
    </cfRule>
    <cfRule type="expression" dxfId="14360" priority="549">
      <formula>SEARCH("EMESSO",$M34)&gt;0</formula>
    </cfRule>
    <cfRule type="expression" dxfId="14359" priority="550">
      <formula>SEARCH("RICHIESTO",$M34)&gt;0</formula>
    </cfRule>
    <cfRule type="expression" dxfId="14358" priority="551">
      <formula>SEARCH("DA CHIUDERE",$M34)&gt;0</formula>
    </cfRule>
    <cfRule type="expression" dxfId="14357" priority="552">
      <formula>SEARCH("INTERROTTO",$M34)&gt;0</formula>
    </cfRule>
  </conditionalFormatting>
  <conditionalFormatting sqref="S33">
    <cfRule type="expression" dxfId="14356" priority="523">
      <formula>SEARCH("IN CORSO",$M33)&gt;0</formula>
    </cfRule>
    <cfRule type="expression" dxfId="14355" priority="524">
      <formula>SEARCH("CHIUSO",$M33)&gt;0</formula>
    </cfRule>
    <cfRule type="expression" dxfId="14354" priority="525">
      <formula>SEARCH("EMESSO",$M33)&gt;0</formula>
    </cfRule>
    <cfRule type="expression" dxfId="14353" priority="526">
      <formula>SEARCH("RICHIESTO",$M33)&gt;0</formula>
    </cfRule>
    <cfRule type="expression" dxfId="14352" priority="527">
      <formula>SEARCH("DA CHIUDERE",$M33)&gt;0</formula>
    </cfRule>
    <cfRule type="expression" dxfId="14351" priority="528">
      <formula>SEARCH("INTERROTTO",$M33)&gt;0</formula>
    </cfRule>
  </conditionalFormatting>
  <conditionalFormatting sqref="E33:G33 N33:R33">
    <cfRule type="expression" dxfId="14350" priority="535">
      <formula>SEARCH("IN CORSO",$M33)&gt;0</formula>
    </cfRule>
    <cfRule type="expression" dxfId="14349" priority="536">
      <formula>SEARCH("CHIUSO",$M33)&gt;0</formula>
    </cfRule>
    <cfRule type="expression" dxfId="14348" priority="537">
      <formula>SEARCH("EMESSO",$M33)&gt;0</formula>
    </cfRule>
    <cfRule type="expression" dxfId="14347" priority="538">
      <formula>SEARCH("RICHIESTO",$M33)&gt;0</formula>
    </cfRule>
    <cfRule type="expression" dxfId="14346" priority="539">
      <formula>SEARCH("DA CHIUDERE",$M33)&gt;0</formula>
    </cfRule>
    <cfRule type="expression" dxfId="14345" priority="540">
      <formula>SEARCH("INTERROTTO",$M33)&gt;0</formula>
    </cfRule>
  </conditionalFormatting>
  <conditionalFormatting sqref="M33">
    <cfRule type="expression" dxfId="14344" priority="529">
      <formula>SEARCH("IN CORSO",$M33)&gt;0</formula>
    </cfRule>
    <cfRule type="expression" dxfId="14343" priority="530">
      <formula>SEARCH("CHIUSO",$M33)&gt;0</formula>
    </cfRule>
    <cfRule type="expression" dxfId="14342" priority="531">
      <formula>SEARCH("EMESSO",$M33)&gt;0</formula>
    </cfRule>
    <cfRule type="expression" dxfId="14341" priority="532">
      <formula>SEARCH("RICHIESTO",$M33)&gt;0</formula>
    </cfRule>
    <cfRule type="expression" dxfId="14340" priority="533">
      <formula>SEARCH("DA CHIUDERE",$M33)&gt;0</formula>
    </cfRule>
    <cfRule type="expression" dxfId="14339" priority="534">
      <formula>SEARCH("INTERROTTO",$M33)&gt;0</formula>
    </cfRule>
  </conditionalFormatting>
  <conditionalFormatting sqref="S32">
    <cfRule type="expression" dxfId="14338" priority="505">
      <formula>SEARCH("IN CORSO",$M32)&gt;0</formula>
    </cfRule>
    <cfRule type="expression" dxfId="14337" priority="506">
      <formula>SEARCH("CHIUSO",$M32)&gt;0</formula>
    </cfRule>
    <cfRule type="expression" dxfId="14336" priority="507">
      <formula>SEARCH("EMESSO",$M32)&gt;0</formula>
    </cfRule>
    <cfRule type="expression" dxfId="14335" priority="508">
      <formula>SEARCH("RICHIESTO",$M32)&gt;0</formula>
    </cfRule>
    <cfRule type="expression" dxfId="14334" priority="509">
      <formula>SEARCH("DA CHIUDERE",$M32)&gt;0</formula>
    </cfRule>
    <cfRule type="expression" dxfId="14333" priority="510">
      <formula>SEARCH("INTERROTTO",$M32)&gt;0</formula>
    </cfRule>
  </conditionalFormatting>
  <conditionalFormatting sqref="E32:G32 N32:R32">
    <cfRule type="expression" dxfId="14332" priority="517">
      <formula>SEARCH("IN CORSO",$M32)&gt;0</formula>
    </cfRule>
    <cfRule type="expression" dxfId="14331" priority="518">
      <formula>SEARCH("CHIUSO",$M32)&gt;0</formula>
    </cfRule>
    <cfRule type="expression" dxfId="14330" priority="519">
      <formula>SEARCH("EMESSO",$M32)&gt;0</formula>
    </cfRule>
    <cfRule type="expression" dxfId="14329" priority="520">
      <formula>SEARCH("RICHIESTO",$M32)&gt;0</formula>
    </cfRule>
    <cfRule type="expression" dxfId="14328" priority="521">
      <formula>SEARCH("DA CHIUDERE",$M32)&gt;0</formula>
    </cfRule>
    <cfRule type="expression" dxfId="14327" priority="522">
      <formula>SEARCH("INTERROTTO",$M32)&gt;0</formula>
    </cfRule>
  </conditionalFormatting>
  <conditionalFormatting sqref="M32">
    <cfRule type="expression" dxfId="14326" priority="511">
      <formula>SEARCH("IN CORSO",$M32)&gt;0</formula>
    </cfRule>
    <cfRule type="expression" dxfId="14325" priority="512">
      <formula>SEARCH("CHIUSO",$M32)&gt;0</formula>
    </cfRule>
    <cfRule type="expression" dxfId="14324" priority="513">
      <formula>SEARCH("EMESSO",$M32)&gt;0</formula>
    </cfRule>
    <cfRule type="expression" dxfId="14323" priority="514">
      <formula>SEARCH("RICHIESTO",$M32)&gt;0</formula>
    </cfRule>
    <cfRule type="expression" dxfId="14322" priority="515">
      <formula>SEARCH("DA CHIUDERE",$M32)&gt;0</formula>
    </cfRule>
    <cfRule type="expression" dxfId="14321" priority="516">
      <formula>SEARCH("INTERROTTO",$M32)&gt;0</formula>
    </cfRule>
  </conditionalFormatting>
  <conditionalFormatting sqref="S31">
    <cfRule type="expression" dxfId="14320" priority="487">
      <formula>SEARCH("IN CORSO",$M31)&gt;0</formula>
    </cfRule>
    <cfRule type="expression" dxfId="14319" priority="488">
      <formula>SEARCH("CHIUSO",$M31)&gt;0</formula>
    </cfRule>
    <cfRule type="expression" dxfId="14318" priority="489">
      <formula>SEARCH("EMESSO",$M31)&gt;0</formula>
    </cfRule>
    <cfRule type="expression" dxfId="14317" priority="490">
      <formula>SEARCH("RICHIESTO",$M31)&gt;0</formula>
    </cfRule>
    <cfRule type="expression" dxfId="14316" priority="491">
      <formula>SEARCH("DA CHIUDERE",$M31)&gt;0</formula>
    </cfRule>
    <cfRule type="expression" dxfId="14315" priority="492">
      <formula>SEARCH("INTERROTTO",$M31)&gt;0</formula>
    </cfRule>
  </conditionalFormatting>
  <conditionalFormatting sqref="E31:G31 N31:R31">
    <cfRule type="expression" dxfId="14314" priority="499">
      <formula>SEARCH("IN CORSO",$M31)&gt;0</formula>
    </cfRule>
    <cfRule type="expression" dxfId="14313" priority="500">
      <formula>SEARCH("CHIUSO",$M31)&gt;0</formula>
    </cfRule>
    <cfRule type="expression" dxfId="14312" priority="501">
      <formula>SEARCH("EMESSO",$M31)&gt;0</formula>
    </cfRule>
    <cfRule type="expression" dxfId="14311" priority="502">
      <formula>SEARCH("RICHIESTO",$M31)&gt;0</formula>
    </cfRule>
    <cfRule type="expression" dxfId="14310" priority="503">
      <formula>SEARCH("DA CHIUDERE",$M31)&gt;0</formula>
    </cfRule>
    <cfRule type="expression" dxfId="14309" priority="504">
      <formula>SEARCH("INTERROTTO",$M31)&gt;0</formula>
    </cfRule>
  </conditionalFormatting>
  <conditionalFormatting sqref="M31">
    <cfRule type="expression" dxfId="14308" priority="493">
      <formula>SEARCH("IN CORSO",$M31)&gt;0</formula>
    </cfRule>
    <cfRule type="expression" dxfId="14307" priority="494">
      <formula>SEARCH("CHIUSO",$M31)&gt;0</formula>
    </cfRule>
    <cfRule type="expression" dxfId="14306" priority="495">
      <formula>SEARCH("EMESSO",$M31)&gt;0</formula>
    </cfRule>
    <cfRule type="expression" dxfId="14305" priority="496">
      <formula>SEARCH("RICHIESTO",$M31)&gt;0</formula>
    </cfRule>
    <cfRule type="expression" dxfId="14304" priority="497">
      <formula>SEARCH("DA CHIUDERE",$M31)&gt;0</formula>
    </cfRule>
    <cfRule type="expression" dxfId="14303" priority="498">
      <formula>SEARCH("INTERROTTO",$M31)&gt;0</formula>
    </cfRule>
  </conditionalFormatting>
  <conditionalFormatting sqref="S30">
    <cfRule type="expression" dxfId="14302" priority="469">
      <formula>SEARCH("IN CORSO",$M30)&gt;0</formula>
    </cfRule>
    <cfRule type="expression" dxfId="14301" priority="470">
      <formula>SEARCH("CHIUSO",$M30)&gt;0</formula>
    </cfRule>
    <cfRule type="expression" dxfId="14300" priority="471">
      <formula>SEARCH("EMESSO",$M30)&gt;0</formula>
    </cfRule>
    <cfRule type="expression" dxfId="14299" priority="472">
      <formula>SEARCH("RICHIESTO",$M30)&gt;0</formula>
    </cfRule>
    <cfRule type="expression" dxfId="14298" priority="473">
      <formula>SEARCH("DA CHIUDERE",$M30)&gt;0</formula>
    </cfRule>
    <cfRule type="expression" dxfId="14297" priority="474">
      <formula>SEARCH("INTERROTTO",$M30)&gt;0</formula>
    </cfRule>
  </conditionalFormatting>
  <conditionalFormatting sqref="E30:G30 N30:R30">
    <cfRule type="expression" dxfId="14296" priority="481">
      <formula>SEARCH("IN CORSO",$M30)&gt;0</formula>
    </cfRule>
    <cfRule type="expression" dxfId="14295" priority="482">
      <formula>SEARCH("CHIUSO",$M30)&gt;0</formula>
    </cfRule>
    <cfRule type="expression" dxfId="14294" priority="483">
      <formula>SEARCH("EMESSO",$M30)&gt;0</formula>
    </cfRule>
    <cfRule type="expression" dxfId="14293" priority="484">
      <formula>SEARCH("RICHIESTO",$M30)&gt;0</formula>
    </cfRule>
    <cfRule type="expression" dxfId="14292" priority="485">
      <formula>SEARCH("DA CHIUDERE",$M30)&gt;0</formula>
    </cfRule>
    <cfRule type="expression" dxfId="14291" priority="486">
      <formula>SEARCH("INTERROTTO",$M30)&gt;0</formula>
    </cfRule>
  </conditionalFormatting>
  <conditionalFormatting sqref="M30">
    <cfRule type="expression" dxfId="14290" priority="475">
      <formula>SEARCH("IN CORSO",$M30)&gt;0</formula>
    </cfRule>
    <cfRule type="expression" dxfId="14289" priority="476">
      <formula>SEARCH("CHIUSO",$M30)&gt;0</formula>
    </cfRule>
    <cfRule type="expression" dxfId="14288" priority="477">
      <formula>SEARCH("EMESSO",$M30)&gt;0</formula>
    </cfRule>
    <cfRule type="expression" dxfId="14287" priority="478">
      <formula>SEARCH("RICHIESTO",$M30)&gt;0</formula>
    </cfRule>
    <cfRule type="expression" dxfId="14286" priority="479">
      <formula>SEARCH("DA CHIUDERE",$M30)&gt;0</formula>
    </cfRule>
    <cfRule type="expression" dxfId="14285" priority="480">
      <formula>SEARCH("INTERROTTO",$M30)&gt;0</formula>
    </cfRule>
  </conditionalFormatting>
  <conditionalFormatting sqref="S29">
    <cfRule type="expression" dxfId="14284" priority="451">
      <formula>SEARCH("IN CORSO",$M29)&gt;0</formula>
    </cfRule>
    <cfRule type="expression" dxfId="14283" priority="452">
      <formula>SEARCH("CHIUSO",$M29)&gt;0</formula>
    </cfRule>
    <cfRule type="expression" dxfId="14282" priority="453">
      <formula>SEARCH("EMESSO",$M29)&gt;0</formula>
    </cfRule>
    <cfRule type="expression" dxfId="14281" priority="454">
      <formula>SEARCH("RICHIESTO",$M29)&gt;0</formula>
    </cfRule>
    <cfRule type="expression" dxfId="14280" priority="455">
      <formula>SEARCH("DA CHIUDERE",$M29)&gt;0</formula>
    </cfRule>
    <cfRule type="expression" dxfId="14279" priority="456">
      <formula>SEARCH("INTERROTTO",$M29)&gt;0</formula>
    </cfRule>
  </conditionalFormatting>
  <conditionalFormatting sqref="E29:G29 N29:R29">
    <cfRule type="expression" dxfId="14278" priority="463">
      <formula>SEARCH("IN CORSO",$M29)&gt;0</formula>
    </cfRule>
    <cfRule type="expression" dxfId="14277" priority="464">
      <formula>SEARCH("CHIUSO",$M29)&gt;0</formula>
    </cfRule>
    <cfRule type="expression" dxfId="14276" priority="465">
      <formula>SEARCH("EMESSO",$M29)&gt;0</formula>
    </cfRule>
    <cfRule type="expression" dxfId="14275" priority="466">
      <formula>SEARCH("RICHIESTO",$M29)&gt;0</formula>
    </cfRule>
    <cfRule type="expression" dxfId="14274" priority="467">
      <formula>SEARCH("DA CHIUDERE",$M29)&gt;0</formula>
    </cfRule>
    <cfRule type="expression" dxfId="14273" priority="468">
      <formula>SEARCH("INTERROTTO",$M29)&gt;0</formula>
    </cfRule>
  </conditionalFormatting>
  <conditionalFormatting sqref="M29">
    <cfRule type="expression" dxfId="14272" priority="457">
      <formula>SEARCH("IN CORSO",$M29)&gt;0</formula>
    </cfRule>
    <cfRule type="expression" dxfId="14271" priority="458">
      <formula>SEARCH("CHIUSO",$M29)&gt;0</formula>
    </cfRule>
    <cfRule type="expression" dxfId="14270" priority="459">
      <formula>SEARCH("EMESSO",$M29)&gt;0</formula>
    </cfRule>
    <cfRule type="expression" dxfId="14269" priority="460">
      <formula>SEARCH("RICHIESTO",$M29)&gt;0</formula>
    </cfRule>
    <cfRule type="expression" dxfId="14268" priority="461">
      <formula>SEARCH("DA CHIUDERE",$M29)&gt;0</formula>
    </cfRule>
    <cfRule type="expression" dxfId="14267" priority="462">
      <formula>SEARCH("INTERROTTO",$M29)&gt;0</formula>
    </cfRule>
  </conditionalFormatting>
  <conditionalFormatting sqref="S28">
    <cfRule type="expression" dxfId="14266" priority="433">
      <formula>SEARCH("IN CORSO",$M28)&gt;0</formula>
    </cfRule>
    <cfRule type="expression" dxfId="14265" priority="434">
      <formula>SEARCH("CHIUSO",$M28)&gt;0</formula>
    </cfRule>
    <cfRule type="expression" dxfId="14264" priority="435">
      <formula>SEARCH("EMESSO",$M28)&gt;0</formula>
    </cfRule>
    <cfRule type="expression" dxfId="14263" priority="436">
      <formula>SEARCH("RICHIESTO",$M28)&gt;0</formula>
    </cfRule>
    <cfRule type="expression" dxfId="14262" priority="437">
      <formula>SEARCH("DA CHIUDERE",$M28)&gt;0</formula>
    </cfRule>
    <cfRule type="expression" dxfId="14261" priority="438">
      <formula>SEARCH("INTERROTTO",$M28)&gt;0</formula>
    </cfRule>
  </conditionalFormatting>
  <conditionalFormatting sqref="E28:G28 N28:R28">
    <cfRule type="expression" dxfId="14260" priority="445">
      <formula>SEARCH("IN CORSO",$M28)&gt;0</formula>
    </cfRule>
    <cfRule type="expression" dxfId="14259" priority="446">
      <formula>SEARCH("CHIUSO",$M28)&gt;0</formula>
    </cfRule>
    <cfRule type="expression" dxfId="14258" priority="447">
      <formula>SEARCH("EMESSO",$M28)&gt;0</formula>
    </cfRule>
    <cfRule type="expression" dxfId="14257" priority="448">
      <formula>SEARCH("RICHIESTO",$M28)&gt;0</formula>
    </cfRule>
    <cfRule type="expression" dxfId="14256" priority="449">
      <formula>SEARCH("DA CHIUDERE",$M28)&gt;0</formula>
    </cfRule>
    <cfRule type="expression" dxfId="14255" priority="450">
      <formula>SEARCH("INTERROTTO",$M28)&gt;0</formula>
    </cfRule>
  </conditionalFormatting>
  <conditionalFormatting sqref="M28">
    <cfRule type="expression" dxfId="14254" priority="439">
      <formula>SEARCH("IN CORSO",$M28)&gt;0</formula>
    </cfRule>
    <cfRule type="expression" dxfId="14253" priority="440">
      <formula>SEARCH("CHIUSO",$M28)&gt;0</formula>
    </cfRule>
    <cfRule type="expression" dxfId="14252" priority="441">
      <formula>SEARCH("EMESSO",$M28)&gt;0</formula>
    </cfRule>
    <cfRule type="expression" dxfId="14251" priority="442">
      <formula>SEARCH("RICHIESTO",$M28)&gt;0</formula>
    </cfRule>
    <cfRule type="expression" dxfId="14250" priority="443">
      <formula>SEARCH("DA CHIUDERE",$M28)&gt;0</formula>
    </cfRule>
    <cfRule type="expression" dxfId="14249" priority="444">
      <formula>SEARCH("INTERROTTO",$M28)&gt;0</formula>
    </cfRule>
  </conditionalFormatting>
  <conditionalFormatting sqref="S27">
    <cfRule type="expression" dxfId="14248" priority="415">
      <formula>SEARCH("IN CORSO",$M27)&gt;0</formula>
    </cfRule>
    <cfRule type="expression" dxfId="14247" priority="416">
      <formula>SEARCH("CHIUSO",$M27)&gt;0</formula>
    </cfRule>
    <cfRule type="expression" dxfId="14246" priority="417">
      <formula>SEARCH("EMESSO",$M27)&gt;0</formula>
    </cfRule>
    <cfRule type="expression" dxfId="14245" priority="418">
      <formula>SEARCH("RICHIESTO",$M27)&gt;0</formula>
    </cfRule>
    <cfRule type="expression" dxfId="14244" priority="419">
      <formula>SEARCH("DA CHIUDERE",$M27)&gt;0</formula>
    </cfRule>
    <cfRule type="expression" dxfId="14243" priority="420">
      <formula>SEARCH("INTERROTTO",$M27)&gt;0</formula>
    </cfRule>
  </conditionalFormatting>
  <conditionalFormatting sqref="E27:G27 N27:R27">
    <cfRule type="expression" dxfId="14242" priority="427">
      <formula>SEARCH("IN CORSO",$M27)&gt;0</formula>
    </cfRule>
    <cfRule type="expression" dxfId="14241" priority="428">
      <formula>SEARCH("CHIUSO",$M27)&gt;0</formula>
    </cfRule>
    <cfRule type="expression" dxfId="14240" priority="429">
      <formula>SEARCH("EMESSO",$M27)&gt;0</formula>
    </cfRule>
    <cfRule type="expression" dxfId="14239" priority="430">
      <formula>SEARCH("RICHIESTO",$M27)&gt;0</formula>
    </cfRule>
    <cfRule type="expression" dxfId="14238" priority="431">
      <formula>SEARCH("DA CHIUDERE",$M27)&gt;0</formula>
    </cfRule>
    <cfRule type="expression" dxfId="14237" priority="432">
      <formula>SEARCH("INTERROTTO",$M27)&gt;0</formula>
    </cfRule>
  </conditionalFormatting>
  <conditionalFormatting sqref="M27">
    <cfRule type="expression" dxfId="14236" priority="421">
      <formula>SEARCH("IN CORSO",$M27)&gt;0</formula>
    </cfRule>
    <cfRule type="expression" dxfId="14235" priority="422">
      <formula>SEARCH("CHIUSO",$M27)&gt;0</formula>
    </cfRule>
    <cfRule type="expression" dxfId="14234" priority="423">
      <formula>SEARCH("EMESSO",$M27)&gt;0</formula>
    </cfRule>
    <cfRule type="expression" dxfId="14233" priority="424">
      <formula>SEARCH("RICHIESTO",$M27)&gt;0</formula>
    </cfRule>
    <cfRule type="expression" dxfId="14232" priority="425">
      <formula>SEARCH("DA CHIUDERE",$M27)&gt;0</formula>
    </cfRule>
    <cfRule type="expression" dxfId="14231" priority="426">
      <formula>SEARCH("INTERROTTO",$M27)&gt;0</formula>
    </cfRule>
  </conditionalFormatting>
  <conditionalFormatting sqref="S26">
    <cfRule type="expression" dxfId="14230" priority="397">
      <formula>SEARCH("IN CORSO",$M26)&gt;0</formula>
    </cfRule>
    <cfRule type="expression" dxfId="14229" priority="398">
      <formula>SEARCH("CHIUSO",$M26)&gt;0</formula>
    </cfRule>
    <cfRule type="expression" dxfId="14228" priority="399">
      <formula>SEARCH("EMESSO",$M26)&gt;0</formula>
    </cfRule>
    <cfRule type="expression" dxfId="14227" priority="400">
      <formula>SEARCH("RICHIESTO",$M26)&gt;0</formula>
    </cfRule>
    <cfRule type="expression" dxfId="14226" priority="401">
      <formula>SEARCH("DA CHIUDERE",$M26)&gt;0</formula>
    </cfRule>
    <cfRule type="expression" dxfId="14225" priority="402">
      <formula>SEARCH("INTERROTTO",$M26)&gt;0</formula>
    </cfRule>
  </conditionalFormatting>
  <conditionalFormatting sqref="E26:G26 N26:R26">
    <cfRule type="expression" dxfId="14224" priority="409">
      <formula>SEARCH("IN CORSO",$M26)&gt;0</formula>
    </cfRule>
    <cfRule type="expression" dxfId="14223" priority="410">
      <formula>SEARCH("CHIUSO",$M26)&gt;0</formula>
    </cfRule>
    <cfRule type="expression" dxfId="14222" priority="411">
      <formula>SEARCH("EMESSO",$M26)&gt;0</formula>
    </cfRule>
    <cfRule type="expression" dxfId="14221" priority="412">
      <formula>SEARCH("RICHIESTO",$M26)&gt;0</formula>
    </cfRule>
    <cfRule type="expression" dxfId="14220" priority="413">
      <formula>SEARCH("DA CHIUDERE",$M26)&gt;0</formula>
    </cfRule>
    <cfRule type="expression" dxfId="14219" priority="414">
      <formula>SEARCH("INTERROTTO",$M26)&gt;0</formula>
    </cfRule>
  </conditionalFormatting>
  <conditionalFormatting sqref="M26">
    <cfRule type="expression" dxfId="14218" priority="403">
      <formula>SEARCH("IN CORSO",$M26)&gt;0</formula>
    </cfRule>
    <cfRule type="expression" dxfId="14217" priority="404">
      <formula>SEARCH("CHIUSO",$M26)&gt;0</formula>
    </cfRule>
    <cfRule type="expression" dxfId="14216" priority="405">
      <formula>SEARCH("EMESSO",$M26)&gt;0</formula>
    </cfRule>
    <cfRule type="expression" dxfId="14215" priority="406">
      <formula>SEARCH("RICHIESTO",$M26)&gt;0</formula>
    </cfRule>
    <cfRule type="expression" dxfId="14214" priority="407">
      <formula>SEARCH("DA CHIUDERE",$M26)&gt;0</formula>
    </cfRule>
    <cfRule type="expression" dxfId="14213" priority="408">
      <formula>SEARCH("INTERROTTO",$M26)&gt;0</formula>
    </cfRule>
  </conditionalFormatting>
  <conditionalFormatting sqref="S25">
    <cfRule type="expression" dxfId="14212" priority="379">
      <formula>SEARCH("IN CORSO",$M25)&gt;0</formula>
    </cfRule>
    <cfRule type="expression" dxfId="14211" priority="380">
      <formula>SEARCH("CHIUSO",$M25)&gt;0</formula>
    </cfRule>
    <cfRule type="expression" dxfId="14210" priority="381">
      <formula>SEARCH("EMESSO",$M25)&gt;0</formula>
    </cfRule>
    <cfRule type="expression" dxfId="14209" priority="382">
      <formula>SEARCH("RICHIESTO",$M25)&gt;0</formula>
    </cfRule>
    <cfRule type="expression" dxfId="14208" priority="383">
      <formula>SEARCH("DA CHIUDERE",$M25)&gt;0</formula>
    </cfRule>
    <cfRule type="expression" dxfId="14207" priority="384">
      <formula>SEARCH("INTERROTTO",$M25)&gt;0</formula>
    </cfRule>
  </conditionalFormatting>
  <conditionalFormatting sqref="E25:G25 N25:R25">
    <cfRule type="expression" dxfId="14206" priority="391">
      <formula>SEARCH("IN CORSO",$M25)&gt;0</formula>
    </cfRule>
    <cfRule type="expression" dxfId="14205" priority="392">
      <formula>SEARCH("CHIUSO",$M25)&gt;0</formula>
    </cfRule>
    <cfRule type="expression" dxfId="14204" priority="393">
      <formula>SEARCH("EMESSO",$M25)&gt;0</formula>
    </cfRule>
    <cfRule type="expression" dxfId="14203" priority="394">
      <formula>SEARCH("RICHIESTO",$M25)&gt;0</formula>
    </cfRule>
    <cfRule type="expression" dxfId="14202" priority="395">
      <formula>SEARCH("DA CHIUDERE",$M25)&gt;0</formula>
    </cfRule>
    <cfRule type="expression" dxfId="14201" priority="396">
      <formula>SEARCH("INTERROTTO",$M25)&gt;0</formula>
    </cfRule>
  </conditionalFormatting>
  <conditionalFormatting sqref="M25">
    <cfRule type="expression" dxfId="14200" priority="385">
      <formula>SEARCH("IN CORSO",$M25)&gt;0</formula>
    </cfRule>
    <cfRule type="expression" dxfId="14199" priority="386">
      <formula>SEARCH("CHIUSO",$M25)&gt;0</formula>
    </cfRule>
    <cfRule type="expression" dxfId="14198" priority="387">
      <formula>SEARCH("EMESSO",$M25)&gt;0</formula>
    </cfRule>
    <cfRule type="expression" dxfId="14197" priority="388">
      <formula>SEARCH("RICHIESTO",$M25)&gt;0</formula>
    </cfRule>
    <cfRule type="expression" dxfId="14196" priority="389">
      <formula>SEARCH("DA CHIUDERE",$M25)&gt;0</formula>
    </cfRule>
    <cfRule type="expression" dxfId="14195" priority="390">
      <formula>SEARCH("INTERROTTO",$M25)&gt;0</formula>
    </cfRule>
  </conditionalFormatting>
  <conditionalFormatting sqref="S24">
    <cfRule type="expression" dxfId="14194" priority="361">
      <formula>SEARCH("IN CORSO",$M24)&gt;0</formula>
    </cfRule>
    <cfRule type="expression" dxfId="14193" priority="362">
      <formula>SEARCH("CHIUSO",$M24)&gt;0</formula>
    </cfRule>
    <cfRule type="expression" dxfId="14192" priority="363">
      <formula>SEARCH("EMESSO",$M24)&gt;0</formula>
    </cfRule>
    <cfRule type="expression" dxfId="14191" priority="364">
      <formula>SEARCH("RICHIESTO",$M24)&gt;0</formula>
    </cfRule>
    <cfRule type="expression" dxfId="14190" priority="365">
      <formula>SEARCH("DA CHIUDERE",$M24)&gt;0</formula>
    </cfRule>
    <cfRule type="expression" dxfId="14189" priority="366">
      <formula>SEARCH("INTERROTTO",$M24)&gt;0</formula>
    </cfRule>
  </conditionalFormatting>
  <conditionalFormatting sqref="E24:G24 N24:R24">
    <cfRule type="expression" dxfId="14188" priority="373">
      <formula>SEARCH("IN CORSO",$M24)&gt;0</formula>
    </cfRule>
    <cfRule type="expression" dxfId="14187" priority="374">
      <formula>SEARCH("CHIUSO",$M24)&gt;0</formula>
    </cfRule>
    <cfRule type="expression" dxfId="14186" priority="375">
      <formula>SEARCH("EMESSO",$M24)&gt;0</formula>
    </cfRule>
    <cfRule type="expression" dxfId="14185" priority="376">
      <formula>SEARCH("RICHIESTO",$M24)&gt;0</formula>
    </cfRule>
    <cfRule type="expression" dxfId="14184" priority="377">
      <formula>SEARCH("DA CHIUDERE",$M24)&gt;0</formula>
    </cfRule>
    <cfRule type="expression" dxfId="14183" priority="378">
      <formula>SEARCH("INTERROTTO",$M24)&gt;0</formula>
    </cfRule>
  </conditionalFormatting>
  <conditionalFormatting sqref="M24">
    <cfRule type="expression" dxfId="14182" priority="367">
      <formula>SEARCH("IN CORSO",$M24)&gt;0</formula>
    </cfRule>
    <cfRule type="expression" dxfId="14181" priority="368">
      <formula>SEARCH("CHIUSO",$M24)&gt;0</formula>
    </cfRule>
    <cfRule type="expression" dxfId="14180" priority="369">
      <formula>SEARCH("EMESSO",$M24)&gt;0</formula>
    </cfRule>
    <cfRule type="expression" dxfId="14179" priority="370">
      <formula>SEARCH("RICHIESTO",$M24)&gt;0</formula>
    </cfRule>
    <cfRule type="expression" dxfId="14178" priority="371">
      <formula>SEARCH("DA CHIUDERE",$M24)&gt;0</formula>
    </cfRule>
    <cfRule type="expression" dxfId="14177" priority="372">
      <formula>SEARCH("INTERROTTO",$M24)&gt;0</formula>
    </cfRule>
  </conditionalFormatting>
  <conditionalFormatting sqref="S23">
    <cfRule type="expression" dxfId="14176" priority="343">
      <formula>SEARCH("IN CORSO",$M23)&gt;0</formula>
    </cfRule>
    <cfRule type="expression" dxfId="14175" priority="344">
      <formula>SEARCH("CHIUSO",$M23)&gt;0</formula>
    </cfRule>
    <cfRule type="expression" dxfId="14174" priority="345">
      <formula>SEARCH("EMESSO",$M23)&gt;0</formula>
    </cfRule>
    <cfRule type="expression" dxfId="14173" priority="346">
      <formula>SEARCH("RICHIESTO",$M23)&gt;0</formula>
    </cfRule>
    <cfRule type="expression" dxfId="14172" priority="347">
      <formula>SEARCH("DA CHIUDERE",$M23)&gt;0</formula>
    </cfRule>
    <cfRule type="expression" dxfId="14171" priority="348">
      <formula>SEARCH("INTERROTTO",$M23)&gt;0</formula>
    </cfRule>
  </conditionalFormatting>
  <conditionalFormatting sqref="E23:G23 N23:R23">
    <cfRule type="expression" dxfId="14170" priority="355">
      <formula>SEARCH("IN CORSO",$M23)&gt;0</formula>
    </cfRule>
    <cfRule type="expression" dxfId="14169" priority="356">
      <formula>SEARCH("CHIUSO",$M23)&gt;0</formula>
    </cfRule>
    <cfRule type="expression" dxfId="14168" priority="357">
      <formula>SEARCH("EMESSO",$M23)&gt;0</formula>
    </cfRule>
    <cfRule type="expression" dxfId="14167" priority="358">
      <formula>SEARCH("RICHIESTO",$M23)&gt;0</formula>
    </cfRule>
    <cfRule type="expression" dxfId="14166" priority="359">
      <formula>SEARCH("DA CHIUDERE",$M23)&gt;0</formula>
    </cfRule>
    <cfRule type="expression" dxfId="14165" priority="360">
      <formula>SEARCH("INTERROTTO",$M23)&gt;0</formula>
    </cfRule>
  </conditionalFormatting>
  <conditionalFormatting sqref="M23">
    <cfRule type="expression" dxfId="14164" priority="349">
      <formula>SEARCH("IN CORSO",$M23)&gt;0</formula>
    </cfRule>
    <cfRule type="expression" dxfId="14163" priority="350">
      <formula>SEARCH("CHIUSO",$M23)&gt;0</formula>
    </cfRule>
    <cfRule type="expression" dxfId="14162" priority="351">
      <formula>SEARCH("EMESSO",$M23)&gt;0</formula>
    </cfRule>
    <cfRule type="expression" dxfId="14161" priority="352">
      <formula>SEARCH("RICHIESTO",$M23)&gt;0</formula>
    </cfRule>
    <cfRule type="expression" dxfId="14160" priority="353">
      <formula>SEARCH("DA CHIUDERE",$M23)&gt;0</formula>
    </cfRule>
    <cfRule type="expression" dxfId="14159" priority="354">
      <formula>SEARCH("INTERROTTO",$M23)&gt;0</formula>
    </cfRule>
  </conditionalFormatting>
  <conditionalFormatting sqref="S22">
    <cfRule type="expression" dxfId="14158" priority="325">
      <formula>SEARCH("IN CORSO",$M22)&gt;0</formula>
    </cfRule>
    <cfRule type="expression" dxfId="14157" priority="326">
      <formula>SEARCH("CHIUSO",$M22)&gt;0</formula>
    </cfRule>
    <cfRule type="expression" dxfId="14156" priority="327">
      <formula>SEARCH("EMESSO",$M22)&gt;0</formula>
    </cfRule>
    <cfRule type="expression" dxfId="14155" priority="328">
      <formula>SEARCH("RICHIESTO",$M22)&gt;0</formula>
    </cfRule>
    <cfRule type="expression" dxfId="14154" priority="329">
      <formula>SEARCH("DA CHIUDERE",$M22)&gt;0</formula>
    </cfRule>
    <cfRule type="expression" dxfId="14153" priority="330">
      <formula>SEARCH("INTERROTTO",$M22)&gt;0</formula>
    </cfRule>
  </conditionalFormatting>
  <conditionalFormatting sqref="E22:G22 N22:R22">
    <cfRule type="expression" dxfId="14152" priority="337">
      <formula>SEARCH("IN CORSO",$M22)&gt;0</formula>
    </cfRule>
    <cfRule type="expression" dxfId="14151" priority="338">
      <formula>SEARCH("CHIUSO",$M22)&gt;0</formula>
    </cfRule>
    <cfRule type="expression" dxfId="14150" priority="339">
      <formula>SEARCH("EMESSO",$M22)&gt;0</formula>
    </cfRule>
    <cfRule type="expression" dxfId="14149" priority="340">
      <formula>SEARCH("RICHIESTO",$M22)&gt;0</formula>
    </cfRule>
    <cfRule type="expression" dxfId="14148" priority="341">
      <formula>SEARCH("DA CHIUDERE",$M22)&gt;0</formula>
    </cfRule>
    <cfRule type="expression" dxfId="14147" priority="342">
      <formula>SEARCH("INTERROTTO",$M22)&gt;0</formula>
    </cfRule>
  </conditionalFormatting>
  <conditionalFormatting sqref="M22">
    <cfRule type="expression" dxfId="14146" priority="331">
      <formula>SEARCH("IN CORSO",$M22)&gt;0</formula>
    </cfRule>
    <cfRule type="expression" dxfId="14145" priority="332">
      <formula>SEARCH("CHIUSO",$M22)&gt;0</formula>
    </cfRule>
    <cfRule type="expression" dxfId="14144" priority="333">
      <formula>SEARCH("EMESSO",$M22)&gt;0</formula>
    </cfRule>
    <cfRule type="expression" dxfId="14143" priority="334">
      <formula>SEARCH("RICHIESTO",$M22)&gt;0</formula>
    </cfRule>
    <cfRule type="expression" dxfId="14142" priority="335">
      <formula>SEARCH("DA CHIUDERE",$M22)&gt;0</formula>
    </cfRule>
    <cfRule type="expression" dxfId="14141" priority="336">
      <formula>SEARCH("INTERROTTO",$M22)&gt;0</formula>
    </cfRule>
  </conditionalFormatting>
  <conditionalFormatting sqref="S21">
    <cfRule type="expression" dxfId="14140" priority="307">
      <formula>SEARCH("IN CORSO",$M21)&gt;0</formula>
    </cfRule>
    <cfRule type="expression" dxfId="14139" priority="308">
      <formula>SEARCH("CHIUSO",$M21)&gt;0</formula>
    </cfRule>
    <cfRule type="expression" dxfId="14138" priority="309">
      <formula>SEARCH("EMESSO",$M21)&gt;0</formula>
    </cfRule>
    <cfRule type="expression" dxfId="14137" priority="310">
      <formula>SEARCH("RICHIESTO",$M21)&gt;0</formula>
    </cfRule>
    <cfRule type="expression" dxfId="14136" priority="311">
      <formula>SEARCH("DA CHIUDERE",$M21)&gt;0</formula>
    </cfRule>
    <cfRule type="expression" dxfId="14135" priority="312">
      <formula>SEARCH("INTERROTTO",$M21)&gt;0</formula>
    </cfRule>
  </conditionalFormatting>
  <conditionalFormatting sqref="E21:G21 N21:R21">
    <cfRule type="expression" dxfId="14134" priority="319">
      <formula>SEARCH("IN CORSO",$M21)&gt;0</formula>
    </cfRule>
    <cfRule type="expression" dxfId="14133" priority="320">
      <formula>SEARCH("CHIUSO",$M21)&gt;0</formula>
    </cfRule>
    <cfRule type="expression" dxfId="14132" priority="321">
      <formula>SEARCH("EMESSO",$M21)&gt;0</formula>
    </cfRule>
    <cfRule type="expression" dxfId="14131" priority="322">
      <formula>SEARCH("RICHIESTO",$M21)&gt;0</formula>
    </cfRule>
    <cfRule type="expression" dxfId="14130" priority="323">
      <formula>SEARCH("DA CHIUDERE",$M21)&gt;0</formula>
    </cfRule>
    <cfRule type="expression" dxfId="14129" priority="324">
      <formula>SEARCH("INTERROTTO",$M21)&gt;0</formula>
    </cfRule>
  </conditionalFormatting>
  <conditionalFormatting sqref="M21">
    <cfRule type="expression" dxfId="14128" priority="313">
      <formula>SEARCH("IN CORSO",$M21)&gt;0</formula>
    </cfRule>
    <cfRule type="expression" dxfId="14127" priority="314">
      <formula>SEARCH("CHIUSO",$M21)&gt;0</formula>
    </cfRule>
    <cfRule type="expression" dxfId="14126" priority="315">
      <formula>SEARCH("EMESSO",$M21)&gt;0</formula>
    </cfRule>
    <cfRule type="expression" dxfId="14125" priority="316">
      <formula>SEARCH("RICHIESTO",$M21)&gt;0</formula>
    </cfRule>
    <cfRule type="expression" dxfId="14124" priority="317">
      <formula>SEARCH("DA CHIUDERE",$M21)&gt;0</formula>
    </cfRule>
    <cfRule type="expression" dxfId="14123" priority="318">
      <formula>SEARCH("INTERROTTO",$M21)&gt;0</formula>
    </cfRule>
  </conditionalFormatting>
  <conditionalFormatting sqref="S20">
    <cfRule type="expression" dxfId="14122" priority="289">
      <formula>SEARCH("IN CORSO",$M20)&gt;0</formula>
    </cfRule>
    <cfRule type="expression" dxfId="14121" priority="290">
      <formula>SEARCH("CHIUSO",$M20)&gt;0</formula>
    </cfRule>
    <cfRule type="expression" dxfId="14120" priority="291">
      <formula>SEARCH("EMESSO",$M20)&gt;0</formula>
    </cfRule>
    <cfRule type="expression" dxfId="14119" priority="292">
      <formula>SEARCH("RICHIESTO",$M20)&gt;0</formula>
    </cfRule>
    <cfRule type="expression" dxfId="14118" priority="293">
      <formula>SEARCH("DA CHIUDERE",$M20)&gt;0</formula>
    </cfRule>
    <cfRule type="expression" dxfId="14117" priority="294">
      <formula>SEARCH("INTERROTTO",$M20)&gt;0</formula>
    </cfRule>
  </conditionalFormatting>
  <conditionalFormatting sqref="E20:G20 N20:R20">
    <cfRule type="expression" dxfId="14116" priority="301">
      <formula>SEARCH("IN CORSO",$M20)&gt;0</formula>
    </cfRule>
    <cfRule type="expression" dxfId="14115" priority="302">
      <formula>SEARCH("CHIUSO",$M20)&gt;0</formula>
    </cfRule>
    <cfRule type="expression" dxfId="14114" priority="303">
      <formula>SEARCH("EMESSO",$M20)&gt;0</formula>
    </cfRule>
    <cfRule type="expression" dxfId="14113" priority="304">
      <formula>SEARCH("RICHIESTO",$M20)&gt;0</formula>
    </cfRule>
    <cfRule type="expression" dxfId="14112" priority="305">
      <formula>SEARCH("DA CHIUDERE",$M20)&gt;0</formula>
    </cfRule>
    <cfRule type="expression" dxfId="14111" priority="306">
      <formula>SEARCH("INTERROTTO",$M20)&gt;0</formula>
    </cfRule>
  </conditionalFormatting>
  <conditionalFormatting sqref="M20">
    <cfRule type="expression" dxfId="14110" priority="295">
      <formula>SEARCH("IN CORSO",$M20)&gt;0</formula>
    </cfRule>
    <cfRule type="expression" dxfId="14109" priority="296">
      <formula>SEARCH("CHIUSO",$M20)&gt;0</formula>
    </cfRule>
    <cfRule type="expression" dxfId="14108" priority="297">
      <formula>SEARCH("EMESSO",$M20)&gt;0</formula>
    </cfRule>
    <cfRule type="expression" dxfId="14107" priority="298">
      <formula>SEARCH("RICHIESTO",$M20)&gt;0</formula>
    </cfRule>
    <cfRule type="expression" dxfId="14106" priority="299">
      <formula>SEARCH("DA CHIUDERE",$M20)&gt;0</formula>
    </cfRule>
    <cfRule type="expression" dxfId="14105" priority="300">
      <formula>SEARCH("INTERROTTO",$M20)&gt;0</formula>
    </cfRule>
  </conditionalFormatting>
  <conditionalFormatting sqref="S19">
    <cfRule type="expression" dxfId="14104" priority="271">
      <formula>SEARCH("IN CORSO",$M19)&gt;0</formula>
    </cfRule>
    <cfRule type="expression" dxfId="14103" priority="272">
      <formula>SEARCH("CHIUSO",$M19)&gt;0</formula>
    </cfRule>
    <cfRule type="expression" dxfId="14102" priority="273">
      <formula>SEARCH("EMESSO",$M19)&gt;0</formula>
    </cfRule>
    <cfRule type="expression" dxfId="14101" priority="274">
      <formula>SEARCH("RICHIESTO",$M19)&gt;0</formula>
    </cfRule>
    <cfRule type="expression" dxfId="14100" priority="275">
      <formula>SEARCH("DA CHIUDERE",$M19)&gt;0</formula>
    </cfRule>
    <cfRule type="expression" dxfId="14099" priority="276">
      <formula>SEARCH("INTERROTTO",$M19)&gt;0</formula>
    </cfRule>
  </conditionalFormatting>
  <conditionalFormatting sqref="E19:G19 N19:R19">
    <cfRule type="expression" dxfId="14098" priority="283">
      <formula>SEARCH("IN CORSO",$M19)&gt;0</formula>
    </cfRule>
    <cfRule type="expression" dxfId="14097" priority="284">
      <formula>SEARCH("CHIUSO",$M19)&gt;0</formula>
    </cfRule>
    <cfRule type="expression" dxfId="14096" priority="285">
      <formula>SEARCH("EMESSO",$M19)&gt;0</formula>
    </cfRule>
    <cfRule type="expression" dxfId="14095" priority="286">
      <formula>SEARCH("RICHIESTO",$M19)&gt;0</formula>
    </cfRule>
    <cfRule type="expression" dxfId="14094" priority="287">
      <formula>SEARCH("DA CHIUDERE",$M19)&gt;0</formula>
    </cfRule>
    <cfRule type="expression" dxfId="14093" priority="288">
      <formula>SEARCH("INTERROTTO",$M19)&gt;0</formula>
    </cfRule>
  </conditionalFormatting>
  <conditionalFormatting sqref="M19">
    <cfRule type="expression" dxfId="14092" priority="277">
      <formula>SEARCH("IN CORSO",$M19)&gt;0</formula>
    </cfRule>
    <cfRule type="expression" dxfId="14091" priority="278">
      <formula>SEARCH("CHIUSO",$M19)&gt;0</formula>
    </cfRule>
    <cfRule type="expression" dxfId="14090" priority="279">
      <formula>SEARCH("EMESSO",$M19)&gt;0</formula>
    </cfRule>
    <cfRule type="expression" dxfId="14089" priority="280">
      <formula>SEARCH("RICHIESTO",$M19)&gt;0</formula>
    </cfRule>
    <cfRule type="expression" dxfId="14088" priority="281">
      <formula>SEARCH("DA CHIUDERE",$M19)&gt;0</formula>
    </cfRule>
    <cfRule type="expression" dxfId="14087" priority="282">
      <formula>SEARCH("INTERROTTO",$M19)&gt;0</formula>
    </cfRule>
  </conditionalFormatting>
  <conditionalFormatting sqref="S18">
    <cfRule type="expression" dxfId="14086" priority="253">
      <formula>SEARCH("IN CORSO",$M18)&gt;0</formula>
    </cfRule>
    <cfRule type="expression" dxfId="14085" priority="254">
      <formula>SEARCH("CHIUSO",$M18)&gt;0</formula>
    </cfRule>
    <cfRule type="expression" dxfId="14084" priority="255">
      <formula>SEARCH("EMESSO",$M18)&gt;0</formula>
    </cfRule>
    <cfRule type="expression" dxfId="14083" priority="256">
      <formula>SEARCH("RICHIESTO",$M18)&gt;0</formula>
    </cfRule>
    <cfRule type="expression" dxfId="14082" priority="257">
      <formula>SEARCH("DA CHIUDERE",$M18)&gt;0</formula>
    </cfRule>
    <cfRule type="expression" dxfId="14081" priority="258">
      <formula>SEARCH("INTERROTTO",$M18)&gt;0</formula>
    </cfRule>
  </conditionalFormatting>
  <conditionalFormatting sqref="E18:G18 N18:R18">
    <cfRule type="expression" dxfId="14080" priority="265">
      <formula>SEARCH("IN CORSO",$M18)&gt;0</formula>
    </cfRule>
    <cfRule type="expression" dxfId="14079" priority="266">
      <formula>SEARCH("CHIUSO",$M18)&gt;0</formula>
    </cfRule>
    <cfRule type="expression" dxfId="14078" priority="267">
      <formula>SEARCH("EMESSO",$M18)&gt;0</formula>
    </cfRule>
    <cfRule type="expression" dxfId="14077" priority="268">
      <formula>SEARCH("RICHIESTO",$M18)&gt;0</formula>
    </cfRule>
    <cfRule type="expression" dxfId="14076" priority="269">
      <formula>SEARCH("DA CHIUDERE",$M18)&gt;0</formula>
    </cfRule>
    <cfRule type="expression" dxfId="14075" priority="270">
      <formula>SEARCH("INTERROTTO",$M18)&gt;0</formula>
    </cfRule>
  </conditionalFormatting>
  <conditionalFormatting sqref="M18">
    <cfRule type="expression" dxfId="14074" priority="259">
      <formula>SEARCH("IN CORSO",$M18)&gt;0</formula>
    </cfRule>
    <cfRule type="expression" dxfId="14073" priority="260">
      <formula>SEARCH("CHIUSO",$M18)&gt;0</formula>
    </cfRule>
    <cfRule type="expression" dxfId="14072" priority="261">
      <formula>SEARCH("EMESSO",$M18)&gt;0</formula>
    </cfRule>
    <cfRule type="expression" dxfId="14071" priority="262">
      <formula>SEARCH("RICHIESTO",$M18)&gt;0</formula>
    </cfRule>
    <cfRule type="expression" dxfId="14070" priority="263">
      <formula>SEARCH("DA CHIUDERE",$M18)&gt;0</formula>
    </cfRule>
    <cfRule type="expression" dxfId="14069" priority="264">
      <formula>SEARCH("INTERROTTO",$M18)&gt;0</formula>
    </cfRule>
  </conditionalFormatting>
  <conditionalFormatting sqref="S17">
    <cfRule type="expression" dxfId="14068" priority="235">
      <formula>SEARCH("IN CORSO",$M17)&gt;0</formula>
    </cfRule>
    <cfRule type="expression" dxfId="14067" priority="236">
      <formula>SEARCH("CHIUSO",$M17)&gt;0</formula>
    </cfRule>
    <cfRule type="expression" dxfId="14066" priority="237">
      <formula>SEARCH("EMESSO",$M17)&gt;0</formula>
    </cfRule>
    <cfRule type="expression" dxfId="14065" priority="238">
      <formula>SEARCH("RICHIESTO",$M17)&gt;0</formula>
    </cfRule>
    <cfRule type="expression" dxfId="14064" priority="239">
      <formula>SEARCH("DA CHIUDERE",$M17)&gt;0</formula>
    </cfRule>
    <cfRule type="expression" dxfId="14063" priority="240">
      <formula>SEARCH("INTERROTTO",$M17)&gt;0</formula>
    </cfRule>
  </conditionalFormatting>
  <conditionalFormatting sqref="E17:G17 N17:R17">
    <cfRule type="expression" dxfId="14062" priority="247">
      <formula>SEARCH("IN CORSO",$M17)&gt;0</formula>
    </cfRule>
    <cfRule type="expression" dxfId="14061" priority="248">
      <formula>SEARCH("CHIUSO",$M17)&gt;0</formula>
    </cfRule>
    <cfRule type="expression" dxfId="14060" priority="249">
      <formula>SEARCH("EMESSO",$M17)&gt;0</formula>
    </cfRule>
    <cfRule type="expression" dxfId="14059" priority="250">
      <formula>SEARCH("RICHIESTO",$M17)&gt;0</formula>
    </cfRule>
    <cfRule type="expression" dxfId="14058" priority="251">
      <formula>SEARCH("DA CHIUDERE",$M17)&gt;0</formula>
    </cfRule>
    <cfRule type="expression" dxfId="14057" priority="252">
      <formula>SEARCH("INTERROTTO",$M17)&gt;0</formula>
    </cfRule>
  </conditionalFormatting>
  <conditionalFormatting sqref="M17">
    <cfRule type="expression" dxfId="14056" priority="241">
      <formula>SEARCH("IN CORSO",$M17)&gt;0</formula>
    </cfRule>
    <cfRule type="expression" dxfId="14055" priority="242">
      <formula>SEARCH("CHIUSO",$M17)&gt;0</formula>
    </cfRule>
    <cfRule type="expression" dxfId="14054" priority="243">
      <formula>SEARCH("EMESSO",$M17)&gt;0</formula>
    </cfRule>
    <cfRule type="expression" dxfId="14053" priority="244">
      <formula>SEARCH("RICHIESTO",$M17)&gt;0</formula>
    </cfRule>
    <cfRule type="expression" dxfId="14052" priority="245">
      <formula>SEARCH("DA CHIUDERE",$M17)&gt;0</formula>
    </cfRule>
    <cfRule type="expression" dxfId="14051" priority="246">
      <formula>SEARCH("INTERROTTO",$M17)&gt;0</formula>
    </cfRule>
  </conditionalFormatting>
  <conditionalFormatting sqref="S16">
    <cfRule type="expression" dxfId="14050" priority="217">
      <formula>SEARCH("IN CORSO",$M16)&gt;0</formula>
    </cfRule>
    <cfRule type="expression" dxfId="14049" priority="218">
      <formula>SEARCH("CHIUSO",$M16)&gt;0</formula>
    </cfRule>
    <cfRule type="expression" dxfId="14048" priority="219">
      <formula>SEARCH("EMESSO",$M16)&gt;0</formula>
    </cfRule>
    <cfRule type="expression" dxfId="14047" priority="220">
      <formula>SEARCH("RICHIESTO",$M16)&gt;0</formula>
    </cfRule>
    <cfRule type="expression" dxfId="14046" priority="221">
      <formula>SEARCH("DA CHIUDERE",$M16)&gt;0</formula>
    </cfRule>
    <cfRule type="expression" dxfId="14045" priority="222">
      <formula>SEARCH("INTERROTTO",$M16)&gt;0</formula>
    </cfRule>
  </conditionalFormatting>
  <conditionalFormatting sqref="E16:G16 N16:R16">
    <cfRule type="expression" dxfId="14044" priority="229">
      <formula>SEARCH("IN CORSO",$M16)&gt;0</formula>
    </cfRule>
    <cfRule type="expression" dxfId="14043" priority="230">
      <formula>SEARCH("CHIUSO",$M16)&gt;0</formula>
    </cfRule>
    <cfRule type="expression" dxfId="14042" priority="231">
      <formula>SEARCH("EMESSO",$M16)&gt;0</formula>
    </cfRule>
    <cfRule type="expression" dxfId="14041" priority="232">
      <formula>SEARCH("RICHIESTO",$M16)&gt;0</formula>
    </cfRule>
    <cfRule type="expression" dxfId="14040" priority="233">
      <formula>SEARCH("DA CHIUDERE",$M16)&gt;0</formula>
    </cfRule>
    <cfRule type="expression" dxfId="14039" priority="234">
      <formula>SEARCH("INTERROTTO",$M16)&gt;0</formula>
    </cfRule>
  </conditionalFormatting>
  <conditionalFormatting sqref="M16">
    <cfRule type="expression" dxfId="14038" priority="223">
      <formula>SEARCH("IN CORSO",$M16)&gt;0</formula>
    </cfRule>
    <cfRule type="expression" dxfId="14037" priority="224">
      <formula>SEARCH("CHIUSO",$M16)&gt;0</formula>
    </cfRule>
    <cfRule type="expression" dxfId="14036" priority="225">
      <formula>SEARCH("EMESSO",$M16)&gt;0</formula>
    </cfRule>
    <cfRule type="expression" dxfId="14035" priority="226">
      <formula>SEARCH("RICHIESTO",$M16)&gt;0</formula>
    </cfRule>
    <cfRule type="expression" dxfId="14034" priority="227">
      <formula>SEARCH("DA CHIUDERE",$M16)&gt;0</formula>
    </cfRule>
    <cfRule type="expression" dxfId="14033" priority="228">
      <formula>SEARCH("INTERROTTO",$M16)&gt;0</formula>
    </cfRule>
  </conditionalFormatting>
  <conditionalFormatting sqref="S15">
    <cfRule type="expression" dxfId="14032" priority="199">
      <formula>SEARCH("IN CORSO",$M15)&gt;0</formula>
    </cfRule>
    <cfRule type="expression" dxfId="14031" priority="200">
      <formula>SEARCH("CHIUSO",$M15)&gt;0</formula>
    </cfRule>
    <cfRule type="expression" dxfId="14030" priority="201">
      <formula>SEARCH("EMESSO",$M15)&gt;0</formula>
    </cfRule>
    <cfRule type="expression" dxfId="14029" priority="202">
      <formula>SEARCH("RICHIESTO",$M15)&gt;0</formula>
    </cfRule>
    <cfRule type="expression" dxfId="14028" priority="203">
      <formula>SEARCH("DA CHIUDERE",$M15)&gt;0</formula>
    </cfRule>
    <cfRule type="expression" dxfId="14027" priority="204">
      <formula>SEARCH("INTERROTTO",$M15)&gt;0</formula>
    </cfRule>
  </conditionalFormatting>
  <conditionalFormatting sqref="E15:G15 N15:R15">
    <cfRule type="expression" dxfId="14026" priority="211">
      <formula>SEARCH("IN CORSO",$M15)&gt;0</formula>
    </cfRule>
    <cfRule type="expression" dxfId="14025" priority="212">
      <formula>SEARCH("CHIUSO",$M15)&gt;0</formula>
    </cfRule>
    <cfRule type="expression" dxfId="14024" priority="213">
      <formula>SEARCH("EMESSO",$M15)&gt;0</formula>
    </cfRule>
    <cfRule type="expression" dxfId="14023" priority="214">
      <formula>SEARCH("RICHIESTO",$M15)&gt;0</formula>
    </cfRule>
    <cfRule type="expression" dxfId="14022" priority="215">
      <formula>SEARCH("DA CHIUDERE",$M15)&gt;0</formula>
    </cfRule>
    <cfRule type="expression" dxfId="14021" priority="216">
      <formula>SEARCH("INTERROTTO",$M15)&gt;0</formula>
    </cfRule>
  </conditionalFormatting>
  <conditionalFormatting sqref="M15">
    <cfRule type="expression" dxfId="14020" priority="205">
      <formula>SEARCH("IN CORSO",$M15)&gt;0</formula>
    </cfRule>
    <cfRule type="expression" dxfId="14019" priority="206">
      <formula>SEARCH("CHIUSO",$M15)&gt;0</formula>
    </cfRule>
    <cfRule type="expression" dxfId="14018" priority="207">
      <formula>SEARCH("EMESSO",$M15)&gt;0</formula>
    </cfRule>
    <cfRule type="expression" dxfId="14017" priority="208">
      <formula>SEARCH("RICHIESTO",$M15)&gt;0</formula>
    </cfRule>
    <cfRule type="expression" dxfId="14016" priority="209">
      <formula>SEARCH("DA CHIUDERE",$M15)&gt;0</formula>
    </cfRule>
    <cfRule type="expression" dxfId="14015" priority="210">
      <formula>SEARCH("INTERROTTO",$M15)&gt;0</formula>
    </cfRule>
  </conditionalFormatting>
  <conditionalFormatting sqref="S14">
    <cfRule type="expression" dxfId="14014" priority="181">
      <formula>SEARCH("IN CORSO",$M14)&gt;0</formula>
    </cfRule>
    <cfRule type="expression" dxfId="14013" priority="182">
      <formula>SEARCH("CHIUSO",$M14)&gt;0</formula>
    </cfRule>
    <cfRule type="expression" dxfId="14012" priority="183">
      <formula>SEARCH("EMESSO",$M14)&gt;0</formula>
    </cfRule>
    <cfRule type="expression" dxfId="14011" priority="184">
      <formula>SEARCH("RICHIESTO",$M14)&gt;0</formula>
    </cfRule>
    <cfRule type="expression" dxfId="14010" priority="185">
      <formula>SEARCH("DA CHIUDERE",$M14)&gt;0</formula>
    </cfRule>
    <cfRule type="expression" dxfId="14009" priority="186">
      <formula>SEARCH("INTERROTTO",$M14)&gt;0</formula>
    </cfRule>
  </conditionalFormatting>
  <conditionalFormatting sqref="E14:G14 N14:R14">
    <cfRule type="expression" dxfId="14008" priority="193">
      <formula>SEARCH("IN CORSO",$M14)&gt;0</formula>
    </cfRule>
    <cfRule type="expression" dxfId="14007" priority="194">
      <formula>SEARCH("CHIUSO",$M14)&gt;0</formula>
    </cfRule>
    <cfRule type="expression" dxfId="14006" priority="195">
      <formula>SEARCH("EMESSO",$M14)&gt;0</formula>
    </cfRule>
    <cfRule type="expression" dxfId="14005" priority="196">
      <formula>SEARCH("RICHIESTO",$M14)&gt;0</formula>
    </cfRule>
    <cfRule type="expression" dxfId="14004" priority="197">
      <formula>SEARCH("DA CHIUDERE",$M14)&gt;0</formula>
    </cfRule>
    <cfRule type="expression" dxfId="14003" priority="198">
      <formula>SEARCH("INTERROTTO",$M14)&gt;0</formula>
    </cfRule>
  </conditionalFormatting>
  <conditionalFormatting sqref="M14">
    <cfRule type="expression" dxfId="14002" priority="187">
      <formula>SEARCH("IN CORSO",$M14)&gt;0</formula>
    </cfRule>
    <cfRule type="expression" dxfId="14001" priority="188">
      <formula>SEARCH("CHIUSO",$M14)&gt;0</formula>
    </cfRule>
    <cfRule type="expression" dxfId="14000" priority="189">
      <formula>SEARCH("EMESSO",$M14)&gt;0</formula>
    </cfRule>
    <cfRule type="expression" dxfId="13999" priority="190">
      <formula>SEARCH("RICHIESTO",$M14)&gt;0</formula>
    </cfRule>
    <cfRule type="expression" dxfId="13998" priority="191">
      <formula>SEARCH("DA CHIUDERE",$M14)&gt;0</formula>
    </cfRule>
    <cfRule type="expression" dxfId="13997" priority="192">
      <formula>SEARCH("INTERROTTO",$M14)&gt;0</formula>
    </cfRule>
  </conditionalFormatting>
  <conditionalFormatting sqref="S13">
    <cfRule type="expression" dxfId="13996" priority="163">
      <formula>SEARCH("IN CORSO",$M13)&gt;0</formula>
    </cfRule>
    <cfRule type="expression" dxfId="13995" priority="164">
      <formula>SEARCH("CHIUSO",$M13)&gt;0</formula>
    </cfRule>
    <cfRule type="expression" dxfId="13994" priority="165">
      <formula>SEARCH("EMESSO",$M13)&gt;0</formula>
    </cfRule>
    <cfRule type="expression" dxfId="13993" priority="166">
      <formula>SEARCH("RICHIESTO",$M13)&gt;0</formula>
    </cfRule>
    <cfRule type="expression" dxfId="13992" priority="167">
      <formula>SEARCH("DA CHIUDERE",$M13)&gt;0</formula>
    </cfRule>
    <cfRule type="expression" dxfId="13991" priority="168">
      <formula>SEARCH("INTERROTTO",$M13)&gt;0</formula>
    </cfRule>
  </conditionalFormatting>
  <conditionalFormatting sqref="E13:G13 N13:R13">
    <cfRule type="expression" dxfId="13990" priority="175">
      <formula>SEARCH("IN CORSO",$M13)&gt;0</formula>
    </cfRule>
    <cfRule type="expression" dxfId="13989" priority="176">
      <formula>SEARCH("CHIUSO",$M13)&gt;0</formula>
    </cfRule>
    <cfRule type="expression" dxfId="13988" priority="177">
      <formula>SEARCH("EMESSO",$M13)&gt;0</formula>
    </cfRule>
    <cfRule type="expression" dxfId="13987" priority="178">
      <formula>SEARCH("RICHIESTO",$M13)&gt;0</formula>
    </cfRule>
    <cfRule type="expression" dxfId="13986" priority="179">
      <formula>SEARCH("DA CHIUDERE",$M13)&gt;0</formula>
    </cfRule>
    <cfRule type="expression" dxfId="13985" priority="180">
      <formula>SEARCH("INTERROTTO",$M13)&gt;0</formula>
    </cfRule>
  </conditionalFormatting>
  <conditionalFormatting sqref="M13">
    <cfRule type="expression" dxfId="13984" priority="169">
      <formula>SEARCH("IN CORSO",$M13)&gt;0</formula>
    </cfRule>
    <cfRule type="expression" dxfId="13983" priority="170">
      <formula>SEARCH("CHIUSO",$M13)&gt;0</formula>
    </cfRule>
    <cfRule type="expression" dxfId="13982" priority="171">
      <formula>SEARCH("EMESSO",$M13)&gt;0</formula>
    </cfRule>
    <cfRule type="expression" dxfId="13981" priority="172">
      <formula>SEARCH("RICHIESTO",$M13)&gt;0</formula>
    </cfRule>
    <cfRule type="expression" dxfId="13980" priority="173">
      <formula>SEARCH("DA CHIUDERE",$M13)&gt;0</formula>
    </cfRule>
    <cfRule type="expression" dxfId="13979" priority="174">
      <formula>SEARCH("INTERROTTO",$M13)&gt;0</formula>
    </cfRule>
  </conditionalFormatting>
  <conditionalFormatting sqref="S12">
    <cfRule type="expression" dxfId="13978" priority="145">
      <formula>SEARCH("IN CORSO",$M12)&gt;0</formula>
    </cfRule>
    <cfRule type="expression" dxfId="13977" priority="146">
      <formula>SEARCH("CHIUSO",$M12)&gt;0</formula>
    </cfRule>
    <cfRule type="expression" dxfId="13976" priority="147">
      <formula>SEARCH("EMESSO",$M12)&gt;0</formula>
    </cfRule>
    <cfRule type="expression" dxfId="13975" priority="148">
      <formula>SEARCH("RICHIESTO",$M12)&gt;0</formula>
    </cfRule>
    <cfRule type="expression" dxfId="13974" priority="149">
      <formula>SEARCH("DA CHIUDERE",$M12)&gt;0</formula>
    </cfRule>
    <cfRule type="expression" dxfId="13973" priority="150">
      <formula>SEARCH("INTERROTTO",$M12)&gt;0</formula>
    </cfRule>
  </conditionalFormatting>
  <conditionalFormatting sqref="E12:G12 N12:R12">
    <cfRule type="expression" dxfId="13972" priority="157">
      <formula>SEARCH("IN CORSO",$M12)&gt;0</formula>
    </cfRule>
    <cfRule type="expression" dxfId="13971" priority="158">
      <formula>SEARCH("CHIUSO",$M12)&gt;0</formula>
    </cfRule>
    <cfRule type="expression" dxfId="13970" priority="159">
      <formula>SEARCH("EMESSO",$M12)&gt;0</formula>
    </cfRule>
    <cfRule type="expression" dxfId="13969" priority="160">
      <formula>SEARCH("RICHIESTO",$M12)&gt;0</formula>
    </cfRule>
    <cfRule type="expression" dxfId="13968" priority="161">
      <formula>SEARCH("DA CHIUDERE",$M12)&gt;0</formula>
    </cfRule>
    <cfRule type="expression" dxfId="13967" priority="162">
      <formula>SEARCH("INTERROTTO",$M12)&gt;0</formula>
    </cfRule>
  </conditionalFormatting>
  <conditionalFormatting sqref="M12">
    <cfRule type="expression" dxfId="13966" priority="151">
      <formula>SEARCH("IN CORSO",$M12)&gt;0</formula>
    </cfRule>
    <cfRule type="expression" dxfId="13965" priority="152">
      <formula>SEARCH("CHIUSO",$M12)&gt;0</formula>
    </cfRule>
    <cfRule type="expression" dxfId="13964" priority="153">
      <formula>SEARCH("EMESSO",$M12)&gt;0</formula>
    </cfRule>
    <cfRule type="expression" dxfId="13963" priority="154">
      <formula>SEARCH("RICHIESTO",$M12)&gt;0</formula>
    </cfRule>
    <cfRule type="expression" dxfId="13962" priority="155">
      <formula>SEARCH("DA CHIUDERE",$M12)&gt;0</formula>
    </cfRule>
    <cfRule type="expression" dxfId="13961" priority="156">
      <formula>SEARCH("INTERROTTO",$M12)&gt;0</formula>
    </cfRule>
  </conditionalFormatting>
  <conditionalFormatting sqref="S11">
    <cfRule type="expression" dxfId="13960" priority="127">
      <formula>SEARCH("IN CORSO",$M11)&gt;0</formula>
    </cfRule>
    <cfRule type="expression" dxfId="13959" priority="128">
      <formula>SEARCH("CHIUSO",$M11)&gt;0</formula>
    </cfRule>
    <cfRule type="expression" dxfId="13958" priority="129">
      <formula>SEARCH("EMESSO",$M11)&gt;0</formula>
    </cfRule>
    <cfRule type="expression" dxfId="13957" priority="130">
      <formula>SEARCH("RICHIESTO",$M11)&gt;0</formula>
    </cfRule>
    <cfRule type="expression" dxfId="13956" priority="131">
      <formula>SEARCH("DA CHIUDERE",$M11)&gt;0</formula>
    </cfRule>
    <cfRule type="expression" dxfId="13955" priority="132">
      <formula>SEARCH("INTERROTTO",$M11)&gt;0</formula>
    </cfRule>
  </conditionalFormatting>
  <conditionalFormatting sqref="E11:G11 N11:R11">
    <cfRule type="expression" dxfId="13954" priority="139">
      <formula>SEARCH("IN CORSO",$M11)&gt;0</formula>
    </cfRule>
    <cfRule type="expression" dxfId="13953" priority="140">
      <formula>SEARCH("CHIUSO",$M11)&gt;0</formula>
    </cfRule>
    <cfRule type="expression" dxfId="13952" priority="141">
      <formula>SEARCH("EMESSO",$M11)&gt;0</formula>
    </cfRule>
    <cfRule type="expression" dxfId="13951" priority="142">
      <formula>SEARCH("RICHIESTO",$M11)&gt;0</formula>
    </cfRule>
    <cfRule type="expression" dxfId="13950" priority="143">
      <formula>SEARCH("DA CHIUDERE",$M11)&gt;0</formula>
    </cfRule>
    <cfRule type="expression" dxfId="13949" priority="144">
      <formula>SEARCH("INTERROTTO",$M11)&gt;0</formula>
    </cfRule>
  </conditionalFormatting>
  <conditionalFormatting sqref="M11">
    <cfRule type="expression" dxfId="13948" priority="133">
      <formula>SEARCH("IN CORSO",$M11)&gt;0</formula>
    </cfRule>
    <cfRule type="expression" dxfId="13947" priority="134">
      <formula>SEARCH("CHIUSO",$M11)&gt;0</formula>
    </cfRule>
    <cfRule type="expression" dxfId="13946" priority="135">
      <formula>SEARCH("EMESSO",$M11)&gt;0</formula>
    </cfRule>
    <cfRule type="expression" dxfId="13945" priority="136">
      <formula>SEARCH("RICHIESTO",$M11)&gt;0</formula>
    </cfRule>
    <cfRule type="expression" dxfId="13944" priority="137">
      <formula>SEARCH("DA CHIUDERE",$M11)&gt;0</formula>
    </cfRule>
    <cfRule type="expression" dxfId="13943" priority="138">
      <formula>SEARCH("INTERROTTO",$M11)&gt;0</formula>
    </cfRule>
  </conditionalFormatting>
  <conditionalFormatting sqref="S10">
    <cfRule type="expression" dxfId="13942" priority="109">
      <formula>SEARCH("IN CORSO",$M10)&gt;0</formula>
    </cfRule>
    <cfRule type="expression" dxfId="13941" priority="110">
      <formula>SEARCH("CHIUSO",$M10)&gt;0</formula>
    </cfRule>
    <cfRule type="expression" dxfId="13940" priority="111">
      <formula>SEARCH("EMESSO",$M10)&gt;0</formula>
    </cfRule>
    <cfRule type="expression" dxfId="13939" priority="112">
      <formula>SEARCH("RICHIESTO",$M10)&gt;0</formula>
    </cfRule>
    <cfRule type="expression" dxfId="13938" priority="113">
      <formula>SEARCH("DA CHIUDERE",$M10)&gt;0</formula>
    </cfRule>
    <cfRule type="expression" dxfId="13937" priority="114">
      <formula>SEARCH("INTERROTTO",$M10)&gt;0</formula>
    </cfRule>
  </conditionalFormatting>
  <conditionalFormatting sqref="E10:G10 N10:R10">
    <cfRule type="expression" dxfId="13936" priority="121">
      <formula>SEARCH("IN CORSO",$M10)&gt;0</formula>
    </cfRule>
    <cfRule type="expression" dxfId="13935" priority="122">
      <formula>SEARCH("CHIUSO",$M10)&gt;0</formula>
    </cfRule>
    <cfRule type="expression" dxfId="13934" priority="123">
      <formula>SEARCH("EMESSO",$M10)&gt;0</formula>
    </cfRule>
    <cfRule type="expression" dxfId="13933" priority="124">
      <formula>SEARCH("RICHIESTO",$M10)&gt;0</formula>
    </cfRule>
    <cfRule type="expression" dxfId="13932" priority="125">
      <formula>SEARCH("DA CHIUDERE",$M10)&gt;0</formula>
    </cfRule>
    <cfRule type="expression" dxfId="13931" priority="126">
      <formula>SEARCH("INTERROTTO",$M10)&gt;0</formula>
    </cfRule>
  </conditionalFormatting>
  <conditionalFormatting sqref="M10">
    <cfRule type="expression" dxfId="13930" priority="115">
      <formula>SEARCH("IN CORSO",$M10)&gt;0</formula>
    </cfRule>
    <cfRule type="expression" dxfId="13929" priority="116">
      <formula>SEARCH("CHIUSO",$M10)&gt;0</formula>
    </cfRule>
    <cfRule type="expression" dxfId="13928" priority="117">
      <formula>SEARCH("EMESSO",$M10)&gt;0</formula>
    </cfRule>
    <cfRule type="expression" dxfId="13927" priority="118">
      <formula>SEARCH("RICHIESTO",$M10)&gt;0</formula>
    </cfRule>
    <cfRule type="expression" dxfId="13926" priority="119">
      <formula>SEARCH("DA CHIUDERE",$M10)&gt;0</formula>
    </cfRule>
    <cfRule type="expression" dxfId="13925" priority="120">
      <formula>SEARCH("INTERROTTO",$M10)&gt;0</formula>
    </cfRule>
  </conditionalFormatting>
  <conditionalFormatting sqref="S9">
    <cfRule type="expression" dxfId="13924" priority="91">
      <formula>SEARCH("IN CORSO",$M9)&gt;0</formula>
    </cfRule>
    <cfRule type="expression" dxfId="13923" priority="92">
      <formula>SEARCH("CHIUSO",$M9)&gt;0</formula>
    </cfRule>
    <cfRule type="expression" dxfId="13922" priority="93">
      <formula>SEARCH("EMESSO",$M9)&gt;0</formula>
    </cfRule>
    <cfRule type="expression" dxfId="13921" priority="94">
      <formula>SEARCH("RICHIESTO",$M9)&gt;0</formula>
    </cfRule>
    <cfRule type="expression" dxfId="13920" priority="95">
      <formula>SEARCH("DA CHIUDERE",$M9)&gt;0</formula>
    </cfRule>
    <cfRule type="expression" dxfId="13919" priority="96">
      <formula>SEARCH("INTERROTTO",$M9)&gt;0</formula>
    </cfRule>
  </conditionalFormatting>
  <conditionalFormatting sqref="E9:G9 N9:R9">
    <cfRule type="expression" dxfId="13918" priority="103">
      <formula>SEARCH("IN CORSO",$M9)&gt;0</formula>
    </cfRule>
    <cfRule type="expression" dxfId="13917" priority="104">
      <formula>SEARCH("CHIUSO",$M9)&gt;0</formula>
    </cfRule>
    <cfRule type="expression" dxfId="13916" priority="105">
      <formula>SEARCH("EMESSO",$M9)&gt;0</formula>
    </cfRule>
    <cfRule type="expression" dxfId="13915" priority="106">
      <formula>SEARCH("RICHIESTO",$M9)&gt;0</formula>
    </cfRule>
    <cfRule type="expression" dxfId="13914" priority="107">
      <formula>SEARCH("DA CHIUDERE",$M9)&gt;0</formula>
    </cfRule>
    <cfRule type="expression" dxfId="13913" priority="108">
      <formula>SEARCH("INTERROTTO",$M9)&gt;0</formula>
    </cfRule>
  </conditionalFormatting>
  <conditionalFormatting sqref="M9">
    <cfRule type="expression" dxfId="13912" priority="97">
      <formula>SEARCH("IN CORSO",$M9)&gt;0</formula>
    </cfRule>
    <cfRule type="expression" dxfId="13911" priority="98">
      <formula>SEARCH("CHIUSO",$M9)&gt;0</formula>
    </cfRule>
    <cfRule type="expression" dxfId="13910" priority="99">
      <formula>SEARCH("EMESSO",$M9)&gt;0</formula>
    </cfRule>
    <cfRule type="expression" dxfId="13909" priority="100">
      <formula>SEARCH("RICHIESTO",$M9)&gt;0</formula>
    </cfRule>
    <cfRule type="expression" dxfId="13908" priority="101">
      <formula>SEARCH("DA CHIUDERE",$M9)&gt;0</formula>
    </cfRule>
    <cfRule type="expression" dxfId="13907" priority="102">
      <formula>SEARCH("INTERROTTO",$M9)&gt;0</formula>
    </cfRule>
  </conditionalFormatting>
  <conditionalFormatting sqref="S8">
    <cfRule type="expression" dxfId="13906" priority="73">
      <formula>SEARCH("IN CORSO",$M8)&gt;0</formula>
    </cfRule>
    <cfRule type="expression" dxfId="13905" priority="74">
      <formula>SEARCH("CHIUSO",$M8)&gt;0</formula>
    </cfRule>
    <cfRule type="expression" dxfId="13904" priority="75">
      <formula>SEARCH("EMESSO",$M8)&gt;0</formula>
    </cfRule>
    <cfRule type="expression" dxfId="13903" priority="76">
      <formula>SEARCH("RICHIESTO",$M8)&gt;0</formula>
    </cfRule>
    <cfRule type="expression" dxfId="13902" priority="77">
      <formula>SEARCH("DA CHIUDERE",$M8)&gt;0</formula>
    </cfRule>
    <cfRule type="expression" dxfId="13901" priority="78">
      <formula>SEARCH("INTERROTTO",$M8)&gt;0</formula>
    </cfRule>
  </conditionalFormatting>
  <conditionalFormatting sqref="E8:G8 N8:R8">
    <cfRule type="expression" dxfId="13900" priority="85">
      <formula>SEARCH("IN CORSO",$M8)&gt;0</formula>
    </cfRule>
    <cfRule type="expression" dxfId="13899" priority="86">
      <formula>SEARCH("CHIUSO",$M8)&gt;0</formula>
    </cfRule>
    <cfRule type="expression" dxfId="13898" priority="87">
      <formula>SEARCH("EMESSO",$M8)&gt;0</formula>
    </cfRule>
    <cfRule type="expression" dxfId="13897" priority="88">
      <formula>SEARCH("RICHIESTO",$M8)&gt;0</formula>
    </cfRule>
    <cfRule type="expression" dxfId="13896" priority="89">
      <formula>SEARCH("DA CHIUDERE",$M8)&gt;0</formula>
    </cfRule>
    <cfRule type="expression" dxfId="13895" priority="90">
      <formula>SEARCH("INTERROTTO",$M8)&gt;0</formula>
    </cfRule>
  </conditionalFormatting>
  <conditionalFormatting sqref="M8">
    <cfRule type="expression" dxfId="13894" priority="79">
      <formula>SEARCH("IN CORSO",$M8)&gt;0</formula>
    </cfRule>
    <cfRule type="expression" dxfId="13893" priority="80">
      <formula>SEARCH("CHIUSO",$M8)&gt;0</formula>
    </cfRule>
    <cfRule type="expression" dxfId="13892" priority="81">
      <formula>SEARCH("EMESSO",$M8)&gt;0</formula>
    </cfRule>
    <cfRule type="expression" dxfId="13891" priority="82">
      <formula>SEARCH("RICHIESTO",$M8)&gt;0</formula>
    </cfRule>
    <cfRule type="expression" dxfId="13890" priority="83">
      <formula>SEARCH("DA CHIUDERE",$M8)&gt;0</formula>
    </cfRule>
    <cfRule type="expression" dxfId="13889" priority="84">
      <formula>SEARCH("INTERROTTO",$M8)&gt;0</formula>
    </cfRule>
  </conditionalFormatting>
  <conditionalFormatting sqref="S7">
    <cfRule type="expression" dxfId="13888" priority="55">
      <formula>SEARCH("IN CORSO",$M7)&gt;0</formula>
    </cfRule>
    <cfRule type="expression" dxfId="13887" priority="56">
      <formula>SEARCH("CHIUSO",$M7)&gt;0</formula>
    </cfRule>
    <cfRule type="expression" dxfId="13886" priority="57">
      <formula>SEARCH("EMESSO",$M7)&gt;0</formula>
    </cfRule>
    <cfRule type="expression" dxfId="13885" priority="58">
      <formula>SEARCH("RICHIESTO",$M7)&gt;0</formula>
    </cfRule>
    <cfRule type="expression" dxfId="13884" priority="59">
      <formula>SEARCH("DA CHIUDERE",$M7)&gt;0</formula>
    </cfRule>
    <cfRule type="expression" dxfId="13883" priority="60">
      <formula>SEARCH("INTERROTTO",$M7)&gt;0</formula>
    </cfRule>
  </conditionalFormatting>
  <conditionalFormatting sqref="E7:G7 N7:R7">
    <cfRule type="expression" dxfId="13882" priority="67">
      <formula>SEARCH("IN CORSO",$M7)&gt;0</formula>
    </cfRule>
    <cfRule type="expression" dxfId="13881" priority="68">
      <formula>SEARCH("CHIUSO",$M7)&gt;0</formula>
    </cfRule>
    <cfRule type="expression" dxfId="13880" priority="69">
      <formula>SEARCH("EMESSO",$M7)&gt;0</formula>
    </cfRule>
    <cfRule type="expression" dxfId="13879" priority="70">
      <formula>SEARCH("RICHIESTO",$M7)&gt;0</formula>
    </cfRule>
    <cfRule type="expression" dxfId="13878" priority="71">
      <formula>SEARCH("DA CHIUDERE",$M7)&gt;0</formula>
    </cfRule>
    <cfRule type="expression" dxfId="13877" priority="72">
      <formula>SEARCH("INTERROTTO",$M7)&gt;0</formula>
    </cfRule>
  </conditionalFormatting>
  <conditionalFormatting sqref="M7">
    <cfRule type="expression" dxfId="13876" priority="61">
      <formula>SEARCH("IN CORSO",$M7)&gt;0</formula>
    </cfRule>
    <cfRule type="expression" dxfId="13875" priority="62">
      <formula>SEARCH("CHIUSO",$M7)&gt;0</formula>
    </cfRule>
    <cfRule type="expression" dxfId="13874" priority="63">
      <formula>SEARCH("EMESSO",$M7)&gt;0</formula>
    </cfRule>
    <cfRule type="expression" dxfId="13873" priority="64">
      <formula>SEARCH("RICHIESTO",$M7)&gt;0</formula>
    </cfRule>
    <cfRule type="expression" dxfId="13872" priority="65">
      <formula>SEARCH("DA CHIUDERE",$M7)&gt;0</formula>
    </cfRule>
    <cfRule type="expression" dxfId="13871" priority="66">
      <formula>SEARCH("INTERROTTO",$M7)&gt;0</formula>
    </cfRule>
  </conditionalFormatting>
  <conditionalFormatting sqref="S6">
    <cfRule type="expression" dxfId="13870" priority="37">
      <formula>SEARCH("IN CORSO",$M6)&gt;0</formula>
    </cfRule>
    <cfRule type="expression" dxfId="13869" priority="38">
      <formula>SEARCH("CHIUSO",$M6)&gt;0</formula>
    </cfRule>
    <cfRule type="expression" dxfId="13868" priority="39">
      <formula>SEARCH("EMESSO",$M6)&gt;0</formula>
    </cfRule>
    <cfRule type="expression" dxfId="13867" priority="40">
      <formula>SEARCH("RICHIESTO",$M6)&gt;0</formula>
    </cfRule>
    <cfRule type="expression" dxfId="13866" priority="41">
      <formula>SEARCH("DA CHIUDERE",$M6)&gt;0</formula>
    </cfRule>
    <cfRule type="expression" dxfId="13865" priority="42">
      <formula>SEARCH("INTERROTTO",$M6)&gt;0</formula>
    </cfRule>
  </conditionalFormatting>
  <conditionalFormatting sqref="E6:G6 N6:R6">
    <cfRule type="expression" dxfId="13864" priority="49">
      <formula>SEARCH("IN CORSO",$M6)&gt;0</formula>
    </cfRule>
    <cfRule type="expression" dxfId="13863" priority="50">
      <formula>SEARCH("CHIUSO",$M6)&gt;0</formula>
    </cfRule>
    <cfRule type="expression" dxfId="13862" priority="51">
      <formula>SEARCH("EMESSO",$M6)&gt;0</formula>
    </cfRule>
    <cfRule type="expression" dxfId="13861" priority="52">
      <formula>SEARCH("RICHIESTO",$M6)&gt;0</formula>
    </cfRule>
    <cfRule type="expression" dxfId="13860" priority="53">
      <formula>SEARCH("DA CHIUDERE",$M6)&gt;0</formula>
    </cfRule>
    <cfRule type="expression" dxfId="13859" priority="54">
      <formula>SEARCH("INTERROTTO",$M6)&gt;0</formula>
    </cfRule>
  </conditionalFormatting>
  <conditionalFormatting sqref="M6">
    <cfRule type="expression" dxfId="13858" priority="43">
      <formula>SEARCH("IN CORSO",$M6)&gt;0</formula>
    </cfRule>
    <cfRule type="expression" dxfId="13857" priority="44">
      <formula>SEARCH("CHIUSO",$M6)&gt;0</formula>
    </cfRule>
    <cfRule type="expression" dxfId="13856" priority="45">
      <formula>SEARCH("EMESSO",$M6)&gt;0</formula>
    </cfRule>
    <cfRule type="expression" dxfId="13855" priority="46">
      <formula>SEARCH("RICHIESTO",$M6)&gt;0</formula>
    </cfRule>
    <cfRule type="expression" dxfId="13854" priority="47">
      <formula>SEARCH("DA CHIUDERE",$M6)&gt;0</formula>
    </cfRule>
    <cfRule type="expression" dxfId="13853" priority="48">
      <formula>SEARCH("INTERROTTO",$M6)&gt;0</formula>
    </cfRule>
  </conditionalFormatting>
  <conditionalFormatting sqref="S5">
    <cfRule type="expression" dxfId="13852" priority="19">
      <formula>SEARCH("IN CORSO",$M5)&gt;0</formula>
    </cfRule>
    <cfRule type="expression" dxfId="13851" priority="20">
      <formula>SEARCH("CHIUSO",$M5)&gt;0</formula>
    </cfRule>
    <cfRule type="expression" dxfId="13850" priority="21">
      <formula>SEARCH("EMESSO",$M5)&gt;0</formula>
    </cfRule>
    <cfRule type="expression" dxfId="13849" priority="22">
      <formula>SEARCH("RICHIESTO",$M5)&gt;0</formula>
    </cfRule>
    <cfRule type="expression" dxfId="13848" priority="23">
      <formula>SEARCH("DA CHIUDERE",$M5)&gt;0</formula>
    </cfRule>
    <cfRule type="expression" dxfId="13847" priority="24">
      <formula>SEARCH("INTERROTTO",$M5)&gt;0</formula>
    </cfRule>
  </conditionalFormatting>
  <conditionalFormatting sqref="E5:G5 N5:R5">
    <cfRule type="expression" dxfId="13846" priority="31">
      <formula>SEARCH("IN CORSO",$M5)&gt;0</formula>
    </cfRule>
    <cfRule type="expression" dxfId="13845" priority="32">
      <formula>SEARCH("CHIUSO",$M5)&gt;0</formula>
    </cfRule>
    <cfRule type="expression" dxfId="13844" priority="33">
      <formula>SEARCH("EMESSO",$M5)&gt;0</formula>
    </cfRule>
    <cfRule type="expression" dxfId="13843" priority="34">
      <formula>SEARCH("RICHIESTO",$M5)&gt;0</formula>
    </cfRule>
    <cfRule type="expression" dxfId="13842" priority="35">
      <formula>SEARCH("DA CHIUDERE",$M5)&gt;0</formula>
    </cfRule>
    <cfRule type="expression" dxfId="13841" priority="36">
      <formula>SEARCH("INTERROTTO",$M5)&gt;0</formula>
    </cfRule>
  </conditionalFormatting>
  <conditionalFormatting sqref="M5">
    <cfRule type="expression" dxfId="13840" priority="25">
      <formula>SEARCH("IN CORSO",$M5)&gt;0</formula>
    </cfRule>
    <cfRule type="expression" dxfId="13839" priority="26">
      <formula>SEARCH("CHIUSO",$M5)&gt;0</formula>
    </cfRule>
    <cfRule type="expression" dxfId="13838" priority="27">
      <formula>SEARCH("EMESSO",$M5)&gt;0</formula>
    </cfRule>
    <cfRule type="expression" dxfId="13837" priority="28">
      <formula>SEARCH("RICHIESTO",$M5)&gt;0</formula>
    </cfRule>
    <cfRule type="expression" dxfId="13836" priority="29">
      <formula>SEARCH("DA CHIUDERE",$M5)&gt;0</formula>
    </cfRule>
    <cfRule type="expression" dxfId="13835" priority="30">
      <formula>SEARCH("INTERROTTO",$M5)&gt;0</formula>
    </cfRule>
  </conditionalFormatting>
  <conditionalFormatting sqref="S4">
    <cfRule type="expression" dxfId="13834" priority="1">
      <formula>SEARCH("IN CORSO",$M4)&gt;0</formula>
    </cfRule>
    <cfRule type="expression" dxfId="13833" priority="2">
      <formula>SEARCH("CHIUSO",$M4)&gt;0</formula>
    </cfRule>
    <cfRule type="expression" dxfId="13832" priority="3">
      <formula>SEARCH("EMESSO",$M4)&gt;0</formula>
    </cfRule>
    <cfRule type="expression" dxfId="13831" priority="4">
      <formula>SEARCH("RICHIESTO",$M4)&gt;0</formula>
    </cfRule>
    <cfRule type="expression" dxfId="13830" priority="5">
      <formula>SEARCH("DA CHIUDERE",$M4)&gt;0</formula>
    </cfRule>
    <cfRule type="expression" dxfId="13829" priority="6">
      <formula>SEARCH("INTERROTTO",$M4)&gt;0</formula>
    </cfRule>
  </conditionalFormatting>
  <conditionalFormatting sqref="E4:G4 N4:R4">
    <cfRule type="expression" dxfId="13828" priority="13">
      <formula>SEARCH("IN CORSO",$M4)&gt;0</formula>
    </cfRule>
    <cfRule type="expression" dxfId="13827" priority="14">
      <formula>SEARCH("CHIUSO",$M4)&gt;0</formula>
    </cfRule>
    <cfRule type="expression" dxfId="13826" priority="15">
      <formula>SEARCH("EMESSO",$M4)&gt;0</formula>
    </cfRule>
    <cfRule type="expression" dxfId="13825" priority="16">
      <formula>SEARCH("RICHIESTO",$M4)&gt;0</formula>
    </cfRule>
    <cfRule type="expression" dxfId="13824" priority="17">
      <formula>SEARCH("DA CHIUDERE",$M4)&gt;0</formula>
    </cfRule>
    <cfRule type="expression" dxfId="13823" priority="18">
      <formula>SEARCH("INTERROTTO",$M4)&gt;0</formula>
    </cfRule>
  </conditionalFormatting>
  <conditionalFormatting sqref="M4">
    <cfRule type="expression" dxfId="13822" priority="7">
      <formula>SEARCH("IN CORSO",$M4)&gt;0</formula>
    </cfRule>
    <cfRule type="expression" dxfId="13821" priority="8">
      <formula>SEARCH("CHIUSO",$M4)&gt;0</formula>
    </cfRule>
    <cfRule type="expression" dxfId="13820" priority="9">
      <formula>SEARCH("EMESSO",$M4)&gt;0</formula>
    </cfRule>
    <cfRule type="expression" dxfId="13819" priority="10">
      <formula>SEARCH("RICHIESTO",$M4)&gt;0</formula>
    </cfRule>
    <cfRule type="expression" dxfId="13818" priority="11">
      <formula>SEARCH("DA CHIUDERE",$M4)&gt;0</formula>
    </cfRule>
    <cfRule type="expression" dxfId="13817" priority="12">
      <formula>SEARCH("INTERROTTO",$M4)&gt;0</formula>
    </cfRule>
  </conditionalFormatting>
  <dataValidations count="4">
    <dataValidation type="list" allowBlank="1" sqref="M296" xr:uid="{FE58E953-E01F-4470-BF84-C8CC8D00FE2B}">
      <formula1>"RICHIESTO,EMESSO,IN CORSO,INTERROTTO,DA CHIUDERE,SCADUTO,CHIUSO,DA ATTENZIONARE,"</formula1>
    </dataValidation>
    <dataValidation type="list" allowBlank="1" showInputMessage="1" showErrorMessage="1" sqref="M60:M295 M297:M318" xr:uid="{1CA9B388-9D03-4CB3-8FBA-8B4DF6840F27}">
      <formula1>"RICHIESTO,EMESSO,IN CORSO,INTERROTTO,DA CHIUDERE,SCADUTO,CHIUSO,"</formula1>
    </dataValidation>
    <dataValidation type="list" allowBlank="1" showInputMessage="1" showErrorMessage="1" sqref="N308:P309 N311:P318" xr:uid="{603015CF-1E22-4A84-AA59-F45FC92DF5C5}">
      <formula1>"DA PROCESSARE,DA APRIRE,APERTO,TERMINATA,SOSPESO,PERMESSO CHIUSO,"</formula1>
    </dataValidation>
    <dataValidation type="list" allowBlank="1" showInputMessage="1" showErrorMessage="1" sqref="N210:P210" xr:uid="{12AE404C-2478-42EC-8646-29F386E38B99}">
      <formula1>"DA PROCESSARE,DA APRIRE,IN CORSO,TERMINATA,SOSPESO,PERMESSO CHIUSO,"</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2050" r:id="rId5" name="Button 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2051" r:id="rId6" name="Button 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2052" r:id="rId7" name="Button 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2053" r:id="rId8" name="Button 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2054" r:id="rId9" name="Button 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2055" r:id="rId10" name="Button 7">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2056" r:id="rId11" name="Button 8">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2057" r:id="rId12" name="Button 9">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2058" r:id="rId13" name="Button 10">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2059" r:id="rId14" name="Button 11">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2060" r:id="rId15" name="Button 12">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7F66-F11C-479D-806D-33219F9A8115}">
  <sheetPr codeName="Foglio16">
    <tabColor theme="3"/>
    <pageSetUpPr fitToPage="1"/>
  </sheetPr>
  <dimension ref="A1:V761"/>
  <sheetViews>
    <sheetView zoomScale="85" zoomScaleNormal="85" workbookViewId="0">
      <selection activeCell="G660" sqref="G660"/>
    </sheetView>
  </sheetViews>
  <sheetFormatPr defaultColWidth="8.75" defaultRowHeight="15" x14ac:dyDescent="0.25"/>
  <cols>
    <col min="1" max="1" width="3.125" style="87" customWidth="1"/>
    <col min="2" max="3" width="3.125" style="1" customWidth="1"/>
    <col min="4" max="4" width="6.625" style="1" customWidth="1"/>
    <col min="5" max="5" width="9" style="1" customWidth="1"/>
    <col min="6" max="6" width="7.5" style="1" customWidth="1"/>
    <col min="7" max="7" width="70.625" style="1" customWidth="1"/>
    <col min="8" max="8" width="9.125" style="1" hidden="1" customWidth="1"/>
    <col min="9" max="9" width="9.125" style="1" customWidth="1"/>
    <col min="10" max="11" width="9.125" style="3" hidden="1" customWidth="1"/>
    <col min="12" max="12" width="9.125" style="4" hidden="1" customWidth="1"/>
    <col min="13" max="13" width="13.75" style="4" customWidth="1"/>
    <col min="14" max="14" width="6.375" style="6" customWidth="1"/>
    <col min="15" max="15" width="6.375" style="14" customWidth="1"/>
    <col min="16" max="16" width="6.375" style="6" customWidth="1"/>
    <col min="17" max="17" width="55.625" style="6" customWidth="1"/>
    <col min="18" max="18" width="11" style="6" bestFit="1" customWidth="1"/>
    <col min="19" max="19" width="13.125" style="6" customWidth="1"/>
    <col min="20" max="20" width="3.125" style="6" customWidth="1"/>
    <col min="21" max="21" width="9.875" style="6" bestFit="1" customWidth="1"/>
    <col min="22" max="22" width="19.625" style="6" bestFit="1" customWidth="1"/>
    <col min="23" max="16384" width="8.75" style="6"/>
  </cols>
  <sheetData>
    <row r="1" spans="1:22" ht="128.1" customHeight="1" x14ac:dyDescent="0.35">
      <c r="A1" s="220"/>
      <c r="B1" s="220"/>
      <c r="C1" s="220"/>
      <c r="D1" s="220"/>
      <c r="G1" s="2"/>
      <c r="M1" s="5"/>
      <c r="Q1" s="72" t="s">
        <v>1618</v>
      </c>
    </row>
    <row r="2" spans="1:22" ht="21" x14ac:dyDescent="0.35">
      <c r="A2" s="6"/>
      <c r="B2" s="6"/>
      <c r="C2" s="6"/>
      <c r="D2" s="6"/>
      <c r="E2" s="10" t="s">
        <v>2</v>
      </c>
      <c r="F2" s="2">
        <f>'Inserimento dati'!B5</f>
        <v>2026</v>
      </c>
      <c r="G2" s="11" t="str">
        <f ca="1">"REDATTO IL " &amp; TEXT(INDIRECT("'Inserimento dati'!B3"), "gg/mm/aaaa")</f>
        <v>REDATTO IL 21/04/2026</v>
      </c>
      <c r="H2" s="12">
        <f ca="1">INDIRECT("'Inserimento dati'!B1")</f>
        <v>46132</v>
      </c>
      <c r="I2" s="12">
        <f ca="1">H2 + 1</f>
        <v>46133</v>
      </c>
      <c r="J2" s="12">
        <f ca="1">I2 + 1</f>
        <v>46134</v>
      </c>
      <c r="K2" s="12">
        <f ca="1">J2 + 1</f>
        <v>46135</v>
      </c>
      <c r="L2" s="12">
        <f ca="1">K2 + 1</f>
        <v>46136</v>
      </c>
      <c r="M2" s="73"/>
      <c r="N2" s="221" t="s">
        <v>3</v>
      </c>
      <c r="O2" s="221"/>
      <c r="P2" s="221"/>
      <c r="Q2" s="13"/>
    </row>
    <row r="3" spans="1:22" s="23" customFormat="1" ht="38.25" x14ac:dyDescent="0.2">
      <c r="A3" s="15" t="s">
        <v>4</v>
      </c>
      <c r="B3" s="16" t="s">
        <v>5</v>
      </c>
      <c r="C3" s="17" t="s">
        <v>6</v>
      </c>
      <c r="D3" s="18" t="s">
        <v>7</v>
      </c>
      <c r="E3" s="18" t="s">
        <v>8</v>
      </c>
      <c r="F3" s="18" t="s">
        <v>9</v>
      </c>
      <c r="G3" s="18" t="s">
        <v>10</v>
      </c>
      <c r="H3" s="19" t="s">
        <v>11</v>
      </c>
      <c r="I3" s="19" t="s">
        <v>12</v>
      </c>
      <c r="J3" s="19" t="s">
        <v>13</v>
      </c>
      <c r="K3" s="19" t="s">
        <v>14</v>
      </c>
      <c r="L3" s="19" t="s">
        <v>15</v>
      </c>
      <c r="M3" s="19" t="s">
        <v>16</v>
      </c>
      <c r="N3" s="19" t="s">
        <v>17</v>
      </c>
      <c r="O3" s="19" t="s">
        <v>18</v>
      </c>
      <c r="P3" s="19" t="s">
        <v>19</v>
      </c>
      <c r="Q3" s="19" t="s">
        <v>20</v>
      </c>
      <c r="R3" s="20" t="s">
        <v>21</v>
      </c>
      <c r="S3" s="19" t="s">
        <v>22</v>
      </c>
      <c r="T3" s="21" t="s">
        <v>23</v>
      </c>
      <c r="U3" s="22" t="s">
        <v>24</v>
      </c>
      <c r="V3" s="32">
        <v>45958.483229166668</v>
      </c>
    </row>
    <row r="4" spans="1:22" s="23" customFormat="1" ht="23.25" hidden="1" x14ac:dyDescent="0.2">
      <c r="A4" s="24"/>
      <c r="B4" s="24"/>
      <c r="C4" s="24" t="str">
        <f>IF(OR(Tabella3[[#This Row],[LUN]]="X",Tabella3[[#This Row],[MAR]]="X",Tabella3[[#This Row],[MER]]="X",Tabella3[[#This Row],[GIO]]="X",Tabella3[[#This Row],[VEN]]="X",),"X","")</f>
        <v/>
      </c>
      <c r="D4" s="25" t="s">
        <v>1619</v>
      </c>
      <c r="E4" s="26" t="s">
        <v>2555</v>
      </c>
      <c r="F4" s="26">
        <v>1200</v>
      </c>
      <c r="G4" s="26" t="s">
        <v>2556</v>
      </c>
      <c r="H4" s="27"/>
      <c r="I4" s="27"/>
      <c r="J4" s="27"/>
      <c r="K4" s="27"/>
      <c r="L4" s="27"/>
      <c r="M4" s="26" t="s">
        <v>29</v>
      </c>
      <c r="N4" s="25"/>
      <c r="O4" s="25"/>
      <c r="P4" s="26"/>
      <c r="Q4" s="26"/>
      <c r="R4" s="28"/>
      <c r="S4" s="26"/>
      <c r="T4" s="30" t="str">
        <f ca="1">IF(AND('Inserimento dati'!$B$3=$H$2, Tabella3[[#This Row],[LUN]]="X"), "X",IF(AND('Inserimento dati'!$B$3=$I$2, Tabella3[[#This Row],[MAR]]="X"), "X", IF(AND('Inserimento dati'!$B$3=$J$2, Tabella3[[#This Row],[MER]]="X"), "X",IF(AND('Inserimento dati'!$B$3=$K$2, Tabella3[[#This Row],[GIO]]="X"), "X", IF(AND('Inserimento dati'!$B$3=$L$2, Tabella3[[#This Row],[VEN]]="X"), "X","")))))</f>
        <v/>
      </c>
      <c r="U4" s="31"/>
      <c r="V4" s="32">
        <v>46132.689988425926</v>
      </c>
    </row>
    <row r="5" spans="1:22" s="23" customFormat="1" ht="45" hidden="1" x14ac:dyDescent="0.2">
      <c r="A5" s="24"/>
      <c r="B5" s="24"/>
      <c r="C5" s="24" t="str">
        <f>IF(OR(Tabella3[[#This Row],[LUN]]="X",Tabella3[[#This Row],[MAR]]="X",Tabella3[[#This Row],[MER]]="X",Tabella3[[#This Row],[GIO]]="X",Tabella3[[#This Row],[VEN]]="X",),"X","")</f>
        <v/>
      </c>
      <c r="D5" s="25" t="s">
        <v>1619</v>
      </c>
      <c r="E5" s="26" t="s">
        <v>2543</v>
      </c>
      <c r="F5" s="26">
        <v>1100</v>
      </c>
      <c r="G5" s="26" t="s">
        <v>2544</v>
      </c>
      <c r="H5" s="27"/>
      <c r="I5" s="27"/>
      <c r="J5" s="27"/>
      <c r="K5" s="27"/>
      <c r="L5" s="27"/>
      <c r="M5" s="26" t="s">
        <v>29</v>
      </c>
      <c r="N5" s="25"/>
      <c r="O5" s="25"/>
      <c r="P5" s="26"/>
      <c r="Q5" s="26"/>
      <c r="R5" s="28"/>
      <c r="S5" s="26"/>
      <c r="T5" s="30" t="str">
        <f ca="1">IF(AND('Inserimento dati'!$B$3=$H$2, Tabella3[[#This Row],[LUN]]="X"), "X",IF(AND('Inserimento dati'!$B$3=$I$2, Tabella3[[#This Row],[MAR]]="X"), "X", IF(AND('Inserimento dati'!$B$3=$J$2, Tabella3[[#This Row],[MER]]="X"), "X",IF(AND('Inserimento dati'!$B$3=$K$2, Tabella3[[#This Row],[GIO]]="X"), "X", IF(AND('Inserimento dati'!$B$3=$L$2, Tabella3[[#This Row],[VEN]]="X"), "X","")))))</f>
        <v/>
      </c>
      <c r="U5" s="31"/>
      <c r="V5" s="32">
        <v>46132.689918981479</v>
      </c>
    </row>
    <row r="6" spans="1:22" s="23" customFormat="1" ht="45" hidden="1" x14ac:dyDescent="0.2">
      <c r="A6" s="24"/>
      <c r="B6" s="24"/>
      <c r="C6" s="24" t="str">
        <f>IF(OR(Tabella3[[#This Row],[LUN]]="X",Tabella3[[#This Row],[MAR]]="X",Tabella3[[#This Row],[MER]]="X",Tabella3[[#This Row],[GIO]]="X",Tabella3[[#This Row],[VEN]]="X",),"X","")</f>
        <v/>
      </c>
      <c r="D6" s="25" t="s">
        <v>1619</v>
      </c>
      <c r="E6" s="26" t="s">
        <v>2541</v>
      </c>
      <c r="F6" s="26">
        <v>1100</v>
      </c>
      <c r="G6" s="26" t="s">
        <v>2542</v>
      </c>
      <c r="H6" s="27"/>
      <c r="I6" s="27"/>
      <c r="J6" s="27"/>
      <c r="K6" s="27"/>
      <c r="L6" s="27"/>
      <c r="M6" s="26" t="s">
        <v>29</v>
      </c>
      <c r="N6" s="25"/>
      <c r="O6" s="25"/>
      <c r="P6" s="26"/>
      <c r="Q6" s="26"/>
      <c r="R6" s="28"/>
      <c r="S6" s="26"/>
      <c r="T6" s="30" t="str">
        <f ca="1">IF(AND('Inserimento dati'!$B$3=$H$2, Tabella3[[#This Row],[LUN]]="X"), "X",IF(AND('Inserimento dati'!$B$3=$I$2, Tabella3[[#This Row],[MAR]]="X"), "X", IF(AND('Inserimento dati'!$B$3=$J$2, Tabella3[[#This Row],[MER]]="X"), "X",IF(AND('Inserimento dati'!$B$3=$K$2, Tabella3[[#This Row],[GIO]]="X"), "X", IF(AND('Inserimento dati'!$B$3=$L$2, Tabella3[[#This Row],[VEN]]="X"), "X","")))))</f>
        <v/>
      </c>
      <c r="U6" s="31"/>
      <c r="V6" s="32">
        <v>46132.552083333336</v>
      </c>
    </row>
    <row r="7" spans="1:22" s="23" customFormat="1" ht="23.25" hidden="1" x14ac:dyDescent="0.2">
      <c r="A7" s="24"/>
      <c r="B7" s="24"/>
      <c r="C7" s="24" t="str">
        <f>IF(OR(Tabella3[[#This Row],[LUN]]="X",Tabella3[[#This Row],[MAR]]="X",Tabella3[[#This Row],[MER]]="X",Tabella3[[#This Row],[GIO]]="X",Tabella3[[#This Row],[VEN]]="X",),"X","")</f>
        <v/>
      </c>
      <c r="D7" s="25" t="s">
        <v>1619</v>
      </c>
      <c r="E7" s="26" t="s">
        <v>2531</v>
      </c>
      <c r="F7" s="26">
        <v>1200</v>
      </c>
      <c r="G7" s="26" t="s">
        <v>2532</v>
      </c>
      <c r="H7" s="27"/>
      <c r="I7" s="27"/>
      <c r="J7" s="27"/>
      <c r="K7" s="27"/>
      <c r="L7" s="27"/>
      <c r="M7" s="26" t="s">
        <v>29</v>
      </c>
      <c r="N7" s="25"/>
      <c r="O7" s="25"/>
      <c r="P7" s="26"/>
      <c r="Q7" s="26"/>
      <c r="R7" s="28"/>
      <c r="S7" s="26"/>
      <c r="T7" s="30" t="str">
        <f ca="1">IF(AND('Inserimento dati'!$B$3=$H$2, Tabella3[[#This Row],[LUN]]="X"), "X",IF(AND('Inserimento dati'!$B$3=$I$2, Tabella3[[#This Row],[MAR]]="X"), "X", IF(AND('Inserimento dati'!$B$3=$J$2, Tabella3[[#This Row],[MER]]="X"), "X",IF(AND('Inserimento dati'!$B$3=$K$2, Tabella3[[#This Row],[GIO]]="X"), "X", IF(AND('Inserimento dati'!$B$3=$L$2, Tabella3[[#This Row],[VEN]]="X"), "X","")))))</f>
        <v/>
      </c>
      <c r="U7" s="31"/>
      <c r="V7" s="32">
        <v>46129.510312500002</v>
      </c>
    </row>
    <row r="8" spans="1:22" s="23" customFormat="1" ht="23.25" hidden="1" x14ac:dyDescent="0.2">
      <c r="A8" s="24"/>
      <c r="B8" s="24"/>
      <c r="C8" s="24" t="str">
        <f>IF(OR(Tabella3[[#This Row],[LUN]]="X",Tabella3[[#This Row],[MAR]]="X",Tabella3[[#This Row],[MER]]="X",Tabella3[[#This Row],[GIO]]="X",Tabella3[[#This Row],[VEN]]="X",),"X","")</f>
        <v/>
      </c>
      <c r="D8" s="25" t="s">
        <v>1619</v>
      </c>
      <c r="E8" s="26" t="s">
        <v>2553</v>
      </c>
      <c r="F8" s="26">
        <v>1200</v>
      </c>
      <c r="G8" s="26" t="s">
        <v>2554</v>
      </c>
      <c r="H8" s="27"/>
      <c r="I8" s="27"/>
      <c r="J8" s="27"/>
      <c r="K8" s="27"/>
      <c r="L8" s="27"/>
      <c r="M8" s="26" t="s">
        <v>29</v>
      </c>
      <c r="N8" s="25"/>
      <c r="O8" s="25"/>
      <c r="P8" s="26"/>
      <c r="Q8" s="26"/>
      <c r="R8" s="28"/>
      <c r="S8" s="26"/>
      <c r="T8" s="30" t="str">
        <f ca="1">IF(AND('Inserimento dati'!$B$3=$H$2, Tabella3[[#This Row],[LUN]]="X"), "X",IF(AND('Inserimento dati'!$B$3=$I$2, Tabella3[[#This Row],[MAR]]="X"), "X", IF(AND('Inserimento dati'!$B$3=$J$2, Tabella3[[#This Row],[MER]]="X"), "X",IF(AND('Inserimento dati'!$B$3=$K$2, Tabella3[[#This Row],[GIO]]="X"), "X", IF(AND('Inserimento dati'!$B$3=$L$2, Tabella3[[#This Row],[VEN]]="X"), "X","")))))</f>
        <v/>
      </c>
      <c r="U8" s="31"/>
      <c r="V8" s="32">
        <v>46129.312060185184</v>
      </c>
    </row>
    <row r="9" spans="1:22" s="23" customFormat="1" ht="23.25" hidden="1" x14ac:dyDescent="0.2">
      <c r="A9" s="24"/>
      <c r="B9" s="24"/>
      <c r="C9" s="24" t="str">
        <f>IF(OR(Tabella3[[#This Row],[LUN]]="X",Tabella3[[#This Row],[MAR]]="X",Tabella3[[#This Row],[MER]]="X",Tabella3[[#This Row],[GIO]]="X",Tabella3[[#This Row],[VEN]]="X",),"X","")</f>
        <v/>
      </c>
      <c r="D9" s="25" t="s">
        <v>1619</v>
      </c>
      <c r="E9" s="26" t="s">
        <v>2539</v>
      </c>
      <c r="F9" s="26">
        <v>1200</v>
      </c>
      <c r="G9" s="26" t="s">
        <v>2540</v>
      </c>
      <c r="H9" s="27"/>
      <c r="I9" s="27"/>
      <c r="J9" s="27"/>
      <c r="K9" s="27"/>
      <c r="L9" s="27"/>
      <c r="M9" s="26" t="s">
        <v>29</v>
      </c>
      <c r="N9" s="25"/>
      <c r="O9" s="25"/>
      <c r="P9" s="26"/>
      <c r="Q9" s="26"/>
      <c r="R9" s="28"/>
      <c r="S9" s="26"/>
      <c r="T9" s="30" t="str">
        <f ca="1">IF(AND('Inserimento dati'!$B$3=$H$2, Tabella3[[#This Row],[LUN]]="X"), "X",IF(AND('Inserimento dati'!$B$3=$I$2, Tabella3[[#This Row],[MAR]]="X"), "X", IF(AND('Inserimento dati'!$B$3=$J$2, Tabella3[[#This Row],[MER]]="X"), "X",IF(AND('Inserimento dati'!$B$3=$K$2, Tabella3[[#This Row],[GIO]]="X"), "X", IF(AND('Inserimento dati'!$B$3=$L$2, Tabella3[[#This Row],[VEN]]="X"), "X","")))))</f>
        <v/>
      </c>
      <c r="U9" s="31"/>
      <c r="V9" s="32">
        <v>46127.59</v>
      </c>
    </row>
    <row r="10" spans="1:22" s="23" customFormat="1" ht="23.25" hidden="1" x14ac:dyDescent="0.2">
      <c r="A10" s="24"/>
      <c r="B10" s="24"/>
      <c r="C10" s="24" t="str">
        <f>IF(OR(Tabella3[[#This Row],[LUN]]="X",Tabella3[[#This Row],[MAR]]="X",Tabella3[[#This Row],[MER]]="X",Tabella3[[#This Row],[GIO]]="X",Tabella3[[#This Row],[VEN]]="X",),"X","")</f>
        <v/>
      </c>
      <c r="D10" s="25" t="s">
        <v>1619</v>
      </c>
      <c r="E10" s="26" t="s">
        <v>2551</v>
      </c>
      <c r="F10" s="26">
        <v>700</v>
      </c>
      <c r="G10" s="26" t="s">
        <v>2552</v>
      </c>
      <c r="H10" s="27"/>
      <c r="I10" s="27"/>
      <c r="J10" s="27"/>
      <c r="K10" s="27"/>
      <c r="L10" s="27"/>
      <c r="M10" s="26" t="s">
        <v>29</v>
      </c>
      <c r="N10" s="25"/>
      <c r="O10" s="25"/>
      <c r="P10" s="26"/>
      <c r="Q10" s="26"/>
      <c r="R10" s="28"/>
      <c r="S10" s="26"/>
      <c r="T10" s="30" t="str">
        <f ca="1">IF(AND('Inserimento dati'!$B$3=$H$2, Tabella3[[#This Row],[LUN]]="X"), "X",IF(AND('Inserimento dati'!$B$3=$I$2, Tabella3[[#This Row],[MAR]]="X"), "X", IF(AND('Inserimento dati'!$B$3=$J$2, Tabella3[[#This Row],[MER]]="X"), "X",IF(AND('Inserimento dati'!$B$3=$K$2, Tabella3[[#This Row],[GIO]]="X"), "X", IF(AND('Inserimento dati'!$B$3=$L$2, Tabella3[[#This Row],[VEN]]="X"), "X","")))))</f>
        <v/>
      </c>
      <c r="U10" s="31"/>
      <c r="V10" s="32">
        <v>46127.396770833337</v>
      </c>
    </row>
    <row r="11" spans="1:22" s="23" customFormat="1" ht="23.25" hidden="1" x14ac:dyDescent="0.2">
      <c r="A11" s="24"/>
      <c r="B11" s="24"/>
      <c r="C11" s="24" t="str">
        <f>IF(OR(Tabella3[[#This Row],[LUN]]="X",Tabella3[[#This Row],[MAR]]="X",Tabella3[[#This Row],[MER]]="X",Tabella3[[#This Row],[GIO]]="X",Tabella3[[#This Row],[VEN]]="X",),"X","")</f>
        <v/>
      </c>
      <c r="D11" s="25" t="s">
        <v>1619</v>
      </c>
      <c r="E11" s="26" t="s">
        <v>2537</v>
      </c>
      <c r="F11" s="26">
        <v>1200</v>
      </c>
      <c r="G11" s="26" t="s">
        <v>2538</v>
      </c>
      <c r="H11" s="27"/>
      <c r="I11" s="27"/>
      <c r="J11" s="27"/>
      <c r="K11" s="27"/>
      <c r="L11" s="27"/>
      <c r="M11" s="26" t="s">
        <v>29</v>
      </c>
      <c r="N11" s="25"/>
      <c r="O11" s="25"/>
      <c r="P11" s="26"/>
      <c r="Q11" s="26"/>
      <c r="R11" s="28"/>
      <c r="S11" s="26"/>
      <c r="T11" s="30" t="str">
        <f ca="1">IF(AND('Inserimento dati'!$B$3=$H$2, Tabella3[[#This Row],[LUN]]="X"), "X",IF(AND('Inserimento dati'!$B$3=$I$2, Tabella3[[#This Row],[MAR]]="X"), "X", IF(AND('Inserimento dati'!$B$3=$J$2, Tabella3[[#This Row],[MER]]="X"), "X",IF(AND('Inserimento dati'!$B$3=$K$2, Tabella3[[#This Row],[GIO]]="X"), "X", IF(AND('Inserimento dati'!$B$3=$L$2, Tabella3[[#This Row],[VEN]]="X"), "X","")))))</f>
        <v/>
      </c>
      <c r="U11" s="31"/>
      <c r="V11" s="32">
        <v>46127.396747685183</v>
      </c>
    </row>
    <row r="12" spans="1:22" s="23" customFormat="1" ht="23.25" hidden="1" x14ac:dyDescent="0.2">
      <c r="A12" s="24"/>
      <c r="B12" s="24"/>
      <c r="C12" s="24" t="str">
        <f>IF(OR(Tabella3[[#This Row],[LUN]]="X",Tabella3[[#This Row],[MAR]]="X",Tabella3[[#This Row],[MER]]="X",Tabella3[[#This Row],[GIO]]="X",Tabella3[[#This Row],[VEN]]="X",),"X","")</f>
        <v/>
      </c>
      <c r="D12" s="25" t="s">
        <v>1619</v>
      </c>
      <c r="E12" s="26" t="s">
        <v>2535</v>
      </c>
      <c r="F12" s="26">
        <v>1200</v>
      </c>
      <c r="G12" s="26" t="s">
        <v>2536</v>
      </c>
      <c r="H12" s="27"/>
      <c r="I12" s="27"/>
      <c r="J12" s="27"/>
      <c r="K12" s="27"/>
      <c r="L12" s="27"/>
      <c r="M12" s="26" t="s">
        <v>29</v>
      </c>
      <c r="N12" s="25"/>
      <c r="O12" s="25"/>
      <c r="P12" s="26"/>
      <c r="Q12" s="26"/>
      <c r="R12" s="28"/>
      <c r="S12" s="26"/>
      <c r="T12" s="30" t="str">
        <f ca="1">IF(AND('Inserimento dati'!$B$3=$H$2, Tabella3[[#This Row],[LUN]]="X"), "X",IF(AND('Inserimento dati'!$B$3=$I$2, Tabella3[[#This Row],[MAR]]="X"), "X", IF(AND('Inserimento dati'!$B$3=$J$2, Tabella3[[#This Row],[MER]]="X"), "X",IF(AND('Inserimento dati'!$B$3=$K$2, Tabella3[[#This Row],[GIO]]="X"), "X", IF(AND('Inserimento dati'!$B$3=$L$2, Tabella3[[#This Row],[VEN]]="X"), "X","")))))</f>
        <v/>
      </c>
      <c r="U12" s="31"/>
      <c r="V12" s="32">
        <v>46127.396724537037</v>
      </c>
    </row>
    <row r="13" spans="1:22" s="23" customFormat="1" ht="23.25" hidden="1" x14ac:dyDescent="0.2">
      <c r="A13" s="24"/>
      <c r="B13" s="24"/>
      <c r="C13" s="24" t="str">
        <f>IF(OR(Tabella3[[#This Row],[LUN]]="X",Tabella3[[#This Row],[MAR]]="X",Tabella3[[#This Row],[MER]]="X",Tabella3[[#This Row],[GIO]]="X",Tabella3[[#This Row],[VEN]]="X",),"X","")</f>
        <v/>
      </c>
      <c r="D13" s="25" t="s">
        <v>1619</v>
      </c>
      <c r="E13" s="26" t="s">
        <v>2549</v>
      </c>
      <c r="F13" s="26">
        <v>1200</v>
      </c>
      <c r="G13" s="26" t="s">
        <v>2550</v>
      </c>
      <c r="H13" s="27"/>
      <c r="I13" s="27"/>
      <c r="J13" s="27"/>
      <c r="K13" s="27"/>
      <c r="L13" s="27"/>
      <c r="M13" s="26" t="s">
        <v>29</v>
      </c>
      <c r="N13" s="25"/>
      <c r="O13" s="25"/>
      <c r="P13" s="26"/>
      <c r="Q13" s="26"/>
      <c r="R13" s="28"/>
      <c r="S13" s="26"/>
      <c r="T13" s="30" t="str">
        <f ca="1">IF(AND('Inserimento dati'!$B$3=$H$2, Tabella3[[#This Row],[LUN]]="X"), "X",IF(AND('Inserimento dati'!$B$3=$I$2, Tabella3[[#This Row],[MAR]]="X"), "X", IF(AND('Inserimento dati'!$B$3=$J$2, Tabella3[[#This Row],[MER]]="X"), "X",IF(AND('Inserimento dati'!$B$3=$K$2, Tabella3[[#This Row],[GIO]]="X"), "X", IF(AND('Inserimento dati'!$B$3=$L$2, Tabella3[[#This Row],[VEN]]="X"), "X","")))))</f>
        <v/>
      </c>
      <c r="U13" s="31"/>
      <c r="V13" s="32">
        <v>46127.396701388891</v>
      </c>
    </row>
    <row r="14" spans="1:22" s="23" customFormat="1" ht="30" hidden="1" x14ac:dyDescent="0.2">
      <c r="A14" s="24"/>
      <c r="B14" s="24"/>
      <c r="C14" s="24" t="str">
        <f>IF(OR(Tabella3[[#This Row],[LUN]]="X",Tabella3[[#This Row],[MAR]]="X",Tabella3[[#This Row],[MER]]="X",Tabella3[[#This Row],[GIO]]="X",Tabella3[[#This Row],[VEN]]="X",),"X","")</f>
        <v/>
      </c>
      <c r="D14" s="25" t="s">
        <v>1619</v>
      </c>
      <c r="E14" s="26" t="s">
        <v>2533</v>
      </c>
      <c r="F14" s="26">
        <v>1200</v>
      </c>
      <c r="G14" s="26" t="s">
        <v>2534</v>
      </c>
      <c r="H14" s="27"/>
      <c r="I14" s="27"/>
      <c r="J14" s="27"/>
      <c r="K14" s="27"/>
      <c r="L14" s="27"/>
      <c r="M14" s="26" t="s">
        <v>29</v>
      </c>
      <c r="N14" s="25"/>
      <c r="O14" s="25"/>
      <c r="P14" s="26"/>
      <c r="Q14" s="26"/>
      <c r="R14" s="28"/>
      <c r="S14" s="26"/>
      <c r="T14" s="30" t="str">
        <f ca="1">IF(AND('Inserimento dati'!$B$3=$H$2, Tabella3[[#This Row],[LUN]]="X"), "X",IF(AND('Inserimento dati'!$B$3=$I$2, Tabella3[[#This Row],[MAR]]="X"), "X", IF(AND('Inserimento dati'!$B$3=$J$2, Tabella3[[#This Row],[MER]]="X"), "X",IF(AND('Inserimento dati'!$B$3=$K$2, Tabella3[[#This Row],[GIO]]="X"), "X", IF(AND('Inserimento dati'!$B$3=$L$2, Tabella3[[#This Row],[VEN]]="X"), "X","")))))</f>
        <v/>
      </c>
      <c r="U14" s="31"/>
      <c r="V14" s="32">
        <v>46127.396678240744</v>
      </c>
    </row>
    <row r="15" spans="1:22" s="23" customFormat="1" ht="23.25" hidden="1" x14ac:dyDescent="0.2">
      <c r="A15" s="24"/>
      <c r="B15" s="24"/>
      <c r="C15" s="24" t="str">
        <f>IF(OR(Tabella3[[#This Row],[LUN]]="X",Tabella3[[#This Row],[MAR]]="X",Tabella3[[#This Row],[MER]]="X",Tabella3[[#This Row],[GIO]]="X",Tabella3[[#This Row],[VEN]]="X",),"X","")</f>
        <v/>
      </c>
      <c r="D15" s="25" t="s">
        <v>1619</v>
      </c>
      <c r="E15" s="26" t="s">
        <v>2545</v>
      </c>
      <c r="F15" s="26">
        <v>700</v>
      </c>
      <c r="G15" s="26" t="s">
        <v>2546</v>
      </c>
      <c r="H15" s="27"/>
      <c r="I15" s="27"/>
      <c r="J15" s="27"/>
      <c r="K15" s="27"/>
      <c r="L15" s="27"/>
      <c r="M15" s="26" t="s">
        <v>29</v>
      </c>
      <c r="N15" s="25"/>
      <c r="O15" s="25"/>
      <c r="P15" s="26"/>
      <c r="Q15" s="26"/>
      <c r="R15" s="28"/>
      <c r="S15" s="26"/>
      <c r="T15" s="30" t="str">
        <f ca="1">IF(AND('Inserimento dati'!$B$3=$H$2, Tabella3[[#This Row],[LUN]]="X"), "X",IF(AND('Inserimento dati'!$B$3=$I$2, Tabella3[[#This Row],[MAR]]="X"), "X", IF(AND('Inserimento dati'!$B$3=$J$2, Tabella3[[#This Row],[MER]]="X"), "X",IF(AND('Inserimento dati'!$B$3=$K$2, Tabella3[[#This Row],[GIO]]="X"), "X", IF(AND('Inserimento dati'!$B$3=$L$2, Tabella3[[#This Row],[VEN]]="X"), "X","")))))</f>
        <v/>
      </c>
      <c r="U15" s="31"/>
      <c r="V15" s="32">
        <v>46127.396655092591</v>
      </c>
    </row>
    <row r="16" spans="1:22" s="23" customFormat="1" ht="23.25" hidden="1" x14ac:dyDescent="0.2">
      <c r="A16" s="24"/>
      <c r="B16" s="24"/>
      <c r="C16" s="24" t="str">
        <f>IF(OR(Tabella3[[#This Row],[LUN]]="X",Tabella3[[#This Row],[MAR]]="X",Tabella3[[#This Row],[MER]]="X",Tabella3[[#This Row],[GIO]]="X",Tabella3[[#This Row],[VEN]]="X",),"X","")</f>
        <v/>
      </c>
      <c r="D16" s="25" t="s">
        <v>1619</v>
      </c>
      <c r="E16" s="26" t="s">
        <v>2523</v>
      </c>
      <c r="F16" s="26">
        <v>1200</v>
      </c>
      <c r="G16" s="26" t="s">
        <v>2524</v>
      </c>
      <c r="H16" s="27"/>
      <c r="I16" s="27"/>
      <c r="J16" s="27"/>
      <c r="K16" s="27"/>
      <c r="L16" s="27"/>
      <c r="M16" s="26" t="s">
        <v>29</v>
      </c>
      <c r="N16" s="25"/>
      <c r="O16" s="25"/>
      <c r="P16" s="26"/>
      <c r="Q16" s="26"/>
      <c r="R16" s="28"/>
      <c r="S16" s="26"/>
      <c r="T16" s="30" t="str">
        <f ca="1">IF(AND('Inserimento dati'!$B$3=$H$2, Tabella3[[#This Row],[LUN]]="X"), "X",IF(AND('Inserimento dati'!$B$3=$I$2, Tabella3[[#This Row],[MAR]]="X"), "X", IF(AND('Inserimento dati'!$B$3=$J$2, Tabella3[[#This Row],[MER]]="X"), "X",IF(AND('Inserimento dati'!$B$3=$K$2, Tabella3[[#This Row],[GIO]]="X"), "X", IF(AND('Inserimento dati'!$B$3=$L$2, Tabella3[[#This Row],[VEN]]="X"), "X","")))))</f>
        <v/>
      </c>
      <c r="U16" s="31"/>
      <c r="V16" s="32">
        <v>46127.283206018517</v>
      </c>
    </row>
    <row r="17" spans="1:22" s="23" customFormat="1" ht="60" hidden="1" x14ac:dyDescent="0.2">
      <c r="A17" s="24"/>
      <c r="B17" s="24"/>
      <c r="C17" s="24" t="str">
        <f>IF(OR(Tabella3[[#This Row],[LUN]]="X",Tabella3[[#This Row],[MAR]]="X",Tabella3[[#This Row],[MER]]="X",Tabella3[[#This Row],[GIO]]="X",Tabella3[[#This Row],[VEN]]="X",),"X","")</f>
        <v/>
      </c>
      <c r="D17" s="25" t="s">
        <v>1619</v>
      </c>
      <c r="E17" s="26" t="s">
        <v>2525</v>
      </c>
      <c r="F17" s="26">
        <v>1100</v>
      </c>
      <c r="G17" s="26" t="s">
        <v>2526</v>
      </c>
      <c r="H17" s="27"/>
      <c r="I17" s="27"/>
      <c r="J17" s="27"/>
      <c r="K17" s="27"/>
      <c r="L17" s="27"/>
      <c r="M17" s="26" t="s">
        <v>29</v>
      </c>
      <c r="N17" s="25"/>
      <c r="O17" s="25"/>
      <c r="P17" s="26"/>
      <c r="Q17" s="26" t="s">
        <v>2527</v>
      </c>
      <c r="R17" s="28">
        <v>46030</v>
      </c>
      <c r="S17" s="26" t="s">
        <v>157</v>
      </c>
      <c r="T17" s="30" t="str">
        <f ca="1">IF(AND('Inserimento dati'!$B$3=$H$2, Tabella3[[#This Row],[LUN]]="X"), "X",IF(AND('Inserimento dati'!$B$3=$I$2, Tabella3[[#This Row],[MAR]]="X"), "X", IF(AND('Inserimento dati'!$B$3=$J$2, Tabella3[[#This Row],[MER]]="X"), "X",IF(AND('Inserimento dati'!$B$3=$K$2, Tabella3[[#This Row],[GIO]]="X"), "X", IF(AND('Inserimento dati'!$B$3=$L$2, Tabella3[[#This Row],[VEN]]="X"), "X","")))))</f>
        <v/>
      </c>
      <c r="U17" s="31"/>
      <c r="V17" s="32">
        <v>46125.626388888886</v>
      </c>
    </row>
    <row r="18" spans="1:22" s="23" customFormat="1" ht="30" hidden="1" x14ac:dyDescent="0.2">
      <c r="A18" s="24"/>
      <c r="B18" s="24"/>
      <c r="C18" s="24" t="str">
        <f>IF(OR(Tabella3[[#This Row],[LUN]]="X",Tabella3[[#This Row],[MAR]]="X",Tabella3[[#This Row],[MER]]="X",Tabella3[[#This Row],[GIO]]="X",Tabella3[[#This Row],[VEN]]="X",),"X","")</f>
        <v/>
      </c>
      <c r="D18" s="25" t="s">
        <v>1619</v>
      </c>
      <c r="E18" s="26" t="s">
        <v>2528</v>
      </c>
      <c r="F18" s="26">
        <v>800</v>
      </c>
      <c r="G18" s="26" t="s">
        <v>2529</v>
      </c>
      <c r="H18" s="27"/>
      <c r="I18" s="27"/>
      <c r="J18" s="27"/>
      <c r="K18" s="27"/>
      <c r="L18" s="27"/>
      <c r="M18" s="26" t="s">
        <v>29</v>
      </c>
      <c r="N18" s="25"/>
      <c r="O18" s="25"/>
      <c r="P18" s="26"/>
      <c r="Q18" s="26" t="s">
        <v>2530</v>
      </c>
      <c r="R18" s="28">
        <v>46030</v>
      </c>
      <c r="S18" s="26" t="s">
        <v>157</v>
      </c>
      <c r="T18" s="30" t="str">
        <f ca="1">IF(AND('Inserimento dati'!$B$3=$H$2, Tabella3[[#This Row],[LUN]]="X"), "X",IF(AND('Inserimento dati'!$B$3=$I$2, Tabella3[[#This Row],[MAR]]="X"), "X", IF(AND('Inserimento dati'!$B$3=$J$2, Tabella3[[#This Row],[MER]]="X"), "X",IF(AND('Inserimento dati'!$B$3=$K$2, Tabella3[[#This Row],[GIO]]="X"), "X", IF(AND('Inserimento dati'!$B$3=$L$2, Tabella3[[#This Row],[VEN]]="X"), "X","")))))</f>
        <v/>
      </c>
      <c r="U18" s="31"/>
      <c r="V18" s="32">
        <v>46123.303599537037</v>
      </c>
    </row>
    <row r="19" spans="1:22" s="23" customFormat="1" ht="30" hidden="1" x14ac:dyDescent="0.2">
      <c r="A19" s="24"/>
      <c r="B19" s="24"/>
      <c r="C19" s="24" t="str">
        <f>IF(OR(Tabella3[[#This Row],[LUN]]="X",Tabella3[[#This Row],[MAR]]="X",Tabella3[[#This Row],[MER]]="X",Tabella3[[#This Row],[GIO]]="X",Tabella3[[#This Row],[VEN]]="X",),"X","")</f>
        <v/>
      </c>
      <c r="D19" s="25" t="s">
        <v>1619</v>
      </c>
      <c r="E19" s="26" t="s">
        <v>2505</v>
      </c>
      <c r="F19" s="26" t="s">
        <v>1672</v>
      </c>
      <c r="G19" s="26" t="s">
        <v>2506</v>
      </c>
      <c r="H19" s="27"/>
      <c r="I19" s="27"/>
      <c r="J19" s="27"/>
      <c r="K19" s="27"/>
      <c r="L19" s="27"/>
      <c r="M19" s="26" t="s">
        <v>29</v>
      </c>
      <c r="N19" s="25"/>
      <c r="O19" s="25"/>
      <c r="P19" s="26"/>
      <c r="Q19" s="26"/>
      <c r="R19" s="28"/>
      <c r="S19" s="26"/>
      <c r="T19" s="30" t="str">
        <f ca="1">IF(AND('Inserimento dati'!$B$3=$H$2, Tabella3[[#This Row],[LUN]]="X"), "X",IF(AND('Inserimento dati'!$B$3=$I$2, Tabella3[[#This Row],[MAR]]="X"), "X", IF(AND('Inserimento dati'!$B$3=$J$2, Tabella3[[#This Row],[MER]]="X"), "X",IF(AND('Inserimento dati'!$B$3=$K$2, Tabella3[[#This Row],[GIO]]="X"), "X", IF(AND('Inserimento dati'!$B$3=$L$2, Tabella3[[#This Row],[VEN]]="X"), "X","")))))</f>
        <v/>
      </c>
      <c r="U19" s="31"/>
      <c r="V19" s="32">
        <v>46123.303553240738</v>
      </c>
    </row>
    <row r="20" spans="1:22" s="23" customFormat="1" ht="23.25" hidden="1" x14ac:dyDescent="0.2">
      <c r="A20" s="24"/>
      <c r="B20" s="24"/>
      <c r="C20" s="24" t="str">
        <f>IF(OR(Tabella3[[#This Row],[LUN]]="X",Tabella3[[#This Row],[MAR]]="X",Tabella3[[#This Row],[MER]]="X",Tabella3[[#This Row],[GIO]]="X",Tabella3[[#This Row],[VEN]]="X",),"X","")</f>
        <v/>
      </c>
      <c r="D20" s="25" t="s">
        <v>1619</v>
      </c>
      <c r="E20" s="26" t="s">
        <v>2547</v>
      </c>
      <c r="F20" s="26" t="s">
        <v>1672</v>
      </c>
      <c r="G20" s="26" t="s">
        <v>2548</v>
      </c>
      <c r="H20" s="27"/>
      <c r="I20" s="27"/>
      <c r="J20" s="27"/>
      <c r="K20" s="27"/>
      <c r="L20" s="27"/>
      <c r="M20" s="26" t="s">
        <v>29</v>
      </c>
      <c r="N20" s="25"/>
      <c r="O20" s="25"/>
      <c r="P20" s="26"/>
      <c r="Q20" s="26"/>
      <c r="R20" s="28"/>
      <c r="S20" s="26"/>
      <c r="T20" s="30" t="str">
        <f ca="1">IF(AND('Inserimento dati'!$B$3=$H$2, Tabella3[[#This Row],[LUN]]="X"), "X",IF(AND('Inserimento dati'!$B$3=$I$2, Tabella3[[#This Row],[MAR]]="X"), "X", IF(AND('Inserimento dati'!$B$3=$J$2, Tabella3[[#This Row],[MER]]="X"), "X",IF(AND('Inserimento dati'!$B$3=$K$2, Tabella3[[#This Row],[GIO]]="X"), "X", IF(AND('Inserimento dati'!$B$3=$L$2, Tabella3[[#This Row],[VEN]]="X"), "X","")))))</f>
        <v/>
      </c>
      <c r="U20" s="31"/>
      <c r="V20" s="32">
        <v>46123.303518518522</v>
      </c>
    </row>
    <row r="21" spans="1:22" s="23" customFormat="1" ht="30" hidden="1" x14ac:dyDescent="0.2">
      <c r="A21" s="24"/>
      <c r="B21" s="24"/>
      <c r="C21" s="24" t="str">
        <f>IF(OR(Tabella3[[#This Row],[LUN]]="X",Tabella3[[#This Row],[MAR]]="X",Tabella3[[#This Row],[MER]]="X",Tabella3[[#This Row],[GIO]]="X",Tabella3[[#This Row],[VEN]]="X",),"X","")</f>
        <v/>
      </c>
      <c r="D21" s="25" t="s">
        <v>1619</v>
      </c>
      <c r="E21" s="26" t="s">
        <v>2500</v>
      </c>
      <c r="F21" s="26">
        <v>800</v>
      </c>
      <c r="G21" s="26" t="s">
        <v>2501</v>
      </c>
      <c r="H21" s="27"/>
      <c r="I21" s="27"/>
      <c r="J21" s="27"/>
      <c r="K21" s="27"/>
      <c r="L21" s="27"/>
      <c r="M21" s="26" t="s">
        <v>29</v>
      </c>
      <c r="N21" s="25"/>
      <c r="O21" s="25"/>
      <c r="P21" s="26"/>
      <c r="Q21" s="26"/>
      <c r="R21" s="28"/>
      <c r="S21" s="26"/>
      <c r="T21" s="30" t="str">
        <f ca="1">IF(AND('Inserimento dati'!$B$3=$H$2, Tabella3[[#This Row],[LUN]]="X"), "X",IF(AND('Inserimento dati'!$B$3=$I$2, Tabella3[[#This Row],[MAR]]="X"), "X", IF(AND('Inserimento dati'!$B$3=$J$2, Tabella3[[#This Row],[MER]]="X"), "X",IF(AND('Inserimento dati'!$B$3=$K$2, Tabella3[[#This Row],[GIO]]="X"), "X", IF(AND('Inserimento dati'!$B$3=$L$2, Tabella3[[#This Row],[VEN]]="X"), "X","")))))</f>
        <v/>
      </c>
      <c r="U21" s="31" t="str">
        <f ca="1">IFERROR(MID(G21,_xlfn.AGGREGATE(15,6,(ROW(INDIRECT("1:"&amp;LEN(G21)-7)))/(ISNUMBER(--MID(G21,ROW(INDIRECT("1:"&amp;LEN(G21)-7)),8))),1),8),"")</f>
        <v/>
      </c>
      <c r="V21" s="32">
        <v>46123.303483796299</v>
      </c>
    </row>
    <row r="22" spans="1:22" s="23" customFormat="1" ht="23.25" hidden="1" x14ac:dyDescent="0.2">
      <c r="A22" s="24"/>
      <c r="B22" s="24"/>
      <c r="C22" s="24" t="str">
        <f>IF(OR(Tabella3[[#This Row],[LUN]]="X",Tabella3[[#This Row],[MAR]]="X",Tabella3[[#This Row],[MER]]="X",Tabella3[[#This Row],[GIO]]="X",Tabella3[[#This Row],[VEN]]="X",),"X","")</f>
        <v/>
      </c>
      <c r="D22" s="25" t="s">
        <v>1619</v>
      </c>
      <c r="E22" s="26" t="s">
        <v>2498</v>
      </c>
      <c r="F22" s="26">
        <v>800</v>
      </c>
      <c r="G22" s="26" t="s">
        <v>2499</v>
      </c>
      <c r="H22" s="27"/>
      <c r="I22" s="27"/>
      <c r="J22" s="27"/>
      <c r="K22" s="27"/>
      <c r="L22" s="27"/>
      <c r="M22" s="26" t="s">
        <v>29</v>
      </c>
      <c r="N22" s="25"/>
      <c r="O22" s="25"/>
      <c r="P22" s="26"/>
      <c r="Q22" s="26" t="s">
        <v>2497</v>
      </c>
      <c r="R22" s="28">
        <v>45979</v>
      </c>
      <c r="S22" s="26" t="s">
        <v>68</v>
      </c>
      <c r="T22" s="30" t="str">
        <f ca="1">IF(AND('Inserimento dati'!$B$3=$H$2, Tabella3[[#This Row],[LUN]]="X"), "X",IF(AND('Inserimento dati'!$B$3=$I$2, Tabella3[[#This Row],[MAR]]="X"), "X", IF(AND('Inserimento dati'!$B$3=$J$2, Tabella3[[#This Row],[MER]]="X"), "X",IF(AND('Inserimento dati'!$B$3=$K$2, Tabella3[[#This Row],[GIO]]="X"), "X", IF(AND('Inserimento dati'!$B$3=$L$2, Tabella3[[#This Row],[VEN]]="X"), "X","")))))</f>
        <v/>
      </c>
      <c r="U22" s="31" t="str">
        <f ca="1">IFERROR(MID(G22,_xlfn.AGGREGATE(15,6,(ROW(INDIRECT("1:"&amp;LEN(G22)-7)))/(ISNUMBER(--MID(G22,ROW(INDIRECT("1:"&amp;LEN(G22)-7)),8))),1),8),"")</f>
        <v>10232992</v>
      </c>
      <c r="V22" s="32">
        <v>46123.303437499999</v>
      </c>
    </row>
    <row r="23" spans="1:22" s="23" customFormat="1" ht="23.25" hidden="1" x14ac:dyDescent="0.2">
      <c r="A23" s="24"/>
      <c r="B23" s="24"/>
      <c r="C23" s="24" t="str">
        <f>IF(OR(Tabella3[[#This Row],[LUN]]="X",Tabella3[[#This Row],[MAR]]="X",Tabella3[[#This Row],[MER]]="X",Tabella3[[#This Row],[GIO]]="X",Tabella3[[#This Row],[VEN]]="X",),"X","")</f>
        <v/>
      </c>
      <c r="D23" s="25" t="s">
        <v>1619</v>
      </c>
      <c r="E23" s="26" t="s">
        <v>2495</v>
      </c>
      <c r="F23" s="26">
        <v>800</v>
      </c>
      <c r="G23" s="26" t="s">
        <v>2496</v>
      </c>
      <c r="H23" s="27"/>
      <c r="I23" s="27"/>
      <c r="J23" s="27"/>
      <c r="K23" s="27"/>
      <c r="L23" s="27"/>
      <c r="M23" s="26" t="s">
        <v>29</v>
      </c>
      <c r="N23" s="25"/>
      <c r="O23" s="25"/>
      <c r="P23" s="26"/>
      <c r="Q23" s="26" t="s">
        <v>2497</v>
      </c>
      <c r="R23" s="28">
        <v>45979</v>
      </c>
      <c r="S23" s="26" t="s">
        <v>68</v>
      </c>
      <c r="T23" s="30" t="str">
        <f ca="1">IF(AND('Inserimento dati'!$B$3=$H$2, Tabella3[[#This Row],[LUN]]="X"), "X",IF(AND('Inserimento dati'!$B$3=$I$2, Tabella3[[#This Row],[MAR]]="X"), "X", IF(AND('Inserimento dati'!$B$3=$J$2, Tabella3[[#This Row],[MER]]="X"), "X",IF(AND('Inserimento dati'!$B$3=$K$2, Tabella3[[#This Row],[GIO]]="X"), "X", IF(AND('Inserimento dati'!$B$3=$L$2, Tabella3[[#This Row],[VEN]]="X"), "X","")))))</f>
        <v/>
      </c>
      <c r="U23" s="31" t="str">
        <f ca="1">IFERROR(MID(G23,_xlfn.AGGREGATE(15,6,(ROW(INDIRECT("1:"&amp;LEN(G23)-7)))/(ISNUMBER(--MID(G23,ROW(INDIRECT("1:"&amp;LEN(G23)-7)),8))),1),8),"")</f>
        <v>10232991</v>
      </c>
      <c r="V23" s="32">
        <v>46123.303391203706</v>
      </c>
    </row>
    <row r="24" spans="1:22" s="23" customFormat="1" ht="23.25" hidden="1" x14ac:dyDescent="0.2">
      <c r="A24" s="24"/>
      <c r="B24" s="24"/>
      <c r="C24" s="24" t="str">
        <f>IF(OR(Tabella3[[#This Row],[LUN]]="X",Tabella3[[#This Row],[MAR]]="X",Tabella3[[#This Row],[MER]]="X",Tabella3[[#This Row],[GIO]]="X",Tabella3[[#This Row],[VEN]]="X",),"X","")</f>
        <v/>
      </c>
      <c r="D24" s="25" t="s">
        <v>1619</v>
      </c>
      <c r="E24" s="26" t="s">
        <v>2515</v>
      </c>
      <c r="F24" s="26">
        <v>800</v>
      </c>
      <c r="G24" s="26" t="s">
        <v>2516</v>
      </c>
      <c r="H24" s="27"/>
      <c r="I24" s="27"/>
      <c r="J24" s="27"/>
      <c r="K24" s="27"/>
      <c r="L24" s="27"/>
      <c r="M24" s="26" t="s">
        <v>29</v>
      </c>
      <c r="N24" s="25"/>
      <c r="O24" s="25"/>
      <c r="P24" s="26"/>
      <c r="Q24" s="26"/>
      <c r="R24" s="28"/>
      <c r="S24" s="26"/>
      <c r="T24" s="30" t="str">
        <f ca="1">IF(AND('Inserimento dati'!$B$3=$H$2, Tabella3[[#This Row],[LUN]]="X"), "X",IF(AND('Inserimento dati'!$B$3=$I$2, Tabella3[[#This Row],[MAR]]="X"), "X", IF(AND('Inserimento dati'!$B$3=$J$2, Tabella3[[#This Row],[MER]]="X"), "X",IF(AND('Inserimento dati'!$B$3=$K$2, Tabella3[[#This Row],[GIO]]="X"), "X", IF(AND('Inserimento dati'!$B$3=$L$2, Tabella3[[#This Row],[VEN]]="X"), "X","")))))</f>
        <v/>
      </c>
      <c r="U24" s="31"/>
      <c r="V24" s="32">
        <v>46122.282175925924</v>
      </c>
    </row>
    <row r="25" spans="1:22" s="23" customFormat="1" ht="23.25" hidden="1" x14ac:dyDescent="0.2">
      <c r="A25" s="24"/>
      <c r="B25" s="24"/>
      <c r="C25" s="24" t="str">
        <f>IF(OR(Tabella3[[#This Row],[LUN]]="X",Tabella3[[#This Row],[MAR]]="X",Tabella3[[#This Row],[MER]]="X",Tabella3[[#This Row],[GIO]]="X",Tabella3[[#This Row],[VEN]]="X",),"X","")</f>
        <v/>
      </c>
      <c r="D25" s="25" t="s">
        <v>1619</v>
      </c>
      <c r="E25" s="26" t="s">
        <v>2513</v>
      </c>
      <c r="F25" s="26">
        <v>800</v>
      </c>
      <c r="G25" s="26" t="s">
        <v>2514</v>
      </c>
      <c r="H25" s="27"/>
      <c r="I25" s="27"/>
      <c r="J25" s="27"/>
      <c r="K25" s="27"/>
      <c r="L25" s="27"/>
      <c r="M25" s="26" t="s">
        <v>29</v>
      </c>
      <c r="N25" s="25"/>
      <c r="O25" s="25"/>
      <c r="P25" s="26"/>
      <c r="Q25" s="26"/>
      <c r="R25" s="28"/>
      <c r="S25" s="26"/>
      <c r="T25" s="30" t="str">
        <f ca="1">IF(AND('Inserimento dati'!$B$3=$H$2, Tabella3[[#This Row],[LUN]]="X"), "X",IF(AND('Inserimento dati'!$B$3=$I$2, Tabella3[[#This Row],[MAR]]="X"), "X", IF(AND('Inserimento dati'!$B$3=$J$2, Tabella3[[#This Row],[MER]]="X"), "X",IF(AND('Inserimento dati'!$B$3=$K$2, Tabella3[[#This Row],[GIO]]="X"), "X", IF(AND('Inserimento dati'!$B$3=$L$2, Tabella3[[#This Row],[VEN]]="X"), "X","")))))</f>
        <v/>
      </c>
      <c r="U25" s="31"/>
      <c r="V25" s="32">
        <v>46122.282152777778</v>
      </c>
    </row>
    <row r="26" spans="1:22" s="23" customFormat="1" ht="23.25" hidden="1" x14ac:dyDescent="0.2">
      <c r="A26" s="24"/>
      <c r="B26" s="24"/>
      <c r="C26" s="24" t="str">
        <f>IF(OR(Tabella3[[#This Row],[LUN]]="X",Tabella3[[#This Row],[MAR]]="X",Tabella3[[#This Row],[MER]]="X",Tabella3[[#This Row],[GIO]]="X",Tabella3[[#This Row],[VEN]]="X",),"X","")</f>
        <v/>
      </c>
      <c r="D26" s="25" t="s">
        <v>1619</v>
      </c>
      <c r="E26" s="26" t="s">
        <v>2517</v>
      </c>
      <c r="F26" s="26">
        <v>800</v>
      </c>
      <c r="G26" s="26" t="s">
        <v>2518</v>
      </c>
      <c r="H26" s="27"/>
      <c r="I26" s="27"/>
      <c r="J26" s="27"/>
      <c r="K26" s="27"/>
      <c r="L26" s="27"/>
      <c r="M26" s="26" t="s">
        <v>29</v>
      </c>
      <c r="N26" s="25"/>
      <c r="O26" s="25"/>
      <c r="P26" s="26"/>
      <c r="Q26" s="26"/>
      <c r="R26" s="28"/>
      <c r="S26" s="26"/>
      <c r="T26" s="30" t="str">
        <f ca="1">IF(AND('Inserimento dati'!$B$3=$H$2, Tabella3[[#This Row],[LUN]]="X"), "X",IF(AND('Inserimento dati'!$B$3=$I$2, Tabella3[[#This Row],[MAR]]="X"), "X", IF(AND('Inserimento dati'!$B$3=$J$2, Tabella3[[#This Row],[MER]]="X"), "X",IF(AND('Inserimento dati'!$B$3=$K$2, Tabella3[[#This Row],[GIO]]="X"), "X", IF(AND('Inserimento dati'!$B$3=$L$2, Tabella3[[#This Row],[VEN]]="X"), "X","")))))</f>
        <v/>
      </c>
      <c r="U26" s="31"/>
      <c r="V26" s="32">
        <v>46122.282141203701</v>
      </c>
    </row>
    <row r="27" spans="1:22" s="23" customFormat="1" ht="30" hidden="1" x14ac:dyDescent="0.2">
      <c r="A27" s="24"/>
      <c r="B27" s="24"/>
      <c r="C27" s="24" t="str">
        <f>IF(OR(Tabella3[[#This Row],[LUN]]="X",Tabella3[[#This Row],[MAR]]="X",Tabella3[[#This Row],[MER]]="X",Tabella3[[#This Row],[GIO]]="X",Tabella3[[#This Row],[VEN]]="X",),"X","")</f>
        <v/>
      </c>
      <c r="D27" s="25" t="s">
        <v>1619</v>
      </c>
      <c r="E27" s="26" t="s">
        <v>2510</v>
      </c>
      <c r="F27" s="26">
        <v>700</v>
      </c>
      <c r="G27" s="26" t="s">
        <v>2511</v>
      </c>
      <c r="H27" s="27"/>
      <c r="I27" s="27"/>
      <c r="J27" s="27"/>
      <c r="K27" s="27"/>
      <c r="L27" s="27"/>
      <c r="M27" s="26" t="s">
        <v>29</v>
      </c>
      <c r="N27" s="25"/>
      <c r="O27" s="25"/>
      <c r="P27" s="26"/>
      <c r="Q27" s="26" t="s">
        <v>2512</v>
      </c>
      <c r="R27" s="28"/>
      <c r="S27" s="26"/>
      <c r="T27" s="30" t="str">
        <f ca="1">IF(AND('Inserimento dati'!$B$3=$H$2, Tabella3[[#This Row],[LUN]]="X"), "X",IF(AND('Inserimento dati'!$B$3=$I$2, Tabella3[[#This Row],[MAR]]="X"), "X", IF(AND('Inserimento dati'!$B$3=$J$2, Tabella3[[#This Row],[MER]]="X"), "X",IF(AND('Inserimento dati'!$B$3=$K$2, Tabella3[[#This Row],[GIO]]="X"), "X", IF(AND('Inserimento dati'!$B$3=$L$2, Tabella3[[#This Row],[VEN]]="X"), "X","")))))</f>
        <v/>
      </c>
      <c r="U27" s="33" t="str">
        <f t="shared" ref="U27:U90" ca="1" si="0">IFERROR(MID(G27,_xlfn.AGGREGATE(15,6,(ROW(INDIRECT("1:"&amp;LEN(G27)-7)))/(ISNUMBER(--MID(G27,ROW(INDIRECT("1:"&amp;LEN(G27)-7)),8))),1),8),"")</f>
        <v>10228362</v>
      </c>
      <c r="V27" s="32">
        <v>46120.488657407404</v>
      </c>
    </row>
    <row r="28" spans="1:22" s="23" customFormat="1" ht="23.25" hidden="1" x14ac:dyDescent="0.2">
      <c r="A28" s="24"/>
      <c r="B28" s="24"/>
      <c r="C28" s="24" t="str">
        <f>IF(OR(Tabella3[[#This Row],[LUN]]="X",Tabella3[[#This Row],[MAR]]="X",Tabella3[[#This Row],[MER]]="X",Tabella3[[#This Row],[GIO]]="X",Tabella3[[#This Row],[VEN]]="X",),"X","")</f>
        <v/>
      </c>
      <c r="D28" s="25" t="s">
        <v>1619</v>
      </c>
      <c r="E28" s="26" t="s">
        <v>2519</v>
      </c>
      <c r="F28" s="26">
        <v>700</v>
      </c>
      <c r="G28" s="26" t="s">
        <v>2520</v>
      </c>
      <c r="H28" s="27"/>
      <c r="I28" s="27"/>
      <c r="J28" s="27"/>
      <c r="K28" s="27"/>
      <c r="L28" s="27"/>
      <c r="M28" s="26" t="s">
        <v>29</v>
      </c>
      <c r="N28" s="25"/>
      <c r="O28" s="25"/>
      <c r="P28" s="26"/>
      <c r="Q28" s="26"/>
      <c r="R28" s="28"/>
      <c r="S28" s="26"/>
      <c r="T28" s="30" t="str">
        <f ca="1">IF(AND('Inserimento dati'!$B$3=$H$2, Tabella3[[#This Row],[LUN]]="X"), "X",IF(AND('Inserimento dati'!$B$3=$I$2, Tabella3[[#This Row],[MAR]]="X"), "X", IF(AND('Inserimento dati'!$B$3=$J$2, Tabella3[[#This Row],[MER]]="X"), "X",IF(AND('Inserimento dati'!$B$3=$K$2, Tabella3[[#This Row],[GIO]]="X"), "X", IF(AND('Inserimento dati'!$B$3=$L$2, Tabella3[[#This Row],[VEN]]="X"), "X","")))))</f>
        <v/>
      </c>
      <c r="U28" s="31" t="str">
        <f t="shared" ca="1" si="0"/>
        <v>10224484</v>
      </c>
      <c r="V28" s="32">
        <v>46119.692291666666</v>
      </c>
    </row>
    <row r="29" spans="1:22" s="23" customFormat="1" ht="23.25" hidden="1" x14ac:dyDescent="0.2">
      <c r="A29" s="24"/>
      <c r="B29" s="24"/>
      <c r="C29" s="24" t="str">
        <f>IF(OR(Tabella3[[#This Row],[LUN]]="X",Tabella3[[#This Row],[MAR]]="X",Tabella3[[#This Row],[MER]]="X",Tabella3[[#This Row],[GIO]]="X",Tabella3[[#This Row],[VEN]]="X",),"X","")</f>
        <v/>
      </c>
      <c r="D29" s="25" t="s">
        <v>1619</v>
      </c>
      <c r="E29" s="26" t="s">
        <v>1628</v>
      </c>
      <c r="F29" s="26">
        <v>700</v>
      </c>
      <c r="G29" s="26" t="s">
        <v>1629</v>
      </c>
      <c r="H29" s="27"/>
      <c r="I29" s="27"/>
      <c r="J29" s="27"/>
      <c r="K29" s="27"/>
      <c r="L29" s="27"/>
      <c r="M29" s="26" t="s">
        <v>29</v>
      </c>
      <c r="N29" s="25"/>
      <c r="O29" s="25"/>
      <c r="P29" s="26"/>
      <c r="Q29" s="26" t="s">
        <v>1625</v>
      </c>
      <c r="R29" s="28">
        <v>45957</v>
      </c>
      <c r="S29" s="26" t="s">
        <v>68</v>
      </c>
      <c r="T29" s="30" t="str">
        <f ca="1">IF(AND('Inserimento dati'!$B$3=$H$2, Tabella3[[#This Row],[LUN]]="X"), "X",IF(AND('Inserimento dati'!$B$3=$I$2, Tabella3[[#This Row],[MAR]]="X"), "X", IF(AND('Inserimento dati'!$B$3=$J$2, Tabella3[[#This Row],[MER]]="X"), "X",IF(AND('Inserimento dati'!$B$3=$K$2, Tabella3[[#This Row],[GIO]]="X"), "X", IF(AND('Inserimento dati'!$B$3=$L$2, Tabella3[[#This Row],[VEN]]="X"), "X","")))))</f>
        <v/>
      </c>
      <c r="U29" s="31" t="str">
        <f t="shared" ca="1" si="0"/>
        <v>10224485</v>
      </c>
      <c r="V29" s="32">
        <v>46119.69226851852</v>
      </c>
    </row>
    <row r="30" spans="1:22" s="23" customFormat="1" ht="23.25" hidden="1" x14ac:dyDescent="0.2">
      <c r="A30" s="24"/>
      <c r="B30" s="24"/>
      <c r="C30" s="24" t="str">
        <f>IF(OR(Tabella3[[#This Row],[LUN]]="X",Tabella3[[#This Row],[MAR]]="X",Tabella3[[#This Row],[MER]]="X",Tabella3[[#This Row],[GIO]]="X",Tabella3[[#This Row],[VEN]]="X",),"X","")</f>
        <v/>
      </c>
      <c r="D30" s="25" t="s">
        <v>1619</v>
      </c>
      <c r="E30" s="26" t="s">
        <v>1626</v>
      </c>
      <c r="F30" s="26">
        <v>700</v>
      </c>
      <c r="G30" s="26" t="s">
        <v>1627</v>
      </c>
      <c r="H30" s="27"/>
      <c r="I30" s="27"/>
      <c r="J30" s="27"/>
      <c r="K30" s="27"/>
      <c r="L30" s="27"/>
      <c r="M30" s="26" t="s">
        <v>29</v>
      </c>
      <c r="N30" s="25"/>
      <c r="O30" s="25"/>
      <c r="P30" s="26"/>
      <c r="Q30" s="26" t="s">
        <v>1625</v>
      </c>
      <c r="R30" s="28">
        <v>45957</v>
      </c>
      <c r="S30" s="26" t="s">
        <v>68</v>
      </c>
      <c r="T30" s="30" t="str">
        <f ca="1">IF(AND('Inserimento dati'!$B$3=$H$2, Tabella3[[#This Row],[LUN]]="X"), "X",IF(AND('Inserimento dati'!$B$3=$I$2, Tabella3[[#This Row],[MAR]]="X"), "X", IF(AND('Inserimento dati'!$B$3=$J$2, Tabella3[[#This Row],[MER]]="X"), "X",IF(AND('Inserimento dati'!$B$3=$K$2, Tabella3[[#This Row],[GIO]]="X"), "X", IF(AND('Inserimento dati'!$B$3=$L$2, Tabella3[[#This Row],[VEN]]="X"), "X","")))))</f>
        <v/>
      </c>
      <c r="U30" s="31" t="str">
        <f t="shared" ca="1" si="0"/>
        <v>10224442</v>
      </c>
      <c r="V30" s="32">
        <v>46115.344212962962</v>
      </c>
    </row>
    <row r="31" spans="1:22" s="23" customFormat="1" ht="23.25" hidden="1" x14ac:dyDescent="0.2">
      <c r="A31" s="24"/>
      <c r="B31" s="24"/>
      <c r="C31" s="24" t="str">
        <f>IF(OR(Tabella3[[#This Row],[LUN]]="X",Tabella3[[#This Row],[MAR]]="X",Tabella3[[#This Row],[MER]]="X",Tabella3[[#This Row],[GIO]]="X",Tabella3[[#This Row],[VEN]]="X",),"X","")</f>
        <v/>
      </c>
      <c r="D31" s="25" t="s">
        <v>1619</v>
      </c>
      <c r="E31" s="26" t="s">
        <v>2521</v>
      </c>
      <c r="F31" s="26">
        <v>700</v>
      </c>
      <c r="G31" s="26" t="s">
        <v>2522</v>
      </c>
      <c r="H31" s="27"/>
      <c r="I31" s="27"/>
      <c r="J31" s="27"/>
      <c r="K31" s="27"/>
      <c r="L31" s="27"/>
      <c r="M31" s="26" t="s">
        <v>29</v>
      </c>
      <c r="N31" s="25"/>
      <c r="O31" s="25"/>
      <c r="P31" s="26"/>
      <c r="Q31" s="26"/>
      <c r="R31" s="28"/>
      <c r="S31" s="26"/>
      <c r="T31" s="30" t="str">
        <f ca="1">IF(AND('Inserimento dati'!$B$3=$H$2, Tabella3[[#This Row],[LUN]]="X"), "X",IF(AND('Inserimento dati'!$B$3=$I$2, Tabella3[[#This Row],[MAR]]="X"), "X", IF(AND('Inserimento dati'!$B$3=$J$2, Tabella3[[#This Row],[MER]]="X"), "X",IF(AND('Inserimento dati'!$B$3=$K$2, Tabella3[[#This Row],[GIO]]="X"), "X", IF(AND('Inserimento dati'!$B$3=$L$2, Tabella3[[#This Row],[VEN]]="X"), "X","")))))</f>
        <v/>
      </c>
      <c r="U31" s="31" t="str">
        <f t="shared" ca="1" si="0"/>
        <v>10224478</v>
      </c>
      <c r="V31" s="32">
        <v>46114.521435185183</v>
      </c>
    </row>
    <row r="32" spans="1:22" s="23" customFormat="1" ht="30" hidden="1" x14ac:dyDescent="0.2">
      <c r="A32" s="24"/>
      <c r="B32" s="24"/>
      <c r="C32" s="24" t="str">
        <f>IF(OR(Tabella3[[#This Row],[LUN]]="X",Tabella3[[#This Row],[MAR]]="X",Tabella3[[#This Row],[MER]]="X",Tabella3[[#This Row],[GIO]]="X",Tabella3[[#This Row],[VEN]]="X",),"X","")</f>
        <v/>
      </c>
      <c r="D32" s="25" t="s">
        <v>1619</v>
      </c>
      <c r="E32" s="26" t="s">
        <v>2502</v>
      </c>
      <c r="F32" s="26">
        <v>1800</v>
      </c>
      <c r="G32" s="26" t="s">
        <v>2503</v>
      </c>
      <c r="H32" s="27"/>
      <c r="I32" s="27"/>
      <c r="J32" s="27"/>
      <c r="K32" s="27"/>
      <c r="L32" s="27"/>
      <c r="M32" s="26" t="s">
        <v>29</v>
      </c>
      <c r="N32" s="25"/>
      <c r="O32" s="25"/>
      <c r="P32" s="26"/>
      <c r="Q32" s="26" t="s">
        <v>2504</v>
      </c>
      <c r="R32" s="28">
        <v>45953</v>
      </c>
      <c r="S32" s="26" t="s">
        <v>184</v>
      </c>
      <c r="T32" s="30" t="str">
        <f ca="1">IF(AND('Inserimento dati'!$B$3=$H$2, Tabella3[[#This Row],[LUN]]="X"), "X",IF(AND('Inserimento dati'!$B$3=$I$2, Tabella3[[#This Row],[MAR]]="X"), "X", IF(AND('Inserimento dati'!$B$3=$J$2, Tabella3[[#This Row],[MER]]="X"), "X",IF(AND('Inserimento dati'!$B$3=$K$2, Tabella3[[#This Row],[GIO]]="X"), "X", IF(AND('Inserimento dati'!$B$3=$L$2, Tabella3[[#This Row],[VEN]]="X"), "X","")))))</f>
        <v/>
      </c>
      <c r="U32" s="186" t="str">
        <f t="shared" ca="1" si="0"/>
        <v>00000003</v>
      </c>
      <c r="V32" s="32">
        <v>46114.288900462961</v>
      </c>
    </row>
    <row r="33" spans="1:22" s="23" customFormat="1" ht="60" hidden="1" x14ac:dyDescent="0.2">
      <c r="A33" s="24"/>
      <c r="B33" s="24"/>
      <c r="C33" s="24" t="str">
        <f>IF(OR(Tabella3[[#This Row],[LUN]]="X",Tabella3[[#This Row],[MAR]]="X",Tabella3[[#This Row],[MER]]="X",Tabella3[[#This Row],[GIO]]="X",Tabella3[[#This Row],[VEN]]="X",),"X","")</f>
        <v/>
      </c>
      <c r="D33" s="25" t="s">
        <v>1619</v>
      </c>
      <c r="E33" s="26" t="s">
        <v>1630</v>
      </c>
      <c r="F33" s="26" t="s">
        <v>1631</v>
      </c>
      <c r="G33" s="26" t="s">
        <v>1632</v>
      </c>
      <c r="H33" s="27"/>
      <c r="I33" s="27"/>
      <c r="J33" s="27"/>
      <c r="K33" s="27"/>
      <c r="L33" s="27"/>
      <c r="M33" s="26" t="s">
        <v>29</v>
      </c>
      <c r="N33" s="25"/>
      <c r="O33" s="25"/>
      <c r="P33" s="26"/>
      <c r="Q33" s="26" t="s">
        <v>1633</v>
      </c>
      <c r="R33" s="28">
        <v>45951</v>
      </c>
      <c r="S33" s="26" t="s">
        <v>157</v>
      </c>
      <c r="T33" s="30" t="str">
        <f ca="1">IF(AND('Inserimento dati'!$B$3=$H$2, Tabella3[[#This Row],[LUN]]="X"), "X",IF(AND('Inserimento dati'!$B$3=$I$2, Tabella3[[#This Row],[MAR]]="X"), "X", IF(AND('Inserimento dati'!$B$3=$J$2, Tabella3[[#This Row],[MER]]="X"), "X",IF(AND('Inserimento dati'!$B$3=$K$2, Tabella3[[#This Row],[GIO]]="X"), "X", IF(AND('Inserimento dati'!$B$3=$L$2, Tabella3[[#This Row],[VEN]]="X"), "X","")))))</f>
        <v/>
      </c>
      <c r="U33" s="33" t="str">
        <f t="shared" ca="1" si="0"/>
        <v/>
      </c>
      <c r="V33" s="32">
        <v>46113.526400462964</v>
      </c>
    </row>
    <row r="34" spans="1:22" s="23" customFormat="1" ht="23.25" hidden="1" x14ac:dyDescent="0.2">
      <c r="A34" s="24"/>
      <c r="B34" s="24"/>
      <c r="C34" s="24" t="str">
        <f>IF(OR(Tabella3[[#This Row],[LUN]]="X",Tabella3[[#This Row],[MAR]]="X",Tabella3[[#This Row],[MER]]="X",Tabella3[[#This Row],[GIO]]="X",Tabella3[[#This Row],[VEN]]="X",),"X","")</f>
        <v/>
      </c>
      <c r="D34" s="25" t="s">
        <v>1619</v>
      </c>
      <c r="E34" s="26" t="s">
        <v>1623</v>
      </c>
      <c r="F34" s="26">
        <v>1100</v>
      </c>
      <c r="G34" s="26" t="s">
        <v>1624</v>
      </c>
      <c r="H34" s="27"/>
      <c r="I34" s="27"/>
      <c r="J34" s="27"/>
      <c r="K34" s="27"/>
      <c r="L34" s="27"/>
      <c r="M34" s="26" t="s">
        <v>29</v>
      </c>
      <c r="N34" s="25"/>
      <c r="O34" s="25"/>
      <c r="P34" s="26"/>
      <c r="Q34" s="26" t="s">
        <v>1625</v>
      </c>
      <c r="R34" s="28">
        <v>45957</v>
      </c>
      <c r="S34" s="26" t="s">
        <v>68</v>
      </c>
      <c r="T34" s="30" t="str">
        <f ca="1">IF(AND('Inserimento dati'!$B$3=$H$2, Tabella3[[#This Row],[LUN]]="X"), "X",IF(AND('Inserimento dati'!$B$3=$I$2, Tabella3[[#This Row],[MAR]]="X"), "X", IF(AND('Inserimento dati'!$B$3=$J$2, Tabella3[[#This Row],[MER]]="X"), "X",IF(AND('Inserimento dati'!$B$3=$K$2, Tabella3[[#This Row],[GIO]]="X"), "X", IF(AND('Inserimento dati'!$B$3=$L$2, Tabella3[[#This Row],[VEN]]="X"), "X","")))))</f>
        <v/>
      </c>
      <c r="U34" s="33" t="str">
        <f t="shared" ca="1" si="0"/>
        <v>10228179</v>
      </c>
      <c r="V34" s="32">
        <v>46113.526377314818</v>
      </c>
    </row>
    <row r="35" spans="1:22" s="23" customFormat="1" ht="23.25" hidden="1" x14ac:dyDescent="0.2">
      <c r="A35" s="24"/>
      <c r="B35" s="24"/>
      <c r="C35" s="24" t="str">
        <f>IF(OR(Tabella3[[#This Row],[LUN]]="X",Tabella3[[#This Row],[MAR]]="X",Tabella3[[#This Row],[MER]]="X",Tabella3[[#This Row],[GIO]]="X",Tabella3[[#This Row],[VEN]]="X",),"X","")</f>
        <v/>
      </c>
      <c r="D35" s="25" t="s">
        <v>1619</v>
      </c>
      <c r="E35" s="26" t="s">
        <v>2507</v>
      </c>
      <c r="F35" s="26">
        <v>700</v>
      </c>
      <c r="G35" s="26" t="s">
        <v>2508</v>
      </c>
      <c r="H35" s="27"/>
      <c r="I35" s="27"/>
      <c r="J35" s="27"/>
      <c r="K35" s="27"/>
      <c r="L35" s="27"/>
      <c r="M35" s="26" t="s">
        <v>29</v>
      </c>
      <c r="N35" s="25"/>
      <c r="O35" s="25"/>
      <c r="P35" s="26"/>
      <c r="Q35" s="26" t="s">
        <v>2509</v>
      </c>
      <c r="R35" s="28"/>
      <c r="S35" s="26"/>
      <c r="T35" s="30" t="str">
        <f ca="1">IF(AND('Inserimento dati'!$B$3=$H$2, Tabella3[[#This Row],[LUN]]="X"), "X",IF(AND('Inserimento dati'!$B$3=$I$2, Tabella3[[#This Row],[MAR]]="X"), "X", IF(AND('Inserimento dati'!$B$3=$J$2, Tabella3[[#This Row],[MER]]="X"), "X",IF(AND('Inserimento dati'!$B$3=$K$2, Tabella3[[#This Row],[GIO]]="X"), "X", IF(AND('Inserimento dati'!$B$3=$L$2, Tabella3[[#This Row],[VEN]]="X"), "X","")))))</f>
        <v/>
      </c>
      <c r="U35" s="33" t="str">
        <f t="shared" ca="1" si="0"/>
        <v>10229281</v>
      </c>
      <c r="V35" s="32">
        <v>46113.526354166665</v>
      </c>
    </row>
    <row r="36" spans="1:22" s="23" customFormat="1" ht="30" hidden="1" x14ac:dyDescent="0.2">
      <c r="A36" s="24"/>
      <c r="B36" s="24"/>
      <c r="C36" s="24" t="str">
        <f>IF(OR(Tabella3[[#This Row],[LUN]]="X",Tabella3[[#This Row],[MAR]]="X",Tabella3[[#This Row],[MER]]="X",Tabella3[[#This Row],[GIO]]="X",Tabella3[[#This Row],[VEN]]="X",),"X","")</f>
        <v/>
      </c>
      <c r="D36" s="25" t="s">
        <v>1619</v>
      </c>
      <c r="E36" s="26" t="s">
        <v>2485</v>
      </c>
      <c r="F36" s="26">
        <v>1800</v>
      </c>
      <c r="G36" s="26" t="s">
        <v>2486</v>
      </c>
      <c r="H36" s="27"/>
      <c r="I36" s="27"/>
      <c r="J36" s="27"/>
      <c r="K36" s="27"/>
      <c r="L36" s="27"/>
      <c r="M36" s="26" t="s">
        <v>29</v>
      </c>
      <c r="N36" s="25"/>
      <c r="O36" s="25"/>
      <c r="P36" s="26"/>
      <c r="Q36" s="26" t="s">
        <v>2487</v>
      </c>
      <c r="R36" s="28"/>
      <c r="S36" s="26"/>
      <c r="T36" s="30" t="str">
        <f ca="1">IF(AND('Inserimento dati'!$B$3=$H$2, Tabella3[[#This Row],[LUN]]="X"), "X",IF(AND('Inserimento dati'!$B$3=$I$2, Tabella3[[#This Row],[MAR]]="X"), "X", IF(AND('Inserimento dati'!$B$3=$J$2, Tabella3[[#This Row],[MER]]="X"), "X",IF(AND('Inserimento dati'!$B$3=$K$2, Tabella3[[#This Row],[GIO]]="X"), "X", IF(AND('Inserimento dati'!$B$3=$L$2, Tabella3[[#This Row],[VEN]]="X"), "X","")))))</f>
        <v/>
      </c>
      <c r="U36" s="33" t="str">
        <f t="shared" ca="1" si="0"/>
        <v>10227342</v>
      </c>
      <c r="V36" s="32">
        <v>46112.527268518519</v>
      </c>
    </row>
    <row r="37" spans="1:22" s="23" customFormat="1" ht="30" hidden="1" x14ac:dyDescent="0.2">
      <c r="A37" s="24"/>
      <c r="B37" s="24"/>
      <c r="C37" s="24" t="str">
        <f>IF(OR(Tabella3[[#This Row],[LUN]]="X",Tabella3[[#This Row],[MAR]]="X",Tabella3[[#This Row],[MER]]="X",Tabella3[[#This Row],[GIO]]="X",Tabella3[[#This Row],[VEN]]="X",),"X","")</f>
        <v/>
      </c>
      <c r="D37" s="25" t="s">
        <v>1619</v>
      </c>
      <c r="E37" s="26" t="s">
        <v>1634</v>
      </c>
      <c r="F37" s="26">
        <v>800</v>
      </c>
      <c r="G37" s="26" t="s">
        <v>1635</v>
      </c>
      <c r="H37" s="27"/>
      <c r="I37" s="27"/>
      <c r="J37" s="27"/>
      <c r="K37" s="27"/>
      <c r="L37" s="27"/>
      <c r="M37" s="26" t="s">
        <v>29</v>
      </c>
      <c r="N37" s="25"/>
      <c r="O37" s="25"/>
      <c r="P37" s="26"/>
      <c r="Q37" s="26" t="s">
        <v>1636</v>
      </c>
      <c r="R37" s="28">
        <v>45947</v>
      </c>
      <c r="S37" s="26" t="s">
        <v>56</v>
      </c>
      <c r="T37" s="30" t="str">
        <f ca="1">IF(AND('Inserimento dati'!$B$3=$H$2, Tabella3[[#This Row],[LUN]]="X"), "X",IF(AND('Inserimento dati'!$B$3=$I$2, Tabella3[[#This Row],[MAR]]="X"), "X", IF(AND('Inserimento dati'!$B$3=$J$2, Tabella3[[#This Row],[MER]]="X"), "X",IF(AND('Inserimento dati'!$B$3=$K$2, Tabella3[[#This Row],[GIO]]="X"), "X", IF(AND('Inserimento dati'!$B$3=$L$2, Tabella3[[#This Row],[VEN]]="X"), "X","")))))</f>
        <v/>
      </c>
      <c r="U37" s="33" t="str">
        <f t="shared" ca="1" si="0"/>
        <v/>
      </c>
      <c r="V37" s="32">
        <v>46112.287465277775</v>
      </c>
    </row>
    <row r="38" spans="1:22" s="23" customFormat="1" ht="23.25" hidden="1" x14ac:dyDescent="0.2">
      <c r="A38" s="24"/>
      <c r="B38" s="24"/>
      <c r="C38" s="24" t="str">
        <f>IF(OR(Tabella3[[#This Row],[LUN]]="X",Tabella3[[#This Row],[MAR]]="X",Tabella3[[#This Row],[MER]]="X",Tabella3[[#This Row],[GIO]]="X",Tabella3[[#This Row],[VEN]]="X",),"X","")</f>
        <v/>
      </c>
      <c r="D38" s="25" t="s">
        <v>1619</v>
      </c>
      <c r="E38" s="26" t="s">
        <v>2490</v>
      </c>
      <c r="F38" s="26">
        <v>700</v>
      </c>
      <c r="G38" s="26" t="s">
        <v>2491</v>
      </c>
      <c r="H38" s="27"/>
      <c r="I38" s="27"/>
      <c r="J38" s="27"/>
      <c r="K38" s="27"/>
      <c r="L38" s="27"/>
      <c r="M38" s="26" t="s">
        <v>29</v>
      </c>
      <c r="N38" s="25"/>
      <c r="O38" s="25"/>
      <c r="P38" s="26"/>
      <c r="Q38" s="26" t="s">
        <v>689</v>
      </c>
      <c r="R38" s="78">
        <v>45958.491481481484</v>
      </c>
      <c r="S38" s="26" t="s">
        <v>68</v>
      </c>
      <c r="T38" s="30" t="str">
        <f ca="1">IF(AND('Inserimento dati'!$B$3=$H$2, Tabella3[[#This Row],[LUN]]="X"), "X",IF(AND('Inserimento dati'!$B$3=$I$2, Tabella3[[#This Row],[MAR]]="X"), "X", IF(AND('Inserimento dati'!$B$3=$J$2, Tabella3[[#This Row],[MER]]="X"), "X",IF(AND('Inserimento dati'!$B$3=$K$2, Tabella3[[#This Row],[GIO]]="X"), "X", IF(AND('Inserimento dati'!$B$3=$L$2, Tabella3[[#This Row],[VEN]]="X"), "X","")))))</f>
        <v/>
      </c>
      <c r="U38" s="31" t="str">
        <f t="shared" ca="1" si="0"/>
        <v>00000005</v>
      </c>
      <c r="V38" s="32">
        <v>46111.438321759262</v>
      </c>
    </row>
    <row r="39" spans="1:22" s="23" customFormat="1" ht="45" hidden="1" x14ac:dyDescent="0.2">
      <c r="A39" s="24"/>
      <c r="B39" s="24"/>
      <c r="C39" s="24" t="str">
        <f>IF(OR(Tabella3[[#This Row],[LUN]]="X",Tabella3[[#This Row],[MAR]]="X",Tabella3[[#This Row],[MER]]="X",Tabella3[[#This Row],[GIO]]="X",Tabella3[[#This Row],[VEN]]="X",),"X","")</f>
        <v/>
      </c>
      <c r="D39" s="25" t="s">
        <v>1619</v>
      </c>
      <c r="E39" s="26" t="s">
        <v>2482</v>
      </c>
      <c r="F39" s="26">
        <v>700</v>
      </c>
      <c r="G39" s="26" t="s">
        <v>2483</v>
      </c>
      <c r="H39" s="27"/>
      <c r="I39" s="27"/>
      <c r="J39" s="27"/>
      <c r="K39" s="27"/>
      <c r="L39" s="27"/>
      <c r="M39" s="26" t="s">
        <v>29</v>
      </c>
      <c r="N39" s="25"/>
      <c r="O39" s="25"/>
      <c r="P39" s="26"/>
      <c r="Q39" s="26" t="s">
        <v>2484</v>
      </c>
      <c r="R39" s="28">
        <v>45946</v>
      </c>
      <c r="S39" s="26" t="s">
        <v>68</v>
      </c>
      <c r="T39" s="30" t="str">
        <f ca="1">IF(AND('Inserimento dati'!$B$3=$H$2, Tabella3[[#This Row],[LUN]]="X"), "X",IF(AND('Inserimento dati'!$B$3=$I$2, Tabella3[[#This Row],[MAR]]="X"), "X", IF(AND('Inserimento dati'!$B$3=$J$2, Tabella3[[#This Row],[MER]]="X"), "X",IF(AND('Inserimento dati'!$B$3=$K$2, Tabella3[[#This Row],[GIO]]="X"), "X", IF(AND('Inserimento dati'!$B$3=$L$2, Tabella3[[#This Row],[VEN]]="X"), "X","")))))</f>
        <v/>
      </c>
      <c r="U39" s="33" t="str">
        <f t="shared" ca="1" si="0"/>
        <v>10232241</v>
      </c>
      <c r="V39" s="32">
        <v>46111.287962962961</v>
      </c>
    </row>
    <row r="40" spans="1:22" s="23" customFormat="1" ht="45" hidden="1" x14ac:dyDescent="0.2">
      <c r="A40" s="24"/>
      <c r="B40" s="24"/>
      <c r="C40" s="24" t="str">
        <f>IF(OR(Tabella3[[#This Row],[LUN]]="X",Tabella3[[#This Row],[MAR]]="X",Tabella3[[#This Row],[MER]]="X",Tabella3[[#This Row],[GIO]]="X",Tabella3[[#This Row],[VEN]]="X",),"X","")</f>
        <v/>
      </c>
      <c r="D40" s="25" t="s">
        <v>1619</v>
      </c>
      <c r="E40" s="26" t="s">
        <v>2492</v>
      </c>
      <c r="F40" s="26">
        <v>1200</v>
      </c>
      <c r="G40" s="26" t="s">
        <v>2493</v>
      </c>
      <c r="H40" s="27"/>
      <c r="I40" s="27"/>
      <c r="J40" s="27"/>
      <c r="K40" s="27"/>
      <c r="L40" s="27"/>
      <c r="M40" s="26" t="s">
        <v>29</v>
      </c>
      <c r="N40" s="25"/>
      <c r="O40" s="25" t="s">
        <v>109</v>
      </c>
      <c r="P40" s="26"/>
      <c r="Q40" s="26" t="s">
        <v>2494</v>
      </c>
      <c r="R40" s="28">
        <v>45946</v>
      </c>
      <c r="S40" s="26" t="s">
        <v>68</v>
      </c>
      <c r="T40" s="30" t="str">
        <f ca="1">IF(AND('Inserimento dati'!$B$3=$H$2, Tabella3[[#This Row],[LUN]]="X"), "X",IF(AND('Inserimento dati'!$B$3=$I$2, Tabella3[[#This Row],[MAR]]="X"), "X", IF(AND('Inserimento dati'!$B$3=$J$2, Tabella3[[#This Row],[MER]]="X"), "X",IF(AND('Inserimento dati'!$B$3=$K$2, Tabella3[[#This Row],[GIO]]="X"), "X", IF(AND('Inserimento dati'!$B$3=$L$2, Tabella3[[#This Row],[VEN]]="X"), "X","")))))</f>
        <v/>
      </c>
      <c r="U40" s="33" t="str">
        <f t="shared" ca="1" si="0"/>
        <v>10232242</v>
      </c>
      <c r="V40" s="32">
        <v>46107.687384259261</v>
      </c>
    </row>
    <row r="41" spans="1:22" s="23" customFormat="1" ht="23.25" hidden="1" x14ac:dyDescent="0.2">
      <c r="A41" s="24"/>
      <c r="B41" s="24"/>
      <c r="C41" s="24" t="str">
        <f>IF(OR(Tabella3[[#This Row],[LUN]]="X",Tabella3[[#This Row],[MAR]]="X",Tabella3[[#This Row],[MER]]="X",Tabella3[[#This Row],[GIO]]="X",Tabella3[[#This Row],[VEN]]="X",),"X","")</f>
        <v/>
      </c>
      <c r="D41" s="25" t="s">
        <v>1619</v>
      </c>
      <c r="E41" s="26" t="s">
        <v>2470</v>
      </c>
      <c r="F41" s="26">
        <v>1200</v>
      </c>
      <c r="G41" s="26" t="s">
        <v>2471</v>
      </c>
      <c r="H41" s="27"/>
      <c r="I41" s="27"/>
      <c r="J41" s="27"/>
      <c r="K41" s="27"/>
      <c r="L41" s="27"/>
      <c r="M41" s="26" t="s">
        <v>29</v>
      </c>
      <c r="N41" s="25"/>
      <c r="O41" s="25"/>
      <c r="P41" s="26"/>
      <c r="Q41" s="26" t="s">
        <v>2472</v>
      </c>
      <c r="R41" s="28">
        <v>45931</v>
      </c>
      <c r="S41" s="26" t="s">
        <v>157</v>
      </c>
      <c r="T41" s="30" t="str">
        <f ca="1">IF(AND('Inserimento dati'!$B$3=$H$2, Tabella3[[#This Row],[LUN]]="X"), "X",IF(AND('Inserimento dati'!$B$3=$I$2, Tabella3[[#This Row],[MAR]]="X"), "X", IF(AND('Inserimento dati'!$B$3=$J$2, Tabella3[[#This Row],[MER]]="X"), "X",IF(AND('Inserimento dati'!$B$3=$K$2, Tabella3[[#This Row],[GIO]]="X"), "X", IF(AND('Inserimento dati'!$B$3=$L$2, Tabella3[[#This Row],[VEN]]="X"), "X","")))))</f>
        <v/>
      </c>
      <c r="U41" s="31" t="str">
        <f t="shared" ca="1" si="0"/>
        <v/>
      </c>
      <c r="V41" s="32">
        <v>46107.643055555556</v>
      </c>
    </row>
    <row r="42" spans="1:22" s="23" customFormat="1" ht="45" hidden="1" x14ac:dyDescent="0.2">
      <c r="A42" s="24"/>
      <c r="B42" s="24"/>
      <c r="C42" s="24" t="str">
        <f>IF(OR(Tabella3[[#This Row],[LUN]]="X",Tabella3[[#This Row],[MAR]]="X",Tabella3[[#This Row],[MER]]="X",Tabella3[[#This Row],[GIO]]="X",Tabella3[[#This Row],[VEN]]="X",),"X","")</f>
        <v/>
      </c>
      <c r="D42" s="25" t="s">
        <v>1619</v>
      </c>
      <c r="E42" s="26" t="s">
        <v>2467</v>
      </c>
      <c r="F42" s="26" t="s">
        <v>1672</v>
      </c>
      <c r="G42" s="26" t="s">
        <v>2468</v>
      </c>
      <c r="H42" s="27"/>
      <c r="I42" s="27"/>
      <c r="J42" s="27"/>
      <c r="K42" s="27"/>
      <c r="L42" s="27"/>
      <c r="M42" s="26" t="s">
        <v>29</v>
      </c>
      <c r="N42" s="25"/>
      <c r="O42" s="25"/>
      <c r="P42" s="26"/>
      <c r="Q42" s="26" t="s">
        <v>2469</v>
      </c>
      <c r="R42" s="28">
        <v>45929</v>
      </c>
      <c r="S42" s="26" t="s">
        <v>44</v>
      </c>
      <c r="T42" s="30" t="str">
        <f ca="1">IF(AND('Inserimento dati'!$B$3=$H$2, Tabella3[[#This Row],[LUN]]="X"), "X",IF(AND('Inserimento dati'!$B$3=$I$2, Tabella3[[#This Row],[MAR]]="X"), "X", IF(AND('Inserimento dati'!$B$3=$J$2, Tabella3[[#This Row],[MER]]="X"), "X",IF(AND('Inserimento dati'!$B$3=$K$2, Tabella3[[#This Row],[GIO]]="X"), "X", IF(AND('Inserimento dati'!$B$3=$L$2, Tabella3[[#This Row],[VEN]]="X"), "X","")))))</f>
        <v/>
      </c>
      <c r="U42" s="31" t="str">
        <f t="shared" ca="1" si="0"/>
        <v>10231166</v>
      </c>
      <c r="V42" s="32">
        <v>46107.528946759259</v>
      </c>
    </row>
    <row r="43" spans="1:22" s="23" customFormat="1" ht="23.25" hidden="1" x14ac:dyDescent="0.2">
      <c r="A43" s="24"/>
      <c r="B43" s="24"/>
      <c r="C43" s="24" t="str">
        <f>IF(OR(Tabella3[[#This Row],[LUN]]="X",Tabella3[[#This Row],[MAR]]="X",Tabella3[[#This Row],[MER]]="X",Tabella3[[#This Row],[GIO]]="X",Tabella3[[#This Row],[VEN]]="X",),"X","")</f>
        <v/>
      </c>
      <c r="D43" s="25" t="s">
        <v>1619</v>
      </c>
      <c r="E43" s="26" t="s">
        <v>2473</v>
      </c>
      <c r="F43" s="26">
        <v>700</v>
      </c>
      <c r="G43" s="26" t="s">
        <v>2474</v>
      </c>
      <c r="H43" s="27"/>
      <c r="I43" s="27"/>
      <c r="J43" s="27"/>
      <c r="K43" s="27"/>
      <c r="L43" s="27"/>
      <c r="M43" s="26" t="s">
        <v>29</v>
      </c>
      <c r="N43" s="25"/>
      <c r="O43" s="25"/>
      <c r="P43" s="26"/>
      <c r="Q43" s="26" t="s">
        <v>2475</v>
      </c>
      <c r="R43" s="28">
        <v>45932</v>
      </c>
      <c r="S43" s="26" t="s">
        <v>508</v>
      </c>
      <c r="T43" s="30" t="str">
        <f ca="1">IF(AND('Inserimento dati'!$B$3=$H$2, Tabella3[[#This Row],[LUN]]="X"), "X",IF(AND('Inserimento dati'!$B$3=$I$2, Tabella3[[#This Row],[MAR]]="X"), "X", IF(AND('Inserimento dati'!$B$3=$J$2, Tabella3[[#This Row],[MER]]="X"), "X",IF(AND('Inserimento dati'!$B$3=$K$2, Tabella3[[#This Row],[GIO]]="X"), "X", IF(AND('Inserimento dati'!$B$3=$L$2, Tabella3[[#This Row],[VEN]]="X"), "X","")))))</f>
        <v/>
      </c>
      <c r="U43" s="31" t="str">
        <f t="shared" ca="1" si="0"/>
        <v>10231088</v>
      </c>
      <c r="V43" s="32">
        <v>46106.531643518516</v>
      </c>
    </row>
    <row r="44" spans="1:22" s="23" customFormat="1" ht="30" hidden="1" x14ac:dyDescent="0.2">
      <c r="A44" s="24"/>
      <c r="B44" s="24"/>
      <c r="C44" s="24" t="str">
        <f>IF(OR(Tabella3[[#This Row],[LUN]]="X",Tabella3[[#This Row],[MAR]]="X",Tabella3[[#This Row],[MER]]="X",Tabella3[[#This Row],[GIO]]="X",Tabella3[[#This Row],[VEN]]="X",),"X","")</f>
        <v/>
      </c>
      <c r="D44" s="25" t="s">
        <v>1619</v>
      </c>
      <c r="E44" s="26" t="s">
        <v>2476</v>
      </c>
      <c r="F44" s="26">
        <v>700</v>
      </c>
      <c r="G44" s="26" t="s">
        <v>2477</v>
      </c>
      <c r="H44" s="27"/>
      <c r="I44" s="27"/>
      <c r="J44" s="27"/>
      <c r="K44" s="27"/>
      <c r="L44" s="27"/>
      <c r="M44" s="26" t="s">
        <v>29</v>
      </c>
      <c r="N44" s="25"/>
      <c r="O44" s="25"/>
      <c r="P44" s="26"/>
      <c r="Q44" s="26" t="s">
        <v>2478</v>
      </c>
      <c r="R44" s="28">
        <v>45930</v>
      </c>
      <c r="S44" s="26" t="s">
        <v>68</v>
      </c>
      <c r="T44" s="30" t="str">
        <f ca="1">IF(AND('Inserimento dati'!$B$3=$H$2, Tabella3[[#This Row],[LUN]]="X"), "X",IF(AND('Inserimento dati'!$B$3=$I$2, Tabella3[[#This Row],[MAR]]="X"), "X", IF(AND('Inserimento dati'!$B$3=$J$2, Tabella3[[#This Row],[MER]]="X"), "X",IF(AND('Inserimento dati'!$B$3=$K$2, Tabella3[[#This Row],[GIO]]="X"), "X", IF(AND('Inserimento dati'!$B$3=$L$2, Tabella3[[#This Row],[VEN]]="X"), "X","")))))</f>
        <v/>
      </c>
      <c r="U44" s="31" t="str">
        <f t="shared" ca="1" si="0"/>
        <v>10230879</v>
      </c>
      <c r="V44" s="32">
        <v>46106.531585648147</v>
      </c>
    </row>
    <row r="45" spans="1:22" s="23" customFormat="1" ht="30" hidden="1" x14ac:dyDescent="0.2">
      <c r="A45" s="24"/>
      <c r="B45" s="24"/>
      <c r="C45" s="24" t="str">
        <f>IF(OR(Tabella3[[#This Row],[LUN]]="X",Tabella3[[#This Row],[MAR]]="X",Tabella3[[#This Row],[MER]]="X",Tabella3[[#This Row],[GIO]]="X",Tabella3[[#This Row],[VEN]]="X",),"X","")</f>
        <v/>
      </c>
      <c r="D45" s="25" t="s">
        <v>1619</v>
      </c>
      <c r="E45" s="26" t="s">
        <v>1637</v>
      </c>
      <c r="F45" s="26">
        <v>800</v>
      </c>
      <c r="G45" s="26" t="s">
        <v>1638</v>
      </c>
      <c r="H45" s="27"/>
      <c r="I45" s="27"/>
      <c r="J45" s="27"/>
      <c r="K45" s="27"/>
      <c r="L45" s="27"/>
      <c r="M45" s="26" t="s">
        <v>29</v>
      </c>
      <c r="N45" s="25"/>
      <c r="O45" s="25"/>
      <c r="P45" s="26"/>
      <c r="Q45" s="26" t="s">
        <v>1639</v>
      </c>
      <c r="R45" s="28">
        <v>45917</v>
      </c>
      <c r="S45" s="26" t="s">
        <v>44</v>
      </c>
      <c r="T45" s="30" t="str">
        <f ca="1">IF(AND('Inserimento dati'!$B$3=$H$2, Tabella3[[#This Row],[LUN]]="X"), "X",IF(AND('Inserimento dati'!$B$3=$I$2, Tabella3[[#This Row],[MAR]]="X"), "X", IF(AND('Inserimento dati'!$B$3=$J$2, Tabella3[[#This Row],[MER]]="X"), "X",IF(AND('Inserimento dati'!$B$3=$K$2, Tabella3[[#This Row],[GIO]]="X"), "X", IF(AND('Inserimento dati'!$B$3=$L$2, Tabella3[[#This Row],[VEN]]="X"), "X","")))))</f>
        <v/>
      </c>
      <c r="U45" s="31" t="str">
        <f t="shared" ca="1" si="0"/>
        <v>10230468</v>
      </c>
      <c r="V45" s="32">
        <v>46107.532766203702</v>
      </c>
    </row>
    <row r="46" spans="1:22" s="23" customFormat="1" ht="45" hidden="1" x14ac:dyDescent="0.2">
      <c r="A46" s="24"/>
      <c r="B46" s="24"/>
      <c r="C46" s="24" t="str">
        <f>IF(OR(Tabella3[[#This Row],[LUN]]="X",Tabella3[[#This Row],[MAR]]="X",Tabella3[[#This Row],[MER]]="X",Tabella3[[#This Row],[GIO]]="X",Tabella3[[#This Row],[VEN]]="X",),"X","")</f>
        <v/>
      </c>
      <c r="D46" s="25" t="s">
        <v>1619</v>
      </c>
      <c r="E46" s="26" t="s">
        <v>2460</v>
      </c>
      <c r="F46" s="26">
        <v>800</v>
      </c>
      <c r="G46" s="26" t="s">
        <v>2461</v>
      </c>
      <c r="H46" s="27"/>
      <c r="I46" s="27"/>
      <c r="J46" s="27"/>
      <c r="K46" s="27"/>
      <c r="L46" s="27"/>
      <c r="M46" s="26" t="s">
        <v>29</v>
      </c>
      <c r="N46" s="25"/>
      <c r="O46" s="25"/>
      <c r="P46" s="26"/>
      <c r="Q46" s="26" t="s">
        <v>2462</v>
      </c>
      <c r="R46" s="28">
        <v>45918</v>
      </c>
      <c r="S46" s="26" t="s">
        <v>68</v>
      </c>
      <c r="T46" s="30" t="str">
        <f ca="1">IF(AND('Inserimento dati'!$B$3=$H$2, Tabella3[[#This Row],[LUN]]="X"), "X",IF(AND('Inserimento dati'!$B$3=$I$2, Tabella3[[#This Row],[MAR]]="X"), "X", IF(AND('Inserimento dati'!$B$3=$J$2, Tabella3[[#This Row],[MER]]="X"), "X",IF(AND('Inserimento dati'!$B$3=$K$2, Tabella3[[#This Row],[GIO]]="X"), "X", IF(AND('Inserimento dati'!$B$3=$L$2, Tabella3[[#This Row],[VEN]]="X"), "X","")))))</f>
        <v/>
      </c>
      <c r="U46" s="31" t="str">
        <f t="shared" ca="1" si="0"/>
        <v>10230467</v>
      </c>
      <c r="V46" s="32">
        <v>46106.300069444442</v>
      </c>
    </row>
    <row r="47" spans="1:22" s="23" customFormat="1" ht="45" hidden="1" x14ac:dyDescent="0.2">
      <c r="A47" s="24"/>
      <c r="B47" s="24"/>
      <c r="C47" s="24" t="str">
        <f>IF(OR(Tabella3[[#This Row],[LUN]]="X",Tabella3[[#This Row],[MAR]]="X",Tabella3[[#This Row],[MER]]="X",Tabella3[[#This Row],[GIO]]="X",Tabella3[[#This Row],[VEN]]="X",),"X","")</f>
        <v/>
      </c>
      <c r="D47" s="25" t="s">
        <v>1619</v>
      </c>
      <c r="E47" s="26" t="s">
        <v>2457</v>
      </c>
      <c r="F47" s="26">
        <v>2400</v>
      </c>
      <c r="G47" s="26" t="s">
        <v>2458</v>
      </c>
      <c r="H47" s="27"/>
      <c r="I47" s="27"/>
      <c r="J47" s="27"/>
      <c r="K47" s="27"/>
      <c r="L47" s="27"/>
      <c r="M47" s="26" t="s">
        <v>29</v>
      </c>
      <c r="N47" s="25"/>
      <c r="O47" s="25"/>
      <c r="P47" s="26"/>
      <c r="Q47" s="26" t="s">
        <v>2459</v>
      </c>
      <c r="R47" s="28">
        <v>45917</v>
      </c>
      <c r="S47" s="26" t="s">
        <v>157</v>
      </c>
      <c r="T47" s="30" t="str">
        <f ca="1">IF(AND('Inserimento dati'!$B$3=$H$2, Tabella3[[#This Row],[LUN]]="X"), "X",IF(AND('Inserimento dati'!$B$3=$I$2, Tabella3[[#This Row],[MAR]]="X"), "X", IF(AND('Inserimento dati'!$B$3=$J$2, Tabella3[[#This Row],[MER]]="X"), "X",IF(AND('Inserimento dati'!$B$3=$K$2, Tabella3[[#This Row],[GIO]]="X"), "X", IF(AND('Inserimento dati'!$B$3=$L$2, Tabella3[[#This Row],[VEN]]="X"), "X","")))))</f>
        <v/>
      </c>
      <c r="U47" s="31" t="str">
        <f t="shared" ca="1" si="0"/>
        <v xml:space="preserve"> 1023022</v>
      </c>
      <c r="V47" s="32">
        <v>46106.300046296295</v>
      </c>
    </row>
    <row r="48" spans="1:22" s="23" customFormat="1" ht="30" hidden="1" x14ac:dyDescent="0.2">
      <c r="A48" s="24"/>
      <c r="B48" s="24"/>
      <c r="C48" s="24" t="str">
        <f>IF(OR(Tabella3[[#This Row],[LUN]]="X",Tabella3[[#This Row],[MAR]]="X",Tabella3[[#This Row],[MER]]="X",Tabella3[[#This Row],[GIO]]="X",Tabella3[[#This Row],[VEN]]="X",),"X","")</f>
        <v/>
      </c>
      <c r="D48" s="25" t="s">
        <v>1619</v>
      </c>
      <c r="E48" s="26" t="s">
        <v>2451</v>
      </c>
      <c r="F48" s="26">
        <v>700</v>
      </c>
      <c r="G48" s="26" t="s">
        <v>2452</v>
      </c>
      <c r="H48" s="27"/>
      <c r="I48" s="27"/>
      <c r="J48" s="27"/>
      <c r="K48" s="27"/>
      <c r="L48" s="27"/>
      <c r="M48" s="26" t="s">
        <v>29</v>
      </c>
      <c r="N48" s="25"/>
      <c r="O48" s="25"/>
      <c r="P48" s="26"/>
      <c r="Q48" s="26" t="s">
        <v>2453</v>
      </c>
      <c r="R48" s="28">
        <v>45912</v>
      </c>
      <c r="S48" s="26" t="s">
        <v>68</v>
      </c>
      <c r="T48" s="30" t="str">
        <f ca="1">IF(AND('Inserimento dati'!$B$3=$H$2, Tabella3[[#This Row],[LUN]]="X"), "X",IF(AND('Inserimento dati'!$B$3=$I$2, Tabella3[[#This Row],[MAR]]="X"), "X", IF(AND('Inserimento dati'!$B$3=$J$2, Tabella3[[#This Row],[MER]]="X"), "X",IF(AND('Inserimento dati'!$B$3=$K$2, Tabella3[[#This Row],[GIO]]="X"), "X", IF(AND('Inserimento dati'!$B$3=$L$2, Tabella3[[#This Row],[VEN]]="X"), "X","")))))</f>
        <v/>
      </c>
      <c r="U48" s="31" t="str">
        <f t="shared" ca="1" si="0"/>
        <v/>
      </c>
      <c r="V48" s="32">
        <v>46106.299930555557</v>
      </c>
    </row>
    <row r="49" spans="1:22" s="23" customFormat="1" ht="23.25" hidden="1" x14ac:dyDescent="0.2">
      <c r="A49" s="24"/>
      <c r="B49" s="24"/>
      <c r="C49" s="24" t="str">
        <f>IF(OR(Tabella3[[#This Row],[LUN]]="X",Tabella3[[#This Row],[MAR]]="X",Tabella3[[#This Row],[MER]]="X",Tabella3[[#This Row],[GIO]]="X",Tabella3[[#This Row],[VEN]]="X",),"X","")</f>
        <v/>
      </c>
      <c r="D49" s="25" t="s">
        <v>1619</v>
      </c>
      <c r="E49" s="26" t="s">
        <v>2447</v>
      </c>
      <c r="F49" s="26">
        <v>1200</v>
      </c>
      <c r="G49" s="26" t="s">
        <v>2448</v>
      </c>
      <c r="H49" s="27"/>
      <c r="I49" s="27"/>
      <c r="J49" s="27"/>
      <c r="K49" s="27"/>
      <c r="L49" s="27"/>
      <c r="M49" s="26" t="s">
        <v>29</v>
      </c>
      <c r="N49" s="25"/>
      <c r="O49" s="25"/>
      <c r="P49" s="26"/>
      <c r="Q49" s="26"/>
      <c r="R49" s="28"/>
      <c r="S49" s="26"/>
      <c r="T49" s="30" t="str">
        <f ca="1">IF(AND('Inserimento dati'!$B$3=$H$2, Tabella3[[#This Row],[LUN]]="X"), "X",IF(AND('Inserimento dati'!$B$3=$I$2, Tabella3[[#This Row],[MAR]]="X"), "X", IF(AND('Inserimento dati'!$B$3=$J$2, Tabella3[[#This Row],[MER]]="X"), "X",IF(AND('Inserimento dati'!$B$3=$K$2, Tabella3[[#This Row],[GIO]]="X"), "X", IF(AND('Inserimento dati'!$B$3=$L$2, Tabella3[[#This Row],[VEN]]="X"), "X","")))))</f>
        <v/>
      </c>
      <c r="U49" s="31" t="str">
        <f t="shared" ca="1" si="0"/>
        <v/>
      </c>
      <c r="V49" s="32">
        <v>46106.299907407411</v>
      </c>
    </row>
    <row r="50" spans="1:22" s="23" customFormat="1" ht="30" hidden="1" x14ac:dyDescent="0.2">
      <c r="A50" s="24"/>
      <c r="B50" s="24"/>
      <c r="C50" s="24" t="str">
        <f>IF(OR(Tabella3[[#This Row],[LUN]]="X",Tabella3[[#This Row],[MAR]]="X",Tabella3[[#This Row],[MER]]="X",Tabella3[[#This Row],[GIO]]="X",Tabella3[[#This Row],[VEN]]="X",),"X","")</f>
        <v/>
      </c>
      <c r="D50" s="25" t="s">
        <v>1619</v>
      </c>
      <c r="E50" s="26" t="s">
        <v>2449</v>
      </c>
      <c r="F50" s="26">
        <v>1800</v>
      </c>
      <c r="G50" s="26" t="s">
        <v>2450</v>
      </c>
      <c r="H50" s="27"/>
      <c r="I50" s="27"/>
      <c r="J50" s="27"/>
      <c r="K50" s="27"/>
      <c r="L50" s="27"/>
      <c r="M50" s="26" t="s">
        <v>29</v>
      </c>
      <c r="N50" s="25"/>
      <c r="O50" s="25"/>
      <c r="P50" s="26"/>
      <c r="Q50" s="26"/>
      <c r="R50" s="28">
        <v>45911</v>
      </c>
      <c r="S50" s="26" t="s">
        <v>64</v>
      </c>
      <c r="T50" s="30" t="str">
        <f ca="1">IF(AND('Inserimento dati'!$B$3=$H$2, Tabella3[[#This Row],[LUN]]="X"), "X",IF(AND('Inserimento dati'!$B$3=$I$2, Tabella3[[#This Row],[MAR]]="X"), "X", IF(AND('Inserimento dati'!$B$3=$J$2, Tabella3[[#This Row],[MER]]="X"), "X",IF(AND('Inserimento dati'!$B$3=$K$2, Tabella3[[#This Row],[GIO]]="X"), "X", IF(AND('Inserimento dati'!$B$3=$L$2, Tabella3[[#This Row],[VEN]]="X"), "X","")))))</f>
        <v/>
      </c>
      <c r="U50" s="31" t="str">
        <f t="shared" ca="1" si="0"/>
        <v>10230147</v>
      </c>
      <c r="V50" s="32">
        <v>46101.375659722224</v>
      </c>
    </row>
    <row r="51" spans="1:22" s="23" customFormat="1" ht="105" hidden="1" x14ac:dyDescent="0.2">
      <c r="A51" s="24"/>
      <c r="B51" s="24"/>
      <c r="C51" s="24" t="str">
        <f>IF(OR(Tabella3[[#This Row],[LUN]]="X",Tabella3[[#This Row],[MAR]]="X",Tabella3[[#This Row],[MER]]="X",Tabella3[[#This Row],[GIO]]="X",Tabella3[[#This Row],[VEN]]="X",),"X","")</f>
        <v/>
      </c>
      <c r="D51" s="25" t="s">
        <v>1619</v>
      </c>
      <c r="E51" s="26" t="s">
        <v>2454</v>
      </c>
      <c r="F51" s="26">
        <v>700</v>
      </c>
      <c r="G51" s="26" t="s">
        <v>2455</v>
      </c>
      <c r="H51" s="27"/>
      <c r="I51" s="27"/>
      <c r="J51" s="27"/>
      <c r="K51" s="27"/>
      <c r="L51" s="27"/>
      <c r="M51" s="26" t="s">
        <v>29</v>
      </c>
      <c r="N51" s="25"/>
      <c r="O51" s="25"/>
      <c r="P51" s="26"/>
      <c r="Q51" s="26" t="s">
        <v>2456</v>
      </c>
      <c r="R51" s="28">
        <v>45912</v>
      </c>
      <c r="S51" s="26" t="s">
        <v>56</v>
      </c>
      <c r="T51" s="30" t="str">
        <f ca="1">IF(AND('Inserimento dati'!$B$3=$H$2, Tabella3[[#This Row],[LUN]]="X"), "X",IF(AND('Inserimento dati'!$B$3=$I$2, Tabella3[[#This Row],[MAR]]="X"), "X", IF(AND('Inserimento dati'!$B$3=$J$2, Tabella3[[#This Row],[MER]]="X"), "X",IF(AND('Inserimento dati'!$B$3=$K$2, Tabella3[[#This Row],[GIO]]="X"), "X", IF(AND('Inserimento dati'!$B$3=$L$2, Tabella3[[#This Row],[VEN]]="X"), "X","")))))</f>
        <v/>
      </c>
      <c r="U51" s="31" t="str">
        <f t="shared" ca="1" si="0"/>
        <v>10230089</v>
      </c>
      <c r="V51" s="32">
        <v>46101.375578703701</v>
      </c>
    </row>
    <row r="52" spans="1:22" s="23" customFormat="1" ht="23.25" hidden="1" x14ac:dyDescent="0.2">
      <c r="A52" s="24"/>
      <c r="B52" s="24"/>
      <c r="C52" s="24" t="str">
        <f>IF(OR(Tabella3[[#This Row],[LUN]]="X",Tabella3[[#This Row],[MAR]]="X",Tabella3[[#This Row],[MER]]="X",Tabella3[[#This Row],[GIO]]="X",Tabella3[[#This Row],[VEN]]="X",),"X","")</f>
        <v/>
      </c>
      <c r="D52" s="25" t="s">
        <v>1619</v>
      </c>
      <c r="E52" s="26" t="s">
        <v>2445</v>
      </c>
      <c r="F52" s="26">
        <v>1200</v>
      </c>
      <c r="G52" s="26" t="s">
        <v>2446</v>
      </c>
      <c r="H52" s="27"/>
      <c r="I52" s="27"/>
      <c r="J52" s="27"/>
      <c r="K52" s="27"/>
      <c r="L52" s="27"/>
      <c r="M52" s="26" t="s">
        <v>29</v>
      </c>
      <c r="N52" s="25"/>
      <c r="O52" s="25"/>
      <c r="P52" s="26"/>
      <c r="Q52" s="26"/>
      <c r="R52" s="28">
        <v>45908</v>
      </c>
      <c r="S52" s="26" t="s">
        <v>68</v>
      </c>
      <c r="T52" s="30" t="str">
        <f ca="1">IF(AND('Inserimento dati'!$B$3=$H$2, Tabella3[[#This Row],[LUN]]="X"), "X",IF(AND('Inserimento dati'!$B$3=$I$2, Tabella3[[#This Row],[MAR]]="X"), "X", IF(AND('Inserimento dati'!$B$3=$J$2, Tabella3[[#This Row],[MER]]="X"), "X",IF(AND('Inserimento dati'!$B$3=$K$2, Tabella3[[#This Row],[GIO]]="X"), "X", IF(AND('Inserimento dati'!$B$3=$L$2, Tabella3[[#This Row],[VEN]]="X"), "X","")))))</f>
        <v/>
      </c>
      <c r="U52" s="31" t="str">
        <f t="shared" ca="1" si="0"/>
        <v/>
      </c>
      <c r="V52" s="32">
        <v>46097.686597222222</v>
      </c>
    </row>
    <row r="53" spans="1:22" s="23" customFormat="1" ht="23.25" hidden="1" x14ac:dyDescent="0.2">
      <c r="A53" s="24"/>
      <c r="B53" s="24"/>
      <c r="C53" s="24" t="str">
        <f>IF(OR(Tabella3[[#This Row],[LUN]]="X",Tabella3[[#This Row],[MAR]]="X",Tabella3[[#This Row],[MER]]="X",Tabella3[[#This Row],[GIO]]="X",Tabella3[[#This Row],[VEN]]="X",),"X","")</f>
        <v/>
      </c>
      <c r="D53" s="25" t="s">
        <v>1619</v>
      </c>
      <c r="E53" s="26" t="s">
        <v>2479</v>
      </c>
      <c r="F53" s="26">
        <v>1200</v>
      </c>
      <c r="G53" s="26" t="s">
        <v>2480</v>
      </c>
      <c r="H53" s="27"/>
      <c r="I53" s="27"/>
      <c r="J53" s="27"/>
      <c r="K53" s="27"/>
      <c r="L53" s="27"/>
      <c r="M53" s="26" t="s">
        <v>29</v>
      </c>
      <c r="N53" s="25"/>
      <c r="O53" s="25"/>
      <c r="P53" s="26"/>
      <c r="Q53" s="26" t="s">
        <v>2481</v>
      </c>
      <c r="R53" s="28">
        <v>45937</v>
      </c>
      <c r="S53" s="26"/>
      <c r="T53" s="30" t="str">
        <f ca="1">IF(AND('Inserimento dati'!$B$3=$H$2, Tabella3[[#This Row],[LUN]]="X"), "X",IF(AND('Inserimento dati'!$B$3=$I$2, Tabella3[[#This Row],[MAR]]="X"), "X", IF(AND('Inserimento dati'!$B$3=$J$2, Tabella3[[#This Row],[MER]]="X"), "X",IF(AND('Inserimento dati'!$B$3=$K$2, Tabella3[[#This Row],[GIO]]="X"), "X", IF(AND('Inserimento dati'!$B$3=$L$2, Tabella3[[#This Row],[VEN]]="X"), "X","")))))</f>
        <v/>
      </c>
      <c r="U53" s="31" t="str">
        <f t="shared" ca="1" si="0"/>
        <v>10229855</v>
      </c>
      <c r="V53" s="32">
        <v>46097.538171296299</v>
      </c>
    </row>
    <row r="54" spans="1:22" s="23" customFormat="1" ht="30" hidden="1" x14ac:dyDescent="0.2">
      <c r="A54" s="24"/>
      <c r="B54" s="24"/>
      <c r="C54" s="24" t="str">
        <f>IF(OR(Tabella3[[#This Row],[LUN]]="X",Tabella3[[#This Row],[MAR]]="X",Tabella3[[#This Row],[MER]]="X",Tabella3[[#This Row],[GIO]]="X",Tabella3[[#This Row],[VEN]]="X",),"X","")</f>
        <v/>
      </c>
      <c r="D54" s="25" t="s">
        <v>1619</v>
      </c>
      <c r="E54" s="26" t="s">
        <v>2443</v>
      </c>
      <c r="F54" s="26">
        <v>800</v>
      </c>
      <c r="G54" s="26" t="s">
        <v>2444</v>
      </c>
      <c r="H54" s="27"/>
      <c r="I54" s="27"/>
      <c r="J54" s="27"/>
      <c r="K54" s="27"/>
      <c r="L54" s="27"/>
      <c r="M54" s="26" t="s">
        <v>29</v>
      </c>
      <c r="N54" s="25"/>
      <c r="O54" s="25"/>
      <c r="P54" s="26"/>
      <c r="Q54" s="26"/>
      <c r="R54" s="28"/>
      <c r="S54" s="26"/>
      <c r="T54" s="30" t="str">
        <f ca="1">IF(AND('Inserimento dati'!$B$3=$H$2, Tabella3[[#This Row],[LUN]]="X"), "X",IF(AND('Inserimento dati'!$B$3=$I$2, Tabella3[[#This Row],[MAR]]="X"), "X", IF(AND('Inserimento dati'!$B$3=$J$2, Tabella3[[#This Row],[MER]]="X"), "X",IF(AND('Inserimento dati'!$B$3=$K$2, Tabella3[[#This Row],[GIO]]="X"), "X", IF(AND('Inserimento dati'!$B$3=$L$2, Tabella3[[#This Row],[VEN]]="X"), "X","")))))</f>
        <v/>
      </c>
      <c r="U54" s="31" t="str">
        <f t="shared" ca="1" si="0"/>
        <v/>
      </c>
      <c r="V54" s="32">
        <v>46097.538159722222</v>
      </c>
    </row>
    <row r="55" spans="1:22" s="23" customFormat="1" ht="23.25" hidden="1" x14ac:dyDescent="0.2">
      <c r="A55" s="24"/>
      <c r="B55" s="24"/>
      <c r="C55" s="24" t="str">
        <f>IF(OR(Tabella3[[#This Row],[LUN]]="X",Tabella3[[#This Row],[MAR]]="X",Tabella3[[#This Row],[MER]]="X",Tabella3[[#This Row],[GIO]]="X",Tabella3[[#This Row],[VEN]]="X",),"X","")</f>
        <v/>
      </c>
      <c r="D55" s="25" t="s">
        <v>1619</v>
      </c>
      <c r="E55" s="26" t="s">
        <v>2441</v>
      </c>
      <c r="F55" s="26">
        <v>1100</v>
      </c>
      <c r="G55" s="26" t="s">
        <v>2442</v>
      </c>
      <c r="H55" s="27"/>
      <c r="I55" s="27"/>
      <c r="J55" s="27"/>
      <c r="K55" s="27"/>
      <c r="L55" s="27"/>
      <c r="M55" s="26" t="s">
        <v>29</v>
      </c>
      <c r="N55" s="25"/>
      <c r="O55" s="25"/>
      <c r="P55" s="26"/>
      <c r="Q55" s="26"/>
      <c r="R55" s="28"/>
      <c r="S55" s="26"/>
      <c r="T55" s="30" t="str">
        <f ca="1">IF(AND('Inserimento dati'!$B$3=$H$2, Tabella3[[#This Row],[LUN]]="X"), "X",IF(AND('Inserimento dati'!$B$3=$I$2, Tabella3[[#This Row],[MAR]]="X"), "X", IF(AND('Inserimento dati'!$B$3=$J$2, Tabella3[[#This Row],[MER]]="X"), "X",IF(AND('Inserimento dati'!$B$3=$K$2, Tabella3[[#This Row],[GIO]]="X"), "X", IF(AND('Inserimento dati'!$B$3=$L$2, Tabella3[[#This Row],[VEN]]="X"), "X","")))))</f>
        <v/>
      </c>
      <c r="U55" s="31" t="str">
        <f t="shared" ca="1" si="0"/>
        <v>10229710</v>
      </c>
      <c r="V55" s="32">
        <v>46094.944594907407</v>
      </c>
    </row>
    <row r="56" spans="1:22" s="23" customFormat="1" ht="23.25" hidden="1" x14ac:dyDescent="0.2">
      <c r="A56" s="24"/>
      <c r="B56" s="24"/>
      <c r="C56" s="24" t="str">
        <f>IF(OR(Tabella3[[#This Row],[LUN]]="X",Tabella3[[#This Row],[MAR]]="X",Tabella3[[#This Row],[MER]]="X",Tabella3[[#This Row],[GIO]]="X",Tabella3[[#This Row],[VEN]]="X",),"X","")</f>
        <v/>
      </c>
      <c r="D56" s="25" t="s">
        <v>1619</v>
      </c>
      <c r="E56" s="26" t="s">
        <v>2435</v>
      </c>
      <c r="F56" s="26">
        <v>700</v>
      </c>
      <c r="G56" s="26" t="s">
        <v>2436</v>
      </c>
      <c r="H56" s="27"/>
      <c r="I56" s="27"/>
      <c r="J56" s="27"/>
      <c r="K56" s="27"/>
      <c r="L56" s="27"/>
      <c r="M56" s="26" t="s">
        <v>29</v>
      </c>
      <c r="N56" s="25"/>
      <c r="O56" s="25"/>
      <c r="P56" s="26"/>
      <c r="Q56" s="26"/>
      <c r="R56" s="28"/>
      <c r="S56" s="26"/>
      <c r="T56" s="30" t="str">
        <f ca="1">IF(AND('Inserimento dati'!$B$3=$H$2, Tabella3[[#This Row],[LUN]]="X"), "X",IF(AND('Inserimento dati'!$B$3=$I$2, Tabella3[[#This Row],[MAR]]="X"), "X", IF(AND('Inserimento dati'!$B$3=$J$2, Tabella3[[#This Row],[MER]]="X"), "X",IF(AND('Inserimento dati'!$B$3=$K$2, Tabella3[[#This Row],[GIO]]="X"), "X", IF(AND('Inserimento dati'!$B$3=$L$2, Tabella3[[#This Row],[VEN]]="X"), "X","")))))</f>
        <v/>
      </c>
      <c r="U56" s="31" t="str">
        <f t="shared" ca="1" si="0"/>
        <v>10229700</v>
      </c>
      <c r="V56" s="32">
        <v>46093.287280092591</v>
      </c>
    </row>
    <row r="57" spans="1:22" s="23" customFormat="1" ht="23.25" hidden="1" x14ac:dyDescent="0.2">
      <c r="A57" s="24"/>
      <c r="B57" s="24"/>
      <c r="C57" s="24" t="str">
        <f>IF(OR(Tabella3[[#This Row],[LUN]]="X",Tabella3[[#This Row],[MAR]]="X",Tabella3[[#This Row],[MER]]="X",Tabella3[[#This Row],[GIO]]="X",Tabella3[[#This Row],[VEN]]="X",),"X","")</f>
        <v/>
      </c>
      <c r="D57" s="25" t="s">
        <v>1619</v>
      </c>
      <c r="E57" s="26" t="s">
        <v>2433</v>
      </c>
      <c r="F57" s="26">
        <v>800</v>
      </c>
      <c r="G57" s="26" t="s">
        <v>2434</v>
      </c>
      <c r="H57" s="27"/>
      <c r="I57" s="27"/>
      <c r="J57" s="27"/>
      <c r="K57" s="27"/>
      <c r="L57" s="27"/>
      <c r="M57" s="26" t="s">
        <v>29</v>
      </c>
      <c r="N57" s="25"/>
      <c r="O57" s="25"/>
      <c r="P57" s="26"/>
      <c r="Q57" s="26"/>
      <c r="R57" s="28">
        <v>45896</v>
      </c>
      <c r="S57" s="26" t="s">
        <v>508</v>
      </c>
      <c r="T57" s="30" t="str">
        <f ca="1">IF(AND('Inserimento dati'!$B$3=$H$2, Tabella3[[#This Row],[LUN]]="X"), "X",IF(AND('Inserimento dati'!$B$3=$I$2, Tabella3[[#This Row],[MAR]]="X"), "X", IF(AND('Inserimento dati'!$B$3=$J$2, Tabella3[[#This Row],[MER]]="X"), "X",IF(AND('Inserimento dati'!$B$3=$K$2, Tabella3[[#This Row],[GIO]]="X"), "X", IF(AND('Inserimento dati'!$B$3=$L$2, Tabella3[[#This Row],[VEN]]="X"), "X","")))))</f>
        <v/>
      </c>
      <c r="U57" s="31" t="str">
        <f t="shared" ca="1" si="0"/>
        <v/>
      </c>
      <c r="V57" s="32">
        <v>46093.287233796298</v>
      </c>
    </row>
    <row r="58" spans="1:22" s="23" customFormat="1" ht="23.25" hidden="1" x14ac:dyDescent="0.2">
      <c r="A58" s="24"/>
      <c r="B58" s="24"/>
      <c r="C58" s="24" t="str">
        <f>IF(OR(Tabella3[[#This Row],[LUN]]="X",Tabella3[[#This Row],[MAR]]="X",Tabella3[[#This Row],[MER]]="X",Tabella3[[#This Row],[GIO]]="X",Tabella3[[#This Row],[VEN]]="X",),"X","")</f>
        <v/>
      </c>
      <c r="D58" s="25" t="s">
        <v>1619</v>
      </c>
      <c r="E58" s="26" t="s">
        <v>2439</v>
      </c>
      <c r="F58" s="26">
        <v>1200</v>
      </c>
      <c r="G58" s="26" t="s">
        <v>2440</v>
      </c>
      <c r="H58" s="27"/>
      <c r="I58" s="27"/>
      <c r="J58" s="27"/>
      <c r="K58" s="27"/>
      <c r="L58" s="27"/>
      <c r="M58" s="26" t="s">
        <v>29</v>
      </c>
      <c r="N58" s="25"/>
      <c r="O58" s="25"/>
      <c r="P58" s="26"/>
      <c r="Q58" s="26"/>
      <c r="R58" s="28">
        <v>45903</v>
      </c>
      <c r="S58" s="26" t="s">
        <v>68</v>
      </c>
      <c r="T58" s="30" t="str">
        <f ca="1">IF(AND('Inserimento dati'!$B$3=$H$2, Tabella3[[#This Row],[LUN]]="X"), "X",IF(AND('Inserimento dati'!$B$3=$I$2, Tabella3[[#This Row],[MAR]]="X"), "X", IF(AND('Inserimento dati'!$B$3=$J$2, Tabella3[[#This Row],[MER]]="X"), "X",IF(AND('Inserimento dati'!$B$3=$K$2, Tabella3[[#This Row],[GIO]]="X"), "X", IF(AND('Inserimento dati'!$B$3=$L$2, Tabella3[[#This Row],[VEN]]="X"), "X","")))))</f>
        <v/>
      </c>
      <c r="U58" s="31" t="str">
        <f t="shared" ca="1" si="0"/>
        <v>10229301</v>
      </c>
      <c r="V58" s="32">
        <v>46093.287187499998</v>
      </c>
    </row>
    <row r="59" spans="1:22" s="23" customFormat="1" ht="23.25" hidden="1" x14ac:dyDescent="0.2">
      <c r="A59" s="24"/>
      <c r="B59" s="24"/>
      <c r="C59" s="24" t="str">
        <f>IF(OR(Tabella3[[#This Row],[LUN]]="X",Tabella3[[#This Row],[MAR]]="X",Tabella3[[#This Row],[MER]]="X",Tabella3[[#This Row],[GIO]]="X",Tabella3[[#This Row],[VEN]]="X",),"X","")</f>
        <v/>
      </c>
      <c r="D59" s="25" t="s">
        <v>1619</v>
      </c>
      <c r="E59" s="26" t="s">
        <v>2437</v>
      </c>
      <c r="F59" s="26">
        <v>1200</v>
      </c>
      <c r="G59" s="26" t="s">
        <v>2438</v>
      </c>
      <c r="H59" s="27"/>
      <c r="I59" s="27"/>
      <c r="J59" s="27"/>
      <c r="K59" s="27"/>
      <c r="L59" s="27"/>
      <c r="M59" s="26" t="s">
        <v>29</v>
      </c>
      <c r="N59" s="25"/>
      <c r="O59" s="25"/>
      <c r="P59" s="26"/>
      <c r="Q59" s="26"/>
      <c r="R59" s="28">
        <v>45903</v>
      </c>
      <c r="S59" s="26" t="s">
        <v>68</v>
      </c>
      <c r="T59" s="30" t="str">
        <f ca="1">IF(AND('Inserimento dati'!$B$3=$H$2, Tabella3[[#This Row],[LUN]]="X"), "X",IF(AND('Inserimento dati'!$B$3=$I$2, Tabella3[[#This Row],[MAR]]="X"), "X", IF(AND('Inserimento dati'!$B$3=$J$2, Tabella3[[#This Row],[MER]]="X"), "X",IF(AND('Inserimento dati'!$B$3=$K$2, Tabella3[[#This Row],[GIO]]="X"), "X", IF(AND('Inserimento dati'!$B$3=$L$2, Tabella3[[#This Row],[VEN]]="X"), "X","")))))</f>
        <v/>
      </c>
      <c r="U59" s="31" t="str">
        <f t="shared" ca="1" si="0"/>
        <v>10229300</v>
      </c>
      <c r="V59" s="32">
        <v>46092.70517361111</v>
      </c>
    </row>
    <row r="60" spans="1:22" s="23" customFormat="1" ht="23.25" hidden="1" x14ac:dyDescent="0.2">
      <c r="A60" s="24"/>
      <c r="B60" s="24"/>
      <c r="C60" s="24" t="str">
        <f>IF(OR(Tabella3[[#This Row],[LUN]]="X",Tabella3[[#This Row],[MAR]]="X",Tabella3[[#This Row],[MER]]="X",Tabella3[[#This Row],[GIO]]="X",Tabella3[[#This Row],[VEN]]="X",),"X","")</f>
        <v/>
      </c>
      <c r="D60" s="25" t="s">
        <v>1619</v>
      </c>
      <c r="E60" s="26" t="s">
        <v>2427</v>
      </c>
      <c r="F60" s="26">
        <v>700</v>
      </c>
      <c r="G60" s="26" t="s">
        <v>2428</v>
      </c>
      <c r="H60" s="27"/>
      <c r="I60" s="27"/>
      <c r="J60" s="27"/>
      <c r="K60" s="27"/>
      <c r="L60" s="27"/>
      <c r="M60" s="26" t="s">
        <v>29</v>
      </c>
      <c r="N60" s="25"/>
      <c r="O60" s="25"/>
      <c r="P60" s="26"/>
      <c r="Q60" s="26"/>
      <c r="R60" s="28">
        <v>45891</v>
      </c>
      <c r="S60" s="26" t="s">
        <v>369</v>
      </c>
      <c r="T60" s="30" t="str">
        <f ca="1">IF(AND('Inserimento dati'!$B$3=$H$2, Tabella3[[#This Row],[LUN]]="X"), "X",IF(AND('Inserimento dati'!$B$3=$I$2, Tabella3[[#This Row],[MAR]]="X"), "X", IF(AND('Inserimento dati'!$B$3=$J$2, Tabella3[[#This Row],[MER]]="X"), "X",IF(AND('Inserimento dati'!$B$3=$K$2, Tabella3[[#This Row],[GIO]]="X"), "X", IF(AND('Inserimento dati'!$B$3=$L$2, Tabella3[[#This Row],[VEN]]="X"), "X","")))))</f>
        <v/>
      </c>
      <c r="U60" s="31" t="str">
        <f t="shared" ca="1" si="0"/>
        <v/>
      </c>
      <c r="V60" s="32">
        <v>46092.462175925924</v>
      </c>
    </row>
    <row r="61" spans="1:22" s="23" customFormat="1" ht="30" hidden="1" x14ac:dyDescent="0.2">
      <c r="A61" s="24"/>
      <c r="B61" s="24"/>
      <c r="C61" s="24" t="str">
        <f>IF(OR(Tabella3[[#This Row],[LUN]]="X",Tabella3[[#This Row],[MAR]]="X",Tabella3[[#This Row],[MER]]="X",Tabella3[[#This Row],[GIO]]="X",Tabella3[[#This Row],[VEN]]="X",),"X","")</f>
        <v/>
      </c>
      <c r="D61" s="25" t="s">
        <v>1619</v>
      </c>
      <c r="E61" s="26" t="s">
        <v>1647</v>
      </c>
      <c r="F61" s="26" t="s">
        <v>1648</v>
      </c>
      <c r="G61" s="26" t="s">
        <v>1649</v>
      </c>
      <c r="H61" s="27"/>
      <c r="I61" s="27"/>
      <c r="J61" s="27"/>
      <c r="K61" s="27"/>
      <c r="L61" s="27"/>
      <c r="M61" s="26" t="s">
        <v>29</v>
      </c>
      <c r="N61" s="25"/>
      <c r="O61" s="25"/>
      <c r="P61" s="26"/>
      <c r="Q61" s="26" t="s">
        <v>1650</v>
      </c>
      <c r="R61" s="28">
        <v>45888</v>
      </c>
      <c r="S61" s="26" t="s">
        <v>44</v>
      </c>
      <c r="T61" s="30" t="str">
        <f ca="1">IF(AND('Inserimento dati'!$B$3=$H$2, Tabella3[[#This Row],[LUN]]="X"), "X",IF(AND('Inserimento dati'!$B$3=$I$2, Tabella3[[#This Row],[MAR]]="X"), "X", IF(AND('Inserimento dati'!$B$3=$J$2, Tabella3[[#This Row],[MER]]="X"), "X",IF(AND('Inserimento dati'!$B$3=$K$2, Tabella3[[#This Row],[GIO]]="X"), "X", IF(AND('Inserimento dati'!$B$3=$L$2, Tabella3[[#This Row],[VEN]]="X"), "X","")))))</f>
        <v/>
      </c>
      <c r="U61" s="31" t="str">
        <f t="shared" ca="1" si="0"/>
        <v>10229081</v>
      </c>
      <c r="V61" s="32">
        <v>46092.462152777778</v>
      </c>
    </row>
    <row r="62" spans="1:22" s="23" customFormat="1" ht="23.25" hidden="1" x14ac:dyDescent="0.2">
      <c r="A62" s="24"/>
      <c r="B62" s="24"/>
      <c r="C62" s="24" t="str">
        <f>IF(OR(Tabella3[[#This Row],[LUN]]="X",Tabella3[[#This Row],[MAR]]="X",Tabella3[[#This Row],[MER]]="X",Tabella3[[#This Row],[GIO]]="X",Tabella3[[#This Row],[VEN]]="X",),"X","")</f>
        <v/>
      </c>
      <c r="D62" s="25" t="s">
        <v>1619</v>
      </c>
      <c r="E62" s="26" t="s">
        <v>2429</v>
      </c>
      <c r="F62" s="26">
        <v>1800</v>
      </c>
      <c r="G62" s="26" t="s">
        <v>2430</v>
      </c>
      <c r="H62" s="27"/>
      <c r="I62" s="27"/>
      <c r="J62" s="27"/>
      <c r="K62" s="27"/>
      <c r="L62" s="27"/>
      <c r="M62" s="26" t="s">
        <v>29</v>
      </c>
      <c r="N62" s="25"/>
      <c r="O62" s="25"/>
      <c r="P62" s="26"/>
      <c r="Q62" s="26"/>
      <c r="R62" s="28">
        <v>45891</v>
      </c>
      <c r="S62" s="26" t="s">
        <v>508</v>
      </c>
      <c r="T62" s="30" t="str">
        <f ca="1">IF(AND('Inserimento dati'!$B$3=$H$2, Tabella3[[#This Row],[LUN]]="X"), "X",IF(AND('Inserimento dati'!$B$3=$I$2, Tabella3[[#This Row],[MAR]]="X"), "X", IF(AND('Inserimento dati'!$B$3=$J$2, Tabella3[[#This Row],[MER]]="X"), "X",IF(AND('Inserimento dati'!$B$3=$K$2, Tabella3[[#This Row],[GIO]]="X"), "X", IF(AND('Inserimento dati'!$B$3=$L$2, Tabella3[[#This Row],[VEN]]="X"), "X","")))))</f>
        <v/>
      </c>
      <c r="U62" s="31" t="str">
        <f t="shared" ca="1" si="0"/>
        <v/>
      </c>
      <c r="V62" s="32">
        <v>46092.462094907409</v>
      </c>
    </row>
    <row r="63" spans="1:22" s="23" customFormat="1" ht="30" hidden="1" x14ac:dyDescent="0.2">
      <c r="A63" s="24"/>
      <c r="B63" s="24"/>
      <c r="C63" s="24" t="str">
        <f>IF(OR(Tabella3[[#This Row],[LUN]]="X",Tabella3[[#This Row],[MAR]]="X",Tabella3[[#This Row],[MER]]="X",Tabella3[[#This Row],[GIO]]="X",Tabella3[[#This Row],[VEN]]="X",),"X","")</f>
        <v/>
      </c>
      <c r="D63" s="25" t="s">
        <v>1619</v>
      </c>
      <c r="E63" s="26" t="s">
        <v>1643</v>
      </c>
      <c r="F63" s="26">
        <v>1800</v>
      </c>
      <c r="G63" s="26" t="s">
        <v>1644</v>
      </c>
      <c r="H63" s="27"/>
      <c r="I63" s="27"/>
      <c r="J63" s="27"/>
      <c r="K63" s="27"/>
      <c r="L63" s="27"/>
      <c r="M63" s="26" t="s">
        <v>29</v>
      </c>
      <c r="N63" s="25"/>
      <c r="O63" s="25"/>
      <c r="P63" s="26"/>
      <c r="Q63" s="26" t="s">
        <v>1645</v>
      </c>
      <c r="R63" s="28">
        <v>45883</v>
      </c>
      <c r="S63" s="26" t="s">
        <v>1646</v>
      </c>
      <c r="T63" s="30" t="str">
        <f ca="1">IF(AND('Inserimento dati'!$B$3=$H$2, Tabella3[[#This Row],[LUN]]="X"), "X",IF(AND('Inserimento dati'!$B$3=$I$2, Tabella3[[#This Row],[MAR]]="X"), "X", IF(AND('Inserimento dati'!$B$3=$J$2, Tabella3[[#This Row],[MER]]="X"), "X",IF(AND('Inserimento dati'!$B$3=$K$2, Tabella3[[#This Row],[GIO]]="X"), "X", IF(AND('Inserimento dati'!$B$3=$L$2, Tabella3[[#This Row],[VEN]]="X"), "X","")))))</f>
        <v/>
      </c>
      <c r="U63" s="31" t="str">
        <f t="shared" ca="1" si="0"/>
        <v>10227289</v>
      </c>
      <c r="V63" s="32">
        <v>46091.662731481483</v>
      </c>
    </row>
    <row r="64" spans="1:22" s="23" customFormat="1" ht="30" hidden="1" x14ac:dyDescent="0.2">
      <c r="A64" s="24"/>
      <c r="B64" s="24"/>
      <c r="C64" s="24" t="str">
        <f>IF(OR(Tabella3[[#This Row],[LUN]]="X",Tabella3[[#This Row],[MAR]]="X",Tabella3[[#This Row],[MER]]="X",Tabella3[[#This Row],[GIO]]="X",Tabella3[[#This Row],[VEN]]="X",),"X","")</f>
        <v/>
      </c>
      <c r="D64" s="25" t="s">
        <v>1619</v>
      </c>
      <c r="E64" s="26" t="s">
        <v>1651</v>
      </c>
      <c r="F64" s="26">
        <v>1200</v>
      </c>
      <c r="G64" s="26" t="s">
        <v>1652</v>
      </c>
      <c r="H64" s="27"/>
      <c r="I64" s="27"/>
      <c r="J64" s="27"/>
      <c r="K64" s="27"/>
      <c r="L64" s="27"/>
      <c r="M64" s="26" t="s">
        <v>29</v>
      </c>
      <c r="N64" s="25"/>
      <c r="O64" s="25"/>
      <c r="P64" s="26"/>
      <c r="Q64" s="26" t="s">
        <v>1653</v>
      </c>
      <c r="R64" s="28">
        <v>45881</v>
      </c>
      <c r="S64" s="26" t="s">
        <v>569</v>
      </c>
      <c r="T64" s="30" t="str">
        <f ca="1">IF(AND('Inserimento dati'!$B$3=$H$2, Tabella3[[#This Row],[LUN]]="X"), "X",IF(AND('Inserimento dati'!$B$3=$I$2, Tabella3[[#This Row],[MAR]]="X"), "X", IF(AND('Inserimento dati'!$B$3=$J$2, Tabella3[[#This Row],[MER]]="X"), "X",IF(AND('Inserimento dati'!$B$3=$K$2, Tabella3[[#This Row],[GIO]]="X"), "X", IF(AND('Inserimento dati'!$B$3=$L$2, Tabella3[[#This Row],[VEN]]="X"), "X","")))))</f>
        <v/>
      </c>
      <c r="U64" s="31" t="str">
        <f t="shared" ca="1" si="0"/>
        <v/>
      </c>
      <c r="V64" s="32">
        <v>46091.662708333337</v>
      </c>
    </row>
    <row r="65" spans="1:22" s="23" customFormat="1" ht="45" hidden="1" x14ac:dyDescent="0.2">
      <c r="A65" s="24"/>
      <c r="B65" s="24"/>
      <c r="C65" s="24" t="str">
        <f>IF(OR(Tabella3[[#This Row],[LUN]]="X",Tabella3[[#This Row],[MAR]]="X",Tabella3[[#This Row],[MER]]="X",Tabella3[[#This Row],[GIO]]="X",Tabella3[[#This Row],[VEN]]="X",),"X","")</f>
        <v/>
      </c>
      <c r="D65" s="25" t="s">
        <v>1619</v>
      </c>
      <c r="E65" s="26" t="s">
        <v>1654</v>
      </c>
      <c r="F65" s="26">
        <v>800</v>
      </c>
      <c r="G65" s="26" t="s">
        <v>1655</v>
      </c>
      <c r="H65" s="27"/>
      <c r="I65" s="27"/>
      <c r="J65" s="27"/>
      <c r="K65" s="27"/>
      <c r="L65" s="27"/>
      <c r="M65" s="26" t="s">
        <v>29</v>
      </c>
      <c r="N65" s="25"/>
      <c r="O65" s="25"/>
      <c r="P65" s="26"/>
      <c r="Q65" s="26" t="s">
        <v>1656</v>
      </c>
      <c r="R65" s="28">
        <v>45881</v>
      </c>
      <c r="S65" s="26" t="s">
        <v>44</v>
      </c>
      <c r="T65" s="30" t="str">
        <f ca="1">IF(AND('Inserimento dati'!$B$3=$H$2, Tabella3[[#This Row],[LUN]]="X"), "X",IF(AND('Inserimento dati'!$B$3=$I$2, Tabella3[[#This Row],[MAR]]="X"), "X", IF(AND('Inserimento dati'!$B$3=$J$2, Tabella3[[#This Row],[MER]]="X"), "X",IF(AND('Inserimento dati'!$B$3=$K$2, Tabella3[[#This Row],[GIO]]="X"), "X", IF(AND('Inserimento dati'!$B$3=$L$2, Tabella3[[#This Row],[VEN]]="X"), "X","")))))</f>
        <v/>
      </c>
      <c r="U65" s="31" t="str">
        <f t="shared" ca="1" si="0"/>
        <v>10228738</v>
      </c>
      <c r="V65" s="32">
        <v>46091.662685185183</v>
      </c>
    </row>
    <row r="66" spans="1:22" s="23" customFormat="1" ht="30" hidden="1" x14ac:dyDescent="0.2">
      <c r="A66" s="24"/>
      <c r="B66" s="24"/>
      <c r="C66" s="24" t="str">
        <f>IF(OR(Tabella3[[#This Row],[LUN]]="X",Tabella3[[#This Row],[MAR]]="X",Tabella3[[#This Row],[MER]]="X",Tabella3[[#This Row],[GIO]]="X",Tabella3[[#This Row],[VEN]]="X",),"X","")</f>
        <v/>
      </c>
      <c r="D66" s="25" t="s">
        <v>1619</v>
      </c>
      <c r="E66" s="26" t="s">
        <v>2463</v>
      </c>
      <c r="F66" s="26">
        <v>4200</v>
      </c>
      <c r="G66" s="26" t="s">
        <v>2464</v>
      </c>
      <c r="H66" s="27"/>
      <c r="I66" s="27"/>
      <c r="J66" s="27"/>
      <c r="K66" s="27"/>
      <c r="L66" s="27"/>
      <c r="M66" s="26" t="s">
        <v>29</v>
      </c>
      <c r="N66" s="25"/>
      <c r="O66" s="25"/>
      <c r="P66" s="26"/>
      <c r="Q66" s="26" t="s">
        <v>2465</v>
      </c>
      <c r="R66" s="28">
        <v>45925</v>
      </c>
      <c r="S66" s="26" t="s">
        <v>2466</v>
      </c>
      <c r="T66" s="30" t="str">
        <f ca="1">IF(AND('Inserimento dati'!$B$3=$H$2, Tabella3[[#This Row],[LUN]]="X"), "X",IF(AND('Inserimento dati'!$B$3=$I$2, Tabella3[[#This Row],[MAR]]="X"), "X", IF(AND('Inserimento dati'!$B$3=$J$2, Tabella3[[#This Row],[MER]]="X"), "X",IF(AND('Inserimento dati'!$B$3=$K$2, Tabella3[[#This Row],[GIO]]="X"), "X", IF(AND('Inserimento dati'!$B$3=$L$2, Tabella3[[#This Row],[VEN]]="X"), "X","")))))</f>
        <v/>
      </c>
      <c r="U66" s="31" t="str">
        <f t="shared" ca="1" si="0"/>
        <v/>
      </c>
      <c r="V66" s="32">
        <v>46091.538425925923</v>
      </c>
    </row>
    <row r="67" spans="1:22" s="23" customFormat="1" ht="23.25" hidden="1" x14ac:dyDescent="0.2">
      <c r="A67" s="24"/>
      <c r="B67" s="24"/>
      <c r="C67" s="24" t="str">
        <f>IF(OR(Tabella3[[#This Row],[LUN]]="X",Tabella3[[#This Row],[MAR]]="X",Tabella3[[#This Row],[MER]]="X",Tabella3[[#This Row],[GIO]]="X",Tabella3[[#This Row],[VEN]]="X",),"X","")</f>
        <v/>
      </c>
      <c r="D67" s="25" t="s">
        <v>1619</v>
      </c>
      <c r="E67" s="26" t="s">
        <v>2424</v>
      </c>
      <c r="F67" s="26">
        <v>1200</v>
      </c>
      <c r="G67" s="26" t="s">
        <v>2425</v>
      </c>
      <c r="H67" s="27"/>
      <c r="I67" s="27"/>
      <c r="J67" s="27"/>
      <c r="K67" s="27"/>
      <c r="L67" s="27"/>
      <c r="M67" s="26" t="s">
        <v>29</v>
      </c>
      <c r="N67" s="25"/>
      <c r="O67" s="25"/>
      <c r="P67" s="26"/>
      <c r="Q67" s="26" t="s">
        <v>2426</v>
      </c>
      <c r="R67" s="28">
        <v>45882</v>
      </c>
      <c r="S67" s="26" t="s">
        <v>1742</v>
      </c>
      <c r="T67" s="30" t="str">
        <f ca="1">IF(AND('Inserimento dati'!$B$3=$H$2, Tabella3[[#This Row],[LUN]]="X"), "X",IF(AND('Inserimento dati'!$B$3=$I$2, Tabella3[[#This Row],[MAR]]="X"), "X", IF(AND('Inserimento dati'!$B$3=$J$2, Tabella3[[#This Row],[MER]]="X"), "X",IF(AND('Inserimento dati'!$B$3=$K$2, Tabella3[[#This Row],[GIO]]="X"), "X", IF(AND('Inserimento dati'!$B$3=$L$2, Tabella3[[#This Row],[VEN]]="X"), "X","")))))</f>
        <v/>
      </c>
      <c r="U67" s="31" t="str">
        <f t="shared" ca="1" si="0"/>
        <v/>
      </c>
      <c r="V67" s="32">
        <v>46087.545671296299</v>
      </c>
    </row>
    <row r="68" spans="1:22" s="23" customFormat="1" ht="30" hidden="1" x14ac:dyDescent="0.2">
      <c r="A68" s="24"/>
      <c r="B68" s="24"/>
      <c r="C68" s="24" t="str">
        <f>IF(OR(Tabella3[[#This Row],[LUN]]="X",Tabella3[[#This Row],[MAR]]="X",Tabella3[[#This Row],[MER]]="X",Tabella3[[#This Row],[GIO]]="X",Tabella3[[#This Row],[VEN]]="X",),"X","")</f>
        <v/>
      </c>
      <c r="D68" s="25" t="s">
        <v>1619</v>
      </c>
      <c r="E68" s="26" t="s">
        <v>2421</v>
      </c>
      <c r="F68" s="26">
        <v>1400</v>
      </c>
      <c r="G68" s="26" t="s">
        <v>2422</v>
      </c>
      <c r="H68" s="27"/>
      <c r="I68" s="27"/>
      <c r="J68" s="27"/>
      <c r="K68" s="27"/>
      <c r="L68" s="27"/>
      <c r="M68" s="26" t="s">
        <v>29</v>
      </c>
      <c r="N68" s="25"/>
      <c r="O68" s="25"/>
      <c r="P68" s="26"/>
      <c r="Q68" s="26" t="s">
        <v>2423</v>
      </c>
      <c r="R68" s="28">
        <v>45882</v>
      </c>
      <c r="S68" s="26" t="s">
        <v>44</v>
      </c>
      <c r="T68" s="30" t="str">
        <f ca="1">IF(AND('Inserimento dati'!$B$3=$H$2, Tabella3[[#This Row],[LUN]]="X"), "X",IF(AND('Inserimento dati'!$B$3=$I$2, Tabella3[[#This Row],[MAR]]="X"), "X", IF(AND('Inserimento dati'!$B$3=$J$2, Tabella3[[#This Row],[MER]]="X"), "X",IF(AND('Inserimento dati'!$B$3=$K$2, Tabella3[[#This Row],[GIO]]="X"), "X", IF(AND('Inserimento dati'!$B$3=$L$2, Tabella3[[#This Row],[VEN]]="X"), "X","")))))</f>
        <v/>
      </c>
      <c r="U68" s="31" t="str">
        <f t="shared" ca="1" si="0"/>
        <v>10228613</v>
      </c>
      <c r="V68" s="32">
        <v>46085.683738425927</v>
      </c>
    </row>
    <row r="69" spans="1:22" s="23" customFormat="1" ht="30" hidden="1" x14ac:dyDescent="0.2">
      <c r="A69" s="24"/>
      <c r="B69" s="24"/>
      <c r="C69" s="24" t="str">
        <f>IF(OR(Tabella3[[#This Row],[LUN]]="X",Tabella3[[#This Row],[MAR]]="X",Tabella3[[#This Row],[MER]]="X",Tabella3[[#This Row],[GIO]]="X",Tabella3[[#This Row],[VEN]]="X",),"X","")</f>
        <v/>
      </c>
      <c r="D69" s="25" t="s">
        <v>1619</v>
      </c>
      <c r="E69" s="26" t="s">
        <v>2418</v>
      </c>
      <c r="F69" s="26" t="s">
        <v>1672</v>
      </c>
      <c r="G69" s="26" t="s">
        <v>2419</v>
      </c>
      <c r="H69" s="27"/>
      <c r="I69" s="27"/>
      <c r="J69" s="27"/>
      <c r="K69" s="27"/>
      <c r="L69" s="27"/>
      <c r="M69" s="26" t="s">
        <v>29</v>
      </c>
      <c r="N69" s="25"/>
      <c r="O69" s="25"/>
      <c r="P69" s="26"/>
      <c r="Q69" s="26" t="s">
        <v>2420</v>
      </c>
      <c r="R69" s="28">
        <v>45881</v>
      </c>
      <c r="S69" s="26" t="s">
        <v>35</v>
      </c>
      <c r="T69" s="30" t="str">
        <f ca="1">IF(AND('Inserimento dati'!$B$3=$H$2, Tabella3[[#This Row],[LUN]]="X"), "X",IF(AND('Inserimento dati'!$B$3=$I$2, Tabella3[[#This Row],[MAR]]="X"), "X", IF(AND('Inserimento dati'!$B$3=$J$2, Tabella3[[#This Row],[MER]]="X"), "X",IF(AND('Inserimento dati'!$B$3=$K$2, Tabella3[[#This Row],[GIO]]="X"), "X", IF(AND('Inserimento dati'!$B$3=$L$2, Tabella3[[#This Row],[VEN]]="X"), "X","")))))</f>
        <v/>
      </c>
      <c r="U69" s="31" t="str">
        <f t="shared" ca="1" si="0"/>
        <v>10228612</v>
      </c>
      <c r="V69" s="32">
        <v>46084.282604166663</v>
      </c>
    </row>
    <row r="70" spans="1:22" s="23" customFormat="1" ht="23.25" hidden="1" x14ac:dyDescent="0.2">
      <c r="A70" s="24"/>
      <c r="B70" s="24"/>
      <c r="C70" s="24" t="str">
        <f>IF(OR(Tabella3[[#This Row],[LUN]]="X",Tabella3[[#This Row],[MAR]]="X",Tabella3[[#This Row],[MER]]="X",Tabella3[[#This Row],[GIO]]="X",Tabella3[[#This Row],[VEN]]="X",),"X","")</f>
        <v/>
      </c>
      <c r="D70" s="25" t="s">
        <v>1619</v>
      </c>
      <c r="E70" s="82" t="s">
        <v>2431</v>
      </c>
      <c r="F70" s="26">
        <v>1400</v>
      </c>
      <c r="G70" s="26" t="s">
        <v>2432</v>
      </c>
      <c r="H70" s="27"/>
      <c r="I70" s="27"/>
      <c r="J70" s="27"/>
      <c r="K70" s="27"/>
      <c r="L70" s="27"/>
      <c r="M70" s="26" t="s">
        <v>29</v>
      </c>
      <c r="N70" s="25"/>
      <c r="O70" s="25"/>
      <c r="P70" s="26"/>
      <c r="Q70" s="26"/>
      <c r="R70" s="28"/>
      <c r="S70" s="26"/>
      <c r="T70" s="30" t="str">
        <f ca="1">IF(AND('Inserimento dati'!$B$3=$H$2, Tabella3[[#This Row],[LUN]]="X"), "X",IF(AND('Inserimento dati'!$B$3=$I$2, Tabella3[[#This Row],[MAR]]="X"), "X", IF(AND('Inserimento dati'!$B$3=$J$2, Tabella3[[#This Row],[MER]]="X"), "X",IF(AND('Inserimento dati'!$B$3=$K$2, Tabella3[[#This Row],[GIO]]="X"), "X", IF(AND('Inserimento dati'!$B$3=$L$2, Tabella3[[#This Row],[VEN]]="X"), "X","")))))</f>
        <v/>
      </c>
      <c r="U70" s="31" t="str">
        <f t="shared" ca="1" si="0"/>
        <v/>
      </c>
      <c r="V70" s="32">
        <v>46084.282581018517</v>
      </c>
    </row>
    <row r="71" spans="1:22" s="23" customFormat="1" ht="23.25" hidden="1" x14ac:dyDescent="0.2">
      <c r="A71" s="24"/>
      <c r="B71" s="24"/>
      <c r="C71" s="24" t="str">
        <f>IF(OR(Tabella3[[#This Row],[LUN]]="X",Tabella3[[#This Row],[MAR]]="X",Tabella3[[#This Row],[MER]]="X",Tabella3[[#This Row],[GIO]]="X",Tabella3[[#This Row],[VEN]]="X",),"X","")</f>
        <v/>
      </c>
      <c r="D71" s="25" t="s">
        <v>1619</v>
      </c>
      <c r="E71" s="26" t="s">
        <v>2488</v>
      </c>
      <c r="F71" s="26">
        <v>1400</v>
      </c>
      <c r="G71" s="26" t="s">
        <v>2432</v>
      </c>
      <c r="H71" s="27"/>
      <c r="I71" s="27"/>
      <c r="J71" s="27"/>
      <c r="K71" s="27"/>
      <c r="L71" s="27"/>
      <c r="M71" s="26" t="s">
        <v>29</v>
      </c>
      <c r="N71" s="25"/>
      <c r="O71" s="25"/>
      <c r="P71" s="26"/>
      <c r="Q71" s="26" t="s">
        <v>2489</v>
      </c>
      <c r="R71" s="28"/>
      <c r="S71" s="26" t="s">
        <v>68</v>
      </c>
      <c r="T71" s="30" t="str">
        <f ca="1">IF(AND('Inserimento dati'!$B$3=$H$2, Tabella3[[#This Row],[LUN]]="X"), "X",IF(AND('Inserimento dati'!$B$3=$I$2, Tabella3[[#This Row],[MAR]]="X"), "X", IF(AND('Inserimento dati'!$B$3=$J$2, Tabella3[[#This Row],[MER]]="X"), "X",IF(AND('Inserimento dati'!$B$3=$K$2, Tabella3[[#This Row],[GIO]]="X"), "X", IF(AND('Inserimento dati'!$B$3=$L$2, Tabella3[[#This Row],[VEN]]="X"), "X","")))))</f>
        <v/>
      </c>
      <c r="U71" s="31" t="str">
        <f t="shared" ca="1" si="0"/>
        <v/>
      </c>
      <c r="V71" s="32">
        <v>46084.282569444447</v>
      </c>
    </row>
    <row r="72" spans="1:22" s="23" customFormat="1" ht="23.25" hidden="1" x14ac:dyDescent="0.2">
      <c r="A72" s="24"/>
      <c r="B72" s="24"/>
      <c r="C72" s="24" t="str">
        <f>IF(OR(Tabella3[[#This Row],[LUN]]="X",Tabella3[[#This Row],[MAR]]="X",Tabella3[[#This Row],[MER]]="X",Tabella3[[#This Row],[GIO]]="X",Tabella3[[#This Row],[VEN]]="X",),"X","")</f>
        <v/>
      </c>
      <c r="D72" s="25" t="s">
        <v>1619</v>
      </c>
      <c r="E72" s="26" t="s">
        <v>1640</v>
      </c>
      <c r="F72" s="26">
        <v>1800</v>
      </c>
      <c r="G72" s="26" t="s">
        <v>1641</v>
      </c>
      <c r="H72" s="27"/>
      <c r="I72" s="27"/>
      <c r="J72" s="27"/>
      <c r="K72" s="27"/>
      <c r="L72" s="27"/>
      <c r="M72" s="26" t="s">
        <v>29</v>
      </c>
      <c r="N72" s="25"/>
      <c r="O72" s="25"/>
      <c r="P72" s="26"/>
      <c r="Q72" s="26" t="s">
        <v>1642</v>
      </c>
      <c r="R72" s="28">
        <v>45873</v>
      </c>
      <c r="S72" s="26"/>
      <c r="T72" s="30" t="str">
        <f ca="1">IF(AND('Inserimento dati'!$B$3=$H$2, Tabella3[[#This Row],[LUN]]="X"), "X",IF(AND('Inserimento dati'!$B$3=$I$2, Tabella3[[#This Row],[MAR]]="X"), "X", IF(AND('Inserimento dati'!$B$3=$J$2, Tabella3[[#This Row],[MER]]="X"), "X",IF(AND('Inserimento dati'!$B$3=$K$2, Tabella3[[#This Row],[GIO]]="X"), "X", IF(AND('Inserimento dati'!$B$3=$L$2, Tabella3[[#This Row],[VEN]]="X"), "X","")))))</f>
        <v/>
      </c>
      <c r="U72" s="31" t="str">
        <f t="shared" ca="1" si="0"/>
        <v/>
      </c>
      <c r="V72" s="32">
        <v>46084.282557870371</v>
      </c>
    </row>
    <row r="73" spans="1:22" s="23" customFormat="1" ht="23.25" hidden="1" x14ac:dyDescent="0.2">
      <c r="A73" s="24"/>
      <c r="B73" s="24"/>
      <c r="C73" s="24" t="str">
        <f>IF(OR(Tabella3[[#This Row],[LUN]]="X",Tabella3[[#This Row],[MAR]]="X",Tabella3[[#This Row],[MER]]="X",Tabella3[[#This Row],[GIO]]="X",Tabella3[[#This Row],[VEN]]="X",),"X","")</f>
        <v/>
      </c>
      <c r="D73" s="25" t="s">
        <v>1619</v>
      </c>
      <c r="E73" s="26" t="s">
        <v>1657</v>
      </c>
      <c r="F73" s="26">
        <v>1100</v>
      </c>
      <c r="G73" s="26" t="s">
        <v>1658</v>
      </c>
      <c r="H73" s="27"/>
      <c r="I73" s="27"/>
      <c r="J73" s="27"/>
      <c r="K73" s="27"/>
      <c r="L73" s="27"/>
      <c r="M73" s="26" t="s">
        <v>29</v>
      </c>
      <c r="N73" s="25"/>
      <c r="O73" s="25"/>
      <c r="P73" s="26"/>
      <c r="Q73" s="26" t="s">
        <v>1659</v>
      </c>
      <c r="R73" s="28">
        <v>45869</v>
      </c>
      <c r="S73" s="26" t="s">
        <v>157</v>
      </c>
      <c r="T73" s="30" t="str">
        <f ca="1">IF(AND('Inserimento dati'!$B$3=$H$2, Tabella3[[#This Row],[LUN]]="X"), "X",IF(AND('Inserimento dati'!$B$3=$I$2, Tabella3[[#This Row],[MAR]]="X"), "X", IF(AND('Inserimento dati'!$B$3=$J$2, Tabella3[[#This Row],[MER]]="X"), "X",IF(AND('Inserimento dati'!$B$3=$K$2, Tabella3[[#This Row],[GIO]]="X"), "X", IF(AND('Inserimento dati'!$B$3=$L$2, Tabella3[[#This Row],[VEN]]="X"), "X","")))))</f>
        <v/>
      </c>
      <c r="U73" s="31" t="str">
        <f t="shared" ca="1" si="0"/>
        <v>10228192</v>
      </c>
      <c r="V73" s="32">
        <v>46084.282534722224</v>
      </c>
    </row>
    <row r="74" spans="1:22" s="23" customFormat="1" ht="45" hidden="1" x14ac:dyDescent="0.2">
      <c r="A74" s="24"/>
      <c r="B74" s="24"/>
      <c r="C74" s="24" t="str">
        <f>IF(OR(Tabella3[[#This Row],[LUN]]="X",Tabella3[[#This Row],[MAR]]="X",Tabella3[[#This Row],[MER]]="X",Tabella3[[#This Row],[GIO]]="X",Tabella3[[#This Row],[VEN]]="X",),"X","")</f>
        <v/>
      </c>
      <c r="D74" s="25" t="s">
        <v>1619</v>
      </c>
      <c r="E74" s="26" t="s">
        <v>2404</v>
      </c>
      <c r="F74" s="26" t="s">
        <v>1672</v>
      </c>
      <c r="G74" s="26" t="s">
        <v>2405</v>
      </c>
      <c r="H74" s="27"/>
      <c r="I74" s="27"/>
      <c r="J74" s="27"/>
      <c r="K74" s="27"/>
      <c r="L74" s="27"/>
      <c r="M74" s="26" t="s">
        <v>29</v>
      </c>
      <c r="N74" s="25"/>
      <c r="O74" s="25"/>
      <c r="P74" s="26"/>
      <c r="Q74" s="26" t="s">
        <v>2406</v>
      </c>
      <c r="R74" s="28">
        <v>45868</v>
      </c>
      <c r="S74" s="26" t="s">
        <v>44</v>
      </c>
      <c r="T74" s="30" t="str">
        <f ca="1">IF(AND('Inserimento dati'!$B$3=$H$2, Tabella3[[#This Row],[LUN]]="X"), "X",IF(AND('Inserimento dati'!$B$3=$I$2, Tabella3[[#This Row],[MAR]]="X"), "X", IF(AND('Inserimento dati'!$B$3=$J$2, Tabella3[[#This Row],[MER]]="X"), "X",IF(AND('Inserimento dati'!$B$3=$K$2, Tabella3[[#This Row],[GIO]]="X"), "X", IF(AND('Inserimento dati'!$B$3=$L$2, Tabella3[[#This Row],[VEN]]="X"), "X","")))))</f>
        <v/>
      </c>
      <c r="U74" s="31" t="str">
        <f t="shared" ca="1" si="0"/>
        <v>10227999</v>
      </c>
      <c r="V74" s="32">
        <v>46084.282523148147</v>
      </c>
    </row>
    <row r="75" spans="1:22" s="23" customFormat="1" ht="30" hidden="1" x14ac:dyDescent="0.2">
      <c r="A75" s="24"/>
      <c r="B75" s="24"/>
      <c r="C75" s="24" t="str">
        <f>IF(OR(Tabella3[[#This Row],[LUN]]="X",Tabella3[[#This Row],[MAR]]="X",Tabella3[[#This Row],[MER]]="X",Tabella3[[#This Row],[GIO]]="X",Tabella3[[#This Row],[VEN]]="X",),"X","")</f>
        <v/>
      </c>
      <c r="D75" s="25" t="s">
        <v>1619</v>
      </c>
      <c r="E75" s="26" t="s">
        <v>2397</v>
      </c>
      <c r="F75" s="26">
        <v>1800</v>
      </c>
      <c r="G75" s="26" t="s">
        <v>2398</v>
      </c>
      <c r="H75" s="27"/>
      <c r="I75" s="27"/>
      <c r="J75" s="27"/>
      <c r="K75" s="27"/>
      <c r="L75" s="27"/>
      <c r="M75" s="26" t="s">
        <v>29</v>
      </c>
      <c r="N75" s="25"/>
      <c r="O75" s="25"/>
      <c r="P75" s="26"/>
      <c r="Q75" s="26" t="s">
        <v>2399</v>
      </c>
      <c r="R75" s="28">
        <v>45867</v>
      </c>
      <c r="S75" s="26" t="s">
        <v>2400</v>
      </c>
      <c r="T75" s="30" t="str">
        <f ca="1">IF(AND('Inserimento dati'!$B$3=$H$2, Tabella3[[#This Row],[LUN]]="X"), "X",IF(AND('Inserimento dati'!$B$3=$I$2, Tabella3[[#This Row],[MAR]]="X"), "X", IF(AND('Inserimento dati'!$B$3=$J$2, Tabella3[[#This Row],[MER]]="X"), "X",IF(AND('Inserimento dati'!$B$3=$K$2, Tabella3[[#This Row],[GIO]]="X"), "X", IF(AND('Inserimento dati'!$B$3=$L$2, Tabella3[[#This Row],[VEN]]="X"), "X","")))))</f>
        <v/>
      </c>
      <c r="U75" s="31" t="str">
        <f t="shared" ca="1" si="0"/>
        <v>10227903</v>
      </c>
      <c r="V75" s="32">
        <v>46084.282500000001</v>
      </c>
    </row>
    <row r="76" spans="1:22" s="23" customFormat="1" ht="30" hidden="1" x14ac:dyDescent="0.2">
      <c r="A76" s="24"/>
      <c r="B76" s="24"/>
      <c r="C76" s="24" t="str">
        <f>IF(OR(Tabella3[[#This Row],[LUN]]="X",Tabella3[[#This Row],[MAR]]="X",Tabella3[[#This Row],[MER]]="X",Tabella3[[#This Row],[GIO]]="X",Tabella3[[#This Row],[VEN]]="X",),"X","")</f>
        <v/>
      </c>
      <c r="D76" s="25" t="s">
        <v>1619</v>
      </c>
      <c r="E76" s="26" t="s">
        <v>2401</v>
      </c>
      <c r="F76" s="26">
        <v>1800</v>
      </c>
      <c r="G76" s="26" t="s">
        <v>2402</v>
      </c>
      <c r="H76" s="27"/>
      <c r="I76" s="27"/>
      <c r="J76" s="27"/>
      <c r="K76" s="27"/>
      <c r="L76" s="27"/>
      <c r="M76" s="26" t="s">
        <v>29</v>
      </c>
      <c r="N76" s="25"/>
      <c r="O76" s="25"/>
      <c r="P76" s="26"/>
      <c r="Q76" s="26" t="s">
        <v>2403</v>
      </c>
      <c r="R76" s="28">
        <v>45868</v>
      </c>
      <c r="S76" s="26" t="s">
        <v>44</v>
      </c>
      <c r="T76" s="30" t="str">
        <f ca="1">IF(AND('Inserimento dati'!$B$3=$H$2, Tabella3[[#This Row],[LUN]]="X"), "X",IF(AND('Inserimento dati'!$B$3=$I$2, Tabella3[[#This Row],[MAR]]="X"), "X", IF(AND('Inserimento dati'!$B$3=$J$2, Tabella3[[#This Row],[MER]]="X"), "X",IF(AND('Inserimento dati'!$B$3=$K$2, Tabella3[[#This Row],[GIO]]="X"), "X", IF(AND('Inserimento dati'!$B$3=$L$2, Tabella3[[#This Row],[VEN]]="X"), "X","")))))</f>
        <v/>
      </c>
      <c r="U76" s="31" t="str">
        <f t="shared" ca="1" si="0"/>
        <v>18000155</v>
      </c>
      <c r="V76" s="32">
        <v>46084.282476851855</v>
      </c>
    </row>
    <row r="77" spans="1:22" s="23" customFormat="1" ht="23.25" hidden="1" x14ac:dyDescent="0.2">
      <c r="A77" s="24"/>
      <c r="B77" s="24"/>
      <c r="C77" s="24" t="str">
        <f>IF(OR(Tabella3[[#This Row],[LUN]]="X",Tabella3[[#This Row],[MAR]]="X",Tabella3[[#This Row],[MER]]="X",Tabella3[[#This Row],[GIO]]="X",Tabella3[[#This Row],[VEN]]="X",),"X","")</f>
        <v/>
      </c>
      <c r="D77" s="25" t="s">
        <v>1619</v>
      </c>
      <c r="E77" s="26" t="s">
        <v>2410</v>
      </c>
      <c r="F77" s="26">
        <v>700</v>
      </c>
      <c r="G77" s="26" t="s">
        <v>2411</v>
      </c>
      <c r="H77" s="27"/>
      <c r="I77" s="27"/>
      <c r="J77" s="27"/>
      <c r="K77" s="27"/>
      <c r="L77" s="27"/>
      <c r="M77" s="26" t="s">
        <v>29</v>
      </c>
      <c r="N77" s="25"/>
      <c r="O77" s="25"/>
      <c r="P77" s="26"/>
      <c r="Q77" s="26" t="s">
        <v>2412</v>
      </c>
      <c r="R77" s="28"/>
      <c r="S77" s="26"/>
      <c r="T77" s="30" t="str">
        <f ca="1">IF(AND('Inserimento dati'!$B$3=$H$2, Tabella3[[#This Row],[LUN]]="X"), "X",IF(AND('Inserimento dati'!$B$3=$I$2, Tabella3[[#This Row],[MAR]]="X"), "X", IF(AND('Inserimento dati'!$B$3=$J$2, Tabella3[[#This Row],[MER]]="X"), "X",IF(AND('Inserimento dati'!$B$3=$K$2, Tabella3[[#This Row],[GIO]]="X"), "X", IF(AND('Inserimento dati'!$B$3=$L$2, Tabella3[[#This Row],[VEN]]="X"), "X","")))))</f>
        <v/>
      </c>
      <c r="U77" s="31" t="str">
        <f t="shared" ca="1" si="0"/>
        <v>10227790</v>
      </c>
      <c r="V77" s="32">
        <v>46084.282465277778</v>
      </c>
    </row>
    <row r="78" spans="1:22" s="23" customFormat="1" ht="45" hidden="1" x14ac:dyDescent="0.2">
      <c r="A78" s="24"/>
      <c r="B78" s="24"/>
      <c r="C78" s="24" t="str">
        <f>IF(OR(Tabella3[[#This Row],[LUN]]="X",Tabella3[[#This Row],[MAR]]="X",Tabella3[[#This Row],[MER]]="X",Tabella3[[#This Row],[GIO]]="X",Tabella3[[#This Row],[VEN]]="X",),"X","")</f>
        <v/>
      </c>
      <c r="D78" s="25" t="s">
        <v>1619</v>
      </c>
      <c r="E78" s="26" t="s">
        <v>2387</v>
      </c>
      <c r="F78" s="26">
        <v>2400</v>
      </c>
      <c r="G78" s="26" t="s">
        <v>2388</v>
      </c>
      <c r="H78" s="27"/>
      <c r="I78" s="27"/>
      <c r="J78" s="27"/>
      <c r="K78" s="27"/>
      <c r="L78" s="27"/>
      <c r="M78" s="26" t="s">
        <v>29</v>
      </c>
      <c r="N78" s="25"/>
      <c r="O78" s="25"/>
      <c r="P78" s="26"/>
      <c r="Q78" s="26" t="s">
        <v>2389</v>
      </c>
      <c r="R78" s="28">
        <v>45859</v>
      </c>
      <c r="S78" s="26" t="s">
        <v>44</v>
      </c>
      <c r="T78" s="30" t="str">
        <f ca="1">IF(AND('Inserimento dati'!$B$3=$H$2, Tabella3[[#This Row],[LUN]]="X"), "X",IF(AND('Inserimento dati'!$B$3=$I$2, Tabella3[[#This Row],[MAR]]="X"), "X", IF(AND('Inserimento dati'!$B$3=$J$2, Tabella3[[#This Row],[MER]]="X"), "X",IF(AND('Inserimento dati'!$B$3=$K$2, Tabella3[[#This Row],[GIO]]="X"), "X", IF(AND('Inserimento dati'!$B$3=$L$2, Tabella3[[#This Row],[VEN]]="X"), "X","")))))</f>
        <v/>
      </c>
      <c r="U78" s="31" t="str">
        <f t="shared" ca="1" si="0"/>
        <v>10227611</v>
      </c>
      <c r="V78" s="32">
        <v>46084.282453703701</v>
      </c>
    </row>
    <row r="79" spans="1:22" s="23" customFormat="1" ht="30" hidden="1" x14ac:dyDescent="0.2">
      <c r="A79" s="24"/>
      <c r="B79" s="24"/>
      <c r="C79" s="24" t="str">
        <f>IF(OR(Tabella3[[#This Row],[LUN]]="X",Tabella3[[#This Row],[MAR]]="X",Tabella3[[#This Row],[MER]]="X",Tabella3[[#This Row],[GIO]]="X",Tabella3[[#This Row],[VEN]]="X",),"X","")</f>
        <v/>
      </c>
      <c r="D79" s="25" t="s">
        <v>1619</v>
      </c>
      <c r="E79" s="26" t="s">
        <v>2385</v>
      </c>
      <c r="F79" s="26">
        <v>700</v>
      </c>
      <c r="G79" s="26" t="s">
        <v>2386</v>
      </c>
      <c r="H79" s="27"/>
      <c r="I79" s="27"/>
      <c r="J79" s="27"/>
      <c r="K79" s="27"/>
      <c r="L79" s="27"/>
      <c r="M79" s="26" t="s">
        <v>29</v>
      </c>
      <c r="N79" s="25"/>
      <c r="O79" s="25"/>
      <c r="P79" s="26"/>
      <c r="Q79" s="26" t="s">
        <v>1764</v>
      </c>
      <c r="R79" s="28">
        <v>45855</v>
      </c>
      <c r="S79" s="26" t="s">
        <v>35</v>
      </c>
      <c r="T79" s="30" t="str">
        <f ca="1">IF(AND('Inserimento dati'!$B$3=$H$2, Tabella3[[#This Row],[LUN]]="X"), "X",IF(AND('Inserimento dati'!$B$3=$I$2, Tabella3[[#This Row],[MAR]]="X"), "X", IF(AND('Inserimento dati'!$B$3=$J$2, Tabella3[[#This Row],[MER]]="X"), "X",IF(AND('Inserimento dati'!$B$3=$K$2, Tabella3[[#This Row],[GIO]]="X"), "X", IF(AND('Inserimento dati'!$B$3=$L$2, Tabella3[[#This Row],[VEN]]="X"), "X","")))))</f>
        <v/>
      </c>
      <c r="U79" s="31" t="str">
        <f t="shared" ca="1" si="0"/>
        <v/>
      </c>
      <c r="V79" s="32">
        <v>46084.282430555555</v>
      </c>
    </row>
    <row r="80" spans="1:22" s="23" customFormat="1" ht="30" hidden="1" x14ac:dyDescent="0.2">
      <c r="A80" s="24"/>
      <c r="B80" s="24"/>
      <c r="C80" s="24" t="str">
        <f>IF(OR(Tabella3[[#This Row],[LUN]]="X",Tabella3[[#This Row],[MAR]]="X",Tabella3[[#This Row],[MER]]="X",Tabella3[[#This Row],[GIO]]="X",Tabella3[[#This Row],[VEN]]="X",),"X","")</f>
        <v/>
      </c>
      <c r="D80" s="25" t="s">
        <v>1619</v>
      </c>
      <c r="E80" s="26" t="s">
        <v>2382</v>
      </c>
      <c r="F80" s="26">
        <v>1400</v>
      </c>
      <c r="G80" s="26" t="s">
        <v>2383</v>
      </c>
      <c r="H80" s="27"/>
      <c r="I80" s="27"/>
      <c r="J80" s="27"/>
      <c r="K80" s="27"/>
      <c r="L80" s="27"/>
      <c r="M80" s="26" t="s">
        <v>29</v>
      </c>
      <c r="N80" s="25"/>
      <c r="O80" s="25"/>
      <c r="P80" s="26"/>
      <c r="Q80" s="26" t="s">
        <v>2384</v>
      </c>
      <c r="R80" s="28">
        <v>45855</v>
      </c>
      <c r="S80" s="26" t="s">
        <v>64</v>
      </c>
      <c r="T80" s="30" t="str">
        <f ca="1">IF(AND('Inserimento dati'!$B$3=$H$2, Tabella3[[#This Row],[LUN]]="X"), "X",IF(AND('Inserimento dati'!$B$3=$I$2, Tabella3[[#This Row],[MAR]]="X"), "X", IF(AND('Inserimento dati'!$B$3=$J$2, Tabella3[[#This Row],[MER]]="X"), "X",IF(AND('Inserimento dati'!$B$3=$K$2, Tabella3[[#This Row],[GIO]]="X"), "X", IF(AND('Inserimento dati'!$B$3=$L$2, Tabella3[[#This Row],[VEN]]="X"), "X","")))))</f>
        <v/>
      </c>
      <c r="U80" s="31" t="str">
        <f t="shared" ca="1" si="0"/>
        <v/>
      </c>
      <c r="V80" s="32">
        <v>46084.282407407409</v>
      </c>
    </row>
    <row r="81" spans="1:22" s="23" customFormat="1" ht="45" hidden="1" x14ac:dyDescent="0.2">
      <c r="A81" s="24"/>
      <c r="B81" s="24"/>
      <c r="C81" s="24" t="str">
        <f>IF(OR(Tabella3[[#This Row],[LUN]]="X",Tabella3[[#This Row],[MAR]]="X",Tabella3[[#This Row],[MER]]="X",Tabella3[[#This Row],[GIO]]="X",Tabella3[[#This Row],[VEN]]="X",),"X","")</f>
        <v/>
      </c>
      <c r="D81" s="25" t="s">
        <v>1619</v>
      </c>
      <c r="E81" s="26" t="s">
        <v>2392</v>
      </c>
      <c r="F81" s="26">
        <v>1800</v>
      </c>
      <c r="G81" s="26" t="s">
        <v>2393</v>
      </c>
      <c r="H81" s="27"/>
      <c r="I81" s="27"/>
      <c r="J81" s="27"/>
      <c r="K81" s="27"/>
      <c r="L81" s="27"/>
      <c r="M81" s="26" t="s">
        <v>29</v>
      </c>
      <c r="N81" s="25"/>
      <c r="O81" s="25"/>
      <c r="P81" s="26"/>
      <c r="Q81" s="26" t="s">
        <v>2394</v>
      </c>
      <c r="R81" s="28">
        <v>45861</v>
      </c>
      <c r="S81" s="26" t="s">
        <v>44</v>
      </c>
      <c r="T81" s="30" t="str">
        <f ca="1">IF(AND('Inserimento dati'!$B$3=$H$2, Tabella3[[#This Row],[LUN]]="X"), "X",IF(AND('Inserimento dati'!$B$3=$I$2, Tabella3[[#This Row],[MAR]]="X"), "X", IF(AND('Inserimento dati'!$B$3=$J$2, Tabella3[[#This Row],[MER]]="X"), "X",IF(AND('Inserimento dati'!$B$3=$K$2, Tabella3[[#This Row],[GIO]]="X"), "X", IF(AND('Inserimento dati'!$B$3=$L$2, Tabella3[[#This Row],[VEN]]="X"), "X","")))))</f>
        <v/>
      </c>
      <c r="U81" s="31" t="str">
        <f t="shared" ca="1" si="0"/>
        <v>10227342</v>
      </c>
      <c r="V81" s="32">
        <v>46084.282395833332</v>
      </c>
    </row>
    <row r="82" spans="1:22" s="23" customFormat="1" ht="30" hidden="1" x14ac:dyDescent="0.2">
      <c r="A82" s="24"/>
      <c r="B82" s="24"/>
      <c r="C82" s="24" t="str">
        <f>IF(OR(Tabella3[[#This Row],[LUN]]="X",Tabella3[[#This Row],[MAR]]="X",Tabella3[[#This Row],[MER]]="X",Tabella3[[#This Row],[GIO]]="X",Tabella3[[#This Row],[VEN]]="X",),"X","")</f>
        <v/>
      </c>
      <c r="D82" s="25" t="s">
        <v>1619</v>
      </c>
      <c r="E82" s="26" t="s">
        <v>2407</v>
      </c>
      <c r="F82" s="26">
        <v>1100</v>
      </c>
      <c r="G82" s="26" t="s">
        <v>2408</v>
      </c>
      <c r="H82" s="27"/>
      <c r="I82" s="27"/>
      <c r="J82" s="27"/>
      <c r="K82" s="27"/>
      <c r="L82" s="27"/>
      <c r="M82" s="26" t="s">
        <v>29</v>
      </c>
      <c r="N82" s="25"/>
      <c r="O82" s="25"/>
      <c r="P82" s="26"/>
      <c r="Q82" s="26" t="s">
        <v>2409</v>
      </c>
      <c r="R82" s="28"/>
      <c r="S82" s="26"/>
      <c r="T82" s="30" t="str">
        <f ca="1">IF(AND('Inserimento dati'!$B$3=$H$2, Tabella3[[#This Row],[LUN]]="X"), "X",IF(AND('Inserimento dati'!$B$3=$I$2, Tabella3[[#This Row],[MAR]]="X"), "X", IF(AND('Inserimento dati'!$B$3=$J$2, Tabella3[[#This Row],[MER]]="X"), "X",IF(AND('Inserimento dati'!$B$3=$K$2, Tabella3[[#This Row],[GIO]]="X"), "X", IF(AND('Inserimento dati'!$B$3=$L$2, Tabella3[[#This Row],[VEN]]="X"), "X","")))))</f>
        <v/>
      </c>
      <c r="U82" s="61" t="str">
        <f t="shared" ca="1" si="0"/>
        <v>10227311</v>
      </c>
      <c r="V82" s="32">
        <v>46084.282372685186</v>
      </c>
    </row>
    <row r="83" spans="1:22" s="23" customFormat="1" ht="30" hidden="1" x14ac:dyDescent="0.2">
      <c r="A83" s="24"/>
      <c r="B83" s="24">
        <v>2</v>
      </c>
      <c r="C83" s="24" t="str">
        <f>IF(OR(Tabella3[[#This Row],[LUN]]="X",Tabella3[[#This Row],[MAR]]="X",Tabella3[[#This Row],[MER]]="X",Tabella3[[#This Row],[GIO]]="X",Tabella3[[#This Row],[VEN]]="X",),"X","")</f>
        <v/>
      </c>
      <c r="D83" s="25" t="s">
        <v>1619</v>
      </c>
      <c r="E83" s="26" t="s">
        <v>2373</v>
      </c>
      <c r="F83" s="26" t="s">
        <v>1648</v>
      </c>
      <c r="G83" s="26" t="s">
        <v>2374</v>
      </c>
      <c r="H83" s="27"/>
      <c r="I83" s="27"/>
      <c r="J83" s="27"/>
      <c r="K83" s="27"/>
      <c r="L83" s="27"/>
      <c r="M83" s="26" t="s">
        <v>29</v>
      </c>
      <c r="N83" s="25"/>
      <c r="O83" s="25"/>
      <c r="P83" s="26"/>
      <c r="Q83" s="26" t="s">
        <v>2375</v>
      </c>
      <c r="R83" s="28">
        <v>45852</v>
      </c>
      <c r="S83" s="26" t="s">
        <v>184</v>
      </c>
      <c r="T83" s="74" t="str">
        <f ca="1">IF(AND('Inserimento dati'!$B$3=$H$2, Tabella3[[#This Row],[LUN]]="X"), "X",IF(AND('Inserimento dati'!$B$3=$I$2, Tabella3[[#This Row],[MAR]]="X"), "X", IF(AND('Inserimento dati'!$B$3=$J$2, Tabella3[[#This Row],[MER]]="X"), "X",IF(AND('Inserimento dati'!$B$3=$K$2, Tabella3[[#This Row],[GIO]]="X"), "X", IF(AND('Inserimento dati'!$B$3=$L$2, Tabella3[[#This Row],[VEN]]="X"), "X","")))))</f>
        <v/>
      </c>
      <c r="U83" s="75" t="str">
        <f t="shared" ca="1" si="0"/>
        <v>10222849</v>
      </c>
      <c r="V83" s="32">
        <v>46084.282349537039</v>
      </c>
    </row>
    <row r="84" spans="1:22" s="23" customFormat="1" ht="30" hidden="1" x14ac:dyDescent="0.2">
      <c r="A84" s="24"/>
      <c r="B84" s="24">
        <v>2</v>
      </c>
      <c r="C84" s="24" t="str">
        <f>IF(OR(Tabella3[[#This Row],[LUN]]="X",Tabella3[[#This Row],[MAR]]="X",Tabella3[[#This Row],[MER]]="X",Tabella3[[#This Row],[GIO]]="X",Tabella3[[#This Row],[VEN]]="X",),"X","")</f>
        <v/>
      </c>
      <c r="D84" s="25" t="s">
        <v>1619</v>
      </c>
      <c r="E84" s="26" t="s">
        <v>2376</v>
      </c>
      <c r="F84" s="26">
        <v>2200</v>
      </c>
      <c r="G84" s="26" t="s">
        <v>2377</v>
      </c>
      <c r="H84" s="27"/>
      <c r="I84" s="27"/>
      <c r="J84" s="27"/>
      <c r="K84" s="27"/>
      <c r="L84" s="27"/>
      <c r="M84" s="26" t="s">
        <v>29</v>
      </c>
      <c r="N84" s="25"/>
      <c r="O84" s="25"/>
      <c r="P84" s="26"/>
      <c r="Q84" s="26" t="s">
        <v>2378</v>
      </c>
      <c r="R84" s="28">
        <v>45853</v>
      </c>
      <c r="S84" s="26" t="s">
        <v>64</v>
      </c>
      <c r="T84" s="74" t="str">
        <f ca="1">IF(AND('Inserimento dati'!$B$3=$H$2, Tabella3[[#This Row],[LUN]]="X"), "X",IF(AND('Inserimento dati'!$B$3=$I$2, Tabella3[[#This Row],[MAR]]="X"), "X", IF(AND('Inserimento dati'!$B$3=$J$2, Tabella3[[#This Row],[MER]]="X"), "X",IF(AND('Inserimento dati'!$B$3=$K$2, Tabella3[[#This Row],[GIO]]="X"), "X", IF(AND('Inserimento dati'!$B$3=$L$2, Tabella3[[#This Row],[VEN]]="X"), "X","")))))</f>
        <v/>
      </c>
      <c r="U84" s="75" t="str">
        <f t="shared" ca="1" si="0"/>
        <v>10211871</v>
      </c>
      <c r="V84" s="32">
        <v>46083.541759259257</v>
      </c>
    </row>
    <row r="85" spans="1:22" s="23" customFormat="1" ht="45" hidden="1" x14ac:dyDescent="0.2">
      <c r="A85" s="24" t="s">
        <v>109</v>
      </c>
      <c r="B85" s="24"/>
      <c r="C85" s="24" t="str">
        <f>IF(OR(Tabella3[[#This Row],[LUN]]="X",Tabella3[[#This Row],[MAR]]="X",Tabella3[[#This Row],[MER]]="X",Tabella3[[#This Row],[GIO]]="X",Tabella3[[#This Row],[VEN]]="X",),"X","")</f>
        <v/>
      </c>
      <c r="D85" s="25" t="s">
        <v>1619</v>
      </c>
      <c r="E85" s="26" t="s">
        <v>2390</v>
      </c>
      <c r="F85" s="26">
        <v>1200</v>
      </c>
      <c r="G85" s="26" t="s">
        <v>2391</v>
      </c>
      <c r="H85" s="27"/>
      <c r="I85" s="27"/>
      <c r="J85" s="27"/>
      <c r="K85" s="27"/>
      <c r="L85" s="27"/>
      <c r="M85" s="26" t="s">
        <v>29</v>
      </c>
      <c r="N85" s="25"/>
      <c r="O85" s="25"/>
      <c r="P85" s="26"/>
      <c r="Q85" s="26"/>
      <c r="R85" s="28"/>
      <c r="S85" s="26"/>
      <c r="T85" s="30" t="str">
        <f ca="1">IF(AND('Inserimento dati'!$B$3=$H$2, Tabella3[[#This Row],[LUN]]="X"), "X",IF(AND('Inserimento dati'!$B$3=$I$2, Tabella3[[#This Row],[MAR]]="X"), "X", IF(AND('Inserimento dati'!$B$3=$J$2, Tabella3[[#This Row],[MER]]="X"), "X",IF(AND('Inserimento dati'!$B$3=$K$2, Tabella3[[#This Row],[GIO]]="X"), "X", IF(AND('Inserimento dati'!$B$3=$L$2, Tabella3[[#This Row],[VEN]]="X"), "X","")))))</f>
        <v/>
      </c>
      <c r="U85" s="31" t="str">
        <f t="shared" ca="1" si="0"/>
        <v/>
      </c>
      <c r="V85" s="32">
        <v>46080.488344907404</v>
      </c>
    </row>
    <row r="86" spans="1:22" s="23" customFormat="1" ht="23.25" hidden="1" x14ac:dyDescent="0.2">
      <c r="A86" s="24"/>
      <c r="B86" s="24"/>
      <c r="C86" s="24" t="str">
        <f>IF(OR(Tabella3[[#This Row],[LUN]]="X",Tabella3[[#This Row],[MAR]]="X",Tabella3[[#This Row],[MER]]="X",Tabella3[[#This Row],[GIO]]="X",Tabella3[[#This Row],[VEN]]="X",),"X","")</f>
        <v/>
      </c>
      <c r="D86" s="25" t="s">
        <v>1619</v>
      </c>
      <c r="E86" s="26" t="s">
        <v>2361</v>
      </c>
      <c r="F86" s="26" t="s">
        <v>1672</v>
      </c>
      <c r="G86" s="26" t="s">
        <v>2362</v>
      </c>
      <c r="H86" s="27"/>
      <c r="I86" s="27"/>
      <c r="J86" s="27"/>
      <c r="K86" s="27"/>
      <c r="L86" s="27"/>
      <c r="M86" s="26" t="s">
        <v>29</v>
      </c>
      <c r="N86" s="25"/>
      <c r="O86" s="25"/>
      <c r="P86" s="26"/>
      <c r="Q86" s="26" t="s">
        <v>2363</v>
      </c>
      <c r="R86" s="28"/>
      <c r="S86" s="26"/>
      <c r="T86" s="30" t="str">
        <f ca="1">IF(AND('Inserimento dati'!$B$3=$H$2, Tabella3[[#This Row],[LUN]]="X"), "X",IF(AND('Inserimento dati'!$B$3=$I$2, Tabella3[[#This Row],[MAR]]="X"), "X", IF(AND('Inserimento dati'!$B$3=$J$2, Tabella3[[#This Row],[MER]]="X"), "X",IF(AND('Inserimento dati'!$B$3=$K$2, Tabella3[[#This Row],[GIO]]="X"), "X", IF(AND('Inserimento dati'!$B$3=$L$2, Tabella3[[#This Row],[VEN]]="X"), "X","")))))</f>
        <v/>
      </c>
      <c r="U86" s="60" t="str">
        <f t="shared" ca="1" si="0"/>
        <v>10227021</v>
      </c>
      <c r="V86" s="32">
        <v>46078.675370370373</v>
      </c>
    </row>
    <row r="87" spans="1:22" s="23" customFormat="1" ht="23.25" hidden="1" x14ac:dyDescent="0.2">
      <c r="A87" s="24"/>
      <c r="B87" s="24"/>
      <c r="C87" s="24" t="str">
        <f>IF(OR(Tabella3[[#This Row],[LUN]]="X",Tabella3[[#This Row],[MAR]]="X",Tabella3[[#This Row],[MER]]="X",Tabella3[[#This Row],[GIO]]="X",Tabella3[[#This Row],[VEN]]="X",),"X","")</f>
        <v/>
      </c>
      <c r="D87" s="25" t="s">
        <v>1619</v>
      </c>
      <c r="E87" s="26" t="s">
        <v>2395</v>
      </c>
      <c r="F87" s="26">
        <v>2400</v>
      </c>
      <c r="G87" s="26" t="s">
        <v>2396</v>
      </c>
      <c r="H87" s="27"/>
      <c r="I87" s="27"/>
      <c r="J87" s="27"/>
      <c r="K87" s="27"/>
      <c r="L87" s="27"/>
      <c r="M87" s="26" t="s">
        <v>29</v>
      </c>
      <c r="N87" s="25"/>
      <c r="O87" s="25"/>
      <c r="P87" s="26"/>
      <c r="Q87" s="26" t="s">
        <v>1767</v>
      </c>
      <c r="R87" s="28">
        <v>45855</v>
      </c>
      <c r="S87" s="26" t="s">
        <v>44</v>
      </c>
      <c r="T87" s="30" t="str">
        <f ca="1">IF(AND('Inserimento dati'!$B$3=$H$2, Tabella3[[#This Row],[LUN]]="X"), "X",IF(AND('Inserimento dati'!$B$3=$I$2, Tabella3[[#This Row],[MAR]]="X"), "X", IF(AND('Inserimento dati'!$B$3=$J$2, Tabella3[[#This Row],[MER]]="X"), "X",IF(AND('Inserimento dati'!$B$3=$K$2, Tabella3[[#This Row],[GIO]]="X"), "X", IF(AND('Inserimento dati'!$B$3=$L$2, Tabella3[[#This Row],[VEN]]="X"), "X","")))))</f>
        <v/>
      </c>
      <c r="U87" s="60" t="str">
        <f t="shared" ca="1" si="0"/>
        <v>10226982</v>
      </c>
      <c r="V87" s="32">
        <v>46078.675347222219</v>
      </c>
    </row>
    <row r="88" spans="1:22" s="23" customFormat="1" ht="45" hidden="1" x14ac:dyDescent="0.2">
      <c r="A88" s="24"/>
      <c r="B88" s="24"/>
      <c r="C88" s="24" t="str">
        <f>IF(OR(Tabella3[[#This Row],[LUN]]="X",Tabella3[[#This Row],[MAR]]="X",Tabella3[[#This Row],[MER]]="X",Tabella3[[#This Row],[GIO]]="X",Tabella3[[#This Row],[VEN]]="X",),"X","")</f>
        <v/>
      </c>
      <c r="D88" s="25" t="s">
        <v>1619</v>
      </c>
      <c r="E88" s="26" t="s">
        <v>2364</v>
      </c>
      <c r="F88" s="26" t="s">
        <v>1672</v>
      </c>
      <c r="G88" s="26" t="s">
        <v>2365</v>
      </c>
      <c r="H88" s="27"/>
      <c r="I88" s="27"/>
      <c r="J88" s="27"/>
      <c r="K88" s="27"/>
      <c r="L88" s="27"/>
      <c r="M88" s="26" t="s">
        <v>29</v>
      </c>
      <c r="N88" s="25"/>
      <c r="O88" s="25"/>
      <c r="P88" s="26"/>
      <c r="Q88" s="26" t="s">
        <v>2366</v>
      </c>
      <c r="R88" s="28">
        <v>45847</v>
      </c>
      <c r="S88" s="26" t="s">
        <v>2367</v>
      </c>
      <c r="T88" s="30" t="str">
        <f ca="1">IF(AND('Inserimento dati'!$B$3=$H$2, Tabella3[[#This Row],[LUN]]="X"), "X",IF(AND('Inserimento dati'!$B$3=$I$2, Tabella3[[#This Row],[MAR]]="X"), "X", IF(AND('Inserimento dati'!$B$3=$J$2, Tabella3[[#This Row],[MER]]="X"), "X",IF(AND('Inserimento dati'!$B$3=$K$2, Tabella3[[#This Row],[GIO]]="X"), "X", IF(AND('Inserimento dati'!$B$3=$L$2, Tabella3[[#This Row],[VEN]]="X"), "X","")))))</f>
        <v/>
      </c>
      <c r="U88" s="60" t="str">
        <f t="shared" ca="1" si="0"/>
        <v>10226981</v>
      </c>
      <c r="V88" s="32">
        <v>46078.675335648149</v>
      </c>
    </row>
    <row r="89" spans="1:22" s="23" customFormat="1" ht="30" hidden="1" x14ac:dyDescent="0.2">
      <c r="A89" s="24"/>
      <c r="B89" s="24"/>
      <c r="C89" s="24" t="str">
        <f>IF(OR(Tabella3[[#This Row],[LUN]]="X",Tabella3[[#This Row],[MAR]]="X",Tabella3[[#This Row],[MER]]="X",Tabella3[[#This Row],[GIO]]="X",Tabella3[[#This Row],[VEN]]="X",),"X","")</f>
        <v/>
      </c>
      <c r="D89" s="25" t="s">
        <v>1619</v>
      </c>
      <c r="E89" s="26" t="s">
        <v>2413</v>
      </c>
      <c r="F89" s="26">
        <v>700</v>
      </c>
      <c r="G89" s="26" t="s">
        <v>2414</v>
      </c>
      <c r="H89" s="27"/>
      <c r="I89" s="27"/>
      <c r="J89" s="27"/>
      <c r="K89" s="27"/>
      <c r="L89" s="27"/>
      <c r="M89" s="26" t="s">
        <v>29</v>
      </c>
      <c r="N89" s="25"/>
      <c r="O89" s="25"/>
      <c r="P89" s="26"/>
      <c r="Q89" s="26" t="s">
        <v>2415</v>
      </c>
      <c r="R89" s="28">
        <v>45754</v>
      </c>
      <c r="S89" s="26" t="s">
        <v>68</v>
      </c>
      <c r="T89" s="30" t="str">
        <f ca="1">IF(AND('Inserimento dati'!$B$3=$H$2, Tabella3[[#This Row],[LUN]]="X"), "X",IF(AND('Inserimento dati'!$B$3=$I$2, Tabella3[[#This Row],[MAR]]="X"), "X", IF(AND('Inserimento dati'!$B$3=$J$2, Tabella3[[#This Row],[MER]]="X"), "X",IF(AND('Inserimento dati'!$B$3=$K$2, Tabella3[[#This Row],[GIO]]="X"), "X", IF(AND('Inserimento dati'!$B$3=$L$2, Tabella3[[#This Row],[VEN]]="X"), "X","")))))</f>
        <v/>
      </c>
      <c r="U89" s="60" t="str">
        <f t="shared" ca="1" si="0"/>
        <v>10226908</v>
      </c>
      <c r="V89" s="32">
        <v>46078.675312500003</v>
      </c>
    </row>
    <row r="90" spans="1:22" s="23" customFormat="1" ht="30" hidden="1" x14ac:dyDescent="0.2">
      <c r="A90" s="24"/>
      <c r="B90" s="24"/>
      <c r="C90" s="24" t="str">
        <f>IF(OR(Tabella3[[#This Row],[LUN]]="X",Tabella3[[#This Row],[MAR]]="X",Tabella3[[#This Row],[MER]]="X",Tabella3[[#This Row],[GIO]]="X",Tabella3[[#This Row],[VEN]]="X",),"X","")</f>
        <v/>
      </c>
      <c r="D90" s="25" t="s">
        <v>1619</v>
      </c>
      <c r="E90" s="26" t="s">
        <v>2371</v>
      </c>
      <c r="F90" s="26">
        <v>700</v>
      </c>
      <c r="G90" s="26" t="s">
        <v>2372</v>
      </c>
      <c r="H90" s="27"/>
      <c r="I90" s="27"/>
      <c r="J90" s="27"/>
      <c r="K90" s="27"/>
      <c r="L90" s="27"/>
      <c r="M90" s="26" t="s">
        <v>29</v>
      </c>
      <c r="N90" s="25"/>
      <c r="O90" s="25"/>
      <c r="P90" s="26"/>
      <c r="Q90" s="26" t="s">
        <v>2370</v>
      </c>
      <c r="R90" s="28">
        <v>45847</v>
      </c>
      <c r="S90" s="26" t="s">
        <v>76</v>
      </c>
      <c r="T90" s="30" t="str">
        <f ca="1">IF(AND('Inserimento dati'!$B$3=$H$2, Tabella3[[#This Row],[LUN]]="X"), "X",IF(AND('Inserimento dati'!$B$3=$I$2, Tabella3[[#This Row],[MAR]]="X"), "X", IF(AND('Inserimento dati'!$B$3=$J$2, Tabella3[[#This Row],[MER]]="X"), "X",IF(AND('Inserimento dati'!$B$3=$K$2, Tabella3[[#This Row],[GIO]]="X"), "X", IF(AND('Inserimento dati'!$B$3=$L$2, Tabella3[[#This Row],[VEN]]="X"), "X","")))))</f>
        <v/>
      </c>
      <c r="U90" s="60" t="str">
        <f t="shared" ca="1" si="0"/>
        <v>10226806</v>
      </c>
      <c r="V90" s="32">
        <v>46077.6481712963</v>
      </c>
    </row>
    <row r="91" spans="1:22" s="23" customFormat="1" ht="30" hidden="1" x14ac:dyDescent="0.2">
      <c r="A91" s="24"/>
      <c r="B91" s="24"/>
      <c r="C91" s="24" t="str">
        <f>IF(OR(Tabella3[[#This Row],[LUN]]="X",Tabella3[[#This Row],[MAR]]="X",Tabella3[[#This Row],[MER]]="X",Tabella3[[#This Row],[GIO]]="X",Tabella3[[#This Row],[VEN]]="X",),"X","")</f>
        <v/>
      </c>
      <c r="D91" s="25" t="s">
        <v>1619</v>
      </c>
      <c r="E91" s="26" t="s">
        <v>2368</v>
      </c>
      <c r="F91" s="26">
        <v>700</v>
      </c>
      <c r="G91" s="26" t="s">
        <v>2369</v>
      </c>
      <c r="H91" s="27"/>
      <c r="I91" s="27"/>
      <c r="J91" s="27"/>
      <c r="K91" s="27"/>
      <c r="L91" s="27"/>
      <c r="M91" s="26" t="s">
        <v>29</v>
      </c>
      <c r="N91" s="25"/>
      <c r="O91" s="25"/>
      <c r="P91" s="26"/>
      <c r="Q91" s="26" t="s">
        <v>2370</v>
      </c>
      <c r="R91" s="28">
        <v>45847</v>
      </c>
      <c r="S91" s="26" t="s">
        <v>76</v>
      </c>
      <c r="T91" s="30" t="str">
        <f ca="1">IF(AND('Inserimento dati'!$B$3=$H$2, Tabella3[[#This Row],[LUN]]="X"), "X",IF(AND('Inserimento dati'!$B$3=$I$2, Tabella3[[#This Row],[MAR]]="X"), "X", IF(AND('Inserimento dati'!$B$3=$J$2, Tabella3[[#This Row],[MER]]="X"), "X",IF(AND('Inserimento dati'!$B$3=$K$2, Tabella3[[#This Row],[GIO]]="X"), "X", IF(AND('Inserimento dati'!$B$3=$L$2, Tabella3[[#This Row],[VEN]]="X"), "X","")))))</f>
        <v/>
      </c>
      <c r="U91" s="60" t="str">
        <f t="shared" ref="U91:U154" ca="1" si="1">IFERROR(MID(G91,_xlfn.AGGREGATE(15,6,(ROW(INDIRECT("1:"&amp;LEN(G91)-7)))/(ISNUMBER(--MID(G91,ROW(INDIRECT("1:"&amp;LEN(G91)-7)),8))),1),8),"")</f>
        <v>10226805</v>
      </c>
      <c r="V91" s="32">
        <v>46077.646064814813</v>
      </c>
    </row>
    <row r="92" spans="1:22" s="23" customFormat="1" ht="23.25" hidden="1" x14ac:dyDescent="0.2">
      <c r="A92" s="24"/>
      <c r="B92" s="24"/>
      <c r="C92" s="24" t="str">
        <f>IF(OR(Tabella3[[#This Row],[LUN]]="X",Tabella3[[#This Row],[MAR]]="X",Tabella3[[#This Row],[MER]]="X",Tabella3[[#This Row],[GIO]]="X",Tabella3[[#This Row],[VEN]]="X",),"X","")</f>
        <v/>
      </c>
      <c r="D92" s="25" t="s">
        <v>1619</v>
      </c>
      <c r="E92" s="26" t="s">
        <v>2358</v>
      </c>
      <c r="F92" s="26">
        <v>1200</v>
      </c>
      <c r="G92" s="26" t="s">
        <v>2359</v>
      </c>
      <c r="H92" s="27"/>
      <c r="I92" s="27"/>
      <c r="J92" s="27"/>
      <c r="K92" s="27"/>
      <c r="L92" s="27"/>
      <c r="M92" s="26" t="s">
        <v>29</v>
      </c>
      <c r="N92" s="25"/>
      <c r="O92" s="25"/>
      <c r="P92" s="26"/>
      <c r="Q92" s="26" t="s">
        <v>2360</v>
      </c>
      <c r="R92" s="28">
        <v>45845</v>
      </c>
      <c r="S92" s="26" t="s">
        <v>68</v>
      </c>
      <c r="T92" s="30" t="str">
        <f ca="1">IF(AND('Inserimento dati'!$B$3=$H$2, Tabella3[[#This Row],[LUN]]="X"), "X",IF(AND('Inserimento dati'!$B$3=$I$2, Tabella3[[#This Row],[MAR]]="X"), "X", IF(AND('Inserimento dati'!$B$3=$J$2, Tabella3[[#This Row],[MER]]="X"), "X",IF(AND('Inserimento dati'!$B$3=$K$2, Tabella3[[#This Row],[GIO]]="X"), "X", IF(AND('Inserimento dati'!$B$3=$L$2, Tabella3[[#This Row],[VEN]]="X"), "X","")))))</f>
        <v/>
      </c>
      <c r="U92" s="60" t="str">
        <f t="shared" ca="1" si="1"/>
        <v>10226804</v>
      </c>
      <c r="V92" s="32">
        <v>46077.646041666667</v>
      </c>
    </row>
    <row r="93" spans="1:22" s="23" customFormat="1" ht="30" hidden="1" x14ac:dyDescent="0.2">
      <c r="A93" s="24"/>
      <c r="B93" s="24"/>
      <c r="C93" s="24" t="str">
        <f>IF(OR(Tabella3[[#This Row],[LUN]]="X",Tabella3[[#This Row],[MAR]]="X",Tabella3[[#This Row],[MER]]="X",Tabella3[[#This Row],[GIO]]="X",Tabella3[[#This Row],[VEN]]="X",),"X","")</f>
        <v/>
      </c>
      <c r="D93" s="25" t="s">
        <v>1619</v>
      </c>
      <c r="E93" s="26" t="s">
        <v>2350</v>
      </c>
      <c r="F93" s="26" t="s">
        <v>1773</v>
      </c>
      <c r="G93" s="26" t="s">
        <v>2351</v>
      </c>
      <c r="H93" s="27"/>
      <c r="I93" s="27"/>
      <c r="J93" s="27"/>
      <c r="K93" s="27"/>
      <c r="L93" s="27"/>
      <c r="M93" s="26" t="s">
        <v>29</v>
      </c>
      <c r="N93" s="25"/>
      <c r="O93" s="25"/>
      <c r="P93" s="26"/>
      <c r="Q93" s="26" t="s">
        <v>2352</v>
      </c>
      <c r="R93" s="28">
        <v>45840</v>
      </c>
      <c r="S93" s="26" t="s">
        <v>1196</v>
      </c>
      <c r="T93" s="30" t="str">
        <f ca="1">IF(AND('Inserimento dati'!$B$3=$H$2, Tabella3[[#This Row],[LUN]]="X"), "X",IF(AND('Inserimento dati'!$B$3=$I$2, Tabella3[[#This Row],[MAR]]="X"), "X", IF(AND('Inserimento dati'!$B$3=$J$2, Tabella3[[#This Row],[MER]]="X"), "X",IF(AND('Inserimento dati'!$B$3=$K$2, Tabella3[[#This Row],[GIO]]="X"), "X", IF(AND('Inserimento dati'!$B$3=$L$2, Tabella3[[#This Row],[VEN]]="X"), "X","")))))</f>
        <v/>
      </c>
      <c r="U93" s="60" t="str">
        <f t="shared" ca="1" si="1"/>
        <v>10226540</v>
      </c>
      <c r="V93" s="32">
        <v>46077.64603009259</v>
      </c>
    </row>
    <row r="94" spans="1:22" s="23" customFormat="1" ht="30" hidden="1" x14ac:dyDescent="0.2">
      <c r="A94" s="24"/>
      <c r="B94" s="24"/>
      <c r="C94" s="24" t="str">
        <f>IF(OR(Tabella3[[#This Row],[LUN]]="X",Tabella3[[#This Row],[MAR]]="X",Tabella3[[#This Row],[MER]]="X",Tabella3[[#This Row],[GIO]]="X",Tabella3[[#This Row],[VEN]]="X",),"X","")</f>
        <v/>
      </c>
      <c r="D94" s="25" t="s">
        <v>1619</v>
      </c>
      <c r="E94" s="26" t="s">
        <v>2353</v>
      </c>
      <c r="F94" s="26" t="s">
        <v>1773</v>
      </c>
      <c r="G94" s="26" t="s">
        <v>2354</v>
      </c>
      <c r="H94" s="27"/>
      <c r="I94" s="27"/>
      <c r="J94" s="27"/>
      <c r="K94" s="27"/>
      <c r="L94" s="27"/>
      <c r="M94" s="26" t="s">
        <v>29</v>
      </c>
      <c r="N94" s="25"/>
      <c r="O94" s="25"/>
      <c r="P94" s="26"/>
      <c r="Q94" s="26" t="s">
        <v>2352</v>
      </c>
      <c r="R94" s="28">
        <v>45840</v>
      </c>
      <c r="S94" s="26" t="s">
        <v>1196</v>
      </c>
      <c r="T94" s="30" t="str">
        <f ca="1">IF(AND('Inserimento dati'!$B$3=$H$2, Tabella3[[#This Row],[LUN]]="X"), "X",IF(AND('Inserimento dati'!$B$3=$I$2, Tabella3[[#This Row],[MAR]]="X"), "X", IF(AND('Inserimento dati'!$B$3=$J$2, Tabella3[[#This Row],[MER]]="X"), "X",IF(AND('Inserimento dati'!$B$3=$K$2, Tabella3[[#This Row],[GIO]]="X"), "X", IF(AND('Inserimento dati'!$B$3=$L$2, Tabella3[[#This Row],[VEN]]="X"), "X","")))))</f>
        <v/>
      </c>
      <c r="U94" s="60" t="str">
        <f t="shared" ca="1" si="1"/>
        <v>10226539</v>
      </c>
      <c r="V94" s="32">
        <v>46077.646006944444</v>
      </c>
    </row>
    <row r="95" spans="1:22" s="23" customFormat="1" ht="23.25" hidden="1" x14ac:dyDescent="0.2">
      <c r="A95" s="24"/>
      <c r="B95" s="24"/>
      <c r="C95" s="24" t="str">
        <f>IF(OR(Tabella3[[#This Row],[LUN]]="X",Tabella3[[#This Row],[MAR]]="X",Tabella3[[#This Row],[MER]]="X",Tabella3[[#This Row],[GIO]]="X",Tabella3[[#This Row],[VEN]]="X",),"X","")</f>
        <v/>
      </c>
      <c r="D95" s="25" t="s">
        <v>1619</v>
      </c>
      <c r="E95" s="26" t="s">
        <v>2333</v>
      </c>
      <c r="F95" s="26">
        <v>1200</v>
      </c>
      <c r="G95" s="26" t="s">
        <v>2334</v>
      </c>
      <c r="H95" s="27"/>
      <c r="I95" s="27"/>
      <c r="J95" s="27"/>
      <c r="K95" s="27"/>
      <c r="L95" s="27"/>
      <c r="M95" s="26" t="s">
        <v>29</v>
      </c>
      <c r="N95" s="25"/>
      <c r="O95" s="25"/>
      <c r="P95" s="26"/>
      <c r="Q95" s="26"/>
      <c r="R95" s="28"/>
      <c r="S95" s="26"/>
      <c r="T95" s="30" t="str">
        <f ca="1">IF(AND('Inserimento dati'!$B$3=$H$2, Tabella3[[#This Row],[LUN]]="X"), "X",IF(AND('Inserimento dati'!$B$3=$I$2, Tabella3[[#This Row],[MAR]]="X"), "X", IF(AND('Inserimento dati'!$B$3=$J$2, Tabella3[[#This Row],[MER]]="X"), "X",IF(AND('Inserimento dati'!$B$3=$K$2, Tabella3[[#This Row],[GIO]]="X"), "X", IF(AND('Inserimento dati'!$B$3=$L$2, Tabella3[[#This Row],[VEN]]="X"), "X","")))))</f>
        <v/>
      </c>
      <c r="U95" s="60" t="str">
        <f t="shared" ca="1" si="1"/>
        <v>10226491</v>
      </c>
      <c r="V95" s="32">
        <v>46077.533136574071</v>
      </c>
    </row>
    <row r="96" spans="1:22" s="23" customFormat="1" ht="30" hidden="1" x14ac:dyDescent="0.2">
      <c r="A96" s="24"/>
      <c r="B96" s="24"/>
      <c r="C96" s="24" t="str">
        <f>IF(OR(Tabella3[[#This Row],[LUN]]="X",Tabella3[[#This Row],[MAR]]="X",Tabella3[[#This Row],[MER]]="X",Tabella3[[#This Row],[GIO]]="X",Tabella3[[#This Row],[VEN]]="X",),"X","")</f>
        <v/>
      </c>
      <c r="D96" s="25" t="s">
        <v>1619</v>
      </c>
      <c r="E96" s="26" t="s">
        <v>2379</v>
      </c>
      <c r="F96" s="26">
        <v>1400</v>
      </c>
      <c r="G96" s="26" t="s">
        <v>2380</v>
      </c>
      <c r="H96" s="27"/>
      <c r="I96" s="27"/>
      <c r="J96" s="27"/>
      <c r="K96" s="27"/>
      <c r="L96" s="27"/>
      <c r="M96" s="26" t="s">
        <v>29</v>
      </c>
      <c r="N96" s="25"/>
      <c r="O96" s="25" t="s">
        <v>109</v>
      </c>
      <c r="P96" s="26"/>
      <c r="Q96" s="26" t="s">
        <v>2381</v>
      </c>
      <c r="R96" s="28">
        <v>45840</v>
      </c>
      <c r="S96" s="26" t="s">
        <v>64</v>
      </c>
      <c r="T96" s="30" t="str">
        <f ca="1">IF(AND('Inserimento dati'!$B$3=$H$2, Tabella3[[#This Row],[LUN]]="X"), "X",IF(AND('Inserimento dati'!$B$3=$I$2, Tabella3[[#This Row],[MAR]]="X"), "X", IF(AND('Inserimento dati'!$B$3=$J$2, Tabella3[[#This Row],[MER]]="X"), "X",IF(AND('Inserimento dati'!$B$3=$K$2, Tabella3[[#This Row],[GIO]]="X"), "X", IF(AND('Inserimento dati'!$B$3=$L$2, Tabella3[[#This Row],[VEN]]="X"), "X","")))))</f>
        <v/>
      </c>
      <c r="U96" s="60" t="str">
        <f t="shared" ca="1" si="1"/>
        <v>00000001</v>
      </c>
      <c r="V96" s="32">
        <v>46077.533101851855</v>
      </c>
    </row>
    <row r="97" spans="1:22" s="23" customFormat="1" ht="23.25" hidden="1" x14ac:dyDescent="0.2">
      <c r="A97" s="24"/>
      <c r="B97" s="24"/>
      <c r="C97" s="24" t="str">
        <f>IF(OR(Tabella3[[#This Row],[LUN]]="X",Tabella3[[#This Row],[MAR]]="X",Tabella3[[#This Row],[MER]]="X",Tabella3[[#This Row],[GIO]]="X",Tabella3[[#This Row],[VEN]]="X",),"X","")</f>
        <v/>
      </c>
      <c r="D97" s="25" t="s">
        <v>1619</v>
      </c>
      <c r="E97" s="26" t="s">
        <v>2416</v>
      </c>
      <c r="F97" s="26">
        <v>800</v>
      </c>
      <c r="G97" s="26" t="s">
        <v>2417</v>
      </c>
      <c r="H97" s="27"/>
      <c r="I97" s="27"/>
      <c r="J97" s="27"/>
      <c r="K97" s="27"/>
      <c r="L97" s="27"/>
      <c r="M97" s="26" t="s">
        <v>29</v>
      </c>
      <c r="N97" s="25"/>
      <c r="O97" s="25"/>
      <c r="P97" s="26"/>
      <c r="Q97" s="26" t="s">
        <v>261</v>
      </c>
      <c r="R97" s="28">
        <v>45833</v>
      </c>
      <c r="S97" s="26" t="s">
        <v>68</v>
      </c>
      <c r="T97" s="30" t="str">
        <f ca="1">IF(AND('Inserimento dati'!$B$3=$H$2, Tabella3[[#This Row],[LUN]]="X"), "X",IF(AND('Inserimento dati'!$B$3=$I$2, Tabella3[[#This Row],[MAR]]="X"), "X", IF(AND('Inserimento dati'!$B$3=$J$2, Tabella3[[#This Row],[MER]]="X"), "X",IF(AND('Inserimento dati'!$B$3=$K$2, Tabella3[[#This Row],[GIO]]="X"), "X", IF(AND('Inserimento dati'!$B$3=$L$2, Tabella3[[#This Row],[VEN]]="X"), "X","")))))</f>
        <v/>
      </c>
      <c r="U97" s="60" t="str">
        <f t="shared" ca="1" si="1"/>
        <v/>
      </c>
      <c r="V97" s="32">
        <v>46077.533078703702</v>
      </c>
    </row>
    <row r="98" spans="1:22" s="23" customFormat="1" ht="30" hidden="1" x14ac:dyDescent="0.2">
      <c r="A98" s="24"/>
      <c r="B98" s="24"/>
      <c r="C98" s="24" t="str">
        <f>IF(OR(Tabella3[[#This Row],[LUN]]="X",Tabella3[[#This Row],[MAR]]="X",Tabella3[[#This Row],[MER]]="X",Tabella3[[#This Row],[GIO]]="X",Tabella3[[#This Row],[VEN]]="X",),"X","")</f>
        <v/>
      </c>
      <c r="D98" s="25" t="s">
        <v>1619</v>
      </c>
      <c r="E98" s="26" t="s">
        <v>2355</v>
      </c>
      <c r="F98" s="26">
        <v>1200</v>
      </c>
      <c r="G98" s="26" t="s">
        <v>2356</v>
      </c>
      <c r="H98" s="27"/>
      <c r="I98" s="27"/>
      <c r="J98" s="27"/>
      <c r="K98" s="27"/>
      <c r="L98" s="27"/>
      <c r="M98" s="26" t="s">
        <v>29</v>
      </c>
      <c r="N98" s="25"/>
      <c r="O98" s="25"/>
      <c r="P98" s="26"/>
      <c r="Q98" s="26" t="s">
        <v>2357</v>
      </c>
      <c r="R98" s="28">
        <v>45841</v>
      </c>
      <c r="S98" s="26" t="s">
        <v>508</v>
      </c>
      <c r="T98" s="30" t="str">
        <f ca="1">IF(AND('Inserimento dati'!$B$3=$H$2, Tabella3[[#This Row],[LUN]]="X"), "X",IF(AND('Inserimento dati'!$B$3=$I$2, Tabella3[[#This Row],[MAR]]="X"), "X", IF(AND('Inserimento dati'!$B$3=$J$2, Tabella3[[#This Row],[MER]]="X"), "X",IF(AND('Inserimento dati'!$B$3=$K$2, Tabella3[[#This Row],[GIO]]="X"), "X", IF(AND('Inserimento dati'!$B$3=$L$2, Tabella3[[#This Row],[VEN]]="X"), "X","")))))</f>
        <v/>
      </c>
      <c r="U98" s="60" t="str">
        <f t="shared" ca="1" si="1"/>
        <v>10226371</v>
      </c>
      <c r="V98" s="32">
        <v>46076.5077662037</v>
      </c>
    </row>
    <row r="99" spans="1:22" s="23" customFormat="1" ht="23.25" hidden="1" x14ac:dyDescent="0.2">
      <c r="A99" s="24"/>
      <c r="B99" s="24">
        <v>3</v>
      </c>
      <c r="C99" s="24" t="str">
        <f>IF(OR(Tabella3[[#This Row],[LUN]]="X",Tabella3[[#This Row],[MAR]]="X",Tabella3[[#This Row],[MER]]="X",Tabella3[[#This Row],[GIO]]="X",Tabella3[[#This Row],[VEN]]="X",),"X","")</f>
        <v/>
      </c>
      <c r="D99" s="25" t="s">
        <v>1619</v>
      </c>
      <c r="E99" s="26" t="s">
        <v>2331</v>
      </c>
      <c r="F99" s="26">
        <v>1200</v>
      </c>
      <c r="G99" s="26" t="s">
        <v>2332</v>
      </c>
      <c r="H99" s="27"/>
      <c r="I99" s="27"/>
      <c r="J99" s="27"/>
      <c r="K99" s="27"/>
      <c r="L99" s="27"/>
      <c r="M99" s="26" t="s">
        <v>29</v>
      </c>
      <c r="N99" s="25"/>
      <c r="O99" s="25"/>
      <c r="P99" s="26"/>
      <c r="Q99" s="26"/>
      <c r="R99" s="28"/>
      <c r="S99" s="26"/>
      <c r="T99" s="30" t="str">
        <f ca="1">IF(AND('Inserimento dati'!$B$3=$H$2, Tabella3[[#This Row],[LUN]]="X"), "X",IF(AND('Inserimento dati'!$B$3=$I$2, Tabella3[[#This Row],[MAR]]="X"), "X", IF(AND('Inserimento dati'!$B$3=$J$2, Tabella3[[#This Row],[MER]]="X"), "X",IF(AND('Inserimento dati'!$B$3=$K$2, Tabella3[[#This Row],[GIO]]="X"), "X", IF(AND('Inserimento dati'!$B$3=$L$2, Tabella3[[#This Row],[VEN]]="X"), "X","")))))</f>
        <v/>
      </c>
      <c r="U99" s="60" t="str">
        <f t="shared" ca="1" si="1"/>
        <v/>
      </c>
      <c r="V99" s="32">
        <v>46076.507719907408</v>
      </c>
    </row>
    <row r="100" spans="1:22" s="23" customFormat="1" ht="23.25" hidden="1" x14ac:dyDescent="0.2">
      <c r="A100" s="24"/>
      <c r="B100" s="24">
        <v>3</v>
      </c>
      <c r="C100" s="24" t="str">
        <f>IF(OR(Tabella3[[#This Row],[LUN]]="X",Tabella3[[#This Row],[MAR]]="X",Tabella3[[#This Row],[MER]]="X",Tabella3[[#This Row],[GIO]]="X",Tabella3[[#This Row],[VEN]]="X",),"X","")</f>
        <v/>
      </c>
      <c r="D100" s="25" t="s">
        <v>1619</v>
      </c>
      <c r="E100" s="26" t="s">
        <v>2329</v>
      </c>
      <c r="F100" s="26">
        <v>1200</v>
      </c>
      <c r="G100" s="26" t="s">
        <v>2330</v>
      </c>
      <c r="H100" s="27"/>
      <c r="I100" s="27"/>
      <c r="J100" s="27"/>
      <c r="K100" s="27"/>
      <c r="L100" s="27"/>
      <c r="M100" s="26" t="s">
        <v>29</v>
      </c>
      <c r="N100" s="25"/>
      <c r="O100" s="25"/>
      <c r="P100" s="26"/>
      <c r="Q100" s="26"/>
      <c r="R100" s="28"/>
      <c r="S100" s="26"/>
      <c r="T100" s="30" t="str">
        <f ca="1">IF(AND('Inserimento dati'!$B$3=$H$2, Tabella3[[#This Row],[LUN]]="X"), "X",IF(AND('Inserimento dati'!$B$3=$I$2, Tabella3[[#This Row],[MAR]]="X"), "X", IF(AND('Inserimento dati'!$B$3=$J$2, Tabella3[[#This Row],[MER]]="X"), "X",IF(AND('Inserimento dati'!$B$3=$K$2, Tabella3[[#This Row],[GIO]]="X"), "X", IF(AND('Inserimento dati'!$B$3=$L$2, Tabella3[[#This Row],[VEN]]="X"), "X","")))))</f>
        <v/>
      </c>
      <c r="U100" s="60" t="str">
        <f t="shared" ca="1" si="1"/>
        <v/>
      </c>
      <c r="V100" s="32">
        <v>46076.507673611108</v>
      </c>
    </row>
    <row r="101" spans="1:22" s="23" customFormat="1" ht="30" hidden="1" x14ac:dyDescent="0.2">
      <c r="A101" s="24"/>
      <c r="B101" s="24">
        <v>3</v>
      </c>
      <c r="C101" s="24" t="str">
        <f>IF(OR(Tabella3[[#This Row],[LUN]]="X",Tabella3[[#This Row],[MAR]]="X",Tabella3[[#This Row],[MER]]="X",Tabella3[[#This Row],[GIO]]="X",Tabella3[[#This Row],[VEN]]="X",),"X","")</f>
        <v/>
      </c>
      <c r="D101" s="25" t="s">
        <v>1619</v>
      </c>
      <c r="E101" s="26" t="s">
        <v>2343</v>
      </c>
      <c r="F101" s="26" t="s">
        <v>1804</v>
      </c>
      <c r="G101" s="26" t="s">
        <v>2344</v>
      </c>
      <c r="H101" s="27"/>
      <c r="I101" s="27"/>
      <c r="J101" s="27"/>
      <c r="K101" s="27"/>
      <c r="L101" s="27"/>
      <c r="M101" s="26" t="s">
        <v>29</v>
      </c>
      <c r="N101" s="25"/>
      <c r="O101" s="25"/>
      <c r="P101" s="26"/>
      <c r="Q101" s="26" t="s">
        <v>2345</v>
      </c>
      <c r="R101" s="28">
        <v>45840</v>
      </c>
      <c r="S101" s="26" t="s">
        <v>2346</v>
      </c>
      <c r="T101" s="30" t="str">
        <f ca="1">IF(AND('Inserimento dati'!$B$3=$H$2, Tabella3[[#This Row],[LUN]]="X"), "X",IF(AND('Inserimento dati'!$B$3=$I$2, Tabella3[[#This Row],[MAR]]="X"), "X", IF(AND('Inserimento dati'!$B$3=$J$2, Tabella3[[#This Row],[MER]]="X"), "X",IF(AND('Inserimento dati'!$B$3=$K$2, Tabella3[[#This Row],[GIO]]="X"), "X", IF(AND('Inserimento dati'!$B$3=$L$2, Tabella3[[#This Row],[VEN]]="X"), "X","")))))</f>
        <v/>
      </c>
      <c r="U101" s="60" t="str">
        <f t="shared" ca="1" si="1"/>
        <v>10225850</v>
      </c>
      <c r="V101" s="32">
        <v>46074.530543981484</v>
      </c>
    </row>
    <row r="102" spans="1:22" s="23" customFormat="1" ht="30" hidden="1" x14ac:dyDescent="0.2">
      <c r="A102" s="24"/>
      <c r="B102" s="24">
        <v>3</v>
      </c>
      <c r="C102" s="24" t="str">
        <f>IF(OR(Tabella3[[#This Row],[LUN]]="X",Tabella3[[#This Row],[MAR]]="X",Tabella3[[#This Row],[MER]]="X",Tabella3[[#This Row],[GIO]]="X",Tabella3[[#This Row],[VEN]]="X",),"X","")</f>
        <v/>
      </c>
      <c r="D102" s="25" t="s">
        <v>1619</v>
      </c>
      <c r="E102" s="26" t="s">
        <v>2347</v>
      </c>
      <c r="F102" s="26" t="s">
        <v>1631</v>
      </c>
      <c r="G102" s="26" t="s">
        <v>2348</v>
      </c>
      <c r="H102" s="27"/>
      <c r="I102" s="27"/>
      <c r="J102" s="27"/>
      <c r="K102" s="27"/>
      <c r="L102" s="27"/>
      <c r="M102" s="26" t="s">
        <v>29</v>
      </c>
      <c r="N102" s="25"/>
      <c r="O102" s="25"/>
      <c r="P102" s="26"/>
      <c r="Q102" s="26" t="s">
        <v>2349</v>
      </c>
      <c r="R102" s="28">
        <v>45840</v>
      </c>
      <c r="S102" s="26" t="s">
        <v>2346</v>
      </c>
      <c r="T102" s="30" t="str">
        <f ca="1">IF(AND('Inserimento dati'!$B$3=$H$2, Tabella3[[#This Row],[LUN]]="X"), "X",IF(AND('Inserimento dati'!$B$3=$I$2, Tabella3[[#This Row],[MAR]]="X"), "X", IF(AND('Inserimento dati'!$B$3=$J$2, Tabella3[[#This Row],[MER]]="X"), "X",IF(AND('Inserimento dati'!$B$3=$K$2, Tabella3[[#This Row],[GIO]]="X"), "X", IF(AND('Inserimento dati'!$B$3=$L$2, Tabella3[[#This Row],[VEN]]="X"), "X","")))))</f>
        <v/>
      </c>
      <c r="U102" s="60" t="str">
        <f t="shared" ca="1" si="1"/>
        <v>10225816</v>
      </c>
      <c r="V102" s="32">
        <v>46071.670902777776</v>
      </c>
    </row>
    <row r="103" spans="1:22" s="23" customFormat="1" ht="23.25" hidden="1" x14ac:dyDescent="0.2">
      <c r="A103" s="24"/>
      <c r="B103" s="24" t="str">
        <f>IF(OR(A103="x",A103="X"),"",IF(ISBLANK(A103),"X",""))</f>
        <v>X</v>
      </c>
      <c r="C103" s="24" t="str">
        <f>IF(OR(Tabella3[[#This Row],[LUN]]="X",Tabella3[[#This Row],[MAR]]="X",Tabella3[[#This Row],[MER]]="X",Tabella3[[#This Row],[GIO]]="X",Tabella3[[#This Row],[VEN]]="X",),"X","")</f>
        <v/>
      </c>
      <c r="D103" s="25" t="s">
        <v>1619</v>
      </c>
      <c r="E103" s="26" t="s">
        <v>2335</v>
      </c>
      <c r="F103" s="26">
        <v>1400</v>
      </c>
      <c r="G103" s="26" t="s">
        <v>2336</v>
      </c>
      <c r="H103" s="27"/>
      <c r="I103" s="27"/>
      <c r="J103" s="27"/>
      <c r="K103" s="27"/>
      <c r="L103" s="27"/>
      <c r="M103" s="26" t="s">
        <v>29</v>
      </c>
      <c r="N103" s="25"/>
      <c r="O103" s="25"/>
      <c r="P103" s="26"/>
      <c r="Q103" s="26" t="s">
        <v>1697</v>
      </c>
      <c r="R103" s="28">
        <v>45835</v>
      </c>
      <c r="S103" s="26" t="s">
        <v>68</v>
      </c>
      <c r="T103" s="30" t="str">
        <f ca="1">IF(AND('Inserimento dati'!$B$3=$H$2, Tabella3[[#This Row],[LUN]]="X"), "X",IF(AND('Inserimento dati'!$B$3=$I$2, Tabella3[[#This Row],[MAR]]="X"), "X", IF(AND('Inserimento dati'!$B$3=$J$2, Tabella3[[#This Row],[MER]]="X"), "X",IF(AND('Inserimento dati'!$B$3=$K$2, Tabella3[[#This Row],[GIO]]="X"), "X", IF(AND('Inserimento dati'!$B$3=$L$2, Tabella3[[#This Row],[VEN]]="X"), "X","")))))</f>
        <v/>
      </c>
      <c r="U103" s="61" t="str">
        <f t="shared" ca="1" si="1"/>
        <v>10225475</v>
      </c>
      <c r="V103" s="32">
        <v>46071.670856481483</v>
      </c>
    </row>
    <row r="104" spans="1:22" s="23" customFormat="1" ht="30" hidden="1" x14ac:dyDescent="0.2">
      <c r="A104" s="24"/>
      <c r="B104" s="24">
        <v>3</v>
      </c>
      <c r="C104" s="24" t="str">
        <f>IF(OR(Tabella3[[#This Row],[LUN]]="X",Tabella3[[#This Row],[MAR]]="X",Tabella3[[#This Row],[MER]]="X",Tabella3[[#This Row],[GIO]]="X",Tabella3[[#This Row],[VEN]]="X",),"X","")</f>
        <v/>
      </c>
      <c r="D104" s="25" t="s">
        <v>1619</v>
      </c>
      <c r="E104" s="26" t="s">
        <v>2340</v>
      </c>
      <c r="F104" s="26">
        <v>1100</v>
      </c>
      <c r="G104" s="26" t="s">
        <v>2341</v>
      </c>
      <c r="H104" s="27"/>
      <c r="I104" s="27"/>
      <c r="J104" s="27"/>
      <c r="K104" s="27"/>
      <c r="L104" s="27"/>
      <c r="M104" s="26" t="s">
        <v>29</v>
      </c>
      <c r="N104" s="25"/>
      <c r="O104" s="25"/>
      <c r="P104" s="26"/>
      <c r="Q104" s="26" t="s">
        <v>2342</v>
      </c>
      <c r="R104" s="28">
        <v>45838</v>
      </c>
      <c r="S104" s="26" t="s">
        <v>1970</v>
      </c>
      <c r="T104" s="30" t="str">
        <f ca="1">IF(AND('Inserimento dati'!$B$3=$H$2, Tabella3[[#This Row],[LUN]]="X"), "X",IF(AND('Inserimento dati'!$B$3=$I$2, Tabella3[[#This Row],[MAR]]="X"), "X", IF(AND('Inserimento dati'!$B$3=$J$2, Tabella3[[#This Row],[MER]]="X"), "X",IF(AND('Inserimento dati'!$B$3=$K$2, Tabella3[[#This Row],[GIO]]="X"), "X", IF(AND('Inserimento dati'!$B$3=$L$2, Tabella3[[#This Row],[VEN]]="X"), "X","")))))</f>
        <v/>
      </c>
      <c r="U104" s="61" t="str">
        <f t="shared" ca="1" si="1"/>
        <v>10224034</v>
      </c>
      <c r="V104" s="32">
        <v>46070.532581018517</v>
      </c>
    </row>
    <row r="105" spans="1:22" s="23" customFormat="1" ht="30" hidden="1" x14ac:dyDescent="0.2">
      <c r="A105" s="24"/>
      <c r="B105" s="24">
        <v>3</v>
      </c>
      <c r="C105" s="24" t="str">
        <f>IF(OR(Tabella3[[#This Row],[LUN]]="X",Tabella3[[#This Row],[MAR]]="X",Tabella3[[#This Row],[MER]]="X",Tabella3[[#This Row],[GIO]]="X",Tabella3[[#This Row],[VEN]]="X",),"X","")</f>
        <v/>
      </c>
      <c r="D105" s="25" t="s">
        <v>1619</v>
      </c>
      <c r="E105" s="26" t="s">
        <v>2252</v>
      </c>
      <c r="F105" s="26">
        <v>1400</v>
      </c>
      <c r="G105" s="26" t="s">
        <v>2253</v>
      </c>
      <c r="H105" s="27"/>
      <c r="I105" s="27"/>
      <c r="J105" s="27"/>
      <c r="K105" s="27"/>
      <c r="L105" s="27"/>
      <c r="M105" s="26" t="s">
        <v>29</v>
      </c>
      <c r="N105" s="25"/>
      <c r="O105" s="25"/>
      <c r="P105" s="26"/>
      <c r="Q105" s="26" t="s">
        <v>2254</v>
      </c>
      <c r="R105" s="28">
        <v>45812</v>
      </c>
      <c r="S105" s="26" t="s">
        <v>2255</v>
      </c>
      <c r="T105" s="30" t="str">
        <f ca="1">IF(AND('Inserimento dati'!$B$3=$H$2, Tabella3[[#This Row],[LUN]]="X"), "X",IF(AND('Inserimento dati'!$B$3=$I$2, Tabella3[[#This Row],[MAR]]="X"), "X", IF(AND('Inserimento dati'!$B$3=$J$2, Tabella3[[#This Row],[MER]]="X"), "X",IF(AND('Inserimento dati'!$B$3=$K$2, Tabella3[[#This Row],[GIO]]="X"), "X", IF(AND('Inserimento dati'!$B$3=$L$2, Tabella3[[#This Row],[VEN]]="X"), "X","")))))</f>
        <v/>
      </c>
      <c r="U105" s="61" t="str">
        <f t="shared" ca="1" si="1"/>
        <v>10225267</v>
      </c>
      <c r="V105" s="32">
        <v>46070.2809837963</v>
      </c>
    </row>
    <row r="106" spans="1:22" s="23" customFormat="1" ht="23.25" hidden="1" x14ac:dyDescent="0.2">
      <c r="A106" s="24"/>
      <c r="B106" s="24">
        <v>3</v>
      </c>
      <c r="C106" s="24" t="str">
        <f>IF(OR(Tabella3[[#This Row],[LUN]]="X",Tabella3[[#This Row],[MAR]]="X",Tabella3[[#This Row],[MER]]="X",Tabella3[[#This Row],[GIO]]="X",Tabella3[[#This Row],[VEN]]="X",),"X","")</f>
        <v/>
      </c>
      <c r="D106" s="25" t="s">
        <v>1619</v>
      </c>
      <c r="E106" s="26" t="s">
        <v>1660</v>
      </c>
      <c r="F106" s="26" t="s">
        <v>1661</v>
      </c>
      <c r="G106" s="26" t="s">
        <v>1662</v>
      </c>
      <c r="H106" s="27"/>
      <c r="I106" s="27"/>
      <c r="J106" s="27"/>
      <c r="K106" s="27"/>
      <c r="L106" s="27"/>
      <c r="M106" s="26" t="s">
        <v>29</v>
      </c>
      <c r="N106" s="25"/>
      <c r="O106" s="25"/>
      <c r="P106" s="26"/>
      <c r="Q106" s="26" t="s">
        <v>1663</v>
      </c>
      <c r="R106" s="28">
        <v>45812</v>
      </c>
      <c r="S106" s="26" t="s">
        <v>508</v>
      </c>
      <c r="T106" s="30" t="str">
        <f ca="1">IF(AND('Inserimento dati'!$B$3=$H$2, Tabella3[[#This Row],[LUN]]="X"), "X",IF(AND('Inserimento dati'!$B$3=$I$2, Tabella3[[#This Row],[MAR]]="X"), "X", IF(AND('Inserimento dati'!$B$3=$J$2, Tabella3[[#This Row],[MER]]="X"), "X",IF(AND('Inserimento dati'!$B$3=$K$2, Tabella3[[#This Row],[GIO]]="X"), "X", IF(AND('Inserimento dati'!$B$3=$L$2, Tabella3[[#This Row],[VEN]]="X"), "X","")))))</f>
        <v/>
      </c>
      <c r="U106" s="61" t="str">
        <f t="shared" ca="1" si="1"/>
        <v/>
      </c>
      <c r="V106" s="32">
        <v>46065.63790509259</v>
      </c>
    </row>
    <row r="107" spans="1:22" s="23" customFormat="1" ht="30" hidden="1" x14ac:dyDescent="0.2">
      <c r="A107" s="24"/>
      <c r="B107" s="24">
        <v>3</v>
      </c>
      <c r="C107" s="24" t="str">
        <f>IF(OR(Tabella3[[#This Row],[LUN]]="X",Tabella3[[#This Row],[MAR]]="X",Tabella3[[#This Row],[MER]]="X",Tabella3[[#This Row],[GIO]]="X",Tabella3[[#This Row],[VEN]]="X",),"X","")</f>
        <v/>
      </c>
      <c r="D107" s="25" t="s">
        <v>1619</v>
      </c>
      <c r="E107" s="26" t="s">
        <v>1680</v>
      </c>
      <c r="F107" s="26">
        <v>700</v>
      </c>
      <c r="G107" s="26" t="s">
        <v>1681</v>
      </c>
      <c r="H107" s="27"/>
      <c r="I107" s="27"/>
      <c r="J107" s="27"/>
      <c r="K107" s="27"/>
      <c r="L107" s="27"/>
      <c r="M107" s="26" t="s">
        <v>29</v>
      </c>
      <c r="N107" s="25"/>
      <c r="O107" s="25"/>
      <c r="P107" s="26"/>
      <c r="Q107" s="26" t="s">
        <v>559</v>
      </c>
      <c r="R107" s="28">
        <v>45811</v>
      </c>
      <c r="S107" s="26" t="s">
        <v>1196</v>
      </c>
      <c r="T107" s="30" t="str">
        <f ca="1">IF(AND('Inserimento dati'!$B$3=$H$2, Tabella3[[#This Row],[LUN]]="X"), "X",IF(AND('Inserimento dati'!$B$3=$I$2, Tabella3[[#This Row],[MAR]]="X"), "X", IF(AND('Inserimento dati'!$B$3=$J$2, Tabella3[[#This Row],[MER]]="X"), "X",IF(AND('Inserimento dati'!$B$3=$K$2, Tabella3[[#This Row],[GIO]]="X"), "X", IF(AND('Inserimento dati'!$B$3=$L$2, Tabella3[[#This Row],[VEN]]="X"), "X","")))))</f>
        <v/>
      </c>
      <c r="U107" s="61" t="str">
        <f t="shared" ca="1" si="1"/>
        <v/>
      </c>
      <c r="V107" s="32">
        <v>46065.538842592592</v>
      </c>
    </row>
    <row r="108" spans="1:22" s="23" customFormat="1" ht="23.25" hidden="1" x14ac:dyDescent="0.2">
      <c r="A108" s="24"/>
      <c r="B108" s="24" t="str">
        <f>IF(OR(A108="x",A108="X"),"",IF(ISBLANK(A108),"X",""))</f>
        <v>X</v>
      </c>
      <c r="C108" s="24" t="str">
        <f>IF(OR(Tabella3[[#This Row],[LUN]]="X",Tabella3[[#This Row],[MAR]]="X",Tabella3[[#This Row],[MER]]="X",Tabella3[[#This Row],[GIO]]="X",Tabella3[[#This Row],[VEN]]="X",),"X","")</f>
        <v/>
      </c>
      <c r="D108" s="25" t="s">
        <v>1619</v>
      </c>
      <c r="E108" s="26" t="s">
        <v>1678</v>
      </c>
      <c r="F108" s="26">
        <v>1200</v>
      </c>
      <c r="G108" s="26" t="s">
        <v>1679</v>
      </c>
      <c r="H108" s="27"/>
      <c r="I108" s="27"/>
      <c r="J108" s="27"/>
      <c r="K108" s="27"/>
      <c r="L108" s="27"/>
      <c r="M108" s="26" t="s">
        <v>29</v>
      </c>
      <c r="N108" s="25"/>
      <c r="O108" s="25"/>
      <c r="P108" s="26"/>
      <c r="Q108" s="26" t="s">
        <v>559</v>
      </c>
      <c r="R108" s="28">
        <v>45807</v>
      </c>
      <c r="S108" s="26" t="s">
        <v>44</v>
      </c>
      <c r="T108" s="30" t="str">
        <f ca="1">IF(AND('Inserimento dati'!$B$3=$H$2, Tabella3[[#This Row],[LUN]]="X"), "X",IF(AND('Inserimento dati'!$B$3=$I$2, Tabella3[[#This Row],[MAR]]="X"), "X", IF(AND('Inserimento dati'!$B$3=$J$2, Tabella3[[#This Row],[MER]]="X"), "X",IF(AND('Inserimento dati'!$B$3=$K$2, Tabella3[[#This Row],[GIO]]="X"), "X", IF(AND('Inserimento dati'!$B$3=$L$2, Tabella3[[#This Row],[VEN]]="X"), "X","")))))</f>
        <v/>
      </c>
      <c r="U108" s="61" t="str">
        <f t="shared" ca="1" si="1"/>
        <v/>
      </c>
      <c r="V108" s="32">
        <v>46062.529386574075</v>
      </c>
    </row>
    <row r="109" spans="1:22" s="23" customFormat="1" ht="45" hidden="1" x14ac:dyDescent="0.2">
      <c r="A109" s="24"/>
      <c r="B109" s="24">
        <v>2</v>
      </c>
      <c r="C109" s="24" t="str">
        <f>IF(OR(Tabella3[[#This Row],[LUN]]="X",Tabella3[[#This Row],[MAR]]="X",Tabella3[[#This Row],[MER]]="X",Tabella3[[#This Row],[GIO]]="X",Tabella3[[#This Row],[VEN]]="X",),"X","")</f>
        <v/>
      </c>
      <c r="D109" s="25" t="s">
        <v>1619</v>
      </c>
      <c r="E109" s="26" t="s">
        <v>2249</v>
      </c>
      <c r="F109" s="26">
        <v>800</v>
      </c>
      <c r="G109" s="26" t="s">
        <v>2250</v>
      </c>
      <c r="H109" s="27"/>
      <c r="I109" s="27"/>
      <c r="J109" s="27"/>
      <c r="K109" s="27"/>
      <c r="L109" s="27"/>
      <c r="M109" s="26" t="s">
        <v>29</v>
      </c>
      <c r="N109" s="25"/>
      <c r="O109" s="25"/>
      <c r="P109" s="26"/>
      <c r="Q109" s="26" t="s">
        <v>2251</v>
      </c>
      <c r="R109" s="28">
        <v>45770</v>
      </c>
      <c r="S109" s="26" t="s">
        <v>1768</v>
      </c>
      <c r="T109" s="77" t="str">
        <f ca="1">IF(AND('Inserimento dati'!$B$3=$H$2, Tabella3[[#This Row],[LUN]]="X"), "X",IF(AND('Inserimento dati'!$B$3=$I$2, Tabella3[[#This Row],[MAR]]="X"), "X", IF(AND('Inserimento dati'!$B$3=$J$2, Tabella3[[#This Row],[MER]]="X"), "X",IF(AND('Inserimento dati'!$B$3=$K$2, Tabella3[[#This Row],[GIO]]="X"), "X", IF(AND('Inserimento dati'!$B$3=$L$2, Tabella3[[#This Row],[VEN]]="X"), "X","")))))</f>
        <v/>
      </c>
      <c r="U109" s="75" t="str">
        <f t="shared" ca="1" si="1"/>
        <v>10218060</v>
      </c>
      <c r="V109" s="32">
        <v>46059.490879629629</v>
      </c>
    </row>
    <row r="110" spans="1:22" s="23" customFormat="1" ht="23.25" hidden="1" x14ac:dyDescent="0.2">
      <c r="A110" s="24"/>
      <c r="B110" s="24" t="s">
        <v>109</v>
      </c>
      <c r="C110" s="24" t="str">
        <f>IF(OR(Tabella3[[#This Row],[LUN]]="X",Tabella3[[#This Row],[MAR]]="X",Tabella3[[#This Row],[MER]]="X",Tabella3[[#This Row],[GIO]]="X",Tabella3[[#This Row],[VEN]]="X",),"X","")</f>
        <v/>
      </c>
      <c r="D110" s="25" t="s">
        <v>1619</v>
      </c>
      <c r="E110" s="26" t="s">
        <v>2245</v>
      </c>
      <c r="F110" s="26" t="s">
        <v>1747</v>
      </c>
      <c r="G110" s="26" t="s">
        <v>2246</v>
      </c>
      <c r="H110" s="27"/>
      <c r="I110" s="27"/>
      <c r="J110" s="27"/>
      <c r="K110" s="27"/>
      <c r="L110" s="27"/>
      <c r="M110" s="26" t="s">
        <v>29</v>
      </c>
      <c r="N110" s="25"/>
      <c r="O110" s="25"/>
      <c r="P110" s="26"/>
      <c r="Q110" s="26"/>
      <c r="R110" s="28"/>
      <c r="S110" s="26"/>
      <c r="T110" s="74" t="str">
        <f ca="1">IF(AND('Inserimento dati'!$B$3=$H$2, Tabella3[[#This Row],[LUN]]="X"), "X",IF(AND('Inserimento dati'!$B$3=$I$2, Tabella3[[#This Row],[MAR]]="X"), "X", IF(AND('Inserimento dati'!$B$3=$J$2, Tabella3[[#This Row],[MER]]="X"), "X",IF(AND('Inserimento dati'!$B$3=$K$2, Tabella3[[#This Row],[GIO]]="X"), "X", IF(AND('Inserimento dati'!$B$3=$L$2, Tabella3[[#This Row],[VEN]]="X"), "X","")))))</f>
        <v/>
      </c>
      <c r="U110" s="61" t="str">
        <f t="shared" ca="1" si="1"/>
        <v/>
      </c>
      <c r="V110" s="32">
        <v>46057.540011574078</v>
      </c>
    </row>
    <row r="111" spans="1:22" s="23" customFormat="1" ht="23.25" hidden="1" x14ac:dyDescent="0.2">
      <c r="A111" s="24"/>
      <c r="B111" s="24" t="s">
        <v>109</v>
      </c>
      <c r="C111" s="24" t="str">
        <f>IF(OR(Tabella3[[#This Row],[LUN]]="X",Tabella3[[#This Row],[MAR]]="X",Tabella3[[#This Row],[MER]]="X",Tabella3[[#This Row],[GIO]]="X",Tabella3[[#This Row],[VEN]]="X",),"X","")</f>
        <v/>
      </c>
      <c r="D111" s="25" t="s">
        <v>1619</v>
      </c>
      <c r="E111" s="26" t="s">
        <v>2238</v>
      </c>
      <c r="F111" s="26">
        <v>2200</v>
      </c>
      <c r="G111" s="26" t="s">
        <v>2239</v>
      </c>
      <c r="H111" s="27"/>
      <c r="I111" s="27"/>
      <c r="J111" s="27"/>
      <c r="K111" s="27"/>
      <c r="L111" s="27"/>
      <c r="M111" s="26" t="s">
        <v>29</v>
      </c>
      <c r="N111" s="25"/>
      <c r="O111" s="25"/>
      <c r="P111" s="26"/>
      <c r="Q111" s="26" t="s">
        <v>2240</v>
      </c>
      <c r="R111" s="28">
        <v>45805</v>
      </c>
      <c r="S111" s="26" t="s">
        <v>2241</v>
      </c>
      <c r="T111" s="74" t="str">
        <f ca="1">IF(AND('Inserimento dati'!$B$3=$H$2, Tabella3[[#This Row],[LUN]]="X"), "X",IF(AND('Inserimento dati'!$B$3=$I$2, Tabella3[[#This Row],[MAR]]="X"), "X", IF(AND('Inserimento dati'!$B$3=$J$2, Tabella3[[#This Row],[MER]]="X"), "X",IF(AND('Inserimento dati'!$B$3=$K$2, Tabella3[[#This Row],[GIO]]="X"), "X", IF(AND('Inserimento dati'!$B$3=$L$2, Tabella3[[#This Row],[VEN]]="X"), "X","")))))</f>
        <v/>
      </c>
      <c r="U111" s="61" t="str">
        <f t="shared" ca="1" si="1"/>
        <v/>
      </c>
      <c r="V111" s="32">
        <v>46057.539965277778</v>
      </c>
    </row>
    <row r="112" spans="1:22" s="23" customFormat="1" ht="30" hidden="1" x14ac:dyDescent="0.2">
      <c r="A112" s="24"/>
      <c r="B112" s="24" t="str">
        <f>IF(OR(A112="x",A112="X"),"",IF(ISBLANK(A112),"X",""))</f>
        <v>X</v>
      </c>
      <c r="C112" s="24" t="str">
        <f>IF(OR(Tabella3[[#This Row],[LUN]]="X",Tabella3[[#This Row],[MAR]]="X",Tabella3[[#This Row],[MER]]="X",Tabella3[[#This Row],[GIO]]="X",Tabella3[[#This Row],[VEN]]="X",),"X","")</f>
        <v/>
      </c>
      <c r="D112" s="25" t="s">
        <v>1619</v>
      </c>
      <c r="E112" s="26" t="s">
        <v>2228</v>
      </c>
      <c r="F112" s="26" t="s">
        <v>1747</v>
      </c>
      <c r="G112" s="26" t="s">
        <v>2229</v>
      </c>
      <c r="H112" s="27"/>
      <c r="I112" s="27"/>
      <c r="J112" s="27"/>
      <c r="K112" s="27"/>
      <c r="L112" s="27"/>
      <c r="M112" s="26" t="s">
        <v>29</v>
      </c>
      <c r="N112" s="25"/>
      <c r="O112" s="25"/>
      <c r="P112" s="26"/>
      <c r="Q112" s="26" t="s">
        <v>2230</v>
      </c>
      <c r="R112" s="28">
        <v>45804</v>
      </c>
      <c r="S112" s="26" t="s">
        <v>76</v>
      </c>
      <c r="T112" s="74" t="str">
        <f ca="1">IF(AND('Inserimento dati'!$B$3=$H$2, Tabella3[[#This Row],[LUN]]="X"), "X",IF(AND('Inserimento dati'!$B$3=$I$2, Tabella3[[#This Row],[MAR]]="X"), "X", IF(AND('Inserimento dati'!$B$3=$J$2, Tabella3[[#This Row],[MER]]="X"), "X",IF(AND('Inserimento dati'!$B$3=$K$2, Tabella3[[#This Row],[GIO]]="X"), "X", IF(AND('Inserimento dati'!$B$3=$L$2, Tabella3[[#This Row],[VEN]]="X"), "X","")))))</f>
        <v/>
      </c>
      <c r="U112" s="61" t="str">
        <f t="shared" ca="1" si="1"/>
        <v/>
      </c>
      <c r="V112" s="32">
        <v>46057.539918981478</v>
      </c>
    </row>
    <row r="113" spans="1:22" s="23" customFormat="1" ht="60" hidden="1" x14ac:dyDescent="0.2">
      <c r="A113" s="24"/>
      <c r="B113" s="24" t="str">
        <f>IF(OR(A113="x",A113="X"),"",IF(ISBLANK(A113),"X",""))</f>
        <v>X</v>
      </c>
      <c r="C113" s="24" t="str">
        <f>IF(OR(Tabella3[[#This Row],[LUN]]="X",Tabella3[[#This Row],[MAR]]="X",Tabella3[[#This Row],[MER]]="X",Tabella3[[#This Row],[GIO]]="X",Tabella3[[#This Row],[VEN]]="X",),"X","")</f>
        <v/>
      </c>
      <c r="D113" s="25" t="s">
        <v>1619</v>
      </c>
      <c r="E113" s="26" t="s">
        <v>2224</v>
      </c>
      <c r="F113" s="26" t="s">
        <v>1747</v>
      </c>
      <c r="G113" s="26" t="s">
        <v>2225</v>
      </c>
      <c r="H113" s="27"/>
      <c r="I113" s="27"/>
      <c r="J113" s="27"/>
      <c r="K113" s="27"/>
      <c r="L113" s="27"/>
      <c r="M113" s="26" t="s">
        <v>29</v>
      </c>
      <c r="N113" s="25"/>
      <c r="O113" s="25"/>
      <c r="P113" s="26"/>
      <c r="Q113" s="26" t="s">
        <v>2226</v>
      </c>
      <c r="R113" s="28">
        <v>45804</v>
      </c>
      <c r="S113" s="26" t="s">
        <v>2227</v>
      </c>
      <c r="T113" s="74" t="str">
        <f ca="1">IF(AND('Inserimento dati'!$B$3=$H$2, Tabella3[[#This Row],[LUN]]="X"), "X",IF(AND('Inserimento dati'!$B$3=$I$2, Tabella3[[#This Row],[MAR]]="X"), "X", IF(AND('Inserimento dati'!$B$3=$J$2, Tabella3[[#This Row],[MER]]="X"), "X",IF(AND('Inserimento dati'!$B$3=$K$2, Tabella3[[#This Row],[GIO]]="X"), "X", IF(AND('Inserimento dati'!$B$3=$L$2, Tabella3[[#This Row],[VEN]]="X"), "X","")))))</f>
        <v/>
      </c>
      <c r="U113" s="61" t="str">
        <f t="shared" ca="1" si="1"/>
        <v/>
      </c>
      <c r="V113" s="32">
        <v>46057.539872685185</v>
      </c>
    </row>
    <row r="114" spans="1:22" s="23" customFormat="1" ht="30" hidden="1" x14ac:dyDescent="0.2">
      <c r="A114" s="24"/>
      <c r="B114" s="24">
        <v>3</v>
      </c>
      <c r="C114" s="24" t="str">
        <f>IF(OR(Tabella3[[#This Row],[LUN]]="X",Tabella3[[#This Row],[MAR]]="X",Tabella3[[#This Row],[MER]]="X",Tabella3[[#This Row],[GIO]]="X",Tabella3[[#This Row],[VEN]]="X",),"X","")</f>
        <v/>
      </c>
      <c r="D114" s="25" t="s">
        <v>1619</v>
      </c>
      <c r="E114" s="26" t="s">
        <v>1664</v>
      </c>
      <c r="F114" s="26">
        <v>800</v>
      </c>
      <c r="G114" s="26" t="s">
        <v>1665</v>
      </c>
      <c r="H114" s="27"/>
      <c r="I114" s="27"/>
      <c r="J114" s="27"/>
      <c r="K114" s="27"/>
      <c r="L114" s="27"/>
      <c r="M114" s="26" t="s">
        <v>29</v>
      </c>
      <c r="N114" s="25"/>
      <c r="O114" s="25"/>
      <c r="P114" s="26"/>
      <c r="Q114" s="26" t="s">
        <v>1666</v>
      </c>
      <c r="R114" s="28">
        <v>45825</v>
      </c>
      <c r="S114" s="26" t="s">
        <v>1440</v>
      </c>
      <c r="T114" s="74" t="str">
        <f ca="1">IF(AND('Inserimento dati'!$B$3=$H$2, Tabella3[[#This Row],[LUN]]="X"), "X",IF(AND('Inserimento dati'!$B$3=$I$2, Tabella3[[#This Row],[MAR]]="X"), "X", IF(AND('Inserimento dati'!$B$3=$J$2, Tabella3[[#This Row],[MER]]="X"), "X",IF(AND('Inserimento dati'!$B$3=$K$2, Tabella3[[#This Row],[GIO]]="X"), "X", IF(AND('Inserimento dati'!$B$3=$L$2, Tabella3[[#This Row],[VEN]]="X"), "X","")))))</f>
        <v/>
      </c>
      <c r="U114" s="61" t="str">
        <f t="shared" ca="1" si="1"/>
        <v xml:space="preserve"> 1022278</v>
      </c>
      <c r="V114" s="32">
        <v>46057.539826388886</v>
      </c>
    </row>
    <row r="115" spans="1:22" s="23" customFormat="1" ht="30" hidden="1" x14ac:dyDescent="0.2">
      <c r="A115" s="24"/>
      <c r="B115" s="24">
        <v>1</v>
      </c>
      <c r="C115" s="24" t="str">
        <f>IF(OR(Tabella3[[#This Row],[LUN]]="X",Tabella3[[#This Row],[MAR]]="X",Tabella3[[#This Row],[MER]]="X",Tabella3[[#This Row],[GIO]]="X",Tabella3[[#This Row],[VEN]]="X",),"X","")</f>
        <v/>
      </c>
      <c r="D115" s="25" t="s">
        <v>1619</v>
      </c>
      <c r="E115" s="26" t="s">
        <v>2326</v>
      </c>
      <c r="F115" s="26" t="s">
        <v>1661</v>
      </c>
      <c r="G115" s="26" t="s">
        <v>2327</v>
      </c>
      <c r="H115" s="27"/>
      <c r="I115" s="27"/>
      <c r="J115" s="27"/>
      <c r="K115" s="27"/>
      <c r="L115" s="27"/>
      <c r="M115" s="26" t="s">
        <v>29</v>
      </c>
      <c r="N115" s="25"/>
      <c r="O115" s="25"/>
      <c r="P115" s="26"/>
      <c r="Q115" s="26" t="s">
        <v>2328</v>
      </c>
      <c r="R115" s="28">
        <v>45826</v>
      </c>
      <c r="S115" s="26" t="s">
        <v>68</v>
      </c>
      <c r="T115" s="77" t="str">
        <f ca="1">IF(AND('Inserimento dati'!$B$3=$H$2, Tabella3[[#This Row],[LUN]]="X"), "X",IF(AND('Inserimento dati'!$B$3=$I$2, Tabella3[[#This Row],[MAR]]="X"), "X", IF(AND('Inserimento dati'!$B$3=$J$2, Tabella3[[#This Row],[MER]]="X"), "X",IF(AND('Inserimento dati'!$B$3=$K$2, Tabella3[[#This Row],[GIO]]="X"), "X", IF(AND('Inserimento dati'!$B$3=$L$2, Tabella3[[#This Row],[VEN]]="X"), "X","")))))</f>
        <v/>
      </c>
      <c r="U115" s="75" t="str">
        <f t="shared" ca="1" si="1"/>
        <v>10225931</v>
      </c>
      <c r="V115" s="32">
        <v>46057.538807870369</v>
      </c>
    </row>
    <row r="116" spans="1:22" s="23" customFormat="1" ht="30" hidden="1" x14ac:dyDescent="0.2">
      <c r="A116" s="24"/>
      <c r="B116" s="24" t="s">
        <v>109</v>
      </c>
      <c r="C116" s="24" t="str">
        <f>IF(OR(Tabella3[[#This Row],[LUN]]="X",Tabella3[[#This Row],[MAR]]="X",Tabella3[[#This Row],[MER]]="X",Tabella3[[#This Row],[GIO]]="X",Tabella3[[#This Row],[VEN]]="X",),"X","")</f>
        <v/>
      </c>
      <c r="D116" s="25" t="s">
        <v>1619</v>
      </c>
      <c r="E116" s="26" t="s">
        <v>2231</v>
      </c>
      <c r="F116" s="26" t="s">
        <v>1648</v>
      </c>
      <c r="G116" s="26" t="s">
        <v>2232</v>
      </c>
      <c r="H116" s="27"/>
      <c r="I116" s="27"/>
      <c r="J116" s="27"/>
      <c r="K116" s="27"/>
      <c r="L116" s="27"/>
      <c r="M116" s="26" t="s">
        <v>29</v>
      </c>
      <c r="N116" s="25"/>
      <c r="O116" s="25"/>
      <c r="P116" s="26"/>
      <c r="Q116" s="26" t="s">
        <v>2233</v>
      </c>
      <c r="R116" s="28">
        <v>45805</v>
      </c>
      <c r="S116" s="26" t="s">
        <v>1196</v>
      </c>
      <c r="T116" s="74" t="str">
        <f ca="1">IF(AND('Inserimento dati'!$B$3=$H$2, Tabella3[[#This Row],[LUN]]="X"), "X",IF(AND('Inserimento dati'!$B$3=$I$2, Tabella3[[#This Row],[MAR]]="X"), "X", IF(AND('Inserimento dati'!$B$3=$J$2, Tabella3[[#This Row],[MER]]="X"), "X",IF(AND('Inserimento dati'!$B$3=$K$2, Tabella3[[#This Row],[GIO]]="X"), "X", IF(AND('Inserimento dati'!$B$3=$L$2, Tabella3[[#This Row],[VEN]]="X"), "X","")))))</f>
        <v/>
      </c>
      <c r="U116" s="61" t="str">
        <f t="shared" ca="1" si="1"/>
        <v>10224188</v>
      </c>
      <c r="V116" s="32">
        <v>46057.53875</v>
      </c>
    </row>
    <row r="117" spans="1:22" s="23" customFormat="1" ht="23.25" hidden="1" x14ac:dyDescent="0.2">
      <c r="A117" s="24"/>
      <c r="B117" s="24" t="str">
        <f>IF(OR(A117="x",A117="X"),"",IF(ISBLANK(A117),"X",""))</f>
        <v>X</v>
      </c>
      <c r="C117" s="24" t="str">
        <f>IF(OR(Tabella3[[#This Row],[LUN]]="X",Tabella3[[#This Row],[MAR]]="X",Tabella3[[#This Row],[MER]]="X",Tabella3[[#This Row],[GIO]]="X",Tabella3[[#This Row],[VEN]]="X",),"X","")</f>
        <v/>
      </c>
      <c r="D117" s="25" t="s">
        <v>1619</v>
      </c>
      <c r="E117" s="26" t="s">
        <v>1676</v>
      </c>
      <c r="F117" s="26">
        <v>1200</v>
      </c>
      <c r="G117" s="26" t="s">
        <v>1677</v>
      </c>
      <c r="H117" s="27"/>
      <c r="I117" s="27"/>
      <c r="J117" s="27"/>
      <c r="K117" s="27"/>
      <c r="L117" s="27"/>
      <c r="M117" s="26" t="s">
        <v>29</v>
      </c>
      <c r="N117" s="25"/>
      <c r="O117" s="25"/>
      <c r="P117" s="26"/>
      <c r="Q117" s="26" t="s">
        <v>559</v>
      </c>
      <c r="R117" s="28">
        <v>45798</v>
      </c>
      <c r="S117" s="26" t="s">
        <v>44</v>
      </c>
      <c r="T117" s="30" t="str">
        <f ca="1">IF(AND('Inserimento dati'!$B$3=$H$2, Tabella3[[#This Row],[LUN]]="X"), "X",IF(AND('Inserimento dati'!$B$3=$I$2, Tabella3[[#This Row],[MAR]]="X"), "X", IF(AND('Inserimento dati'!$B$3=$J$2, Tabella3[[#This Row],[MER]]="X"), "X",IF(AND('Inserimento dati'!$B$3=$K$2, Tabella3[[#This Row],[GIO]]="X"), "X", IF(AND('Inserimento dati'!$B$3=$L$2, Tabella3[[#This Row],[VEN]]="X"), "X","")))))</f>
        <v/>
      </c>
      <c r="U117" s="61" t="str">
        <f t="shared" ca="1" si="1"/>
        <v/>
      </c>
      <c r="V117" s="32">
        <v>46057.538703703707</v>
      </c>
    </row>
    <row r="118" spans="1:22" s="23" customFormat="1" ht="23.25" hidden="1" x14ac:dyDescent="0.2">
      <c r="A118" s="24"/>
      <c r="B118" s="24" t="s">
        <v>109</v>
      </c>
      <c r="C118" s="24" t="str">
        <f>IF(OR(Tabella3[[#This Row],[LUN]]="X",Tabella3[[#This Row],[MAR]]="X",Tabella3[[#This Row],[MER]]="X",Tabella3[[#This Row],[GIO]]="X",Tabella3[[#This Row],[VEN]]="X",),"X","")</f>
        <v/>
      </c>
      <c r="D118" s="25" t="s">
        <v>1619</v>
      </c>
      <c r="E118" s="26" t="s">
        <v>1686</v>
      </c>
      <c r="F118" s="26">
        <v>1400</v>
      </c>
      <c r="G118" s="26" t="s">
        <v>1687</v>
      </c>
      <c r="H118" s="27"/>
      <c r="I118" s="27"/>
      <c r="J118" s="27"/>
      <c r="K118" s="27"/>
      <c r="L118" s="27"/>
      <c r="M118" s="26" t="s">
        <v>29</v>
      </c>
      <c r="N118" s="25"/>
      <c r="O118" s="25"/>
      <c r="P118" s="26"/>
      <c r="Q118" s="26" t="s">
        <v>1688</v>
      </c>
      <c r="R118" s="28">
        <v>45797</v>
      </c>
      <c r="S118" s="26" t="s">
        <v>68</v>
      </c>
      <c r="T118" s="74" t="str">
        <f ca="1">IF(AND('Inserimento dati'!$B$3=$H$2, Tabella3[[#This Row],[LUN]]="X"), "X",IF(AND('Inserimento dati'!$B$3=$I$2, Tabella3[[#This Row],[MAR]]="X"), "X", IF(AND('Inserimento dati'!$B$3=$J$2, Tabella3[[#This Row],[MER]]="X"), "X",IF(AND('Inserimento dati'!$B$3=$K$2, Tabella3[[#This Row],[GIO]]="X"), "X", IF(AND('Inserimento dati'!$B$3=$L$2, Tabella3[[#This Row],[VEN]]="X"), "X","")))))</f>
        <v/>
      </c>
      <c r="U118" s="61" t="str">
        <f t="shared" ca="1" si="1"/>
        <v/>
      </c>
      <c r="V118" s="32">
        <v>46057.537002314813</v>
      </c>
    </row>
    <row r="119" spans="1:22" s="23" customFormat="1" ht="30" hidden="1" x14ac:dyDescent="0.2">
      <c r="A119" s="24"/>
      <c r="B119" s="24">
        <v>1</v>
      </c>
      <c r="C119" s="24" t="str">
        <f>IF(OR(Tabella3[[#This Row],[LUN]]="X",Tabella3[[#This Row],[MAR]]="X",Tabella3[[#This Row],[MER]]="X",Tabella3[[#This Row],[GIO]]="X",Tabella3[[#This Row],[VEN]]="X",),"X","")</f>
        <v/>
      </c>
      <c r="D119" s="25" t="s">
        <v>1619</v>
      </c>
      <c r="E119" s="26" t="s">
        <v>1695</v>
      </c>
      <c r="F119" s="26">
        <v>1400</v>
      </c>
      <c r="G119" s="26" t="s">
        <v>1696</v>
      </c>
      <c r="H119" s="27"/>
      <c r="I119" s="27"/>
      <c r="J119" s="27"/>
      <c r="K119" s="27"/>
      <c r="L119" s="27"/>
      <c r="M119" s="26" t="s">
        <v>29</v>
      </c>
      <c r="N119" s="25"/>
      <c r="O119" s="25"/>
      <c r="P119" s="26"/>
      <c r="Q119" s="26" t="s">
        <v>1697</v>
      </c>
      <c r="R119" s="28">
        <v>45797</v>
      </c>
      <c r="S119" s="26" t="s">
        <v>68</v>
      </c>
      <c r="T119" s="76" t="str">
        <f ca="1">IF(AND('Inserimento dati'!$B$3=$H$2, Tabella3[[#This Row],[LUN]]="X"), "X",IF(AND('Inserimento dati'!$B$3=$I$2, Tabella3[[#This Row],[MAR]]="X"), "X", IF(AND('Inserimento dati'!$B$3=$J$2, Tabella3[[#This Row],[MER]]="X"), "X",IF(AND('Inserimento dati'!$B$3=$K$2, Tabella3[[#This Row],[GIO]]="X"), "X", IF(AND('Inserimento dati'!$B$3=$L$2, Tabella3[[#This Row],[VEN]]="X"), "X","")))))</f>
        <v/>
      </c>
      <c r="U119" s="61" t="str">
        <f t="shared" ca="1" si="1"/>
        <v/>
      </c>
      <c r="V119" s="32">
        <v>46056.569085648145</v>
      </c>
    </row>
    <row r="120" spans="1:22" s="23" customFormat="1" ht="23.25" hidden="1" x14ac:dyDescent="0.2">
      <c r="A120" s="24"/>
      <c r="B120" s="24" t="s">
        <v>109</v>
      </c>
      <c r="C120" s="24" t="str">
        <f>IF(OR(Tabella3[[#This Row],[LUN]]="X",Tabella3[[#This Row],[MAR]]="X",Tabella3[[#This Row],[MER]]="X",Tabella3[[#This Row],[GIO]]="X",Tabella3[[#This Row],[VEN]]="X",),"X","")</f>
        <v/>
      </c>
      <c r="D120" s="25" t="s">
        <v>1619</v>
      </c>
      <c r="E120" s="26" t="s">
        <v>1698</v>
      </c>
      <c r="F120" s="26">
        <v>1400</v>
      </c>
      <c r="G120" s="26" t="s">
        <v>1699</v>
      </c>
      <c r="H120" s="27"/>
      <c r="I120" s="27"/>
      <c r="J120" s="27"/>
      <c r="K120" s="27"/>
      <c r="L120" s="27"/>
      <c r="M120" s="26" t="s">
        <v>29</v>
      </c>
      <c r="N120" s="25"/>
      <c r="O120" s="25"/>
      <c r="P120" s="26"/>
      <c r="Q120" s="26" t="s">
        <v>1700</v>
      </c>
      <c r="R120" s="28">
        <v>45797</v>
      </c>
      <c r="S120" s="26" t="s">
        <v>68</v>
      </c>
      <c r="T120" s="76" t="str">
        <f ca="1">IF(AND('Inserimento dati'!$B$3=$H$2, Tabella3[[#This Row],[LUN]]="X"), "X",IF(AND('Inserimento dati'!$B$3=$I$2, Tabella3[[#This Row],[MAR]]="X"), "X", IF(AND('Inserimento dati'!$B$3=$J$2, Tabella3[[#This Row],[MER]]="X"), "X",IF(AND('Inserimento dati'!$B$3=$K$2, Tabella3[[#This Row],[GIO]]="X"), "X", IF(AND('Inserimento dati'!$B$3=$L$2, Tabella3[[#This Row],[VEN]]="X"), "X","")))))</f>
        <v/>
      </c>
      <c r="U120" s="75" t="str">
        <f t="shared" ca="1" si="1"/>
        <v/>
      </c>
      <c r="V120" s="32">
        <v>46055.296932870369</v>
      </c>
    </row>
    <row r="121" spans="1:22" s="23" customFormat="1" ht="30" hidden="1" x14ac:dyDescent="0.2">
      <c r="A121" s="24"/>
      <c r="B121" s="24" t="str">
        <f>IF(OR(A121="x",A121="X"),"",IF(ISBLANK(A121),"X",""))</f>
        <v>X</v>
      </c>
      <c r="C121" s="24" t="str">
        <f>IF(OR(Tabella3[[#This Row],[LUN]]="X",Tabella3[[#This Row],[MAR]]="X",Tabella3[[#This Row],[MER]]="X",Tabella3[[#This Row],[GIO]]="X",Tabella3[[#This Row],[VEN]]="X",),"X","")</f>
        <v/>
      </c>
      <c r="D121" s="25" t="s">
        <v>1619</v>
      </c>
      <c r="E121" s="26" t="s">
        <v>1674</v>
      </c>
      <c r="F121" s="26">
        <v>1200</v>
      </c>
      <c r="G121" s="26" t="s">
        <v>1675</v>
      </c>
      <c r="H121" s="27"/>
      <c r="I121" s="27"/>
      <c r="J121" s="27"/>
      <c r="K121" s="27"/>
      <c r="L121" s="27"/>
      <c r="M121" s="26" t="s">
        <v>29</v>
      </c>
      <c r="N121" s="25"/>
      <c r="O121" s="25"/>
      <c r="P121" s="26"/>
      <c r="Q121" s="26" t="s">
        <v>559</v>
      </c>
      <c r="R121" s="28">
        <v>45796</v>
      </c>
      <c r="S121" s="26" t="s">
        <v>369</v>
      </c>
      <c r="T121" s="30" t="str">
        <f ca="1">IF(AND('Inserimento dati'!$B$3=$H$2, Tabella3[[#This Row],[LUN]]="X"), "X",IF(AND('Inserimento dati'!$B$3=$I$2, Tabella3[[#This Row],[MAR]]="X"), "X", IF(AND('Inserimento dati'!$B$3=$J$2, Tabella3[[#This Row],[MER]]="X"), "X",IF(AND('Inserimento dati'!$B$3=$K$2, Tabella3[[#This Row],[GIO]]="X"), "X", IF(AND('Inserimento dati'!$B$3=$L$2, Tabella3[[#This Row],[VEN]]="X"), "X","")))))</f>
        <v/>
      </c>
      <c r="U121" s="61" t="str">
        <f t="shared" ca="1" si="1"/>
        <v/>
      </c>
      <c r="V121" s="32">
        <v>46055.296817129631</v>
      </c>
    </row>
    <row r="122" spans="1:22" s="23" customFormat="1" ht="30" hidden="1" x14ac:dyDescent="0.2">
      <c r="A122" s="24"/>
      <c r="B122" s="24">
        <v>1</v>
      </c>
      <c r="C122" s="24" t="str">
        <f>IF(OR(Tabella3[[#This Row],[LUN]]="X",Tabella3[[#This Row],[MAR]]="X",Tabella3[[#This Row],[MER]]="X",Tabella3[[#This Row],[GIO]]="X",Tabella3[[#This Row],[VEN]]="X",),"X","")</f>
        <v/>
      </c>
      <c r="D122" s="25" t="s">
        <v>1619</v>
      </c>
      <c r="E122" s="26" t="s">
        <v>2221</v>
      </c>
      <c r="F122" s="26" t="s">
        <v>1661</v>
      </c>
      <c r="G122" s="26" t="s">
        <v>2222</v>
      </c>
      <c r="H122" s="27"/>
      <c r="I122" s="27"/>
      <c r="J122" s="27"/>
      <c r="K122" s="27"/>
      <c r="L122" s="27"/>
      <c r="M122" s="26" t="s">
        <v>29</v>
      </c>
      <c r="N122" s="25"/>
      <c r="O122" s="25"/>
      <c r="P122" s="26"/>
      <c r="Q122" s="26" t="s">
        <v>2223</v>
      </c>
      <c r="R122" s="28">
        <v>45797</v>
      </c>
      <c r="S122" s="26" t="s">
        <v>68</v>
      </c>
      <c r="T122" s="77" t="str">
        <f ca="1">IF(AND('Inserimento dati'!$B$3=$H$2, Tabella3[[#This Row],[LUN]]="X"), "X",IF(AND('Inserimento dati'!$B$3=$I$2, Tabella3[[#This Row],[MAR]]="X"), "X", IF(AND('Inserimento dati'!$B$3=$J$2, Tabella3[[#This Row],[MER]]="X"), "X",IF(AND('Inserimento dati'!$B$3=$K$2, Tabella3[[#This Row],[GIO]]="X"), "X", IF(AND('Inserimento dati'!$B$3=$L$2, Tabella3[[#This Row],[VEN]]="X"), "X","")))))</f>
        <v/>
      </c>
      <c r="U122" s="79" t="str">
        <f t="shared" ca="1" si="1"/>
        <v/>
      </c>
      <c r="V122" s="32">
        <v>46051.419872685183</v>
      </c>
    </row>
    <row r="123" spans="1:22" s="23" customFormat="1" ht="23.25" hidden="1" x14ac:dyDescent="0.2">
      <c r="A123" s="24"/>
      <c r="B123" s="24">
        <v>4</v>
      </c>
      <c r="C123" s="24" t="str">
        <f>IF(OR(Tabella3[[#This Row],[LUN]]="X",Tabella3[[#This Row],[MAR]]="X",Tabella3[[#This Row],[MER]]="X",Tabella3[[#This Row],[GIO]]="X",Tabella3[[#This Row],[VEN]]="X",),"X","")</f>
        <v/>
      </c>
      <c r="D123" s="25" t="s">
        <v>1619</v>
      </c>
      <c r="E123" s="26" t="s">
        <v>2256</v>
      </c>
      <c r="F123" s="26" t="s">
        <v>1747</v>
      </c>
      <c r="G123" s="26" t="s">
        <v>2257</v>
      </c>
      <c r="H123" s="27"/>
      <c r="I123" s="27"/>
      <c r="J123" s="27"/>
      <c r="K123" s="27"/>
      <c r="L123" s="27"/>
      <c r="M123" s="26" t="s">
        <v>29</v>
      </c>
      <c r="N123" s="25"/>
      <c r="O123" s="25"/>
      <c r="P123" s="26"/>
      <c r="Q123" s="26"/>
      <c r="R123" s="28"/>
      <c r="S123" s="26"/>
      <c r="T123" s="76" t="str">
        <f ca="1">IF(AND('Inserimento dati'!$B$3=$H$2, Tabella3[[#This Row],[LUN]]="X"), "X",IF(AND('Inserimento dati'!$B$3=$I$2, Tabella3[[#This Row],[MAR]]="X"), "X", IF(AND('Inserimento dati'!$B$3=$J$2, Tabella3[[#This Row],[MER]]="X"), "X",IF(AND('Inserimento dati'!$B$3=$K$2, Tabella3[[#This Row],[GIO]]="X"), "X", IF(AND('Inserimento dati'!$B$3=$L$2, Tabella3[[#This Row],[VEN]]="X"), "X","")))))</f>
        <v/>
      </c>
      <c r="U123" s="75" t="str">
        <f t="shared" ca="1" si="1"/>
        <v>10224035</v>
      </c>
      <c r="V123" s="32">
        <v>46051.419803240744</v>
      </c>
    </row>
    <row r="124" spans="1:22" s="23" customFormat="1" ht="23.25" hidden="1" x14ac:dyDescent="0.2">
      <c r="A124" s="24"/>
      <c r="B124" s="24">
        <v>4</v>
      </c>
      <c r="C124" s="24" t="str">
        <f>IF(OR(Tabella3[[#This Row],[LUN]]="X",Tabella3[[#This Row],[MAR]]="X",Tabella3[[#This Row],[MER]]="X",Tabella3[[#This Row],[GIO]]="X",Tabella3[[#This Row],[VEN]]="X",),"X","")</f>
        <v/>
      </c>
      <c r="D124" s="25" t="s">
        <v>1619</v>
      </c>
      <c r="E124" s="26" t="s">
        <v>2324</v>
      </c>
      <c r="F124" s="26" t="s">
        <v>1648</v>
      </c>
      <c r="G124" s="26" t="s">
        <v>2325</v>
      </c>
      <c r="H124" s="27"/>
      <c r="I124" s="27"/>
      <c r="J124" s="27"/>
      <c r="K124" s="27"/>
      <c r="L124" s="27"/>
      <c r="M124" s="26" t="s">
        <v>29</v>
      </c>
      <c r="N124" s="25"/>
      <c r="O124" s="25"/>
      <c r="P124" s="26"/>
      <c r="Q124" s="26"/>
      <c r="R124" s="28"/>
      <c r="S124" s="26"/>
      <c r="T124" s="74" t="str">
        <f ca="1">IF(AND('Inserimento dati'!$B$3=$H$2, Tabella3[[#This Row],[LUN]]="X"), "X",IF(AND('Inserimento dati'!$B$3=$I$2, Tabella3[[#This Row],[MAR]]="X"), "X", IF(AND('Inserimento dati'!$B$3=$J$2, Tabella3[[#This Row],[MER]]="X"), "X",IF(AND('Inserimento dati'!$B$3=$K$2, Tabella3[[#This Row],[GIO]]="X"), "X", IF(AND('Inserimento dati'!$B$3=$L$2, Tabella3[[#This Row],[VEN]]="X"), "X","")))))</f>
        <v/>
      </c>
      <c r="U124" s="79" t="str">
        <f t="shared" ca="1" si="1"/>
        <v/>
      </c>
      <c r="V124" s="32">
        <v>46050.470034722224</v>
      </c>
    </row>
    <row r="125" spans="1:22" s="23" customFormat="1" ht="23.25" hidden="1" x14ac:dyDescent="0.2">
      <c r="A125" s="24"/>
      <c r="B125" s="24" t="s">
        <v>109</v>
      </c>
      <c r="C125" s="24" t="str">
        <f>IF(OR(Tabella3[[#This Row],[LUN]]="X",Tabella3[[#This Row],[MAR]]="X",Tabella3[[#This Row],[MER]]="X",Tabella3[[#This Row],[GIO]]="X",Tabella3[[#This Row],[VEN]]="X",),"X","")</f>
        <v/>
      </c>
      <c r="D125" s="25" t="s">
        <v>1619</v>
      </c>
      <c r="E125" s="26" t="s">
        <v>1689</v>
      </c>
      <c r="F125" s="26">
        <v>1400</v>
      </c>
      <c r="G125" s="26" t="s">
        <v>1690</v>
      </c>
      <c r="H125" s="27"/>
      <c r="I125" s="27"/>
      <c r="J125" s="27"/>
      <c r="K125" s="27"/>
      <c r="L125" s="27"/>
      <c r="M125" s="26" t="s">
        <v>29</v>
      </c>
      <c r="N125" s="25"/>
      <c r="O125" s="25"/>
      <c r="P125" s="26"/>
      <c r="Q125" s="26" t="s">
        <v>1691</v>
      </c>
      <c r="R125" s="28">
        <v>45797</v>
      </c>
      <c r="S125" s="26" t="s">
        <v>35</v>
      </c>
      <c r="T125" s="76" t="str">
        <f ca="1">IF(AND('Inserimento dati'!$B$3=$H$2, Tabella3[[#This Row],[LUN]]="X"), "X",IF(AND('Inserimento dati'!$B$3=$I$2, Tabella3[[#This Row],[MAR]]="X"), "X", IF(AND('Inserimento dati'!$B$3=$J$2, Tabella3[[#This Row],[MER]]="X"), "X",IF(AND('Inserimento dati'!$B$3=$K$2, Tabella3[[#This Row],[GIO]]="X"), "X", IF(AND('Inserimento dati'!$B$3=$L$2, Tabella3[[#This Row],[VEN]]="X"), "X","")))))</f>
        <v/>
      </c>
      <c r="U125" s="61" t="str">
        <f t="shared" ca="1" si="1"/>
        <v/>
      </c>
      <c r="V125" s="32">
        <v>46050.469965277778</v>
      </c>
    </row>
    <row r="126" spans="1:22" s="23" customFormat="1" ht="23.25" hidden="1" x14ac:dyDescent="0.2">
      <c r="A126" s="24"/>
      <c r="B126" s="24" t="s">
        <v>109</v>
      </c>
      <c r="C126" s="24" t="str">
        <f>IF(OR(Tabella3[[#This Row],[LUN]]="X",Tabella3[[#This Row],[MAR]]="X",Tabella3[[#This Row],[MER]]="X",Tabella3[[#This Row],[GIO]]="X",Tabella3[[#This Row],[VEN]]="X",),"X","")</f>
        <v/>
      </c>
      <c r="D126" s="25" t="s">
        <v>1619</v>
      </c>
      <c r="E126" s="26" t="s">
        <v>2210</v>
      </c>
      <c r="F126" s="26" t="s">
        <v>1631</v>
      </c>
      <c r="G126" s="26" t="s">
        <v>2211</v>
      </c>
      <c r="H126" s="27"/>
      <c r="I126" s="27"/>
      <c r="J126" s="27"/>
      <c r="K126" s="27"/>
      <c r="L126" s="27"/>
      <c r="M126" s="26" t="s">
        <v>29</v>
      </c>
      <c r="N126" s="25"/>
      <c r="O126" s="25"/>
      <c r="P126" s="26"/>
      <c r="Q126" s="26" t="s">
        <v>1694</v>
      </c>
      <c r="R126" s="28">
        <v>45798</v>
      </c>
      <c r="S126" s="26" t="s">
        <v>98</v>
      </c>
      <c r="T126" s="76" t="str">
        <f ca="1">IF(AND('Inserimento dati'!$B$3=$H$2, Tabella3[[#This Row],[LUN]]="X"), "X",IF(AND('Inserimento dati'!$B$3=$I$2, Tabella3[[#This Row],[MAR]]="X"), "X", IF(AND('Inserimento dati'!$B$3=$J$2, Tabella3[[#This Row],[MER]]="X"), "X",IF(AND('Inserimento dati'!$B$3=$K$2, Tabella3[[#This Row],[GIO]]="X"), "X", IF(AND('Inserimento dati'!$B$3=$L$2, Tabella3[[#This Row],[VEN]]="X"), "X","")))))</f>
        <v/>
      </c>
      <c r="U126" s="79" t="str">
        <f t="shared" ca="1" si="1"/>
        <v/>
      </c>
      <c r="V126" s="32">
        <v>46050.469895833332</v>
      </c>
    </row>
    <row r="127" spans="1:22" s="23" customFormat="1" ht="30" hidden="1" x14ac:dyDescent="0.2">
      <c r="A127" s="24"/>
      <c r="B127" s="24">
        <v>4</v>
      </c>
      <c r="C127" s="24" t="str">
        <f>IF(OR(Tabella3[[#This Row],[LUN]]="X",Tabella3[[#This Row],[MAR]]="X",Tabella3[[#This Row],[MER]]="X",Tabella3[[#This Row],[GIO]]="X",Tabella3[[#This Row],[VEN]]="X",),"X","")</f>
        <v/>
      </c>
      <c r="D127" s="25" t="s">
        <v>1619</v>
      </c>
      <c r="E127" s="26" t="s">
        <v>2216</v>
      </c>
      <c r="F127" s="26" t="s">
        <v>1631</v>
      </c>
      <c r="G127" s="26" t="s">
        <v>2217</v>
      </c>
      <c r="H127" s="27"/>
      <c r="I127" s="27"/>
      <c r="J127" s="27"/>
      <c r="K127" s="27"/>
      <c r="L127" s="27"/>
      <c r="M127" s="26" t="s">
        <v>29</v>
      </c>
      <c r="N127" s="25"/>
      <c r="O127" s="25"/>
      <c r="P127" s="26"/>
      <c r="Q127" s="26" t="s">
        <v>2218</v>
      </c>
      <c r="R127" s="28">
        <v>45792</v>
      </c>
      <c r="S127" s="26" t="s">
        <v>1608</v>
      </c>
      <c r="T127" s="74" t="str">
        <f ca="1">IF(AND('Inserimento dati'!$B$3=$H$2, Tabella3[[#This Row],[LUN]]="X"), "X",IF(AND('Inserimento dati'!$B$3=$I$2, Tabella3[[#This Row],[MAR]]="X"), "X", IF(AND('Inserimento dati'!$B$3=$J$2, Tabella3[[#This Row],[MER]]="X"), "X",IF(AND('Inserimento dati'!$B$3=$K$2, Tabella3[[#This Row],[GIO]]="X"), "X", IF(AND('Inserimento dati'!$B$3=$L$2, Tabella3[[#This Row],[VEN]]="X"), "X","")))))</f>
        <v/>
      </c>
      <c r="U127" s="75" t="str">
        <f t="shared" ca="1" si="1"/>
        <v/>
      </c>
      <c r="V127" s="32">
        <v>46050.285196759258</v>
      </c>
    </row>
    <row r="128" spans="1:22" s="23" customFormat="1" ht="23.25" hidden="1" x14ac:dyDescent="0.2">
      <c r="A128" s="24"/>
      <c r="B128" s="24" t="str">
        <f>IF(OR(A128="x",A128="X"),"",IF(ISBLANK(A128),"X",""))</f>
        <v>X</v>
      </c>
      <c r="C128" s="24" t="str">
        <f>IF(OR(Tabella3[[#This Row],[LUN]]="X",Tabella3[[#This Row],[MAR]]="X",Tabella3[[#This Row],[MER]]="X",Tabella3[[#This Row],[GIO]]="X",Tabella3[[#This Row],[VEN]]="X",),"X","")</f>
        <v/>
      </c>
      <c r="D128" s="25" t="s">
        <v>1619</v>
      </c>
      <c r="E128" s="26" t="s">
        <v>2196</v>
      </c>
      <c r="F128" s="26" t="s">
        <v>1648</v>
      </c>
      <c r="G128" s="26" t="s">
        <v>2197</v>
      </c>
      <c r="H128" s="27"/>
      <c r="I128" s="27"/>
      <c r="J128" s="27"/>
      <c r="K128" s="27"/>
      <c r="L128" s="27"/>
      <c r="M128" s="26" t="s">
        <v>29</v>
      </c>
      <c r="N128" s="29"/>
      <c r="O128" s="25"/>
      <c r="P128" s="26"/>
      <c r="Q128" s="26" t="s">
        <v>2192</v>
      </c>
      <c r="R128" s="28">
        <v>45791</v>
      </c>
      <c r="S128" s="26" t="s">
        <v>44</v>
      </c>
      <c r="T128" s="30" t="str">
        <f ca="1">IF(AND('Inserimento dati'!$B$3=$H$2, Tabella3[[#This Row],[LUN]]="X"), "X",IF(AND('Inserimento dati'!$B$3=$I$2, Tabella3[[#This Row],[MAR]]="X"), "X", IF(AND('Inserimento dati'!$B$3=$J$2, Tabella3[[#This Row],[MER]]="X"), "X",IF(AND('Inserimento dati'!$B$3=$K$2, Tabella3[[#This Row],[GIO]]="X"), "X", IF(AND('Inserimento dati'!$B$3=$L$2, Tabella3[[#This Row],[VEN]]="X"), "X","")))))</f>
        <v/>
      </c>
      <c r="U128" s="75" t="str">
        <f t="shared" ca="1" si="1"/>
        <v>10223752</v>
      </c>
      <c r="V128" s="32">
        <v>46050.285162037035</v>
      </c>
    </row>
    <row r="129" spans="1:22" s="23" customFormat="1" ht="23.25" hidden="1" x14ac:dyDescent="0.2">
      <c r="A129" s="24"/>
      <c r="B129" s="24" t="str">
        <f>IF(OR(A129="x",A129="X"),"",IF(ISBLANK(A129),"X",""))</f>
        <v>X</v>
      </c>
      <c r="C129" s="24" t="str">
        <f>IF(OR(Tabella3[[#This Row],[LUN]]="X",Tabella3[[#This Row],[MAR]]="X",Tabella3[[#This Row],[MER]]="X",Tabella3[[#This Row],[GIO]]="X",Tabella3[[#This Row],[VEN]]="X",),"X","")</f>
        <v/>
      </c>
      <c r="D129" s="25" t="s">
        <v>1619</v>
      </c>
      <c r="E129" s="26" t="s">
        <v>2198</v>
      </c>
      <c r="F129" s="26" t="s">
        <v>1648</v>
      </c>
      <c r="G129" s="26" t="s">
        <v>2199</v>
      </c>
      <c r="H129" s="27"/>
      <c r="I129" s="27"/>
      <c r="J129" s="27"/>
      <c r="K129" s="27"/>
      <c r="L129" s="27"/>
      <c r="M129" s="26" t="s">
        <v>29</v>
      </c>
      <c r="N129" s="29"/>
      <c r="O129" s="25"/>
      <c r="P129" s="26"/>
      <c r="Q129" s="26" t="s">
        <v>2192</v>
      </c>
      <c r="R129" s="28">
        <v>45791</v>
      </c>
      <c r="S129" s="26" t="s">
        <v>44</v>
      </c>
      <c r="T129" s="30" t="str">
        <f ca="1">IF(AND('Inserimento dati'!$B$3=$H$2, Tabella3[[#This Row],[LUN]]="X"), "X",IF(AND('Inserimento dati'!$B$3=$I$2, Tabella3[[#This Row],[MAR]]="X"), "X", IF(AND('Inserimento dati'!$B$3=$J$2, Tabella3[[#This Row],[MER]]="X"), "X",IF(AND('Inserimento dati'!$B$3=$K$2, Tabella3[[#This Row],[GIO]]="X"), "X", IF(AND('Inserimento dati'!$B$3=$L$2, Tabella3[[#This Row],[VEN]]="X"), "X","")))))</f>
        <v/>
      </c>
      <c r="U129" s="75" t="str">
        <f t="shared" ca="1" si="1"/>
        <v>10223751</v>
      </c>
      <c r="V129" s="32">
        <v>46050.285115740742</v>
      </c>
    </row>
    <row r="130" spans="1:22" s="23" customFormat="1" ht="23.25" hidden="1" x14ac:dyDescent="0.2">
      <c r="A130" s="24"/>
      <c r="B130" s="24" t="str">
        <f>IF(OR(A130="x",A130="X"),"",IF(ISBLANK(A130),"X",""))</f>
        <v>X</v>
      </c>
      <c r="C130" s="24" t="str">
        <f>IF(OR(Tabella3[[#This Row],[LUN]]="X",Tabella3[[#This Row],[MAR]]="X",Tabella3[[#This Row],[MER]]="X",Tabella3[[#This Row],[GIO]]="X",Tabella3[[#This Row],[VEN]]="X",),"X","")</f>
        <v/>
      </c>
      <c r="D130" s="25" t="s">
        <v>1619</v>
      </c>
      <c r="E130" s="26" t="s">
        <v>2200</v>
      </c>
      <c r="F130" s="26" t="s">
        <v>1648</v>
      </c>
      <c r="G130" s="26" t="s">
        <v>2201</v>
      </c>
      <c r="H130" s="27"/>
      <c r="I130" s="27"/>
      <c r="J130" s="27"/>
      <c r="K130" s="27"/>
      <c r="L130" s="27"/>
      <c r="M130" s="26" t="s">
        <v>29</v>
      </c>
      <c r="N130" s="25"/>
      <c r="O130" s="25"/>
      <c r="P130" s="26"/>
      <c r="Q130" s="26" t="s">
        <v>2192</v>
      </c>
      <c r="R130" s="28">
        <v>45791</v>
      </c>
      <c r="S130" s="26" t="s">
        <v>44</v>
      </c>
      <c r="T130" s="74" t="str">
        <f ca="1">IF(AND('Inserimento dati'!$B$3=$H$2, Tabella3[[#This Row],[LUN]]="X"), "X",IF(AND('Inserimento dati'!$B$3=$I$2, Tabella3[[#This Row],[MAR]]="X"), "X", IF(AND('Inserimento dati'!$B$3=$J$2, Tabella3[[#This Row],[MER]]="X"), "X",IF(AND('Inserimento dati'!$B$3=$K$2, Tabella3[[#This Row],[GIO]]="X"), "X", IF(AND('Inserimento dati'!$B$3=$L$2, Tabella3[[#This Row],[VEN]]="X"), "X","")))))</f>
        <v/>
      </c>
      <c r="U130" s="75" t="str">
        <f t="shared" ca="1" si="1"/>
        <v>10223749</v>
      </c>
      <c r="V130" s="32">
        <v>46049.555613425924</v>
      </c>
    </row>
    <row r="131" spans="1:22" s="23" customFormat="1" ht="45" hidden="1" x14ac:dyDescent="0.2">
      <c r="A131" s="24"/>
      <c r="B131" s="24" t="s">
        <v>109</v>
      </c>
      <c r="C131" s="24" t="str">
        <f>IF(OR(Tabella3[[#This Row],[LUN]]="X",Tabella3[[#This Row],[MAR]]="X",Tabella3[[#This Row],[MER]]="X",Tabella3[[#This Row],[GIO]]="X",Tabella3[[#This Row],[VEN]]="X",),"X","")</f>
        <v/>
      </c>
      <c r="D131" s="25" t="s">
        <v>1619</v>
      </c>
      <c r="E131" s="26" t="s">
        <v>1692</v>
      </c>
      <c r="F131" s="26" t="s">
        <v>1661</v>
      </c>
      <c r="G131" s="26" t="s">
        <v>1693</v>
      </c>
      <c r="H131" s="27"/>
      <c r="I131" s="27"/>
      <c r="J131" s="27"/>
      <c r="K131" s="27"/>
      <c r="L131" s="27"/>
      <c r="M131" s="26" t="s">
        <v>29</v>
      </c>
      <c r="N131" s="25"/>
      <c r="O131" s="25"/>
      <c r="P131" s="26"/>
      <c r="Q131" s="26" t="s">
        <v>1694</v>
      </c>
      <c r="R131" s="28">
        <v>45791</v>
      </c>
      <c r="S131" s="26" t="s">
        <v>157</v>
      </c>
      <c r="T131" s="76" t="str">
        <f ca="1">IF(AND('Inserimento dati'!$B$3=$H$2, Tabella3[[#This Row],[LUN]]="X"), "X",IF(AND('Inserimento dati'!$B$3=$I$2, Tabella3[[#This Row],[MAR]]="X"), "X", IF(AND('Inserimento dati'!$B$3=$J$2, Tabella3[[#This Row],[MER]]="X"), "X",IF(AND('Inserimento dati'!$B$3=$K$2, Tabella3[[#This Row],[GIO]]="X"), "X", IF(AND('Inserimento dati'!$B$3=$L$2, Tabella3[[#This Row],[VEN]]="X"), "X","")))))</f>
        <v/>
      </c>
      <c r="U131" s="75" t="str">
        <f t="shared" ca="1" si="1"/>
        <v xml:space="preserve"> 1021368</v>
      </c>
      <c r="V131" s="32">
        <v>46048.675243055557</v>
      </c>
    </row>
    <row r="132" spans="1:22" s="23" customFormat="1" ht="30" hidden="1" x14ac:dyDescent="0.2">
      <c r="A132" s="24"/>
      <c r="B132" s="24" t="str">
        <f>IF(OR(A132="x",A132="X"),"",IF(ISBLANK(A132),"X",""))</f>
        <v>X</v>
      </c>
      <c r="C132" s="24" t="str">
        <f>IF(OR(Tabella3[[#This Row],[LUN]]="X",Tabella3[[#This Row],[MAR]]="X",Tabella3[[#This Row],[MER]]="X",Tabella3[[#This Row],[GIO]]="X",Tabella3[[#This Row],[VEN]]="X",),"X","")</f>
        <v/>
      </c>
      <c r="D132" s="25" t="s">
        <v>1619</v>
      </c>
      <c r="E132" s="26" t="s">
        <v>2337</v>
      </c>
      <c r="F132" s="26">
        <v>1200</v>
      </c>
      <c r="G132" s="26" t="s">
        <v>2338</v>
      </c>
      <c r="H132" s="27"/>
      <c r="I132" s="27"/>
      <c r="J132" s="27"/>
      <c r="K132" s="27"/>
      <c r="L132" s="27"/>
      <c r="M132" s="26" t="s">
        <v>29</v>
      </c>
      <c r="N132" s="25"/>
      <c r="O132" s="25"/>
      <c r="P132" s="26"/>
      <c r="Q132" s="26" t="s">
        <v>2339</v>
      </c>
      <c r="R132" s="28">
        <v>45838</v>
      </c>
      <c r="S132" s="26" t="s">
        <v>76</v>
      </c>
      <c r="T132" s="30" t="str">
        <f ca="1">IF(AND('Inserimento dati'!$B$3=$H$2, Tabella3[[#This Row],[LUN]]="X"), "X",IF(AND('Inserimento dati'!$B$3=$I$2, Tabella3[[#This Row],[MAR]]="X"), "X", IF(AND('Inserimento dati'!$B$3=$J$2, Tabella3[[#This Row],[MER]]="X"), "X",IF(AND('Inserimento dati'!$B$3=$K$2, Tabella3[[#This Row],[GIO]]="X"), "X", IF(AND('Inserimento dati'!$B$3=$L$2, Tabella3[[#This Row],[VEN]]="X"), "X","")))))</f>
        <v/>
      </c>
      <c r="U132" s="61" t="str">
        <f t="shared" ca="1" si="1"/>
        <v>10222966</v>
      </c>
      <c r="V132" s="32">
        <v>46048.675185185188</v>
      </c>
    </row>
    <row r="133" spans="1:22" s="23" customFormat="1" ht="45" hidden="1" x14ac:dyDescent="0.2">
      <c r="A133" s="24"/>
      <c r="B133" s="24" t="s">
        <v>109</v>
      </c>
      <c r="C133" s="24" t="str">
        <f>IF(OR(Tabella3[[#This Row],[LUN]]="X",Tabella3[[#This Row],[MAR]]="X",Tabella3[[#This Row],[MER]]="X",Tabella3[[#This Row],[GIO]]="X",Tabella3[[#This Row],[VEN]]="X",),"X","")</f>
        <v/>
      </c>
      <c r="D133" s="25" t="s">
        <v>1619</v>
      </c>
      <c r="E133" s="26" t="s">
        <v>1729</v>
      </c>
      <c r="F133" s="26" t="s">
        <v>1631</v>
      </c>
      <c r="G133" s="26" t="s">
        <v>1730</v>
      </c>
      <c r="H133" s="27"/>
      <c r="I133" s="27"/>
      <c r="J133" s="27"/>
      <c r="K133" s="27"/>
      <c r="L133" s="27"/>
      <c r="M133" s="26" t="s">
        <v>29</v>
      </c>
      <c r="N133" s="25"/>
      <c r="O133" s="25"/>
      <c r="P133" s="26"/>
      <c r="Q133" s="26" t="s">
        <v>1731</v>
      </c>
      <c r="R133" s="28">
        <v>45790</v>
      </c>
      <c r="S133" s="26" t="s">
        <v>68</v>
      </c>
      <c r="T133" s="74" t="str">
        <f ca="1">IF(AND('Inserimento dati'!$B$3=$H$2, Tabella3[[#This Row],[LUN]]="X"), "X",IF(AND('Inserimento dati'!$B$3=$I$2, Tabella3[[#This Row],[MAR]]="X"), "X", IF(AND('Inserimento dati'!$B$3=$J$2, Tabella3[[#This Row],[MER]]="X"), "X",IF(AND('Inserimento dati'!$B$3=$K$2, Tabella3[[#This Row],[GIO]]="X"), "X", IF(AND('Inserimento dati'!$B$3=$L$2, Tabella3[[#This Row],[VEN]]="X"), "X","")))))</f>
        <v/>
      </c>
      <c r="U133" s="75" t="str">
        <f t="shared" ca="1" si="1"/>
        <v xml:space="preserve"> 1022357</v>
      </c>
      <c r="V133" s="32">
        <v>46048.675034722219</v>
      </c>
    </row>
    <row r="134" spans="1:22" s="23" customFormat="1" ht="23.25" hidden="1" x14ac:dyDescent="0.2">
      <c r="A134" s="24"/>
      <c r="B134" s="24" t="str">
        <f>IF(OR(A134="x",A134="X"),"",IF(ISBLANK(A134),"X",""))</f>
        <v>X</v>
      </c>
      <c r="C134" s="24" t="str">
        <f>IF(OR(Tabella3[[#This Row],[LUN]]="X",Tabella3[[#This Row],[MAR]]="X",Tabella3[[#This Row],[MER]]="X",Tabella3[[#This Row],[GIO]]="X",Tabella3[[#This Row],[VEN]]="X",),"X","")</f>
        <v/>
      </c>
      <c r="D134" s="25" t="s">
        <v>1619</v>
      </c>
      <c r="E134" s="26" t="s">
        <v>2193</v>
      </c>
      <c r="F134" s="26">
        <v>800</v>
      </c>
      <c r="G134" s="26" t="s">
        <v>2194</v>
      </c>
      <c r="H134" s="27"/>
      <c r="I134" s="27"/>
      <c r="J134" s="27"/>
      <c r="K134" s="27"/>
      <c r="L134" s="27"/>
      <c r="M134" s="26" t="s">
        <v>29</v>
      </c>
      <c r="N134" s="25"/>
      <c r="O134" s="25"/>
      <c r="P134" s="26"/>
      <c r="Q134" s="26" t="s">
        <v>2195</v>
      </c>
      <c r="R134" s="28">
        <v>45790</v>
      </c>
      <c r="S134" s="26" t="s">
        <v>68</v>
      </c>
      <c r="T134" s="74" t="str">
        <f ca="1">IF(AND('Inserimento dati'!$B$3=$H$2, Tabella3[[#This Row],[LUN]]="X"), "X",IF(AND('Inserimento dati'!$B$3=$I$2, Tabella3[[#This Row],[MAR]]="X"), "X", IF(AND('Inserimento dati'!$B$3=$J$2, Tabella3[[#This Row],[MER]]="X"), "X",IF(AND('Inserimento dati'!$B$3=$K$2, Tabella3[[#This Row],[GIO]]="X"), "X", IF(AND('Inserimento dati'!$B$3=$L$2, Tabella3[[#This Row],[VEN]]="X"), "X","")))))</f>
        <v/>
      </c>
      <c r="U134" s="75" t="str">
        <f t="shared" ca="1" si="1"/>
        <v/>
      </c>
      <c r="V134" s="32">
        <v>46046.528136574074</v>
      </c>
    </row>
    <row r="135" spans="1:22" s="23" customFormat="1" ht="23.25" hidden="1" x14ac:dyDescent="0.2">
      <c r="A135" s="24"/>
      <c r="B135" s="24" t="str">
        <f>IF(OR(A135="x",A135="X"),"",IF(ISBLANK(A135),"X",""))</f>
        <v>X</v>
      </c>
      <c r="C135" s="24" t="str">
        <f>IF(OR(Tabella3[[#This Row],[LUN]]="X",Tabella3[[#This Row],[MAR]]="X",Tabella3[[#This Row],[MER]]="X",Tabella3[[#This Row],[GIO]]="X",Tabella3[[#This Row],[VEN]]="X",),"X","")</f>
        <v/>
      </c>
      <c r="D135" s="25" t="s">
        <v>1619</v>
      </c>
      <c r="E135" s="26" t="s">
        <v>2185</v>
      </c>
      <c r="F135" s="26" t="s">
        <v>1648</v>
      </c>
      <c r="G135" s="26" t="s">
        <v>2186</v>
      </c>
      <c r="H135" s="27"/>
      <c r="I135" s="27"/>
      <c r="J135" s="27"/>
      <c r="K135" s="27"/>
      <c r="L135" s="27"/>
      <c r="M135" s="26" t="s">
        <v>29</v>
      </c>
      <c r="N135" s="25"/>
      <c r="O135" s="25"/>
      <c r="P135" s="26"/>
      <c r="Q135" s="26"/>
      <c r="R135" s="28"/>
      <c r="S135" s="26"/>
      <c r="T135" s="74" t="str">
        <f ca="1">IF(AND('Inserimento dati'!$B$3=$H$2, Tabella3[[#This Row],[LUN]]="X"), "X",IF(AND('Inserimento dati'!$B$3=$I$2, Tabella3[[#This Row],[MAR]]="X"), "X", IF(AND('Inserimento dati'!$B$3=$J$2, Tabella3[[#This Row],[MER]]="X"), "X",IF(AND('Inserimento dati'!$B$3=$K$2, Tabella3[[#This Row],[GIO]]="X"), "X", IF(AND('Inserimento dati'!$B$3=$L$2, Tabella3[[#This Row],[VEN]]="X"), "X","")))))</f>
        <v/>
      </c>
      <c r="U135" s="75" t="str">
        <f t="shared" ca="1" si="1"/>
        <v/>
      </c>
      <c r="V135" s="32">
        <v>46044.68440972222</v>
      </c>
    </row>
    <row r="136" spans="1:22" s="23" customFormat="1" ht="23.25" hidden="1" x14ac:dyDescent="0.2">
      <c r="A136" s="24"/>
      <c r="B136" s="24">
        <v>1</v>
      </c>
      <c r="C136" s="24" t="str">
        <f>IF(OR(Tabella3[[#This Row],[LUN]]="X",Tabella3[[#This Row],[MAR]]="X",Tabella3[[#This Row],[MER]]="X",Tabella3[[#This Row],[GIO]]="X",Tabella3[[#This Row],[VEN]]="X",),"X","")</f>
        <v/>
      </c>
      <c r="D136" s="25" t="s">
        <v>1619</v>
      </c>
      <c r="E136" s="26" t="s">
        <v>2219</v>
      </c>
      <c r="F136" s="26" t="s">
        <v>1661</v>
      </c>
      <c r="G136" s="26" t="s">
        <v>2220</v>
      </c>
      <c r="H136" s="27"/>
      <c r="I136" s="27"/>
      <c r="J136" s="27"/>
      <c r="K136" s="27"/>
      <c r="L136" s="27"/>
      <c r="M136" s="26" t="s">
        <v>29</v>
      </c>
      <c r="N136" s="25"/>
      <c r="O136" s="25"/>
      <c r="P136" s="26"/>
      <c r="Q136" s="26"/>
      <c r="R136" s="28"/>
      <c r="S136" s="26"/>
      <c r="T136" s="77" t="str">
        <f ca="1">IF(AND('Inserimento dati'!$B$3=$H$2, Tabella3[[#This Row],[LUN]]="X"), "X",IF(AND('Inserimento dati'!$B$3=$I$2, Tabella3[[#This Row],[MAR]]="X"), "X", IF(AND('Inserimento dati'!$B$3=$J$2, Tabella3[[#This Row],[MER]]="X"), "X",IF(AND('Inserimento dati'!$B$3=$K$2, Tabella3[[#This Row],[GIO]]="X"), "X", IF(AND('Inserimento dati'!$B$3=$L$2, Tabella3[[#This Row],[VEN]]="X"), "X","")))))</f>
        <v/>
      </c>
      <c r="U136" s="75" t="str">
        <f t="shared" ca="1" si="1"/>
        <v/>
      </c>
      <c r="V136" s="32">
        <v>46044.684374999997</v>
      </c>
    </row>
    <row r="137" spans="1:22" s="23" customFormat="1" ht="45" hidden="1" x14ac:dyDescent="0.2">
      <c r="A137" s="24"/>
      <c r="B137" s="24" t="s">
        <v>109</v>
      </c>
      <c r="C137" s="24" t="str">
        <f>IF(OR(Tabella3[[#This Row],[LUN]]="X",Tabella3[[#This Row],[MAR]]="X",Tabella3[[#This Row],[MER]]="X",Tabella3[[#This Row],[GIO]]="X",Tabella3[[#This Row],[VEN]]="X",),"X","")</f>
        <v/>
      </c>
      <c r="D137" s="25" t="s">
        <v>1619</v>
      </c>
      <c r="E137" s="26" t="s">
        <v>2242</v>
      </c>
      <c r="F137" s="26" t="s">
        <v>1661</v>
      </c>
      <c r="G137" s="26" t="s">
        <v>2243</v>
      </c>
      <c r="H137" s="27"/>
      <c r="I137" s="27"/>
      <c r="J137" s="27"/>
      <c r="K137" s="27"/>
      <c r="L137" s="27"/>
      <c r="M137" s="26" t="s">
        <v>29</v>
      </c>
      <c r="N137" s="25"/>
      <c r="O137" s="25"/>
      <c r="P137" s="26"/>
      <c r="Q137" s="26" t="s">
        <v>2244</v>
      </c>
      <c r="R137" s="28">
        <v>45785</v>
      </c>
      <c r="S137" s="26" t="s">
        <v>44</v>
      </c>
      <c r="T137" s="77" t="str">
        <f ca="1">IF(AND('Inserimento dati'!$B$3=$H$2, Tabella3[[#This Row],[LUN]]="X"), "X",IF(AND('Inserimento dati'!$B$3=$I$2, Tabella3[[#This Row],[MAR]]="X"), "X", IF(AND('Inserimento dati'!$B$3=$J$2, Tabella3[[#This Row],[MER]]="X"), "X",IF(AND('Inserimento dati'!$B$3=$K$2, Tabella3[[#This Row],[GIO]]="X"), "X", IF(AND('Inserimento dati'!$B$3=$L$2, Tabella3[[#This Row],[VEN]]="X"), "X","")))))</f>
        <v/>
      </c>
      <c r="U137" s="75" t="str">
        <f t="shared" ca="1" si="1"/>
        <v/>
      </c>
      <c r="V137" s="32">
        <v>46043.61445601852</v>
      </c>
    </row>
    <row r="138" spans="1:22" s="23" customFormat="1" ht="45" hidden="1" x14ac:dyDescent="0.2">
      <c r="A138" s="24"/>
      <c r="B138" s="24" t="str">
        <f>IF(OR(A138="x",A138="X"),"",IF(ISBLANK(A138),"X",""))</f>
        <v>X</v>
      </c>
      <c r="C138" s="24" t="str">
        <f>IF(OR(Tabella3[[#This Row],[LUN]]="X",Tabella3[[#This Row],[MAR]]="X",Tabella3[[#This Row],[MER]]="X",Tabella3[[#This Row],[GIO]]="X",Tabella3[[#This Row],[VEN]]="X",),"X","")</f>
        <v/>
      </c>
      <c r="D138" s="25" t="s">
        <v>1619</v>
      </c>
      <c r="E138" s="25" t="s">
        <v>2190</v>
      </c>
      <c r="F138" s="26">
        <v>1800</v>
      </c>
      <c r="G138" s="26" t="s">
        <v>2191</v>
      </c>
      <c r="H138" s="27"/>
      <c r="I138" s="27"/>
      <c r="J138" s="27"/>
      <c r="K138" s="27"/>
      <c r="L138" s="27"/>
      <c r="M138" s="26" t="s">
        <v>29</v>
      </c>
      <c r="N138" s="25"/>
      <c r="O138" s="25"/>
      <c r="P138" s="26"/>
      <c r="Q138" s="26" t="s">
        <v>2192</v>
      </c>
      <c r="R138" s="28">
        <v>45791</v>
      </c>
      <c r="S138" s="26" t="s">
        <v>44</v>
      </c>
      <c r="T138" s="77" t="str">
        <f ca="1">IF(AND('Inserimento dati'!$B$3=$H$2, Tabella3[[#This Row],[LUN]]="X"), "X",IF(AND('Inserimento dati'!$B$3=$I$2, Tabella3[[#This Row],[MAR]]="X"), "X", IF(AND('Inserimento dati'!$B$3=$J$2, Tabella3[[#This Row],[MER]]="X"), "X",IF(AND('Inserimento dati'!$B$3=$K$2, Tabella3[[#This Row],[GIO]]="X"), "X", IF(AND('Inserimento dati'!$B$3=$L$2, Tabella3[[#This Row],[VEN]]="X"), "X","")))))</f>
        <v/>
      </c>
      <c r="U138" s="75" t="str">
        <f t="shared" ca="1" si="1"/>
        <v>10218265</v>
      </c>
      <c r="V138" s="32">
        <v>46043.614421296297</v>
      </c>
    </row>
    <row r="139" spans="1:22" s="23" customFormat="1" ht="30" hidden="1" x14ac:dyDescent="0.2">
      <c r="A139" s="24"/>
      <c r="B139" s="24">
        <v>1</v>
      </c>
      <c r="C139" s="24" t="str">
        <f>IF(OR(Tabella3[[#This Row],[LUN]]="X",Tabella3[[#This Row],[MAR]]="X",Tabella3[[#This Row],[MER]]="X",Tabella3[[#This Row],[GIO]]="X",Tabella3[[#This Row],[VEN]]="X",),"X","")</f>
        <v/>
      </c>
      <c r="D139" s="25" t="s">
        <v>1619</v>
      </c>
      <c r="E139" s="26" t="s">
        <v>2234</v>
      </c>
      <c r="F139" s="26" t="s">
        <v>1683</v>
      </c>
      <c r="G139" s="26" t="s">
        <v>2235</v>
      </c>
      <c r="H139" s="27"/>
      <c r="I139" s="27"/>
      <c r="J139" s="27"/>
      <c r="K139" s="27"/>
      <c r="L139" s="27"/>
      <c r="M139" s="26" t="s">
        <v>29</v>
      </c>
      <c r="N139" s="25"/>
      <c r="O139" s="25"/>
      <c r="P139" s="26"/>
      <c r="Q139" s="26" t="s">
        <v>2236</v>
      </c>
      <c r="R139" s="28">
        <v>45805</v>
      </c>
      <c r="S139" s="26" t="s">
        <v>2237</v>
      </c>
      <c r="T139" s="76" t="str">
        <f ca="1">IF(AND('Inserimento dati'!$B$3=$H$2, Tabella3[[#This Row],[LUN]]="X"), "X",IF(AND('Inserimento dati'!$B$3=$I$2, Tabella3[[#This Row],[MAR]]="X"), "X", IF(AND('Inserimento dati'!$B$3=$J$2, Tabella3[[#This Row],[MER]]="X"), "X",IF(AND('Inserimento dati'!$B$3=$K$2, Tabella3[[#This Row],[GIO]]="X"), "X", IF(AND('Inserimento dati'!$B$3=$L$2, Tabella3[[#This Row],[VEN]]="X"), "X","")))))</f>
        <v/>
      </c>
      <c r="U139" s="75" t="str">
        <f t="shared" ca="1" si="1"/>
        <v/>
      </c>
      <c r="V139" s="32">
        <v>46043.614374999997</v>
      </c>
    </row>
    <row r="140" spans="1:22" s="23" customFormat="1" ht="23.25" hidden="1" x14ac:dyDescent="0.2">
      <c r="A140" s="24"/>
      <c r="B140" s="24" t="s">
        <v>109</v>
      </c>
      <c r="C140" s="24" t="str">
        <f>IF(OR(Tabella3[[#This Row],[LUN]]="X",Tabella3[[#This Row],[MAR]]="X",Tabella3[[#This Row],[MER]]="X",Tabella3[[#This Row],[GIO]]="X",Tabella3[[#This Row],[VEN]]="X",),"X","")</f>
        <v/>
      </c>
      <c r="D140" s="25" t="s">
        <v>1619</v>
      </c>
      <c r="E140" s="26" t="s">
        <v>1732</v>
      </c>
      <c r="F140" s="26">
        <v>2200</v>
      </c>
      <c r="G140" s="26" t="s">
        <v>1733</v>
      </c>
      <c r="H140" s="27"/>
      <c r="I140" s="27"/>
      <c r="J140" s="27"/>
      <c r="K140" s="27"/>
      <c r="L140" s="27"/>
      <c r="M140" s="26" t="s">
        <v>29</v>
      </c>
      <c r="N140" s="25"/>
      <c r="O140" s="25"/>
      <c r="P140" s="26"/>
      <c r="Q140" s="26" t="s">
        <v>1734</v>
      </c>
      <c r="R140" s="28">
        <v>45874</v>
      </c>
      <c r="S140" s="26" t="s">
        <v>68</v>
      </c>
      <c r="T140" s="74" t="str">
        <f ca="1">IF(AND('Inserimento dati'!$B$3=$H$2, Tabella3[[#This Row],[LUN]]="X"), "X",IF(AND('Inserimento dati'!$B$3=$I$2, Tabella3[[#This Row],[MAR]]="X"), "X", IF(AND('Inserimento dati'!$B$3=$J$2, Tabella3[[#This Row],[MER]]="X"), "X",IF(AND('Inserimento dati'!$B$3=$K$2, Tabella3[[#This Row],[GIO]]="X"), "X", IF(AND('Inserimento dati'!$B$3=$L$2, Tabella3[[#This Row],[VEN]]="X"), "X","")))))</f>
        <v/>
      </c>
      <c r="U140" s="75" t="str">
        <f t="shared" ca="1" si="1"/>
        <v/>
      </c>
      <c r="V140" s="32">
        <v>46043.30810185185</v>
      </c>
    </row>
    <row r="141" spans="1:22" s="23" customFormat="1" ht="23.25" hidden="1" x14ac:dyDescent="0.2">
      <c r="A141" s="24"/>
      <c r="B141" s="24">
        <v>4</v>
      </c>
      <c r="C141" s="24" t="str">
        <f>IF(OR(Tabella3[[#This Row],[LUN]]="X",Tabella3[[#This Row],[MAR]]="X",Tabella3[[#This Row],[MER]]="X",Tabella3[[#This Row],[GIO]]="X",Tabella3[[#This Row],[VEN]]="X",),"X","")</f>
        <v/>
      </c>
      <c r="D141" s="25" t="s">
        <v>1619</v>
      </c>
      <c r="E141" s="26" t="s">
        <v>2258</v>
      </c>
      <c r="F141" s="26">
        <v>700</v>
      </c>
      <c r="G141" s="26" t="s">
        <v>2259</v>
      </c>
      <c r="H141" s="27"/>
      <c r="I141" s="27"/>
      <c r="J141" s="27"/>
      <c r="K141" s="27"/>
      <c r="L141" s="27"/>
      <c r="M141" s="26" t="s">
        <v>29</v>
      </c>
      <c r="N141" s="25"/>
      <c r="O141" s="25"/>
      <c r="P141" s="26"/>
      <c r="Q141" s="26"/>
      <c r="R141" s="28"/>
      <c r="S141" s="26"/>
      <c r="T141" s="76" t="str">
        <f ca="1">IF(AND('Inserimento dati'!$B$3=$H$2, Tabella3[[#This Row],[LUN]]="X"), "X",IF(AND('Inserimento dati'!$B$3=$I$2, Tabella3[[#This Row],[MAR]]="X"), "X", IF(AND('Inserimento dati'!$B$3=$J$2, Tabella3[[#This Row],[MER]]="X"), "X",IF(AND('Inserimento dati'!$B$3=$K$2, Tabella3[[#This Row],[GIO]]="X"), "X", IF(AND('Inserimento dati'!$B$3=$L$2, Tabella3[[#This Row],[VEN]]="X"), "X","")))))</f>
        <v/>
      </c>
      <c r="U141" s="75" t="str">
        <f t="shared" ca="1" si="1"/>
        <v>10220465</v>
      </c>
      <c r="V141" s="32">
        <v>46043.308055555557</v>
      </c>
    </row>
    <row r="142" spans="1:22" s="23" customFormat="1" ht="23.25" hidden="1" x14ac:dyDescent="0.2">
      <c r="A142" s="24"/>
      <c r="B142" s="24">
        <v>1</v>
      </c>
      <c r="C142" s="24" t="str">
        <f>IF(OR(Tabella3[[#This Row],[LUN]]="X",Tabella3[[#This Row],[MAR]]="X",Tabella3[[#This Row],[MER]]="X",Tabella3[[#This Row],[GIO]]="X",Tabella3[[#This Row],[VEN]]="X",),"X","")</f>
        <v/>
      </c>
      <c r="D142" s="25" t="s">
        <v>1619</v>
      </c>
      <c r="E142" s="26" t="s">
        <v>2247</v>
      </c>
      <c r="F142" s="26">
        <v>700</v>
      </c>
      <c r="G142" s="26" t="s">
        <v>2248</v>
      </c>
      <c r="H142" s="27"/>
      <c r="I142" s="27"/>
      <c r="J142" s="27"/>
      <c r="K142" s="27"/>
      <c r="L142" s="27"/>
      <c r="M142" s="26" t="s">
        <v>29</v>
      </c>
      <c r="N142" s="25"/>
      <c r="O142" s="25"/>
      <c r="P142" s="26"/>
      <c r="Q142" s="26"/>
      <c r="R142" s="28"/>
      <c r="S142" s="26"/>
      <c r="T142" s="76" t="str">
        <f ca="1">IF(AND('Inserimento dati'!$B$3=$H$2, Tabella3[[#This Row],[LUN]]="X"), "X",IF(AND('Inserimento dati'!$B$3=$I$2, Tabella3[[#This Row],[MAR]]="X"), "X", IF(AND('Inserimento dati'!$B$3=$J$2, Tabella3[[#This Row],[MER]]="X"), "X",IF(AND('Inserimento dati'!$B$3=$K$2, Tabella3[[#This Row],[GIO]]="X"), "X", IF(AND('Inserimento dati'!$B$3=$L$2, Tabella3[[#This Row],[VEN]]="X"), "X","")))))</f>
        <v/>
      </c>
      <c r="U142" s="75" t="str">
        <f t="shared" ca="1" si="1"/>
        <v>10220464</v>
      </c>
      <c r="V142" s="32">
        <v>46043.307997685188</v>
      </c>
    </row>
    <row r="143" spans="1:22" s="23" customFormat="1" ht="45" hidden="1" x14ac:dyDescent="0.2">
      <c r="A143" s="24"/>
      <c r="B143" s="24">
        <v>4</v>
      </c>
      <c r="C143" s="24" t="str">
        <f>IF(OR(Tabella3[[#This Row],[LUN]]="X",Tabella3[[#This Row],[MAR]]="X",Tabella3[[#This Row],[MER]]="X",Tabella3[[#This Row],[GIO]]="X",Tabella3[[#This Row],[VEN]]="X",),"X","")</f>
        <v/>
      </c>
      <c r="D143" s="25" t="s">
        <v>1619</v>
      </c>
      <c r="E143" s="26" t="s">
        <v>2321</v>
      </c>
      <c r="F143" s="26" t="s">
        <v>1683</v>
      </c>
      <c r="G143" s="26" t="s">
        <v>2322</v>
      </c>
      <c r="H143" s="27"/>
      <c r="I143" s="27"/>
      <c r="J143" s="27"/>
      <c r="K143" s="27"/>
      <c r="L143" s="27"/>
      <c r="M143" s="26" t="s">
        <v>29</v>
      </c>
      <c r="N143" s="25"/>
      <c r="O143" s="25"/>
      <c r="P143" s="26"/>
      <c r="Q143" s="26" t="s">
        <v>2323</v>
      </c>
      <c r="R143" s="28">
        <v>45641</v>
      </c>
      <c r="S143" s="28" t="s">
        <v>713</v>
      </c>
      <c r="T143" s="24" t="str">
        <f ca="1">IF(AND('Inserimento dati'!$B$3=$H$2, Tabella3[[#This Row],[LUN]]="X"), "X",IF(AND('Inserimento dati'!$B$3=$I$2, Tabella3[[#This Row],[MAR]]="X"), "X", IF(AND('Inserimento dati'!$B$3=$J$2, Tabella3[[#This Row],[MER]]="X"), "X",IF(AND('Inserimento dati'!$B$3=$K$2, Tabella3[[#This Row],[GIO]]="X"), "X", IF(AND('Inserimento dati'!$B$3=$L$2, Tabella3[[#This Row],[VEN]]="X"), "X","")))))</f>
        <v/>
      </c>
      <c r="U143" s="75" t="str">
        <f t="shared" ca="1" si="1"/>
        <v>10215992</v>
      </c>
      <c r="V143" s="32">
        <v>46043.307893518519</v>
      </c>
    </row>
    <row r="144" spans="1:22" s="23" customFormat="1" ht="45" hidden="1" x14ac:dyDescent="0.2">
      <c r="A144" s="24"/>
      <c r="B144" s="24" t="str">
        <f>IF(OR(A144="x",A144="X"),"",IF(ISBLANK(A144),"X",""))</f>
        <v>X</v>
      </c>
      <c r="C144" s="24" t="str">
        <f>IF(OR(Tabella3[[#This Row],[LUN]]="X",Tabella3[[#This Row],[MAR]]="X",Tabella3[[#This Row],[MER]]="X",Tabella3[[#This Row],[GIO]]="X",Tabella3[[#This Row],[VEN]]="X",),"X","")</f>
        <v/>
      </c>
      <c r="D144" s="25" t="s">
        <v>1619</v>
      </c>
      <c r="E144" s="26" t="s">
        <v>1726</v>
      </c>
      <c r="F144" s="26" t="s">
        <v>1661</v>
      </c>
      <c r="G144" s="26" t="s">
        <v>1727</v>
      </c>
      <c r="H144" s="27"/>
      <c r="I144" s="27"/>
      <c r="J144" s="27"/>
      <c r="K144" s="27"/>
      <c r="L144" s="27"/>
      <c r="M144" s="26" t="s">
        <v>29</v>
      </c>
      <c r="N144" s="25"/>
      <c r="O144" s="25"/>
      <c r="P144" s="26"/>
      <c r="Q144" s="26" t="s">
        <v>1728</v>
      </c>
      <c r="R144" s="28"/>
      <c r="S144" s="26"/>
      <c r="T144" s="77" t="str">
        <f ca="1">IF(AND('Inserimento dati'!$B$3=$H$2, Tabella3[[#This Row],[LUN]]="X"), "X",IF(AND('Inserimento dati'!$B$3=$I$2, Tabella3[[#This Row],[MAR]]="X"), "X", IF(AND('Inserimento dati'!$B$3=$J$2, Tabella3[[#This Row],[MER]]="X"), "X",IF(AND('Inserimento dati'!$B$3=$K$2, Tabella3[[#This Row],[GIO]]="X"), "X", IF(AND('Inserimento dati'!$B$3=$L$2, Tabella3[[#This Row],[VEN]]="X"), "X","")))))</f>
        <v/>
      </c>
      <c r="U144" s="75" t="str">
        <f t="shared" ca="1" si="1"/>
        <v/>
      </c>
      <c r="V144" s="32">
        <v>46043.307858796295</v>
      </c>
    </row>
    <row r="145" spans="1:22" s="23" customFormat="1" ht="30" hidden="1" x14ac:dyDescent="0.2">
      <c r="A145" s="24"/>
      <c r="B145" s="24" t="str">
        <f>IF(OR(A145="x",A145="X"),"",IF(ISBLANK(A145),"X",""))</f>
        <v>X</v>
      </c>
      <c r="C145" s="24" t="str">
        <f>IF(OR(Tabella3[[#This Row],[LUN]]="X",Tabella3[[#This Row],[MAR]]="X",Tabella3[[#This Row],[MER]]="X",Tabella3[[#This Row],[GIO]]="X",Tabella3[[#This Row],[VEN]]="X",),"X","")</f>
        <v/>
      </c>
      <c r="D145" s="25" t="s">
        <v>1619</v>
      </c>
      <c r="E145" s="26" t="s">
        <v>2202</v>
      </c>
      <c r="F145" s="26" t="s">
        <v>1661</v>
      </c>
      <c r="G145" s="26" t="s">
        <v>2203</v>
      </c>
      <c r="H145" s="27"/>
      <c r="I145" s="27"/>
      <c r="J145" s="27"/>
      <c r="K145" s="27"/>
      <c r="L145" s="27"/>
      <c r="M145" s="26" t="s">
        <v>29</v>
      </c>
      <c r="N145" s="25"/>
      <c r="O145" s="25"/>
      <c r="P145" s="26"/>
      <c r="Q145" s="26"/>
      <c r="R145" s="28">
        <v>45785</v>
      </c>
      <c r="S145" s="26" t="s">
        <v>44</v>
      </c>
      <c r="T145" s="77" t="str">
        <f ca="1">IF(AND('Inserimento dati'!$B$3=$H$2, Tabella3[[#This Row],[LUN]]="X"), "X",IF(AND('Inserimento dati'!$B$3=$I$2, Tabella3[[#This Row],[MAR]]="X"), "X", IF(AND('Inserimento dati'!$B$3=$J$2, Tabella3[[#This Row],[MER]]="X"), "X",IF(AND('Inserimento dati'!$B$3=$K$2, Tabella3[[#This Row],[GIO]]="X"), "X", IF(AND('Inserimento dati'!$B$3=$L$2, Tabella3[[#This Row],[VEN]]="X"), "X","")))))</f>
        <v/>
      </c>
      <c r="U145" s="75" t="str">
        <f t="shared" ca="1" si="1"/>
        <v/>
      </c>
      <c r="V145" s="32">
        <v>46043.30773148148</v>
      </c>
    </row>
    <row r="146" spans="1:22" s="23" customFormat="1" ht="30" hidden="1" x14ac:dyDescent="0.2">
      <c r="A146" s="24"/>
      <c r="B146" s="24" t="str">
        <f>IF(OR(A146="x",A146="X"),"",IF(ISBLANK(A146),"X",""))</f>
        <v>X</v>
      </c>
      <c r="C146" s="24" t="str">
        <f>IF(OR(Tabella3[[#This Row],[LUN]]="X",Tabella3[[#This Row],[MAR]]="X",Tabella3[[#This Row],[MER]]="X",Tabella3[[#This Row],[GIO]]="X",Tabella3[[#This Row],[VEN]]="X",),"X","")</f>
        <v/>
      </c>
      <c r="D146" s="25" t="s">
        <v>1619</v>
      </c>
      <c r="E146" s="26" t="s">
        <v>2204</v>
      </c>
      <c r="F146" s="26" t="s">
        <v>1661</v>
      </c>
      <c r="G146" s="26" t="s">
        <v>2205</v>
      </c>
      <c r="H146" s="27"/>
      <c r="I146" s="27"/>
      <c r="J146" s="27"/>
      <c r="K146" s="27"/>
      <c r="L146" s="27"/>
      <c r="M146" s="26" t="s">
        <v>29</v>
      </c>
      <c r="N146" s="25"/>
      <c r="O146" s="25"/>
      <c r="P146" s="26"/>
      <c r="Q146" s="26"/>
      <c r="R146" s="28">
        <v>45785</v>
      </c>
      <c r="S146" s="26" t="s">
        <v>44</v>
      </c>
      <c r="T146" s="77" t="str">
        <f ca="1">IF(AND('Inserimento dati'!$B$3=$H$2, Tabella3[[#This Row],[LUN]]="X"), "X",IF(AND('Inserimento dati'!$B$3=$I$2, Tabella3[[#This Row],[MAR]]="X"), "X", IF(AND('Inserimento dati'!$B$3=$J$2, Tabella3[[#This Row],[MER]]="X"), "X",IF(AND('Inserimento dati'!$B$3=$K$2, Tabella3[[#This Row],[GIO]]="X"), "X", IF(AND('Inserimento dati'!$B$3=$L$2, Tabella3[[#This Row],[VEN]]="X"), "X","")))))</f>
        <v/>
      </c>
      <c r="U146" s="75" t="str">
        <f t="shared" ca="1" si="1"/>
        <v/>
      </c>
      <c r="V146" s="32">
        <v>46043.307685185187</v>
      </c>
    </row>
    <row r="147" spans="1:22" s="23" customFormat="1" ht="30" hidden="1" x14ac:dyDescent="0.2">
      <c r="A147" s="24"/>
      <c r="B147" s="24" t="s">
        <v>109</v>
      </c>
      <c r="C147" s="24" t="str">
        <f>IF(OR(Tabella3[[#This Row],[LUN]]="X",Tabella3[[#This Row],[MAR]]="X",Tabella3[[#This Row],[MER]]="X",Tabella3[[#This Row],[GIO]]="X",Tabella3[[#This Row],[VEN]]="X",),"X","")</f>
        <v/>
      </c>
      <c r="D147" s="25" t="s">
        <v>1619</v>
      </c>
      <c r="E147" s="26" t="s">
        <v>1735</v>
      </c>
      <c r="F147" s="26">
        <v>1100</v>
      </c>
      <c r="G147" s="26" t="s">
        <v>1736</v>
      </c>
      <c r="H147" s="27"/>
      <c r="I147" s="27"/>
      <c r="J147" s="27"/>
      <c r="K147" s="27"/>
      <c r="L147" s="27"/>
      <c r="M147" s="26" t="s">
        <v>29</v>
      </c>
      <c r="N147" s="25"/>
      <c r="O147" s="25"/>
      <c r="P147" s="26"/>
      <c r="Q147" s="26" t="s">
        <v>1737</v>
      </c>
      <c r="R147" s="28">
        <v>45813</v>
      </c>
      <c r="S147" s="26" t="s">
        <v>1738</v>
      </c>
      <c r="T147" s="77" t="str">
        <f ca="1">IF(AND('Inserimento dati'!$B$3=$H$2, Tabella3[[#This Row],[LUN]]="X"), "X",IF(AND('Inserimento dati'!$B$3=$I$2, Tabella3[[#This Row],[MAR]]="X"), "X", IF(AND('Inserimento dati'!$B$3=$J$2, Tabella3[[#This Row],[MER]]="X"), "X",IF(AND('Inserimento dati'!$B$3=$K$2, Tabella3[[#This Row],[GIO]]="X"), "X", IF(AND('Inserimento dati'!$B$3=$L$2, Tabella3[[#This Row],[VEN]]="X"), "X","")))))</f>
        <v/>
      </c>
      <c r="U147" s="75" t="str">
        <f t="shared" ca="1" si="1"/>
        <v xml:space="preserve"> 1022278</v>
      </c>
      <c r="V147" s="32">
        <v>46043.307638888888</v>
      </c>
    </row>
    <row r="148" spans="1:22" s="23" customFormat="1" ht="23.25" hidden="1" x14ac:dyDescent="0.2">
      <c r="A148" s="24"/>
      <c r="B148" s="24" t="str">
        <f>IF(OR(A148="x",A148="X"),"",IF(ISBLANK(A148),"X",""))</f>
        <v>X</v>
      </c>
      <c r="C148" s="24" t="str">
        <f>IF(OR(Tabella3[[#This Row],[LUN]]="X",Tabella3[[#This Row],[MAR]]="X",Tabella3[[#This Row],[MER]]="X",Tabella3[[#This Row],[GIO]]="X",Tabella3[[#This Row],[VEN]]="X",),"X","")</f>
        <v/>
      </c>
      <c r="D148" s="25" t="s">
        <v>1619</v>
      </c>
      <c r="E148" s="26" t="s">
        <v>1749</v>
      </c>
      <c r="F148" s="26">
        <v>2200</v>
      </c>
      <c r="G148" s="26" t="s">
        <v>1750</v>
      </c>
      <c r="H148" s="27"/>
      <c r="I148" s="27"/>
      <c r="J148" s="27"/>
      <c r="K148" s="27"/>
      <c r="L148" s="27"/>
      <c r="M148" s="26" t="s">
        <v>29</v>
      </c>
      <c r="N148" s="25"/>
      <c r="O148" s="25"/>
      <c r="P148" s="26"/>
      <c r="Q148" s="26" t="s">
        <v>1751</v>
      </c>
      <c r="R148" s="28">
        <v>45779</v>
      </c>
      <c r="S148" s="26" t="s">
        <v>35</v>
      </c>
      <c r="T148" s="77" t="str">
        <f ca="1">IF(AND('Inserimento dati'!$B$3=$H$2, Tabella3[[#This Row],[LUN]]="X"), "X",IF(AND('Inserimento dati'!$B$3=$I$2, Tabella3[[#This Row],[MAR]]="X"), "X", IF(AND('Inserimento dati'!$B$3=$J$2, Tabella3[[#This Row],[MER]]="X"), "X",IF(AND('Inserimento dati'!$B$3=$K$2, Tabella3[[#This Row],[GIO]]="X"), "X", IF(AND('Inserimento dati'!$B$3=$L$2, Tabella3[[#This Row],[VEN]]="X"), "X","")))))</f>
        <v/>
      </c>
      <c r="U148" s="75" t="str">
        <f t="shared" ca="1" si="1"/>
        <v/>
      </c>
      <c r="V148" s="32">
        <v>46043.307604166665</v>
      </c>
    </row>
    <row r="149" spans="1:22" s="23" customFormat="1" ht="23.25" hidden="1" x14ac:dyDescent="0.2">
      <c r="A149" s="24"/>
      <c r="B149" s="24" t="str">
        <f>IF(OR(A149="x",A149="X"),"",IF(ISBLANK(A149),"X",""))</f>
        <v>X</v>
      </c>
      <c r="C149" s="24" t="str">
        <f>IF(OR(Tabella3[[#This Row],[LUN]]="X",Tabella3[[#This Row],[MAR]]="X",Tabella3[[#This Row],[MER]]="X",Tabella3[[#This Row],[GIO]]="X",Tabella3[[#This Row],[VEN]]="X",),"X","")</f>
        <v/>
      </c>
      <c r="D149" s="25" t="s">
        <v>1619</v>
      </c>
      <c r="E149" s="26" t="s">
        <v>1746</v>
      </c>
      <c r="F149" s="26" t="s">
        <v>1747</v>
      </c>
      <c r="G149" s="26" t="s">
        <v>1748</v>
      </c>
      <c r="H149" s="27"/>
      <c r="I149" s="27"/>
      <c r="J149" s="27"/>
      <c r="K149" s="27"/>
      <c r="L149" s="27"/>
      <c r="M149" s="26" t="s">
        <v>29</v>
      </c>
      <c r="N149" s="25"/>
      <c r="O149" s="25"/>
      <c r="P149" s="26"/>
      <c r="Q149" s="26"/>
      <c r="R149" s="28">
        <v>45779</v>
      </c>
      <c r="S149" s="26"/>
      <c r="T149" s="77" t="str">
        <f ca="1">IF(AND('Inserimento dati'!$B$3=$H$2, Tabella3[[#This Row],[LUN]]="X"), "X",IF(AND('Inserimento dati'!$B$3=$I$2, Tabella3[[#This Row],[MAR]]="X"), "X", IF(AND('Inserimento dati'!$B$3=$J$2, Tabella3[[#This Row],[MER]]="X"), "X",IF(AND('Inserimento dati'!$B$3=$K$2, Tabella3[[#This Row],[GIO]]="X"), "X", IF(AND('Inserimento dati'!$B$3=$L$2, Tabella3[[#This Row],[VEN]]="X"), "X","")))))</f>
        <v/>
      </c>
      <c r="U149" s="75" t="str">
        <f t="shared" ca="1" si="1"/>
        <v xml:space="preserve"> 1022303</v>
      </c>
      <c r="V149" s="32">
        <v>46043.307557870372</v>
      </c>
    </row>
    <row r="150" spans="1:22" s="23" customFormat="1" ht="30" hidden="1" x14ac:dyDescent="0.2">
      <c r="A150" s="24"/>
      <c r="B150" s="24" t="s">
        <v>109</v>
      </c>
      <c r="C150" s="24" t="str">
        <f>IF(OR(Tabella3[[#This Row],[LUN]]="X",Tabella3[[#This Row],[MAR]]="X",Tabella3[[#This Row],[MER]]="X",Tabella3[[#This Row],[GIO]]="X",Tabella3[[#This Row],[VEN]]="X",),"X","")</f>
        <v/>
      </c>
      <c r="D150" s="25" t="s">
        <v>1619</v>
      </c>
      <c r="E150" s="26" t="s">
        <v>1739</v>
      </c>
      <c r="F150" s="26" t="s">
        <v>1631</v>
      </c>
      <c r="G150" s="26" t="s">
        <v>1740</v>
      </c>
      <c r="H150" s="27"/>
      <c r="I150" s="27"/>
      <c r="J150" s="27"/>
      <c r="K150" s="27"/>
      <c r="L150" s="27"/>
      <c r="M150" s="26" t="s">
        <v>29</v>
      </c>
      <c r="N150" s="25"/>
      <c r="O150" s="25"/>
      <c r="P150" s="26"/>
      <c r="Q150" s="26" t="s">
        <v>1741</v>
      </c>
      <c r="R150" s="28">
        <v>45779</v>
      </c>
      <c r="S150" s="26" t="s">
        <v>1742</v>
      </c>
      <c r="T150" s="77" t="str">
        <f ca="1">IF(AND('Inserimento dati'!$B$3=$H$2, Tabella3[[#This Row],[LUN]]="X"), "X",IF(AND('Inserimento dati'!$B$3=$I$2, Tabella3[[#This Row],[MAR]]="X"), "X", IF(AND('Inserimento dati'!$B$3=$J$2, Tabella3[[#This Row],[MER]]="X"), "X",IF(AND('Inserimento dati'!$B$3=$K$2, Tabella3[[#This Row],[GIO]]="X"), "X", IF(AND('Inserimento dati'!$B$3=$L$2, Tabella3[[#This Row],[VEN]]="X"), "X","")))))</f>
        <v/>
      </c>
      <c r="U150" s="75" t="str">
        <f t="shared" ca="1" si="1"/>
        <v/>
      </c>
      <c r="V150" s="32">
        <v>46043.307523148149</v>
      </c>
    </row>
    <row r="151" spans="1:22" s="23" customFormat="1" ht="30" hidden="1" x14ac:dyDescent="0.2">
      <c r="A151" s="24"/>
      <c r="B151" s="24" t="str">
        <f>IF(OR(A151="x",A151="X"),"",IF(ISBLANK(A151),"X",""))</f>
        <v>X</v>
      </c>
      <c r="C151" s="24" t="str">
        <f>IF(OR(Tabella3[[#This Row],[LUN]]="X",Tabella3[[#This Row],[MAR]]="X",Tabella3[[#This Row],[MER]]="X",Tabella3[[#This Row],[GIO]]="X",Tabella3[[#This Row],[VEN]]="X",),"X","")</f>
        <v/>
      </c>
      <c r="D151" s="25" t="s">
        <v>1619</v>
      </c>
      <c r="E151" s="26" t="s">
        <v>1752</v>
      </c>
      <c r="F151" s="26" t="s">
        <v>1631</v>
      </c>
      <c r="G151" s="26" t="s">
        <v>1753</v>
      </c>
      <c r="H151" s="27"/>
      <c r="I151" s="27"/>
      <c r="J151" s="27"/>
      <c r="K151" s="27"/>
      <c r="L151" s="27"/>
      <c r="M151" s="26" t="s">
        <v>29</v>
      </c>
      <c r="N151" s="25"/>
      <c r="O151" s="25"/>
      <c r="P151" s="26"/>
      <c r="Q151" s="26" t="s">
        <v>1754</v>
      </c>
      <c r="R151" s="28">
        <v>45775</v>
      </c>
      <c r="S151" s="26" t="s">
        <v>64</v>
      </c>
      <c r="T151" s="77" t="str">
        <f ca="1">IF(AND('Inserimento dati'!$B$3=$H$2, Tabella3[[#This Row],[LUN]]="X"), "X",IF(AND('Inserimento dati'!$B$3=$I$2, Tabella3[[#This Row],[MAR]]="X"), "X", IF(AND('Inserimento dati'!$B$3=$J$2, Tabella3[[#This Row],[MER]]="X"), "X",IF(AND('Inserimento dati'!$B$3=$K$2, Tabella3[[#This Row],[GIO]]="X"), "X", IF(AND('Inserimento dati'!$B$3=$L$2, Tabella3[[#This Row],[VEN]]="X"), "X","")))))</f>
        <v/>
      </c>
      <c r="U151" s="75" t="str">
        <f t="shared" ca="1" si="1"/>
        <v xml:space="preserve"> 1022278</v>
      </c>
      <c r="V151" s="32">
        <v>46043.307476851849</v>
      </c>
    </row>
    <row r="152" spans="1:22" s="23" customFormat="1" ht="30" hidden="1" x14ac:dyDescent="0.2">
      <c r="A152" s="24"/>
      <c r="B152" s="24" t="str">
        <f>IF(OR(A152="x",A152="X"),"",IF(ISBLANK(A152),"X",""))</f>
        <v>X</v>
      </c>
      <c r="C152" s="24" t="str">
        <f>IF(OR(Tabella3[[#This Row],[LUN]]="X",Tabella3[[#This Row],[MAR]]="X",Tabella3[[#This Row],[MER]]="X",Tabella3[[#This Row],[GIO]]="X",Tabella3[[#This Row],[VEN]]="X",),"X","")</f>
        <v/>
      </c>
      <c r="D152" s="25" t="s">
        <v>1619</v>
      </c>
      <c r="E152" s="26" t="s">
        <v>1755</v>
      </c>
      <c r="F152" s="26">
        <v>800</v>
      </c>
      <c r="G152" s="26" t="s">
        <v>1756</v>
      </c>
      <c r="H152" s="27"/>
      <c r="I152" s="27"/>
      <c r="J152" s="27"/>
      <c r="K152" s="27"/>
      <c r="L152" s="27"/>
      <c r="M152" s="26" t="s">
        <v>29</v>
      </c>
      <c r="N152" s="25"/>
      <c r="O152" s="25"/>
      <c r="P152" s="26"/>
      <c r="Q152" s="26" t="s">
        <v>1757</v>
      </c>
      <c r="R152" s="28">
        <v>45775</v>
      </c>
      <c r="S152" s="26" t="s">
        <v>1758</v>
      </c>
      <c r="T152" s="77" t="str">
        <f ca="1">IF(AND('Inserimento dati'!$B$3=$H$2, Tabella3[[#This Row],[LUN]]="X"), "X",IF(AND('Inserimento dati'!$B$3=$I$2, Tabella3[[#This Row],[MAR]]="X"), "X", IF(AND('Inserimento dati'!$B$3=$J$2, Tabella3[[#This Row],[MER]]="X"), "X",IF(AND('Inserimento dati'!$B$3=$K$2, Tabella3[[#This Row],[GIO]]="X"), "X", IF(AND('Inserimento dati'!$B$3=$L$2, Tabella3[[#This Row],[VEN]]="X"), "X","")))))</f>
        <v/>
      </c>
      <c r="U152" s="75" t="str">
        <f t="shared" ca="1" si="1"/>
        <v xml:space="preserve"> 1022278</v>
      </c>
      <c r="V152" s="32">
        <v>46043.307430555556</v>
      </c>
    </row>
    <row r="153" spans="1:22" s="23" customFormat="1" ht="23.25" hidden="1" x14ac:dyDescent="0.2">
      <c r="A153" s="24"/>
      <c r="B153" s="24" t="str">
        <f>IF(OR(A153="x",A153="X"),"",IF(ISBLANK(A153),"X",""))</f>
        <v>X</v>
      </c>
      <c r="C153" s="24" t="str">
        <f>IF(OR(Tabella3[[#This Row],[LUN]]="X",Tabella3[[#This Row],[MAR]]="X",Tabella3[[#This Row],[MER]]="X",Tabella3[[#This Row],[GIO]]="X",Tabella3[[#This Row],[VEN]]="X",),"X","")</f>
        <v/>
      </c>
      <c r="D153" s="25" t="s">
        <v>1619</v>
      </c>
      <c r="E153" s="26" t="s">
        <v>1762</v>
      </c>
      <c r="F153" s="26">
        <v>1800</v>
      </c>
      <c r="G153" s="26" t="s">
        <v>1763</v>
      </c>
      <c r="H153" s="27"/>
      <c r="I153" s="27"/>
      <c r="J153" s="27"/>
      <c r="K153" s="27"/>
      <c r="L153" s="27"/>
      <c r="M153" s="26" t="s">
        <v>29</v>
      </c>
      <c r="N153" s="29"/>
      <c r="O153" s="29"/>
      <c r="P153" s="28"/>
      <c r="Q153" s="28" t="s">
        <v>1764</v>
      </c>
      <c r="R153" s="28">
        <v>45771</v>
      </c>
      <c r="S153" s="28" t="s">
        <v>35</v>
      </c>
      <c r="T153" s="77" t="str">
        <f ca="1">IF(AND('Inserimento dati'!$B$3=$H$2, Tabella3[[#This Row],[LUN]]="X"), "X",IF(AND('Inserimento dati'!$B$3=$I$2, Tabella3[[#This Row],[MAR]]="X"), "X", IF(AND('Inserimento dati'!$B$3=$J$2, Tabella3[[#This Row],[MER]]="X"), "X",IF(AND('Inserimento dati'!$B$3=$K$2, Tabella3[[#This Row],[GIO]]="X"), "X", IF(AND('Inserimento dati'!$B$3=$L$2, Tabella3[[#This Row],[VEN]]="X"), "X","")))))</f>
        <v/>
      </c>
      <c r="U153" s="75" t="str">
        <f t="shared" ca="1" si="1"/>
        <v/>
      </c>
      <c r="V153" s="32">
        <v>46043.307384259257</v>
      </c>
    </row>
    <row r="154" spans="1:22" s="23" customFormat="1" ht="23.25" hidden="1" x14ac:dyDescent="0.2">
      <c r="A154" s="24"/>
      <c r="B154" s="24">
        <v>4</v>
      </c>
      <c r="C154" s="24" t="str">
        <f>IF(OR(Tabella3[[#This Row],[LUN]]="X",Tabella3[[#This Row],[MAR]]="X",Tabella3[[#This Row],[MER]]="X",Tabella3[[#This Row],[GIO]]="X",Tabella3[[#This Row],[VEN]]="X",),"X","")</f>
        <v/>
      </c>
      <c r="D154" s="25" t="s">
        <v>1619</v>
      </c>
      <c r="E154" s="26" t="s">
        <v>2316</v>
      </c>
      <c r="F154" s="26" t="s">
        <v>1648</v>
      </c>
      <c r="G154" s="26" t="s">
        <v>2317</v>
      </c>
      <c r="H154" s="27"/>
      <c r="I154" s="27"/>
      <c r="J154" s="27"/>
      <c r="K154" s="27"/>
      <c r="L154" s="27"/>
      <c r="M154" s="26" t="s">
        <v>29</v>
      </c>
      <c r="N154" s="29" t="s">
        <v>109</v>
      </c>
      <c r="O154" s="29"/>
      <c r="P154" s="28"/>
      <c r="Q154" s="28" t="s">
        <v>2318</v>
      </c>
      <c r="R154" s="28"/>
      <c r="S154" s="28"/>
      <c r="T154" s="77" t="str">
        <f ca="1">IF(AND('Inserimento dati'!$B$3=$H$2, Tabella3[[#This Row],[LUN]]="X"), "X",IF(AND('Inserimento dati'!$B$3=$I$2, Tabella3[[#This Row],[MAR]]="X"), "X", IF(AND('Inserimento dati'!$B$3=$J$2, Tabella3[[#This Row],[MER]]="X"), "X",IF(AND('Inserimento dati'!$B$3=$K$2, Tabella3[[#This Row],[GIO]]="X"), "X", IF(AND('Inserimento dati'!$B$3=$L$2, Tabella3[[#This Row],[VEN]]="X"), "X","")))))</f>
        <v/>
      </c>
      <c r="U154" s="75" t="str">
        <f t="shared" ca="1" si="1"/>
        <v>10215887</v>
      </c>
      <c r="V154" s="32">
        <v>46038.437314814815</v>
      </c>
    </row>
    <row r="155" spans="1:22" s="23" customFormat="1" ht="23.25" hidden="1" x14ac:dyDescent="0.2">
      <c r="A155" s="24"/>
      <c r="B155" s="24">
        <v>4</v>
      </c>
      <c r="C155" s="24" t="str">
        <f>IF(OR(Tabella3[[#This Row],[LUN]]="X",Tabella3[[#This Row],[MAR]]="X",Tabella3[[#This Row],[MER]]="X",Tabella3[[#This Row],[GIO]]="X",Tabella3[[#This Row],[VEN]]="X",),"X","")</f>
        <v/>
      </c>
      <c r="D155" s="25" t="s">
        <v>1619</v>
      </c>
      <c r="E155" s="26" t="s">
        <v>2262</v>
      </c>
      <c r="F155" s="26">
        <v>2200</v>
      </c>
      <c r="G155" s="26" t="s">
        <v>2263</v>
      </c>
      <c r="H155" s="27"/>
      <c r="I155" s="27"/>
      <c r="J155" s="27"/>
      <c r="K155" s="27"/>
      <c r="L155" s="27"/>
      <c r="M155" s="26" t="s">
        <v>29</v>
      </c>
      <c r="N155" s="25"/>
      <c r="O155" s="25"/>
      <c r="P155" s="26"/>
      <c r="Q155" s="26"/>
      <c r="R155" s="28"/>
      <c r="S155" s="26"/>
      <c r="T155" s="77" t="str">
        <f ca="1">IF(AND('Inserimento dati'!$B$3=$H$2, Tabella3[[#This Row],[LUN]]="X"), "X",IF(AND('Inserimento dati'!$B$3=$I$2, Tabella3[[#This Row],[MAR]]="X"), "X", IF(AND('Inserimento dati'!$B$3=$J$2, Tabella3[[#This Row],[MER]]="X"), "X",IF(AND('Inserimento dati'!$B$3=$K$2, Tabella3[[#This Row],[GIO]]="X"), "X", IF(AND('Inserimento dati'!$B$3=$L$2, Tabella3[[#This Row],[VEN]]="X"), "X","")))))</f>
        <v/>
      </c>
      <c r="U155" s="75" t="str">
        <f t="shared" ref="U155:U218" ca="1" si="2">IFERROR(MID(G155,_xlfn.AGGREGATE(15,6,(ROW(INDIRECT("1:"&amp;LEN(G155)-7)))/(ISNUMBER(--MID(G155,ROW(INDIRECT("1:"&amp;LEN(G155)-7)),8))),1),8),"")</f>
        <v>10222453</v>
      </c>
      <c r="V155" s="32">
        <v>46038.28466435185</v>
      </c>
    </row>
    <row r="156" spans="1:22" s="23" customFormat="1" ht="30" hidden="1" x14ac:dyDescent="0.2">
      <c r="A156" s="24"/>
      <c r="B156" s="24" t="str">
        <f>IF(OR(A156="x",A156="X"),"",IF(ISBLANK(A156),"X",""))</f>
        <v>X</v>
      </c>
      <c r="C156" s="24" t="str">
        <f>IF(OR(Tabella3[[#This Row],[LUN]]="X",Tabella3[[#This Row],[MAR]]="X",Tabella3[[#This Row],[MER]]="X",Tabella3[[#This Row],[GIO]]="X",Tabella3[[#This Row],[VEN]]="X",),"X","")</f>
        <v/>
      </c>
      <c r="D156" s="25" t="s">
        <v>1619</v>
      </c>
      <c r="E156" s="26" t="s">
        <v>1769</v>
      </c>
      <c r="F156" s="26" t="s">
        <v>1631</v>
      </c>
      <c r="G156" s="26" t="s">
        <v>1770</v>
      </c>
      <c r="H156" s="27"/>
      <c r="I156" s="27"/>
      <c r="J156" s="27"/>
      <c r="K156" s="27"/>
      <c r="L156" s="27"/>
      <c r="M156" s="26" t="s">
        <v>29</v>
      </c>
      <c r="N156" s="25"/>
      <c r="O156" s="25"/>
      <c r="P156" s="26"/>
      <c r="Q156" s="26" t="s">
        <v>1771</v>
      </c>
      <c r="R156" s="28">
        <v>45770</v>
      </c>
      <c r="S156" s="26" t="s">
        <v>68</v>
      </c>
      <c r="T156" s="77" t="str">
        <f ca="1">IF(AND('Inserimento dati'!$B$3=$H$2, Tabella3[[#This Row],[LUN]]="X"), "X",IF(AND('Inserimento dati'!$B$3=$I$2, Tabella3[[#This Row],[MAR]]="X"), "X", IF(AND('Inserimento dati'!$B$3=$J$2, Tabella3[[#This Row],[MER]]="X"), "X",IF(AND('Inserimento dati'!$B$3=$K$2, Tabella3[[#This Row],[GIO]]="X"), "X", IF(AND('Inserimento dati'!$B$3=$L$2, Tabella3[[#This Row],[VEN]]="X"), "X","")))))</f>
        <v/>
      </c>
      <c r="U156" s="75" t="str">
        <f t="shared" ca="1" si="2"/>
        <v/>
      </c>
      <c r="V156" s="32">
        <v>46037.407430555555</v>
      </c>
    </row>
    <row r="157" spans="1:22" s="23" customFormat="1" ht="23.25" hidden="1" x14ac:dyDescent="0.2">
      <c r="A157" s="24"/>
      <c r="B157" s="24" t="str">
        <f>IF(OR(A157="x",A157="X"),"",IF(ISBLANK(A157),"X",""))</f>
        <v>X</v>
      </c>
      <c r="C157" s="24" t="str">
        <f>IF(OR(Tabella3[[#This Row],[LUN]]="X",Tabella3[[#This Row],[MAR]]="X",Tabella3[[#This Row],[MER]]="X",Tabella3[[#This Row],[GIO]]="X",Tabella3[[#This Row],[VEN]]="X",),"X","")</f>
        <v/>
      </c>
      <c r="D157" s="25" t="s">
        <v>1619</v>
      </c>
      <c r="E157" s="26" t="s">
        <v>1671</v>
      </c>
      <c r="F157" s="26" t="s">
        <v>1672</v>
      </c>
      <c r="G157" s="26" t="s">
        <v>1673</v>
      </c>
      <c r="H157" s="27"/>
      <c r="I157" s="27"/>
      <c r="J157" s="27"/>
      <c r="K157" s="27"/>
      <c r="L157" s="27"/>
      <c r="M157" s="26" t="s">
        <v>29</v>
      </c>
      <c r="N157" s="25"/>
      <c r="O157" s="25"/>
      <c r="P157" s="26"/>
      <c r="Q157" s="26" t="s">
        <v>559</v>
      </c>
      <c r="R157" s="28">
        <v>45765</v>
      </c>
      <c r="S157" s="26" t="s">
        <v>44</v>
      </c>
      <c r="T157" s="30" t="str">
        <f ca="1">IF(AND('Inserimento dati'!$B$3=$H$2, Tabella3[[#This Row],[LUN]]="X"), "X",IF(AND('Inserimento dati'!$B$3=$I$2, Tabella3[[#This Row],[MAR]]="X"), "X", IF(AND('Inserimento dati'!$B$3=$J$2, Tabella3[[#This Row],[MER]]="X"), "X",IF(AND('Inserimento dati'!$B$3=$K$2, Tabella3[[#This Row],[GIO]]="X"), "X", IF(AND('Inserimento dati'!$B$3=$L$2, Tabella3[[#This Row],[VEN]]="X"), "X","")))))</f>
        <v/>
      </c>
      <c r="U157" s="61" t="str">
        <f t="shared" ca="1" si="2"/>
        <v xml:space="preserve"> 1800015</v>
      </c>
      <c r="V157" s="32">
        <v>46037.299675925926</v>
      </c>
    </row>
    <row r="158" spans="1:22" s="23" customFormat="1" ht="23.25" hidden="1" x14ac:dyDescent="0.2">
      <c r="A158" s="24"/>
      <c r="B158" s="24">
        <v>4</v>
      </c>
      <c r="C158" s="24" t="str">
        <f>IF(OR(Tabella3[[#This Row],[LUN]]="X",Tabella3[[#This Row],[MAR]]="X",Tabella3[[#This Row],[MER]]="X",Tabella3[[#This Row],[GIO]]="X",Tabella3[[#This Row],[VEN]]="X",),"X","")</f>
        <v/>
      </c>
      <c r="D158" s="25" t="s">
        <v>1619</v>
      </c>
      <c r="E158" s="26" t="s">
        <v>2264</v>
      </c>
      <c r="F158" s="26" t="s">
        <v>1648</v>
      </c>
      <c r="G158" s="26" t="s">
        <v>2265</v>
      </c>
      <c r="H158" s="27"/>
      <c r="I158" s="27"/>
      <c r="J158" s="27"/>
      <c r="K158" s="27"/>
      <c r="L158" s="27"/>
      <c r="M158" s="26" t="s">
        <v>29</v>
      </c>
      <c r="N158" s="25"/>
      <c r="O158" s="25"/>
      <c r="P158" s="26"/>
      <c r="Q158" s="26"/>
      <c r="R158" s="28"/>
      <c r="S158" s="26"/>
      <c r="T158" s="77" t="str">
        <f ca="1">IF(AND('Inserimento dati'!$B$3=$H$2, Tabella3[[#This Row],[LUN]]="X"), "X",IF(AND('Inserimento dati'!$B$3=$I$2, Tabella3[[#This Row],[MAR]]="X"), "X", IF(AND('Inserimento dati'!$B$3=$J$2, Tabella3[[#This Row],[MER]]="X"), "X",IF(AND('Inserimento dati'!$B$3=$K$2, Tabella3[[#This Row],[GIO]]="X"), "X", IF(AND('Inserimento dati'!$B$3=$L$2, Tabella3[[#This Row],[VEN]]="X"), "X","")))))</f>
        <v/>
      </c>
      <c r="U158" s="75" t="str">
        <f t="shared" ca="1" si="2"/>
        <v>10222225</v>
      </c>
      <c r="V158" s="32">
        <v>46037.295046296298</v>
      </c>
    </row>
    <row r="159" spans="1:22" s="23" customFormat="1" ht="60" hidden="1" x14ac:dyDescent="0.2">
      <c r="A159" s="24"/>
      <c r="B159" s="24" t="str">
        <f>IF(OR(A159="x",A159="X"),"",IF(ISBLANK(A159),"X",""))</f>
        <v>X</v>
      </c>
      <c r="C159" s="24" t="str">
        <f>IF(OR(Tabella3[[#This Row],[LUN]]="X",Tabella3[[#This Row],[MAR]]="X",Tabella3[[#This Row],[MER]]="X",Tabella3[[#This Row],[GIO]]="X",Tabella3[[#This Row],[VEN]]="X",),"X","")</f>
        <v/>
      </c>
      <c r="D159" s="25" t="s">
        <v>1619</v>
      </c>
      <c r="E159" s="26" t="s">
        <v>2182</v>
      </c>
      <c r="F159" s="26" t="s">
        <v>1683</v>
      </c>
      <c r="G159" s="26" t="s">
        <v>2183</v>
      </c>
      <c r="H159" s="27"/>
      <c r="I159" s="27"/>
      <c r="J159" s="27"/>
      <c r="K159" s="27"/>
      <c r="L159" s="27"/>
      <c r="M159" s="26" t="s">
        <v>29</v>
      </c>
      <c r="N159" s="25"/>
      <c r="O159" s="25"/>
      <c r="P159" s="26"/>
      <c r="Q159" s="26" t="s">
        <v>2184</v>
      </c>
      <c r="R159" s="28">
        <v>45784</v>
      </c>
      <c r="S159" s="26" t="s">
        <v>76</v>
      </c>
      <c r="T159" s="77" t="str">
        <f ca="1">IF(AND('Inserimento dati'!$B$3=$H$2, Tabella3[[#This Row],[LUN]]="X"), "X",IF(AND('Inserimento dati'!$B$3=$I$2, Tabella3[[#This Row],[MAR]]="X"), "X", IF(AND('Inserimento dati'!$B$3=$J$2, Tabella3[[#This Row],[MER]]="X"), "X",IF(AND('Inserimento dati'!$B$3=$K$2, Tabella3[[#This Row],[GIO]]="X"), "X", IF(AND('Inserimento dati'!$B$3=$L$2, Tabella3[[#This Row],[VEN]]="X"), "X","")))))</f>
        <v/>
      </c>
      <c r="U159" s="75" t="str">
        <f t="shared" ca="1" si="2"/>
        <v xml:space="preserve"> 1022221</v>
      </c>
      <c r="V159" s="32">
        <v>46035.595972222225</v>
      </c>
    </row>
    <row r="160" spans="1:22" s="23" customFormat="1" ht="23.25" hidden="1" x14ac:dyDescent="0.2">
      <c r="A160" s="24"/>
      <c r="B160" s="24" t="str">
        <f>IF(OR(A160="x",A160="X"),"",IF(ISBLANK(A160),"X",""))</f>
        <v>X</v>
      </c>
      <c r="C160" s="24" t="str">
        <f>IF(OR(Tabella3[[#This Row],[LUN]]="X",Tabella3[[#This Row],[MAR]]="X",Tabella3[[#This Row],[MER]]="X",Tabella3[[#This Row],[GIO]]="X",Tabella3[[#This Row],[VEN]]="X",),"X","")</f>
        <v/>
      </c>
      <c r="D160" s="25" t="s">
        <v>1619</v>
      </c>
      <c r="E160" s="26" t="s">
        <v>1669</v>
      </c>
      <c r="F160" s="26">
        <v>1200</v>
      </c>
      <c r="G160" s="26" t="s">
        <v>1670</v>
      </c>
      <c r="H160" s="27"/>
      <c r="I160" s="27"/>
      <c r="J160" s="27"/>
      <c r="K160" s="27"/>
      <c r="L160" s="27"/>
      <c r="M160" s="26" t="s">
        <v>29</v>
      </c>
      <c r="N160" s="25"/>
      <c r="O160" s="25"/>
      <c r="P160" s="26"/>
      <c r="Q160" s="26" t="s">
        <v>559</v>
      </c>
      <c r="R160" s="28">
        <v>45763</v>
      </c>
      <c r="S160" s="26" t="s">
        <v>68</v>
      </c>
      <c r="T160" s="30" t="str">
        <f ca="1">IF(AND('Inserimento dati'!$B$3=$H$2, Tabella3[[#This Row],[LUN]]="X"), "X",IF(AND('Inserimento dati'!$B$3=$I$2, Tabella3[[#This Row],[MAR]]="X"), "X", IF(AND('Inserimento dati'!$B$3=$J$2, Tabella3[[#This Row],[MER]]="X"), "X",IF(AND('Inserimento dati'!$B$3=$K$2, Tabella3[[#This Row],[GIO]]="X"), "X", IF(AND('Inserimento dati'!$B$3=$L$2, Tabella3[[#This Row],[VEN]]="X"), "X","")))))</f>
        <v/>
      </c>
      <c r="U160" s="61" t="str">
        <f t="shared" ca="1" si="2"/>
        <v/>
      </c>
      <c r="V160" s="32">
        <v>46035.595891203702</v>
      </c>
    </row>
    <row r="161" spans="1:22" s="23" customFormat="1" ht="30" hidden="1" x14ac:dyDescent="0.2">
      <c r="A161" s="24"/>
      <c r="B161" s="24" t="str">
        <f>IF(OR(A161="x",A161="X"),"",IF(ISBLANK(A161),"X",""))</f>
        <v>X</v>
      </c>
      <c r="C161" s="24" t="str">
        <f>IF(OR(Tabella3[[#This Row],[LUN]]="X",Tabella3[[#This Row],[MAR]]="X",Tabella3[[#This Row],[MER]]="X",Tabella3[[#This Row],[GIO]]="X",Tabella3[[#This Row],[VEN]]="X",),"X","")</f>
        <v/>
      </c>
      <c r="D161" s="25" t="s">
        <v>1619</v>
      </c>
      <c r="E161" s="26" t="s">
        <v>1667</v>
      </c>
      <c r="F161" s="26">
        <v>1200</v>
      </c>
      <c r="G161" s="26" t="s">
        <v>1668</v>
      </c>
      <c r="H161" s="27"/>
      <c r="I161" s="27"/>
      <c r="J161" s="27"/>
      <c r="K161" s="27"/>
      <c r="L161" s="27"/>
      <c r="M161" s="26" t="s">
        <v>29</v>
      </c>
      <c r="N161" s="25"/>
      <c r="O161" s="25"/>
      <c r="P161" s="26"/>
      <c r="Q161" s="26" t="s">
        <v>559</v>
      </c>
      <c r="R161" s="28">
        <v>45763</v>
      </c>
      <c r="S161" s="26" t="s">
        <v>68</v>
      </c>
      <c r="T161" s="30" t="str">
        <f ca="1">IF(AND('Inserimento dati'!$B$3=$H$2, Tabella3[[#This Row],[LUN]]="X"), "X",IF(AND('Inserimento dati'!$B$3=$I$2, Tabella3[[#This Row],[MAR]]="X"), "X", IF(AND('Inserimento dati'!$B$3=$J$2, Tabella3[[#This Row],[MER]]="X"), "X",IF(AND('Inserimento dati'!$B$3=$K$2, Tabella3[[#This Row],[GIO]]="X"), "X", IF(AND('Inserimento dati'!$B$3=$L$2, Tabella3[[#This Row],[VEN]]="X"), "X","")))))</f>
        <v/>
      </c>
      <c r="U161" s="61" t="str">
        <f t="shared" ca="1" si="2"/>
        <v/>
      </c>
      <c r="V161" s="32">
        <v>46035.59584490741</v>
      </c>
    </row>
    <row r="162" spans="1:22" s="23" customFormat="1" ht="30" hidden="1" x14ac:dyDescent="0.2">
      <c r="A162" s="24"/>
      <c r="B162" s="24">
        <v>4</v>
      </c>
      <c r="C162" s="24" t="str">
        <f>IF(OR(Tabella3[[#This Row],[LUN]]="X",Tabella3[[#This Row],[MAR]]="X",Tabella3[[#This Row],[MER]]="X",Tabella3[[#This Row],[GIO]]="X",Tabella3[[#This Row],[VEN]]="X",),"X","")</f>
        <v/>
      </c>
      <c r="D162" s="25" t="s">
        <v>1619</v>
      </c>
      <c r="E162" s="26" t="s">
        <v>2314</v>
      </c>
      <c r="F162" s="26" t="s">
        <v>1648</v>
      </c>
      <c r="G162" s="26" t="s">
        <v>2315</v>
      </c>
      <c r="H162" s="27"/>
      <c r="I162" s="27"/>
      <c r="J162" s="27"/>
      <c r="K162" s="27"/>
      <c r="L162" s="27"/>
      <c r="M162" s="26" t="s">
        <v>29</v>
      </c>
      <c r="N162" s="25"/>
      <c r="O162" s="25"/>
      <c r="P162" s="26"/>
      <c r="Q162" s="26"/>
      <c r="R162" s="28"/>
      <c r="S162" s="26"/>
      <c r="T162" s="77" t="str">
        <f ca="1">IF(AND('Inserimento dati'!$B$3=$H$2, Tabella3[[#This Row],[LUN]]="X"), "X",IF(AND('Inserimento dati'!$B$3=$I$2, Tabella3[[#This Row],[MAR]]="X"), "X", IF(AND('Inserimento dati'!$B$3=$J$2, Tabella3[[#This Row],[MER]]="X"), "X",IF(AND('Inserimento dati'!$B$3=$K$2, Tabella3[[#This Row],[GIO]]="X"), "X", IF(AND('Inserimento dati'!$B$3=$L$2, Tabella3[[#This Row],[VEN]]="X"), "X","")))))</f>
        <v/>
      </c>
      <c r="U162" s="75" t="str">
        <f t="shared" ca="1" si="2"/>
        <v/>
      </c>
      <c r="V162" s="32">
        <v>46035.595810185187</v>
      </c>
    </row>
    <row r="163" spans="1:22" s="23" customFormat="1" ht="23.25" hidden="1" x14ac:dyDescent="0.2">
      <c r="A163" s="24"/>
      <c r="B163" s="24">
        <v>4</v>
      </c>
      <c r="C163" s="24" t="str">
        <f>IF(OR(Tabella3[[#This Row],[LUN]]="X",Tabella3[[#This Row],[MAR]]="X",Tabella3[[#This Row],[MER]]="X",Tabella3[[#This Row],[GIO]]="X",Tabella3[[#This Row],[VEN]]="X",),"X","")</f>
        <v/>
      </c>
      <c r="D163" s="25" t="s">
        <v>1619</v>
      </c>
      <c r="E163" s="26" t="s">
        <v>2312</v>
      </c>
      <c r="F163" s="26">
        <v>1800</v>
      </c>
      <c r="G163" s="26" t="s">
        <v>2313</v>
      </c>
      <c r="H163" s="27"/>
      <c r="I163" s="27"/>
      <c r="J163" s="27"/>
      <c r="K163" s="27"/>
      <c r="L163" s="27"/>
      <c r="M163" s="26" t="s">
        <v>29</v>
      </c>
      <c r="N163" s="25"/>
      <c r="O163" s="25"/>
      <c r="P163" s="26"/>
      <c r="Q163" s="26"/>
      <c r="R163" s="28"/>
      <c r="S163" s="26"/>
      <c r="T163" s="77" t="str">
        <f ca="1">IF(AND('Inserimento dati'!$B$3=$H$2, Tabella3[[#This Row],[LUN]]="X"), "X",IF(AND('Inserimento dati'!$B$3=$I$2, Tabella3[[#This Row],[MAR]]="X"), "X", IF(AND('Inserimento dati'!$B$3=$J$2, Tabella3[[#This Row],[MER]]="X"), "X",IF(AND('Inserimento dati'!$B$3=$K$2, Tabella3[[#This Row],[GIO]]="X"), "X", IF(AND('Inserimento dati'!$B$3=$L$2, Tabella3[[#This Row],[VEN]]="X"), "X","")))))</f>
        <v/>
      </c>
      <c r="U163" s="75" t="str">
        <f t="shared" ca="1" si="2"/>
        <v>10222033</v>
      </c>
      <c r="V163" s="32">
        <v>46035.595763888887</v>
      </c>
    </row>
    <row r="164" spans="1:22" s="23" customFormat="1" ht="30" hidden="1" x14ac:dyDescent="0.2">
      <c r="A164" s="24"/>
      <c r="B164" s="24">
        <v>1</v>
      </c>
      <c r="C164" s="24" t="str">
        <f>IF(OR(Tabella3[[#This Row],[LUN]]="X",Tabella3[[#This Row],[MAR]]="X",Tabella3[[#This Row],[MER]]="X",Tabella3[[#This Row],[GIO]]="X",Tabella3[[#This Row],[VEN]]="X",),"X","")</f>
        <v/>
      </c>
      <c r="D164" s="25" t="s">
        <v>1619</v>
      </c>
      <c r="E164" s="26" t="s">
        <v>2212</v>
      </c>
      <c r="F164" s="26" t="s">
        <v>1648</v>
      </c>
      <c r="G164" s="26" t="s">
        <v>2213</v>
      </c>
      <c r="H164" s="27"/>
      <c r="I164" s="27"/>
      <c r="J164" s="27"/>
      <c r="K164" s="27"/>
      <c r="L164" s="27"/>
      <c r="M164" s="26" t="s">
        <v>29</v>
      </c>
      <c r="N164" s="25"/>
      <c r="O164" s="25"/>
      <c r="P164" s="26"/>
      <c r="Q164" s="26" t="s">
        <v>2214</v>
      </c>
      <c r="R164" s="28">
        <v>45800</v>
      </c>
      <c r="S164" s="26" t="s">
        <v>2215</v>
      </c>
      <c r="T164" s="77" t="str">
        <f ca="1">IF(AND('Inserimento dati'!$B$3=$H$2, Tabella3[[#This Row],[LUN]]="X"), "X",IF(AND('Inserimento dati'!$B$3=$I$2, Tabella3[[#This Row],[MAR]]="X"), "X", IF(AND('Inserimento dati'!$B$3=$J$2, Tabella3[[#This Row],[MER]]="X"), "X",IF(AND('Inserimento dati'!$B$3=$K$2, Tabella3[[#This Row],[GIO]]="X"), "X", IF(AND('Inserimento dati'!$B$3=$L$2, Tabella3[[#This Row],[VEN]]="X"), "X","")))))</f>
        <v/>
      </c>
      <c r="U164" s="75" t="str">
        <f t="shared" ca="1" si="2"/>
        <v>10221653</v>
      </c>
      <c r="V164" s="32">
        <v>46034.480891203704</v>
      </c>
    </row>
    <row r="165" spans="1:22" s="23" customFormat="1" ht="23.25" hidden="1" x14ac:dyDescent="0.2">
      <c r="A165" s="24"/>
      <c r="B165" s="24" t="str">
        <f>IF(OR(A165="x",A165="X"),"",IF(ISBLANK(A165),"X",""))</f>
        <v>X</v>
      </c>
      <c r="C165" s="24" t="str">
        <f>IF(OR(Tabella3[[#This Row],[LUN]]="X",Tabella3[[#This Row],[MAR]]="X",Tabella3[[#This Row],[MER]]="X",Tabella3[[#This Row],[GIO]]="X",Tabella3[[#This Row],[VEN]]="X",),"X","")</f>
        <v/>
      </c>
      <c r="D165" s="25" t="s">
        <v>1619</v>
      </c>
      <c r="E165" s="26" t="s">
        <v>1781</v>
      </c>
      <c r="F165" s="26">
        <v>800</v>
      </c>
      <c r="G165" s="26" t="s">
        <v>1782</v>
      </c>
      <c r="H165" s="27"/>
      <c r="I165" s="27"/>
      <c r="J165" s="27"/>
      <c r="K165" s="27"/>
      <c r="L165" s="27"/>
      <c r="M165" s="26" t="s">
        <v>29</v>
      </c>
      <c r="N165" s="25"/>
      <c r="O165" s="25"/>
      <c r="P165" s="26"/>
      <c r="Q165" s="26" t="s">
        <v>1783</v>
      </c>
      <c r="R165" s="28">
        <v>45757</v>
      </c>
      <c r="S165" s="26" t="s">
        <v>157</v>
      </c>
      <c r="T165" s="77" t="str">
        <f ca="1">IF(AND('Inserimento dati'!$B$3=$H$2, Tabella3[[#This Row],[LUN]]="X"), "X",IF(AND('Inserimento dati'!$B$3=$I$2, Tabella3[[#This Row],[MAR]]="X"), "X", IF(AND('Inserimento dati'!$B$3=$J$2, Tabella3[[#This Row],[MER]]="X"), "X",IF(AND('Inserimento dati'!$B$3=$K$2, Tabella3[[#This Row],[GIO]]="X"), "X", IF(AND('Inserimento dati'!$B$3=$L$2, Tabella3[[#This Row],[VEN]]="X"), "X","")))))</f>
        <v/>
      </c>
      <c r="U165" s="75" t="str">
        <f t="shared" ca="1" si="2"/>
        <v/>
      </c>
      <c r="V165" s="32">
        <v>46034.480833333335</v>
      </c>
    </row>
    <row r="166" spans="1:22" s="23" customFormat="1" ht="23.25" hidden="1" x14ac:dyDescent="0.2">
      <c r="A166" s="24"/>
      <c r="B166" s="24" t="str">
        <f>IF(OR(A166="x",A166="X"),"",IF(ISBLANK(A166),"X",""))</f>
        <v>X</v>
      </c>
      <c r="C166" s="24" t="str">
        <f>IF(OR(Tabella3[[#This Row],[LUN]]="X",Tabella3[[#This Row],[MAR]]="X",Tabella3[[#This Row],[MER]]="X",Tabella3[[#This Row],[GIO]]="X",Tabella3[[#This Row],[VEN]]="X",),"X","")</f>
        <v/>
      </c>
      <c r="D166" s="25" t="s">
        <v>1619</v>
      </c>
      <c r="E166" s="26" t="s">
        <v>1784</v>
      </c>
      <c r="F166" s="26" t="s">
        <v>1683</v>
      </c>
      <c r="G166" s="26" t="s">
        <v>1785</v>
      </c>
      <c r="H166" s="27"/>
      <c r="I166" s="27"/>
      <c r="J166" s="27"/>
      <c r="K166" s="27"/>
      <c r="L166" s="27"/>
      <c r="M166" s="26" t="s">
        <v>29</v>
      </c>
      <c r="N166" s="25"/>
      <c r="O166" s="25"/>
      <c r="P166" s="26"/>
      <c r="Q166" s="26"/>
      <c r="R166" s="28">
        <v>45755</v>
      </c>
      <c r="S166" s="26" t="s">
        <v>1595</v>
      </c>
      <c r="T166" s="77" t="str">
        <f ca="1">IF(AND('Inserimento dati'!$B$3=$H$2, Tabella3[[#This Row],[LUN]]="X"), "X",IF(AND('Inserimento dati'!$B$3=$I$2, Tabella3[[#This Row],[MAR]]="X"), "X", IF(AND('Inserimento dati'!$B$3=$J$2, Tabella3[[#This Row],[MER]]="X"), "X",IF(AND('Inserimento dati'!$B$3=$K$2, Tabella3[[#This Row],[GIO]]="X"), "X", IF(AND('Inserimento dati'!$B$3=$L$2, Tabella3[[#This Row],[VEN]]="X"), "X","")))))</f>
        <v/>
      </c>
      <c r="U166" s="75" t="str">
        <f t="shared" ca="1" si="2"/>
        <v/>
      </c>
      <c r="V166" s="32">
        <v>46034.480740740742</v>
      </c>
    </row>
    <row r="167" spans="1:22" s="23" customFormat="1" ht="23.25" hidden="1" x14ac:dyDescent="0.2">
      <c r="A167" s="24"/>
      <c r="B167" s="24">
        <v>4</v>
      </c>
      <c r="C167" s="24" t="str">
        <f>IF(OR(Tabella3[[#This Row],[LUN]]="X",Tabella3[[#This Row],[MAR]]="X",Tabella3[[#This Row],[MER]]="X",Tabella3[[#This Row],[GIO]]="X",Tabella3[[#This Row],[VEN]]="X",),"X","")</f>
        <v/>
      </c>
      <c r="D167" s="25" t="s">
        <v>1619</v>
      </c>
      <c r="E167" s="26" t="s">
        <v>2268</v>
      </c>
      <c r="F167" s="26">
        <v>700</v>
      </c>
      <c r="G167" s="26" t="s">
        <v>2269</v>
      </c>
      <c r="H167" s="27"/>
      <c r="I167" s="27"/>
      <c r="J167" s="27"/>
      <c r="K167" s="27"/>
      <c r="L167" s="27"/>
      <c r="M167" s="26" t="s">
        <v>29</v>
      </c>
      <c r="N167" s="25"/>
      <c r="O167" s="25"/>
      <c r="P167" s="26"/>
      <c r="Q167" s="26"/>
      <c r="R167" s="28"/>
      <c r="S167" s="26"/>
      <c r="T167" s="77" t="str">
        <f ca="1">IF(AND('Inserimento dati'!$B$3=$H$2, Tabella3[[#This Row],[LUN]]="X"), "X",IF(AND('Inserimento dati'!$B$3=$I$2, Tabella3[[#This Row],[MAR]]="X"), "X", IF(AND('Inserimento dati'!$B$3=$J$2, Tabella3[[#This Row],[MER]]="X"), "X",IF(AND('Inserimento dati'!$B$3=$K$2, Tabella3[[#This Row],[GIO]]="X"), "X", IF(AND('Inserimento dati'!$B$3=$L$2, Tabella3[[#This Row],[VEN]]="X"), "X","")))))</f>
        <v/>
      </c>
      <c r="U167" s="75" t="str">
        <f t="shared" ca="1" si="2"/>
        <v>10221625</v>
      </c>
      <c r="V167" s="32">
        <v>46034.394212962965</v>
      </c>
    </row>
    <row r="168" spans="1:22" s="23" customFormat="1" ht="30" hidden="1" x14ac:dyDescent="0.2">
      <c r="A168" s="24"/>
      <c r="B168" s="24" t="str">
        <f>IF(OR(A168="x",A168="X"),"",IF(ISBLANK(A168),"X",""))</f>
        <v>X</v>
      </c>
      <c r="C168" s="24" t="str">
        <f>IF(OR(Tabella3[[#This Row],[LUN]]="X",Tabella3[[#This Row],[MAR]]="X",Tabella3[[#This Row],[MER]]="X",Tabella3[[#This Row],[GIO]]="X",Tabella3[[#This Row],[VEN]]="X",),"X","")</f>
        <v/>
      </c>
      <c r="D168" s="25" t="s">
        <v>1619</v>
      </c>
      <c r="E168" s="26" t="s">
        <v>1786</v>
      </c>
      <c r="F168" s="26">
        <v>700</v>
      </c>
      <c r="G168" s="26" t="s">
        <v>1787</v>
      </c>
      <c r="H168" s="27"/>
      <c r="I168" s="27"/>
      <c r="J168" s="27"/>
      <c r="K168" s="27"/>
      <c r="L168" s="27"/>
      <c r="M168" s="26" t="s">
        <v>29</v>
      </c>
      <c r="N168" s="25"/>
      <c r="O168" s="25"/>
      <c r="P168" s="26"/>
      <c r="Q168" s="26" t="s">
        <v>1788</v>
      </c>
      <c r="R168" s="28">
        <v>45755</v>
      </c>
      <c r="S168" s="26" t="s">
        <v>64</v>
      </c>
      <c r="T168" s="77" t="str">
        <f ca="1">IF(AND('Inserimento dati'!$B$3=$H$2, Tabella3[[#This Row],[LUN]]="X"), "X",IF(AND('Inserimento dati'!$B$3=$I$2, Tabella3[[#This Row],[MAR]]="X"), "X", IF(AND('Inserimento dati'!$B$3=$J$2, Tabella3[[#This Row],[MER]]="X"), "X",IF(AND('Inserimento dati'!$B$3=$K$2, Tabella3[[#This Row],[GIO]]="X"), "X", IF(AND('Inserimento dati'!$B$3=$L$2, Tabella3[[#This Row],[VEN]]="X"), "X","")))))</f>
        <v/>
      </c>
      <c r="U168" s="75" t="str">
        <f t="shared" ca="1" si="2"/>
        <v xml:space="preserve"> 1022162</v>
      </c>
      <c r="V168" s="32">
        <v>46034.394143518519</v>
      </c>
    </row>
    <row r="169" spans="1:22" s="23" customFormat="1" ht="30" hidden="1" x14ac:dyDescent="0.2">
      <c r="A169" s="24"/>
      <c r="B169" s="24" t="str">
        <f>IF(OR(A169="x",A169="X"),"",IF(ISBLANK(A169),"X",""))</f>
        <v>X</v>
      </c>
      <c r="C169" s="24" t="str">
        <f>IF(OR(Tabella3[[#This Row],[LUN]]="X",Tabella3[[#This Row],[MAR]]="X",Tabella3[[#This Row],[MER]]="X",Tabella3[[#This Row],[GIO]]="X",Tabella3[[#This Row],[VEN]]="X",),"X","")</f>
        <v/>
      </c>
      <c r="D169" s="25" t="s">
        <v>1619</v>
      </c>
      <c r="E169" s="26" t="s">
        <v>1778</v>
      </c>
      <c r="F169" s="26" t="s">
        <v>1683</v>
      </c>
      <c r="G169" s="26" t="s">
        <v>1779</v>
      </c>
      <c r="H169" s="27"/>
      <c r="I169" s="27"/>
      <c r="J169" s="27"/>
      <c r="K169" s="27"/>
      <c r="L169" s="27"/>
      <c r="M169" s="26" t="s">
        <v>29</v>
      </c>
      <c r="N169" s="25"/>
      <c r="O169" s="25"/>
      <c r="P169" s="26"/>
      <c r="Q169" s="26" t="s">
        <v>1780</v>
      </c>
      <c r="R169" s="28">
        <v>45758</v>
      </c>
      <c r="S169" s="28" t="s">
        <v>35</v>
      </c>
      <c r="T169" s="24" t="str">
        <f ca="1">IF(AND('Inserimento dati'!$B$3=$H$2, Tabella3[[#This Row],[LUN]]="X"), "X",IF(AND('Inserimento dati'!$B$3=$I$2, Tabella3[[#This Row],[MAR]]="X"), "X", IF(AND('Inserimento dati'!$B$3=$J$2, Tabella3[[#This Row],[MER]]="X"), "X",IF(AND('Inserimento dati'!$B$3=$K$2, Tabella3[[#This Row],[GIO]]="X"), "X", IF(AND('Inserimento dati'!$B$3=$L$2, Tabella3[[#This Row],[VEN]]="X"), "X","")))))</f>
        <v/>
      </c>
      <c r="U169" s="75" t="str">
        <f t="shared" ca="1" si="2"/>
        <v xml:space="preserve"> 1021599</v>
      </c>
      <c r="V169" s="32">
        <v>46034.328530092593</v>
      </c>
    </row>
    <row r="170" spans="1:22" s="23" customFormat="1" ht="30" hidden="1" x14ac:dyDescent="0.2">
      <c r="A170" s="24"/>
      <c r="B170" s="24" t="str">
        <f>IF(OR(A170="x",A170="X"),"",IF(ISBLANK(A170),"X",""))</f>
        <v>X</v>
      </c>
      <c r="C170" s="24" t="str">
        <f>IF(OR(Tabella3[[#This Row],[LUN]]="X",Tabella3[[#This Row],[MAR]]="X",Tabella3[[#This Row],[MER]]="X",Tabella3[[#This Row],[GIO]]="X",Tabella3[[#This Row],[VEN]]="X",),"X","")</f>
        <v/>
      </c>
      <c r="D170" s="25" t="s">
        <v>1619</v>
      </c>
      <c r="E170" s="26" t="s">
        <v>1789</v>
      </c>
      <c r="F170" s="26" t="s">
        <v>1648</v>
      </c>
      <c r="G170" s="26" t="s">
        <v>1790</v>
      </c>
      <c r="H170" s="27"/>
      <c r="I170" s="27"/>
      <c r="J170" s="27"/>
      <c r="K170" s="27"/>
      <c r="L170" s="27"/>
      <c r="M170" s="26" t="s">
        <v>29</v>
      </c>
      <c r="N170" s="25"/>
      <c r="O170" s="25"/>
      <c r="P170" s="26"/>
      <c r="Q170" s="26" t="s">
        <v>1791</v>
      </c>
      <c r="R170" s="28">
        <v>45755</v>
      </c>
      <c r="S170" s="26" t="s">
        <v>1595</v>
      </c>
      <c r="T170" s="77" t="str">
        <f ca="1">IF(AND('Inserimento dati'!$B$3=$H$2, Tabella3[[#This Row],[LUN]]="X"), "X",IF(AND('Inserimento dati'!$B$3=$I$2, Tabella3[[#This Row],[MAR]]="X"), "X", IF(AND('Inserimento dati'!$B$3=$J$2, Tabella3[[#This Row],[MER]]="X"), "X",IF(AND('Inserimento dati'!$B$3=$K$2, Tabella3[[#This Row],[GIO]]="X"), "X", IF(AND('Inserimento dati'!$B$3=$L$2, Tabella3[[#This Row],[VEN]]="X"), "X","")))))</f>
        <v/>
      </c>
      <c r="U170" s="75" t="str">
        <f t="shared" ca="1" si="2"/>
        <v/>
      </c>
      <c r="V170" s="32">
        <v>46032.374525462961</v>
      </c>
    </row>
    <row r="171" spans="1:22" s="23" customFormat="1" ht="23.25" hidden="1" x14ac:dyDescent="0.2">
      <c r="A171" s="24"/>
      <c r="B171" s="24">
        <v>4</v>
      </c>
      <c r="C171" s="24" t="str">
        <f>IF(OR(Tabella3[[#This Row],[LUN]]="X",Tabella3[[#This Row],[MAR]]="X",Tabella3[[#This Row],[MER]]="X",Tabella3[[#This Row],[GIO]]="X",Tabella3[[#This Row],[VEN]]="X",),"X","")</f>
        <v/>
      </c>
      <c r="D171" s="25" t="s">
        <v>1619</v>
      </c>
      <c r="E171" s="26" t="s">
        <v>2270</v>
      </c>
      <c r="F171" s="26">
        <v>1400</v>
      </c>
      <c r="G171" s="26" t="s">
        <v>2271</v>
      </c>
      <c r="H171" s="27"/>
      <c r="I171" s="27"/>
      <c r="J171" s="27"/>
      <c r="K171" s="27"/>
      <c r="L171" s="27"/>
      <c r="M171" s="26" t="s">
        <v>29</v>
      </c>
      <c r="N171" s="25"/>
      <c r="O171" s="25"/>
      <c r="P171" s="26"/>
      <c r="Q171" s="26"/>
      <c r="R171" s="28"/>
      <c r="S171" s="28"/>
      <c r="T171" s="24" t="str">
        <f ca="1">IF(AND('Inserimento dati'!$B$3=$H$2, Tabella3[[#This Row],[LUN]]="X"), "X",IF(AND('Inserimento dati'!$B$3=$I$2, Tabella3[[#This Row],[MAR]]="X"), "X", IF(AND('Inserimento dati'!$B$3=$J$2, Tabella3[[#This Row],[MER]]="X"), "X",IF(AND('Inserimento dati'!$B$3=$K$2, Tabella3[[#This Row],[GIO]]="X"), "X", IF(AND('Inserimento dati'!$B$3=$L$2, Tabella3[[#This Row],[VEN]]="X"), "X","")))))</f>
        <v/>
      </c>
      <c r="U171" s="75" t="str">
        <f t="shared" ca="1" si="2"/>
        <v>10215990</v>
      </c>
      <c r="V171" s="32">
        <v>46031.333599537036</v>
      </c>
    </row>
    <row r="172" spans="1:22" s="23" customFormat="1" ht="23.25" hidden="1" x14ac:dyDescent="0.2">
      <c r="A172" s="24"/>
      <c r="B172" s="24">
        <v>4</v>
      </c>
      <c r="C172" s="24" t="str">
        <f>IF(OR(Tabella3[[#This Row],[LUN]]="X",Tabella3[[#This Row],[MAR]]="X",Tabella3[[#This Row],[MER]]="X",Tabella3[[#This Row],[GIO]]="X",Tabella3[[#This Row],[VEN]]="X",),"X","")</f>
        <v/>
      </c>
      <c r="D172" s="25" t="s">
        <v>1619</v>
      </c>
      <c r="E172" s="26" t="s">
        <v>2319</v>
      </c>
      <c r="F172" s="26">
        <v>1100</v>
      </c>
      <c r="G172" s="26" t="s">
        <v>2320</v>
      </c>
      <c r="H172" s="27"/>
      <c r="I172" s="27"/>
      <c r="J172" s="27"/>
      <c r="K172" s="27"/>
      <c r="L172" s="27"/>
      <c r="M172" s="26" t="s">
        <v>29</v>
      </c>
      <c r="N172" s="25"/>
      <c r="O172" s="25"/>
      <c r="P172" s="26"/>
      <c r="Q172" s="26"/>
      <c r="R172" s="28"/>
      <c r="S172" s="28"/>
      <c r="T172" s="24" t="str">
        <f ca="1">IF(AND('Inserimento dati'!$B$3=$H$2, Tabella3[[#This Row],[LUN]]="X"), "X",IF(AND('Inserimento dati'!$B$3=$I$2, Tabella3[[#This Row],[MAR]]="X"), "X", IF(AND('Inserimento dati'!$B$3=$J$2, Tabella3[[#This Row],[MER]]="X"), "X",IF(AND('Inserimento dati'!$B$3=$K$2, Tabella3[[#This Row],[GIO]]="X"), "X", IF(AND('Inserimento dati'!$B$3=$L$2, Tabella3[[#This Row],[VEN]]="X"), "X","")))))</f>
        <v/>
      </c>
      <c r="U172" s="75" t="str">
        <f t="shared" ca="1" si="2"/>
        <v>10215991</v>
      </c>
      <c r="V172" s="32">
        <v>46030.543020833335</v>
      </c>
    </row>
    <row r="173" spans="1:22" s="23" customFormat="1" ht="30" hidden="1" x14ac:dyDescent="0.2">
      <c r="A173" s="24"/>
      <c r="B173" s="24" t="s">
        <v>109</v>
      </c>
      <c r="C173" s="24" t="str">
        <f>IF(OR(Tabella3[[#This Row],[LUN]]="X",Tabella3[[#This Row],[MAR]]="X",Tabella3[[#This Row],[MER]]="X",Tabella3[[#This Row],[GIO]]="X",Tabella3[[#This Row],[VEN]]="X",),"X","")</f>
        <v/>
      </c>
      <c r="D173" s="25" t="s">
        <v>1619</v>
      </c>
      <c r="E173" s="26" t="s">
        <v>1682</v>
      </c>
      <c r="F173" s="26" t="s">
        <v>1683</v>
      </c>
      <c r="G173" s="26" t="s">
        <v>1684</v>
      </c>
      <c r="H173" s="27"/>
      <c r="I173" s="27"/>
      <c r="J173" s="27"/>
      <c r="K173" s="27"/>
      <c r="L173" s="27"/>
      <c r="M173" s="26" t="s">
        <v>29</v>
      </c>
      <c r="N173" s="25"/>
      <c r="O173" s="25"/>
      <c r="P173" s="26"/>
      <c r="Q173" s="26" t="s">
        <v>1685</v>
      </c>
      <c r="R173" s="28">
        <v>45803</v>
      </c>
      <c r="S173" s="26" t="s">
        <v>76</v>
      </c>
      <c r="T173" s="24" t="str">
        <f ca="1">IF(AND('Inserimento dati'!$B$3=$H$2, Tabella3[[#This Row],[LUN]]="X"), "X",IF(AND('Inserimento dati'!$B$3=$I$2, Tabella3[[#This Row],[MAR]]="X"), "X", IF(AND('Inserimento dati'!$B$3=$J$2, Tabella3[[#This Row],[MER]]="X"), "X",IF(AND('Inserimento dati'!$B$3=$K$2, Tabella3[[#This Row],[GIO]]="X"), "X", IF(AND('Inserimento dati'!$B$3=$L$2, Tabella3[[#This Row],[VEN]]="X"), "X","")))))</f>
        <v/>
      </c>
      <c r="U173" s="75" t="str">
        <f t="shared" ca="1" si="2"/>
        <v xml:space="preserve"> 1021599</v>
      </c>
      <c r="V173" s="32">
        <v>46030.542974537035</v>
      </c>
    </row>
    <row r="174" spans="1:22" s="23" customFormat="1" ht="23.25" hidden="1" x14ac:dyDescent="0.2">
      <c r="A174" s="24"/>
      <c r="B174" s="24" t="str">
        <f>IF(OR(A174="x",A174="X"),"",IF(ISBLANK(A174),"X",""))</f>
        <v>X</v>
      </c>
      <c r="C174" s="24" t="str">
        <f>IF(OR(Tabella3[[#This Row],[LUN]]="X",Tabella3[[#This Row],[MAR]]="X",Tabella3[[#This Row],[MER]]="X",Tabella3[[#This Row],[GIO]]="X",Tabella3[[#This Row],[VEN]]="X",),"X","")</f>
        <v/>
      </c>
      <c r="D174" s="25" t="s">
        <v>1619</v>
      </c>
      <c r="E174" s="26" t="s">
        <v>1775</v>
      </c>
      <c r="F174" s="26" t="s">
        <v>1648</v>
      </c>
      <c r="G174" s="26" t="s">
        <v>1776</v>
      </c>
      <c r="H174" s="27"/>
      <c r="I174" s="27"/>
      <c r="J174" s="27"/>
      <c r="K174" s="27"/>
      <c r="L174" s="27"/>
      <c r="M174" s="26" t="s">
        <v>29</v>
      </c>
      <c r="N174" s="25"/>
      <c r="O174" s="25"/>
      <c r="P174" s="26"/>
      <c r="Q174" s="26" t="s">
        <v>1777</v>
      </c>
      <c r="R174" s="28">
        <v>45761</v>
      </c>
      <c r="S174" s="28" t="s">
        <v>68</v>
      </c>
      <c r="T174" s="24" t="str">
        <f ca="1">IF(AND('Inserimento dati'!$B$3=$H$2, Tabella3[[#This Row],[LUN]]="X"), "X",IF(AND('Inserimento dati'!$B$3=$I$2, Tabella3[[#This Row],[MAR]]="X"), "X", IF(AND('Inserimento dati'!$B$3=$J$2, Tabella3[[#This Row],[MER]]="X"), "X",IF(AND('Inserimento dati'!$B$3=$K$2, Tabella3[[#This Row],[GIO]]="X"), "X", IF(AND('Inserimento dati'!$B$3=$L$2, Tabella3[[#This Row],[VEN]]="X"), "X","")))))</f>
        <v/>
      </c>
      <c r="U174" s="75" t="str">
        <f t="shared" ca="1" si="2"/>
        <v xml:space="preserve"> 1021524</v>
      </c>
      <c r="V174" s="32">
        <v>46030.542939814812</v>
      </c>
    </row>
    <row r="175" spans="1:22" s="23" customFormat="1" ht="30" hidden="1" x14ac:dyDescent="0.2">
      <c r="A175" s="24"/>
      <c r="B175" s="24" t="str">
        <f>IF(OR(A175="x",A175="X"),"",IF(ISBLANK(A175),"X",""))</f>
        <v>X</v>
      </c>
      <c r="C175" s="24" t="str">
        <f>IF(OR(Tabella3[[#This Row],[LUN]]="X",Tabella3[[#This Row],[MAR]]="X",Tabella3[[#This Row],[MER]]="X",Tabella3[[#This Row],[GIO]]="X",Tabella3[[#This Row],[VEN]]="X",),"X","")</f>
        <v/>
      </c>
      <c r="D175" s="25" t="s">
        <v>1619</v>
      </c>
      <c r="E175" s="26" t="s">
        <v>1703</v>
      </c>
      <c r="F175" s="26" t="s">
        <v>1661</v>
      </c>
      <c r="G175" s="26" t="s">
        <v>1704</v>
      </c>
      <c r="H175" s="27"/>
      <c r="I175" s="27"/>
      <c r="J175" s="27"/>
      <c r="K175" s="27"/>
      <c r="L175" s="27"/>
      <c r="M175" s="26" t="s">
        <v>29</v>
      </c>
      <c r="N175" s="25"/>
      <c r="O175" s="25"/>
      <c r="P175" s="26"/>
      <c r="Q175" s="26" t="s">
        <v>1705</v>
      </c>
      <c r="R175" s="28">
        <v>45754</v>
      </c>
      <c r="S175" s="26" t="s">
        <v>444</v>
      </c>
      <c r="T175" s="77" t="str">
        <f ca="1">IF(AND('Inserimento dati'!$B$3=$H$2, Tabella3[[#This Row],[LUN]]="X"), "X",IF(AND('Inserimento dati'!$B$3=$I$2, Tabella3[[#This Row],[MAR]]="X"), "X", IF(AND('Inserimento dati'!$B$3=$J$2, Tabella3[[#This Row],[MER]]="X"), "X",IF(AND('Inserimento dati'!$B$3=$K$2, Tabella3[[#This Row],[GIO]]="X"), "X", IF(AND('Inserimento dati'!$B$3=$L$2, Tabella3[[#This Row],[VEN]]="X"), "X","")))))</f>
        <v/>
      </c>
      <c r="U175" s="75" t="str">
        <f t="shared" ca="1" si="2"/>
        <v/>
      </c>
      <c r="V175" s="32">
        <v>46030.542893518519</v>
      </c>
    </row>
    <row r="176" spans="1:22" s="23" customFormat="1" ht="23.25" hidden="1" x14ac:dyDescent="0.2">
      <c r="A176" s="24"/>
      <c r="B176" s="24">
        <v>4</v>
      </c>
      <c r="C176" s="24" t="str">
        <f>IF(OR(Tabella3[[#This Row],[LUN]]="X",Tabella3[[#This Row],[MAR]]="X",Tabella3[[#This Row],[MER]]="X",Tabella3[[#This Row],[GIO]]="X",Tabella3[[#This Row],[VEN]]="X",),"X","")</f>
        <v/>
      </c>
      <c r="D176" s="25" t="s">
        <v>1619</v>
      </c>
      <c r="E176" s="26" t="s">
        <v>2310</v>
      </c>
      <c r="F176" s="26">
        <v>2200</v>
      </c>
      <c r="G176" s="26" t="s">
        <v>2311</v>
      </c>
      <c r="H176" s="27"/>
      <c r="I176" s="27"/>
      <c r="J176" s="27"/>
      <c r="K176" s="27"/>
      <c r="L176" s="27"/>
      <c r="M176" s="26" t="s">
        <v>29</v>
      </c>
      <c r="N176" s="25"/>
      <c r="O176" s="25"/>
      <c r="P176" s="26"/>
      <c r="Q176" s="26"/>
      <c r="R176" s="28"/>
      <c r="S176" s="26"/>
      <c r="T176" s="77" t="str">
        <f ca="1">IF(AND('Inserimento dati'!$B$3=$H$2, Tabella3[[#This Row],[LUN]]="X"), "X",IF(AND('Inserimento dati'!$B$3=$I$2, Tabella3[[#This Row],[MAR]]="X"), "X", IF(AND('Inserimento dati'!$B$3=$J$2, Tabella3[[#This Row],[MER]]="X"), "X",IF(AND('Inserimento dati'!$B$3=$K$2, Tabella3[[#This Row],[GIO]]="X"), "X", IF(AND('Inserimento dati'!$B$3=$L$2, Tabella3[[#This Row],[VEN]]="X"), "X","")))))</f>
        <v/>
      </c>
      <c r="U176" s="75" t="str">
        <f t="shared" ca="1" si="2"/>
        <v>10221416</v>
      </c>
      <c r="V176" s="32">
        <v>46029.636377314811</v>
      </c>
    </row>
    <row r="177" spans="1:22" s="23" customFormat="1" ht="23.25" hidden="1" x14ac:dyDescent="0.2">
      <c r="A177" s="24"/>
      <c r="B177" s="24" t="str">
        <f>IF(OR(A177="x",A177="X"),"",IF(ISBLANK(A177),"X",""))</f>
        <v>X</v>
      </c>
      <c r="C177" s="24" t="str">
        <f>IF(OR(Tabella3[[#This Row],[LUN]]="X",Tabella3[[#This Row],[MAR]]="X",Tabella3[[#This Row],[MER]]="X",Tabella3[[#This Row],[GIO]]="X",Tabella3[[#This Row],[VEN]]="X",),"X","")</f>
        <v/>
      </c>
      <c r="D177" s="25" t="s">
        <v>1619</v>
      </c>
      <c r="E177" s="26" t="s">
        <v>1806</v>
      </c>
      <c r="F177" s="26" t="s">
        <v>1631</v>
      </c>
      <c r="G177" s="26" t="s">
        <v>1807</v>
      </c>
      <c r="H177" s="27"/>
      <c r="I177" s="27"/>
      <c r="J177" s="27"/>
      <c r="K177" s="27"/>
      <c r="L177" s="27"/>
      <c r="M177" s="26" t="s">
        <v>29</v>
      </c>
      <c r="N177" s="25"/>
      <c r="O177" s="25"/>
      <c r="P177" s="26"/>
      <c r="Q177" s="26"/>
      <c r="R177" s="28"/>
      <c r="S177" s="26"/>
      <c r="T177" s="77" t="str">
        <f ca="1">IF(AND('Inserimento dati'!$B$3=$H$2, Tabella3[[#This Row],[LUN]]="X"), "X",IF(AND('Inserimento dati'!$B$3=$I$2, Tabella3[[#This Row],[MAR]]="X"), "X", IF(AND('Inserimento dati'!$B$3=$J$2, Tabella3[[#This Row],[MER]]="X"), "X",IF(AND('Inserimento dati'!$B$3=$K$2, Tabella3[[#This Row],[GIO]]="X"), "X", IF(AND('Inserimento dati'!$B$3=$L$2, Tabella3[[#This Row],[VEN]]="X"), "X","")))))</f>
        <v/>
      </c>
      <c r="U177" s="75" t="str">
        <f t="shared" ca="1" si="2"/>
        <v xml:space="preserve"> 1022138</v>
      </c>
      <c r="V177" s="32">
        <v>46029.636319444442</v>
      </c>
    </row>
    <row r="178" spans="1:22" s="23" customFormat="1" ht="23.25" hidden="1" x14ac:dyDescent="0.2">
      <c r="A178" s="24"/>
      <c r="B178" s="24" t="str">
        <f>IF(OR(A178="x",A178="X"),"",IF(ISBLANK(A178),"X",""))</f>
        <v>X</v>
      </c>
      <c r="C178" s="24" t="str">
        <f>IF(OR(Tabella3[[#This Row],[LUN]]="X",Tabella3[[#This Row],[MAR]]="X",Tabella3[[#This Row],[MER]]="X",Tabella3[[#This Row],[GIO]]="X",Tabella3[[#This Row],[VEN]]="X",),"X","")</f>
        <v/>
      </c>
      <c r="D178" s="25" t="s">
        <v>1619</v>
      </c>
      <c r="E178" s="26" t="s">
        <v>2179</v>
      </c>
      <c r="F178" s="26" t="s">
        <v>1648</v>
      </c>
      <c r="G178" s="26" t="s">
        <v>2180</v>
      </c>
      <c r="H178" s="27"/>
      <c r="I178" s="27"/>
      <c r="J178" s="27"/>
      <c r="K178" s="27"/>
      <c r="L178" s="27"/>
      <c r="M178" s="26" t="s">
        <v>29</v>
      </c>
      <c r="N178" s="25"/>
      <c r="O178" s="25"/>
      <c r="P178" s="26"/>
      <c r="Q178" s="26" t="s">
        <v>2181</v>
      </c>
      <c r="R178" s="28">
        <v>45743</v>
      </c>
      <c r="S178" s="26" t="s">
        <v>35</v>
      </c>
      <c r="T178" s="77" t="str">
        <f ca="1">IF(AND('Inserimento dati'!$B$3=$H$2, Tabella3[[#This Row],[LUN]]="X"), "X",IF(AND('Inserimento dati'!$B$3=$I$2, Tabella3[[#This Row],[MAR]]="X"), "X", IF(AND('Inserimento dati'!$B$3=$J$2, Tabella3[[#This Row],[MER]]="X"), "X",IF(AND('Inserimento dati'!$B$3=$K$2, Tabella3[[#This Row],[GIO]]="X"), "X", IF(AND('Inserimento dati'!$B$3=$L$2, Tabella3[[#This Row],[VEN]]="X"), "X","")))))</f>
        <v/>
      </c>
      <c r="U178" s="75" t="str">
        <f t="shared" ca="1" si="2"/>
        <v/>
      </c>
      <c r="V178" s="32">
        <v>46029.636261574073</v>
      </c>
    </row>
    <row r="179" spans="1:22" s="23" customFormat="1" ht="30" hidden="1" x14ac:dyDescent="0.2">
      <c r="A179" s="24"/>
      <c r="B179" s="24" t="str">
        <f>IF(OR(A179="x",A179="X"),"",IF(ISBLANK(A179),"X",""))</f>
        <v>X</v>
      </c>
      <c r="C179" s="24" t="str">
        <f>IF(OR(Tabella3[[#This Row],[LUN]]="X",Tabella3[[#This Row],[MAR]]="X",Tabella3[[#This Row],[MER]]="X",Tabella3[[#This Row],[GIO]]="X",Tabella3[[#This Row],[VEN]]="X",),"X","")</f>
        <v/>
      </c>
      <c r="D179" s="25" t="s">
        <v>1619</v>
      </c>
      <c r="E179" s="26" t="s">
        <v>1794</v>
      </c>
      <c r="F179" s="26">
        <v>700</v>
      </c>
      <c r="G179" s="26" t="s">
        <v>1795</v>
      </c>
      <c r="H179" s="27"/>
      <c r="I179" s="27"/>
      <c r="J179" s="27"/>
      <c r="K179" s="27"/>
      <c r="L179" s="27"/>
      <c r="M179" s="26" t="s">
        <v>29</v>
      </c>
      <c r="N179" s="25"/>
      <c r="O179" s="25"/>
      <c r="P179" s="26"/>
      <c r="Q179" s="26" t="s">
        <v>1796</v>
      </c>
      <c r="R179" s="78">
        <v>45718</v>
      </c>
      <c r="S179" s="78" t="s">
        <v>44</v>
      </c>
      <c r="T179" s="77" t="str">
        <f ca="1">IF(AND('Inserimento dati'!$B$3=$H$2, Tabella3[[#This Row],[LUN]]="X"), "X",IF(AND('Inserimento dati'!$B$3=$I$2, Tabella3[[#This Row],[MAR]]="X"), "X", IF(AND('Inserimento dati'!$B$3=$J$2, Tabella3[[#This Row],[MER]]="X"), "X",IF(AND('Inserimento dati'!$B$3=$K$2, Tabella3[[#This Row],[GIO]]="X"), "X", IF(AND('Inserimento dati'!$B$3=$L$2, Tabella3[[#This Row],[VEN]]="X"), "X","")))))</f>
        <v/>
      </c>
      <c r="U179" s="75" t="str">
        <f t="shared" ca="1" si="2"/>
        <v/>
      </c>
      <c r="V179" s="32">
        <v>46029.636203703703</v>
      </c>
    </row>
    <row r="180" spans="1:22" s="23" customFormat="1" ht="23.25" hidden="1" x14ac:dyDescent="0.2">
      <c r="A180" s="24"/>
      <c r="B180" s="24">
        <v>4</v>
      </c>
      <c r="C180" s="24" t="str">
        <f>IF(OR(Tabella3[[#This Row],[LUN]]="X",Tabella3[[#This Row],[MAR]]="X",Tabella3[[#This Row],[MER]]="X",Tabella3[[#This Row],[GIO]]="X",Tabella3[[#This Row],[VEN]]="X",),"X","")</f>
        <v/>
      </c>
      <c r="D180" s="25" t="s">
        <v>1619</v>
      </c>
      <c r="E180" s="26" t="s">
        <v>2308</v>
      </c>
      <c r="F180" s="26">
        <v>700</v>
      </c>
      <c r="G180" s="26" t="s">
        <v>2309</v>
      </c>
      <c r="H180" s="27"/>
      <c r="I180" s="27"/>
      <c r="J180" s="27"/>
      <c r="K180" s="27"/>
      <c r="L180" s="27"/>
      <c r="M180" s="26" t="s">
        <v>29</v>
      </c>
      <c r="N180" s="25"/>
      <c r="O180" s="25"/>
      <c r="P180" s="26"/>
      <c r="Q180" s="26"/>
      <c r="R180" s="28"/>
      <c r="S180" s="26"/>
      <c r="T180" s="77" t="str">
        <f ca="1">IF(AND('Inserimento dati'!$B$3=$H$2, Tabella3[[#This Row],[LUN]]="X"), "X",IF(AND('Inserimento dati'!$B$3=$I$2, Tabella3[[#This Row],[MAR]]="X"), "X", IF(AND('Inserimento dati'!$B$3=$J$2, Tabella3[[#This Row],[MER]]="X"), "X",IF(AND('Inserimento dati'!$B$3=$K$2, Tabella3[[#This Row],[GIO]]="X"), "X", IF(AND('Inserimento dati'!$B$3=$L$2, Tabella3[[#This Row],[VEN]]="X"), "X","")))))</f>
        <v/>
      </c>
      <c r="U180" s="75" t="str">
        <f t="shared" ca="1" si="2"/>
        <v/>
      </c>
      <c r="V180" s="32">
        <v>46025.487164351849</v>
      </c>
    </row>
    <row r="181" spans="1:22" s="23" customFormat="1" ht="23.25" hidden="1" x14ac:dyDescent="0.2">
      <c r="A181" s="24"/>
      <c r="B181" s="24" t="str">
        <f>IF(OR(A181="x",A181="X"),"",IF(ISBLANK(A181),"X",""))</f>
        <v>X</v>
      </c>
      <c r="C181" s="24" t="str">
        <f>IF(OR(Tabella3[[#This Row],[LUN]]="X",Tabella3[[#This Row],[MAR]]="X",Tabella3[[#This Row],[MER]]="X",Tabella3[[#This Row],[GIO]]="X",Tabella3[[#This Row],[VEN]]="X",),"X","")</f>
        <v/>
      </c>
      <c r="D181" s="25" t="s">
        <v>1619</v>
      </c>
      <c r="E181" s="26" t="s">
        <v>1811</v>
      </c>
      <c r="F181" s="26">
        <v>800</v>
      </c>
      <c r="G181" s="26" t="s">
        <v>1812</v>
      </c>
      <c r="H181" s="27"/>
      <c r="I181" s="27"/>
      <c r="J181" s="27"/>
      <c r="K181" s="27"/>
      <c r="L181" s="27"/>
      <c r="M181" s="26" t="s">
        <v>29</v>
      </c>
      <c r="N181" s="25"/>
      <c r="O181" s="25"/>
      <c r="P181" s="26"/>
      <c r="Q181" s="26"/>
      <c r="R181" s="28"/>
      <c r="S181" s="26"/>
      <c r="T181" s="77" t="str">
        <f ca="1">IF(AND('Inserimento dati'!$B$3=$H$2, Tabella3[[#This Row],[LUN]]="X"), "X",IF(AND('Inserimento dati'!$B$3=$I$2, Tabella3[[#This Row],[MAR]]="X"), "X", IF(AND('Inserimento dati'!$B$3=$J$2, Tabella3[[#This Row],[MER]]="X"), "X",IF(AND('Inserimento dati'!$B$3=$K$2, Tabella3[[#This Row],[GIO]]="X"), "X", IF(AND('Inserimento dati'!$B$3=$L$2, Tabella3[[#This Row],[VEN]]="X"), "X","")))))</f>
        <v/>
      </c>
      <c r="U181" s="75" t="str">
        <f t="shared" ca="1" si="2"/>
        <v/>
      </c>
      <c r="V181" s="32">
        <v>46025.48710648148</v>
      </c>
    </row>
    <row r="182" spans="1:22" s="23" customFormat="1" ht="23.25" hidden="1" x14ac:dyDescent="0.2">
      <c r="A182" s="24"/>
      <c r="B182" s="24" t="str">
        <f>IF(OR(A182="x",A182="X"),"",IF(ISBLANK(A182),"X",""))</f>
        <v>X</v>
      </c>
      <c r="C182" s="24" t="str">
        <f>IF(OR(Tabella3[[#This Row],[LUN]]="X",Tabella3[[#This Row],[MAR]]="X",Tabella3[[#This Row],[MER]]="X",Tabella3[[#This Row],[GIO]]="X",Tabella3[[#This Row],[VEN]]="X",),"X","")</f>
        <v/>
      </c>
      <c r="D182" s="25" t="s">
        <v>1619</v>
      </c>
      <c r="E182" s="26" t="s">
        <v>1808</v>
      </c>
      <c r="F182" s="26" t="s">
        <v>1631</v>
      </c>
      <c r="G182" s="26" t="s">
        <v>1809</v>
      </c>
      <c r="H182" s="27"/>
      <c r="I182" s="27"/>
      <c r="J182" s="27"/>
      <c r="K182" s="27"/>
      <c r="L182" s="27"/>
      <c r="M182" s="26" t="s">
        <v>29</v>
      </c>
      <c r="N182" s="25"/>
      <c r="O182" s="25"/>
      <c r="P182" s="26"/>
      <c r="Q182" s="26" t="s">
        <v>1810</v>
      </c>
      <c r="R182" s="28"/>
      <c r="S182" s="78">
        <v>45720</v>
      </c>
      <c r="T182" s="77" t="str">
        <f ca="1">IF(AND('Inserimento dati'!$B$3=$H$2, Tabella3[[#This Row],[LUN]]="X"), "X",IF(AND('Inserimento dati'!$B$3=$I$2, Tabella3[[#This Row],[MAR]]="X"), "X", IF(AND('Inserimento dati'!$B$3=$J$2, Tabella3[[#This Row],[MER]]="X"), "X",IF(AND('Inserimento dati'!$B$3=$K$2, Tabella3[[#This Row],[GIO]]="X"), "X", IF(AND('Inserimento dati'!$B$3=$L$2, Tabella3[[#This Row],[VEN]]="X"), "X","")))))</f>
        <v/>
      </c>
      <c r="U182" s="75" t="str">
        <f t="shared" ca="1" si="2"/>
        <v/>
      </c>
      <c r="V182" s="32">
        <v>46024.532592592594</v>
      </c>
    </row>
    <row r="183" spans="1:22" s="23" customFormat="1" ht="23.25" hidden="1" x14ac:dyDescent="0.2">
      <c r="A183" s="24"/>
      <c r="B183" s="24">
        <v>4</v>
      </c>
      <c r="C183" s="24" t="str">
        <f>IF(OR(Tabella3[[#This Row],[LUN]]="X",Tabella3[[#This Row],[MAR]]="X",Tabella3[[#This Row],[MER]]="X",Tabella3[[#This Row],[GIO]]="X",Tabella3[[#This Row],[VEN]]="X",),"X","")</f>
        <v/>
      </c>
      <c r="D183" s="25" t="s">
        <v>1619</v>
      </c>
      <c r="E183" s="26" t="s">
        <v>2260</v>
      </c>
      <c r="F183" s="26">
        <v>1800</v>
      </c>
      <c r="G183" s="26" t="s">
        <v>2261</v>
      </c>
      <c r="H183" s="27"/>
      <c r="I183" s="27"/>
      <c r="J183" s="27"/>
      <c r="K183" s="27"/>
      <c r="L183" s="27"/>
      <c r="M183" s="26" t="s">
        <v>29</v>
      </c>
      <c r="N183" s="25"/>
      <c r="O183" s="25"/>
      <c r="P183" s="26"/>
      <c r="Q183" s="26"/>
      <c r="R183" s="28"/>
      <c r="S183" s="26"/>
      <c r="T183" s="77" t="str">
        <f ca="1">IF(AND('Inserimento dati'!$B$3=$H$2, Tabella3[[#This Row],[LUN]]="X"), "X",IF(AND('Inserimento dati'!$B$3=$I$2, Tabella3[[#This Row],[MAR]]="X"), "X", IF(AND('Inserimento dati'!$B$3=$J$2, Tabella3[[#This Row],[MER]]="X"), "X",IF(AND('Inserimento dati'!$B$3=$K$2, Tabella3[[#This Row],[GIO]]="X"), "X", IF(AND('Inserimento dati'!$B$3=$L$2, Tabella3[[#This Row],[VEN]]="X"), "X","")))))</f>
        <v/>
      </c>
      <c r="U183" s="75" t="str">
        <f t="shared" ca="1" si="2"/>
        <v>10220619</v>
      </c>
      <c r="V183" s="32">
        <v>46024.532523148147</v>
      </c>
    </row>
    <row r="184" spans="1:22" s="23" customFormat="1" ht="30" hidden="1" x14ac:dyDescent="0.2">
      <c r="A184" s="24"/>
      <c r="B184" s="24" t="str">
        <f t="shared" ref="B184:B194" si="3">IF(OR(A184="x",A184="X"),"",IF(ISBLANK(A184),"X",""))</f>
        <v>X</v>
      </c>
      <c r="C184" s="24" t="str">
        <f>IF(OR(Tabella3[[#This Row],[LUN]]="X",Tabella3[[#This Row],[MAR]]="X",Tabella3[[#This Row],[MER]]="X",Tabella3[[#This Row],[GIO]]="X",Tabella3[[#This Row],[VEN]]="X",),"X","")</f>
        <v/>
      </c>
      <c r="D184" s="25" t="s">
        <v>1619</v>
      </c>
      <c r="E184" s="26" t="s">
        <v>1813</v>
      </c>
      <c r="F184" s="26">
        <v>1800</v>
      </c>
      <c r="G184" s="26" t="s">
        <v>1814</v>
      </c>
      <c r="H184" s="27"/>
      <c r="I184" s="27"/>
      <c r="J184" s="27"/>
      <c r="K184" s="27"/>
      <c r="L184" s="27"/>
      <c r="M184" s="26" t="s">
        <v>29</v>
      </c>
      <c r="N184" s="25"/>
      <c r="O184" s="25"/>
      <c r="P184" s="26"/>
      <c r="Q184" s="26"/>
      <c r="R184" s="28"/>
      <c r="S184" s="26"/>
      <c r="T184" s="77" t="str">
        <f ca="1">IF(AND('Inserimento dati'!$B$3=$H$2, Tabella3[[#This Row],[LUN]]="X"), "X",IF(AND('Inserimento dati'!$B$3=$I$2, Tabella3[[#This Row],[MAR]]="X"), "X", IF(AND('Inserimento dati'!$B$3=$J$2, Tabella3[[#This Row],[MER]]="X"), "X",IF(AND('Inserimento dati'!$B$3=$K$2, Tabella3[[#This Row],[GIO]]="X"), "X", IF(AND('Inserimento dati'!$B$3=$L$2, Tabella3[[#This Row],[VEN]]="X"), "X","")))))</f>
        <v/>
      </c>
      <c r="U184" s="75" t="str">
        <f t="shared" ca="1" si="2"/>
        <v xml:space="preserve"> 1022052</v>
      </c>
      <c r="V184" s="32">
        <v>46024.342129629629</v>
      </c>
    </row>
    <row r="185" spans="1:22" s="23" customFormat="1" ht="23.25" hidden="1" x14ac:dyDescent="0.2">
      <c r="A185" s="24"/>
      <c r="B185" s="24" t="str">
        <f t="shared" si="3"/>
        <v>X</v>
      </c>
      <c r="C185" s="24" t="str">
        <f>IF(OR(Tabella3[[#This Row],[LUN]]="X",Tabella3[[#This Row],[MAR]]="X",Tabella3[[#This Row],[MER]]="X",Tabella3[[#This Row],[GIO]]="X",Tabella3[[#This Row],[VEN]]="X",),"X","")</f>
        <v/>
      </c>
      <c r="D185" s="25" t="s">
        <v>1619</v>
      </c>
      <c r="E185" s="26" t="s">
        <v>1815</v>
      </c>
      <c r="F185" s="26" t="s">
        <v>1683</v>
      </c>
      <c r="G185" s="26" t="s">
        <v>1816</v>
      </c>
      <c r="H185" s="27"/>
      <c r="I185" s="27"/>
      <c r="J185" s="27"/>
      <c r="K185" s="27"/>
      <c r="L185" s="27"/>
      <c r="M185" s="26" t="s">
        <v>29</v>
      </c>
      <c r="N185" s="25"/>
      <c r="O185" s="25"/>
      <c r="P185" s="26"/>
      <c r="Q185" s="26" t="s">
        <v>1817</v>
      </c>
      <c r="R185" s="28"/>
      <c r="S185" s="26"/>
      <c r="T185" s="77" t="str">
        <f ca="1">IF(AND('Inserimento dati'!$B$3=$H$2, Tabella3[[#This Row],[LUN]]="X"), "X",IF(AND('Inserimento dati'!$B$3=$I$2, Tabella3[[#This Row],[MAR]]="X"), "X", IF(AND('Inserimento dati'!$B$3=$J$2, Tabella3[[#This Row],[MER]]="X"), "X",IF(AND('Inserimento dati'!$B$3=$K$2, Tabella3[[#This Row],[GIO]]="X"), "X", IF(AND('Inserimento dati'!$B$3=$L$2, Tabella3[[#This Row],[VEN]]="X"), "X","")))))</f>
        <v/>
      </c>
      <c r="U185" s="75" t="str">
        <f t="shared" ca="1" si="2"/>
        <v xml:space="preserve"> 1022049</v>
      </c>
      <c r="V185" s="32">
        <v>46024.342106481483</v>
      </c>
    </row>
    <row r="186" spans="1:22" s="23" customFormat="1" ht="45" hidden="1" x14ac:dyDescent="0.2">
      <c r="A186" s="24"/>
      <c r="B186" s="24" t="str">
        <f t="shared" si="3"/>
        <v>X</v>
      </c>
      <c r="C186" s="24" t="str">
        <f>IF(OR(Tabella3[[#This Row],[LUN]]="X",Tabella3[[#This Row],[MAR]]="X",Tabella3[[#This Row],[MER]]="X",Tabella3[[#This Row],[GIO]]="X",Tabella3[[#This Row],[VEN]]="X",),"X","")</f>
        <v/>
      </c>
      <c r="D186" s="25" t="s">
        <v>1619</v>
      </c>
      <c r="E186" s="26" t="s">
        <v>2206</v>
      </c>
      <c r="F186" s="26" t="s">
        <v>1661</v>
      </c>
      <c r="G186" s="26" t="s">
        <v>2207</v>
      </c>
      <c r="H186" s="27"/>
      <c r="I186" s="27"/>
      <c r="J186" s="27"/>
      <c r="K186" s="27"/>
      <c r="L186" s="27"/>
      <c r="M186" s="26" t="s">
        <v>29</v>
      </c>
      <c r="N186" s="25"/>
      <c r="O186" s="25"/>
      <c r="P186" s="26"/>
      <c r="Q186" s="26" t="s">
        <v>2208</v>
      </c>
      <c r="R186" s="28">
        <v>45762</v>
      </c>
      <c r="S186" s="26" t="s">
        <v>2209</v>
      </c>
      <c r="T186" s="77" t="str">
        <f ca="1">IF(AND('Inserimento dati'!$B$3=$H$2, Tabella3[[#This Row],[LUN]]="X"), "X",IF(AND('Inserimento dati'!$B$3=$I$2, Tabella3[[#This Row],[MAR]]="X"), "X", IF(AND('Inserimento dati'!$B$3=$J$2, Tabella3[[#This Row],[MER]]="X"), "X",IF(AND('Inserimento dati'!$B$3=$K$2, Tabella3[[#This Row],[GIO]]="X"), "X", IF(AND('Inserimento dati'!$B$3=$L$2, Tabella3[[#This Row],[VEN]]="X"), "X","")))))</f>
        <v/>
      </c>
      <c r="U186" s="75" t="str">
        <f t="shared" ca="1" si="2"/>
        <v/>
      </c>
      <c r="V186" s="32">
        <v>46020.670416666668</v>
      </c>
    </row>
    <row r="187" spans="1:22" s="23" customFormat="1" ht="30" hidden="1" x14ac:dyDescent="0.2">
      <c r="A187" s="24"/>
      <c r="B187" s="24" t="str">
        <f t="shared" si="3"/>
        <v>X</v>
      </c>
      <c r="C187" s="24" t="str">
        <f>IF(OR(Tabella3[[#This Row],[LUN]]="X",Tabella3[[#This Row],[MAR]]="X",Tabella3[[#This Row],[MER]]="X",Tabella3[[#This Row],[GIO]]="X",Tabella3[[#This Row],[VEN]]="X",),"X","")</f>
        <v/>
      </c>
      <c r="D187" s="25" t="s">
        <v>1619</v>
      </c>
      <c r="E187" s="26" t="s">
        <v>2187</v>
      </c>
      <c r="F187" s="26">
        <v>1100</v>
      </c>
      <c r="G187" s="26" t="s">
        <v>2188</v>
      </c>
      <c r="H187" s="27"/>
      <c r="I187" s="27"/>
      <c r="J187" s="27"/>
      <c r="K187" s="27"/>
      <c r="L187" s="27"/>
      <c r="M187" s="26" t="s">
        <v>29</v>
      </c>
      <c r="N187" s="25"/>
      <c r="O187" s="25"/>
      <c r="P187" s="26"/>
      <c r="Q187" s="26" t="s">
        <v>2189</v>
      </c>
      <c r="R187" s="28">
        <v>45775</v>
      </c>
      <c r="S187" s="26" t="s">
        <v>1758</v>
      </c>
      <c r="T187" s="77" t="str">
        <f ca="1">IF(AND('Inserimento dati'!$B$3=$H$2, Tabella3[[#This Row],[LUN]]="X"), "X",IF(AND('Inserimento dati'!$B$3=$I$2, Tabella3[[#This Row],[MAR]]="X"), "X", IF(AND('Inserimento dati'!$B$3=$J$2, Tabella3[[#This Row],[MER]]="X"), "X",IF(AND('Inserimento dati'!$B$3=$K$2, Tabella3[[#This Row],[GIO]]="X"), "X", IF(AND('Inserimento dati'!$B$3=$L$2, Tabella3[[#This Row],[VEN]]="X"), "X","")))))</f>
        <v/>
      </c>
      <c r="U187" s="75" t="str">
        <f t="shared" ca="1" si="2"/>
        <v xml:space="preserve"> 1021801</v>
      </c>
      <c r="V187" s="32">
        <v>46020.670347222222</v>
      </c>
    </row>
    <row r="188" spans="1:22" s="23" customFormat="1" ht="23.25" hidden="1" x14ac:dyDescent="0.2">
      <c r="A188" s="24"/>
      <c r="B188" s="24" t="str">
        <f t="shared" si="3"/>
        <v>X</v>
      </c>
      <c r="C188" s="24" t="str">
        <f>IF(OR(Tabella3[[#This Row],[LUN]]="X",Tabella3[[#This Row],[MAR]]="X",Tabella3[[#This Row],[MER]]="X",Tabella3[[#This Row],[GIO]]="X",Tabella3[[#This Row],[VEN]]="X",),"X","")</f>
        <v/>
      </c>
      <c r="D188" s="25" t="s">
        <v>1619</v>
      </c>
      <c r="E188" s="26" t="s">
        <v>1765</v>
      </c>
      <c r="F188" s="26">
        <v>700</v>
      </c>
      <c r="G188" s="26" t="s">
        <v>1766</v>
      </c>
      <c r="H188" s="27"/>
      <c r="I188" s="27"/>
      <c r="J188" s="27"/>
      <c r="K188" s="27"/>
      <c r="L188" s="27"/>
      <c r="M188" s="26" t="s">
        <v>29</v>
      </c>
      <c r="N188" s="25"/>
      <c r="O188" s="25"/>
      <c r="P188" s="26"/>
      <c r="Q188" s="26" t="s">
        <v>1767</v>
      </c>
      <c r="R188" s="28">
        <v>45771</v>
      </c>
      <c r="S188" s="26" t="s">
        <v>1768</v>
      </c>
      <c r="T188" s="77" t="str">
        <f ca="1">IF(AND('Inserimento dati'!$B$3=$H$2, Tabella3[[#This Row],[LUN]]="X"), "X",IF(AND('Inserimento dati'!$B$3=$I$2, Tabella3[[#This Row],[MAR]]="X"), "X", IF(AND('Inserimento dati'!$B$3=$J$2, Tabella3[[#This Row],[MER]]="X"), "X",IF(AND('Inserimento dati'!$B$3=$K$2, Tabella3[[#This Row],[GIO]]="X"), "X", IF(AND('Inserimento dati'!$B$3=$L$2, Tabella3[[#This Row],[VEN]]="X"), "X","")))))</f>
        <v/>
      </c>
      <c r="U188" s="75" t="str">
        <f t="shared" ca="1" si="2"/>
        <v xml:space="preserve"> 1021869</v>
      </c>
      <c r="V188" s="32">
        <v>46020.670219907406</v>
      </c>
    </row>
    <row r="189" spans="1:22" s="23" customFormat="1" ht="30" hidden="1" x14ac:dyDescent="0.2">
      <c r="A189" s="24"/>
      <c r="B189" s="24" t="str">
        <f t="shared" si="3"/>
        <v>X</v>
      </c>
      <c r="C189" s="24" t="str">
        <f>IF(OR(Tabella3[[#This Row],[LUN]]="X",Tabella3[[#This Row],[MAR]]="X",Tabella3[[#This Row],[MER]]="X",Tabella3[[#This Row],[GIO]]="X",Tabella3[[#This Row],[VEN]]="X",),"X","")</f>
        <v/>
      </c>
      <c r="D189" s="25" t="s">
        <v>1619</v>
      </c>
      <c r="E189" s="26" t="s">
        <v>1713</v>
      </c>
      <c r="F189" s="26">
        <v>1400</v>
      </c>
      <c r="G189" s="26" t="s">
        <v>1714</v>
      </c>
      <c r="H189" s="27"/>
      <c r="I189" s="27"/>
      <c r="J189" s="27"/>
      <c r="K189" s="27"/>
      <c r="L189" s="27"/>
      <c r="M189" s="26" t="s">
        <v>29</v>
      </c>
      <c r="N189" s="25"/>
      <c r="O189" s="25"/>
      <c r="P189" s="26"/>
      <c r="Q189" s="26" t="s">
        <v>261</v>
      </c>
      <c r="R189" s="28">
        <v>45728</v>
      </c>
      <c r="S189" s="28" t="s">
        <v>369</v>
      </c>
      <c r="T189" s="77" t="str">
        <f ca="1">IF(AND('Inserimento dati'!$B$3=$H$2, Tabella3[[#This Row],[LUN]]="X"), "X",IF(AND('Inserimento dati'!$B$3=$I$2, Tabella3[[#This Row],[MAR]]="X"), "X", IF(AND('Inserimento dati'!$B$3=$J$2, Tabella3[[#This Row],[MER]]="X"), "X",IF(AND('Inserimento dati'!$B$3=$K$2, Tabella3[[#This Row],[GIO]]="X"), "X", IF(AND('Inserimento dati'!$B$3=$L$2, Tabella3[[#This Row],[VEN]]="X"), "X","")))))</f>
        <v/>
      </c>
      <c r="U189" s="75" t="str">
        <f t="shared" ca="1" si="2"/>
        <v/>
      </c>
      <c r="V189" s="32">
        <v>46020.67015046296</v>
      </c>
    </row>
    <row r="190" spans="1:22" s="23" customFormat="1" ht="45" hidden="1" x14ac:dyDescent="0.2">
      <c r="A190" s="24"/>
      <c r="B190" s="24" t="str">
        <f t="shared" si="3"/>
        <v>X</v>
      </c>
      <c r="C190" s="24" t="str">
        <f>IF(OR(Tabella3[[#This Row],[LUN]]="X",Tabella3[[#This Row],[MAR]]="X",Tabella3[[#This Row],[MER]]="X",Tabella3[[#This Row],[GIO]]="X",Tabella3[[#This Row],[VEN]]="X",),"X","")</f>
        <v/>
      </c>
      <c r="D190" s="25" t="s">
        <v>1619</v>
      </c>
      <c r="E190" s="26" t="s">
        <v>1803</v>
      </c>
      <c r="F190" s="26" t="s">
        <v>1804</v>
      </c>
      <c r="G190" s="26" t="s">
        <v>1805</v>
      </c>
      <c r="H190" s="27"/>
      <c r="I190" s="27"/>
      <c r="J190" s="27"/>
      <c r="K190" s="27"/>
      <c r="L190" s="27"/>
      <c r="M190" s="26" t="s">
        <v>29</v>
      </c>
      <c r="N190" s="25"/>
      <c r="O190" s="25"/>
      <c r="P190" s="26"/>
      <c r="Q190" s="26"/>
      <c r="R190" s="28"/>
      <c r="S190" s="26"/>
      <c r="T190" s="77" t="str">
        <f ca="1">IF(AND('Inserimento dati'!$B$3=$H$2, Tabella3[[#This Row],[LUN]]="X"), "X",IF(AND('Inserimento dati'!$B$3=$I$2, Tabella3[[#This Row],[MAR]]="X"), "X", IF(AND('Inserimento dati'!$B$3=$J$2, Tabella3[[#This Row],[MER]]="X"), "X",IF(AND('Inserimento dati'!$B$3=$K$2, Tabella3[[#This Row],[GIO]]="X"), "X", IF(AND('Inserimento dati'!$B$3=$L$2, Tabella3[[#This Row],[VEN]]="X"), "X","")))))</f>
        <v/>
      </c>
      <c r="U190" s="75" t="str">
        <f t="shared" ca="1" si="2"/>
        <v/>
      </c>
      <c r="V190" s="32">
        <v>46020.524201388886</v>
      </c>
    </row>
    <row r="191" spans="1:22" s="23" customFormat="1" ht="23.25" hidden="1" x14ac:dyDescent="0.2">
      <c r="A191" s="24"/>
      <c r="B191" s="24" t="str">
        <f t="shared" si="3"/>
        <v>X</v>
      </c>
      <c r="C191" s="24" t="str">
        <f>IF(OR(Tabella3[[#This Row],[LUN]]="X",Tabella3[[#This Row],[MAR]]="X",Tabella3[[#This Row],[MER]]="X",Tabella3[[#This Row],[GIO]]="X",Tabella3[[#This Row],[VEN]]="X",),"X","")</f>
        <v/>
      </c>
      <c r="D191" s="25" t="s">
        <v>1619</v>
      </c>
      <c r="E191" s="26" t="s">
        <v>1820</v>
      </c>
      <c r="F191" s="26" t="s">
        <v>1631</v>
      </c>
      <c r="G191" s="26" t="s">
        <v>1821</v>
      </c>
      <c r="H191" s="27"/>
      <c r="I191" s="27"/>
      <c r="J191" s="27"/>
      <c r="K191" s="27"/>
      <c r="L191" s="27"/>
      <c r="M191" s="26" t="s">
        <v>29</v>
      </c>
      <c r="N191" s="25"/>
      <c r="O191" s="25"/>
      <c r="P191" s="26"/>
      <c r="Q191" s="26" t="s">
        <v>1822</v>
      </c>
      <c r="R191" s="28">
        <v>45727</v>
      </c>
      <c r="S191" s="26" t="s">
        <v>35</v>
      </c>
      <c r="T191" s="77" t="str">
        <f ca="1">IF(AND('Inserimento dati'!$B$3=$H$2, Tabella3[[#This Row],[LUN]]="X"), "X",IF(AND('Inserimento dati'!$B$3=$I$2, Tabella3[[#This Row],[MAR]]="X"), "X", IF(AND('Inserimento dati'!$B$3=$J$2, Tabella3[[#This Row],[MER]]="X"), "X",IF(AND('Inserimento dati'!$B$3=$K$2, Tabella3[[#This Row],[GIO]]="X"), "X", IF(AND('Inserimento dati'!$B$3=$L$2, Tabella3[[#This Row],[VEN]]="X"), "X","")))))</f>
        <v/>
      </c>
      <c r="U191" s="75" t="str">
        <f t="shared" ca="1" si="2"/>
        <v/>
      </c>
      <c r="V191" s="32">
        <v>46020.524131944447</v>
      </c>
    </row>
    <row r="192" spans="1:22" s="23" customFormat="1" ht="23.25" hidden="1" x14ac:dyDescent="0.2">
      <c r="A192" s="24"/>
      <c r="B192" s="24" t="str">
        <f t="shared" si="3"/>
        <v>X</v>
      </c>
      <c r="C192" s="24" t="str">
        <f>IF(OR(Tabella3[[#This Row],[LUN]]="X",Tabella3[[#This Row],[MAR]]="X",Tabella3[[#This Row],[MER]]="X",Tabella3[[#This Row],[GIO]]="X",Tabella3[[#This Row],[VEN]]="X",),"X","")</f>
        <v/>
      </c>
      <c r="D192" s="25" t="s">
        <v>1619</v>
      </c>
      <c r="E192" s="26" t="s">
        <v>1825</v>
      </c>
      <c r="F192" s="26" t="s">
        <v>1631</v>
      </c>
      <c r="G192" s="26" t="s">
        <v>1826</v>
      </c>
      <c r="H192" s="27"/>
      <c r="I192" s="27"/>
      <c r="J192" s="27"/>
      <c r="K192" s="27"/>
      <c r="L192" s="27"/>
      <c r="M192" s="26" t="s">
        <v>29</v>
      </c>
      <c r="N192" s="25"/>
      <c r="O192" s="25"/>
      <c r="P192" s="26"/>
      <c r="Q192" s="26"/>
      <c r="R192" s="28">
        <v>45727</v>
      </c>
      <c r="S192" s="26" t="s">
        <v>68</v>
      </c>
      <c r="T192" s="77" t="str">
        <f ca="1">IF(AND('Inserimento dati'!$B$3=$H$2, Tabella3[[#This Row],[LUN]]="X"), "X",IF(AND('Inserimento dati'!$B$3=$I$2, Tabella3[[#This Row],[MAR]]="X"), "X", IF(AND('Inserimento dati'!$B$3=$J$2, Tabella3[[#This Row],[MER]]="X"), "X",IF(AND('Inserimento dati'!$B$3=$K$2, Tabella3[[#This Row],[GIO]]="X"), "X", IF(AND('Inserimento dati'!$B$3=$L$2, Tabella3[[#This Row],[VEN]]="X"), "X","")))))</f>
        <v/>
      </c>
      <c r="U192" s="75" t="str">
        <f t="shared" ca="1" si="2"/>
        <v/>
      </c>
      <c r="V192" s="32">
        <v>46020.524074074077</v>
      </c>
    </row>
    <row r="193" spans="1:22" s="23" customFormat="1" ht="23.25" hidden="1" x14ac:dyDescent="0.2">
      <c r="A193" s="24"/>
      <c r="B193" s="24" t="str">
        <f t="shared" si="3"/>
        <v>X</v>
      </c>
      <c r="C193" s="24" t="str">
        <f>IF(OR(Tabella3[[#This Row],[LUN]]="X",Tabella3[[#This Row],[MAR]]="X",Tabella3[[#This Row],[MER]]="X",Tabella3[[#This Row],[GIO]]="X",Tabella3[[#This Row],[VEN]]="X",),"X","")</f>
        <v/>
      </c>
      <c r="D193" s="25" t="s">
        <v>1619</v>
      </c>
      <c r="E193" s="26" t="s">
        <v>1800</v>
      </c>
      <c r="F193" s="26" t="s">
        <v>1631</v>
      </c>
      <c r="G193" s="26" t="s">
        <v>1801</v>
      </c>
      <c r="H193" s="27"/>
      <c r="I193" s="27"/>
      <c r="J193" s="27"/>
      <c r="K193" s="27"/>
      <c r="L193" s="27"/>
      <c r="M193" s="26" t="s">
        <v>29</v>
      </c>
      <c r="N193" s="25"/>
      <c r="O193" s="25"/>
      <c r="P193" s="26"/>
      <c r="Q193" s="26" t="s">
        <v>1802</v>
      </c>
      <c r="R193" s="28">
        <v>45729</v>
      </c>
      <c r="S193" s="26" t="s">
        <v>68</v>
      </c>
      <c r="T193" s="77" t="str">
        <f ca="1">IF(AND('Inserimento dati'!$B$3=$H$2, Tabella3[[#This Row],[LUN]]="X"), "X",IF(AND('Inserimento dati'!$B$3=$I$2, Tabella3[[#This Row],[MAR]]="X"), "X", IF(AND('Inserimento dati'!$B$3=$J$2, Tabella3[[#This Row],[MER]]="X"), "X",IF(AND('Inserimento dati'!$B$3=$K$2, Tabella3[[#This Row],[GIO]]="X"), "X", IF(AND('Inserimento dati'!$B$3=$L$2, Tabella3[[#This Row],[VEN]]="X"), "X","")))))</f>
        <v/>
      </c>
      <c r="U193" s="75" t="str">
        <f t="shared" ca="1" si="2"/>
        <v/>
      </c>
      <c r="V193" s="32">
        <v>46020.524004629631</v>
      </c>
    </row>
    <row r="194" spans="1:22" s="23" customFormat="1" ht="23.25" hidden="1" x14ac:dyDescent="0.2">
      <c r="A194" s="24"/>
      <c r="B194" s="24" t="str">
        <f t="shared" si="3"/>
        <v>X</v>
      </c>
      <c r="C194" s="24" t="str">
        <f>IF(OR(Tabella3[[#This Row],[LUN]]="X",Tabella3[[#This Row],[MAR]]="X",Tabella3[[#This Row],[MER]]="X",Tabella3[[#This Row],[GIO]]="X",Tabella3[[#This Row],[VEN]]="X",),"X","")</f>
        <v/>
      </c>
      <c r="D194" s="25" t="s">
        <v>1619</v>
      </c>
      <c r="E194" s="26" t="s">
        <v>1823</v>
      </c>
      <c r="F194" s="26" t="s">
        <v>1631</v>
      </c>
      <c r="G194" s="26" t="s">
        <v>1824</v>
      </c>
      <c r="H194" s="27"/>
      <c r="I194" s="27"/>
      <c r="J194" s="27"/>
      <c r="K194" s="27"/>
      <c r="L194" s="27"/>
      <c r="M194" s="26" t="s">
        <v>29</v>
      </c>
      <c r="N194" s="25"/>
      <c r="O194" s="25"/>
      <c r="P194" s="26"/>
      <c r="Q194" s="26"/>
      <c r="R194" s="28">
        <v>45728</v>
      </c>
      <c r="S194" s="26" t="s">
        <v>369</v>
      </c>
      <c r="T194" s="77" t="str">
        <f ca="1">IF(AND('Inserimento dati'!$B$3=$H$2, Tabella3[[#This Row],[LUN]]="X"), "X",IF(AND('Inserimento dati'!$B$3=$I$2, Tabella3[[#This Row],[MAR]]="X"), "X", IF(AND('Inserimento dati'!$B$3=$J$2, Tabella3[[#This Row],[MER]]="X"), "X",IF(AND('Inserimento dati'!$B$3=$K$2, Tabella3[[#This Row],[GIO]]="X"), "X", IF(AND('Inserimento dati'!$B$3=$L$2, Tabella3[[#This Row],[VEN]]="X"), "X","")))))</f>
        <v/>
      </c>
      <c r="U194" s="75" t="str">
        <f t="shared" ca="1" si="2"/>
        <v/>
      </c>
      <c r="V194" s="32">
        <v>46020.523935185185</v>
      </c>
    </row>
    <row r="195" spans="1:22" s="23" customFormat="1" ht="30" hidden="1" x14ac:dyDescent="0.2">
      <c r="A195" s="24"/>
      <c r="B195" s="24">
        <v>4</v>
      </c>
      <c r="C195" s="24" t="str">
        <f>IF(OR(Tabella3[[#This Row],[LUN]]="X",Tabella3[[#This Row],[MAR]]="X",Tabella3[[#This Row],[MER]]="X",Tabella3[[#This Row],[GIO]]="X",Tabella3[[#This Row],[VEN]]="X",),"X","")</f>
        <v/>
      </c>
      <c r="D195" s="25" t="s">
        <v>1619</v>
      </c>
      <c r="E195" s="26" t="s">
        <v>2306</v>
      </c>
      <c r="F195" s="26">
        <v>700</v>
      </c>
      <c r="G195" s="26" t="s">
        <v>2307</v>
      </c>
      <c r="H195" s="27"/>
      <c r="I195" s="27"/>
      <c r="J195" s="27"/>
      <c r="K195" s="27"/>
      <c r="L195" s="27"/>
      <c r="M195" s="26" t="s">
        <v>29</v>
      </c>
      <c r="N195" s="25"/>
      <c r="O195" s="25"/>
      <c r="P195" s="26"/>
      <c r="Q195" s="26"/>
      <c r="R195" s="28"/>
      <c r="S195" s="26"/>
      <c r="T195" s="77" t="str">
        <f ca="1">IF(AND('Inserimento dati'!$B$3=$H$2, Tabella3[[#This Row],[LUN]]="X"), "X",IF(AND('Inserimento dati'!$B$3=$I$2, Tabella3[[#This Row],[MAR]]="X"), "X", IF(AND('Inserimento dati'!$B$3=$J$2, Tabella3[[#This Row],[MER]]="X"), "X",IF(AND('Inserimento dati'!$B$3=$K$2, Tabella3[[#This Row],[GIO]]="X"), "X", IF(AND('Inserimento dati'!$B$3=$L$2, Tabella3[[#This Row],[VEN]]="X"), "X","")))))</f>
        <v/>
      </c>
      <c r="U195" s="75" t="str">
        <f t="shared" ca="1" si="2"/>
        <v>10219474</v>
      </c>
      <c r="V195" s="32">
        <v>46014.531168981484</v>
      </c>
    </row>
    <row r="196" spans="1:22" s="23" customFormat="1" ht="23.25" hidden="1" x14ac:dyDescent="0.2">
      <c r="A196" s="24"/>
      <c r="B196" s="24">
        <v>4</v>
      </c>
      <c r="C196" s="24" t="str">
        <f>IF(OR(Tabella3[[#This Row],[LUN]]="X",Tabella3[[#This Row],[MAR]]="X",Tabella3[[#This Row],[MER]]="X",Tabella3[[#This Row],[GIO]]="X",Tabella3[[#This Row],[VEN]]="X",),"X","")</f>
        <v/>
      </c>
      <c r="D196" s="25" t="s">
        <v>1619</v>
      </c>
      <c r="E196" s="26" t="s">
        <v>2304</v>
      </c>
      <c r="F196" s="26">
        <v>1800</v>
      </c>
      <c r="G196" s="26" t="s">
        <v>2305</v>
      </c>
      <c r="H196" s="27"/>
      <c r="I196" s="27"/>
      <c r="J196" s="27"/>
      <c r="K196" s="27"/>
      <c r="L196" s="27"/>
      <c r="M196" s="26" t="s">
        <v>29</v>
      </c>
      <c r="N196" s="25"/>
      <c r="O196" s="25"/>
      <c r="P196" s="26"/>
      <c r="Q196" s="26"/>
      <c r="R196" s="28"/>
      <c r="S196" s="26"/>
      <c r="T196" s="77" t="str">
        <f ca="1">IF(AND('Inserimento dati'!$B$3=$H$2, Tabella3[[#This Row],[LUN]]="X"), "X",IF(AND('Inserimento dati'!$B$3=$I$2, Tabella3[[#This Row],[MAR]]="X"), "X", IF(AND('Inserimento dati'!$B$3=$J$2, Tabella3[[#This Row],[MER]]="X"), "X",IF(AND('Inserimento dati'!$B$3=$K$2, Tabella3[[#This Row],[GIO]]="X"), "X", IF(AND('Inserimento dati'!$B$3=$L$2, Tabella3[[#This Row],[VEN]]="X"), "X","")))))</f>
        <v/>
      </c>
      <c r="U196" s="75" t="str">
        <f t="shared" ca="1" si="2"/>
        <v>10219447</v>
      </c>
      <c r="V196" s="32">
        <v>46014.531087962961</v>
      </c>
    </row>
    <row r="197" spans="1:22" s="23" customFormat="1" ht="30" hidden="1" x14ac:dyDescent="0.2">
      <c r="A197" s="24"/>
      <c r="B197" s="24" t="str">
        <f t="shared" ref="B197:B223" si="4">IF(OR(A197="x",A197="X"),"",IF(ISBLANK(A197),"X",""))</f>
        <v>X</v>
      </c>
      <c r="C197" s="24" t="str">
        <f>IF(OR(Tabella3[[#This Row],[LUN]]="X",Tabella3[[#This Row],[MAR]]="X",Tabella3[[#This Row],[MER]]="X",Tabella3[[#This Row],[GIO]]="X",Tabella3[[#This Row],[VEN]]="X",),"X","")</f>
        <v/>
      </c>
      <c r="D197" s="25" t="s">
        <v>1619</v>
      </c>
      <c r="E197" s="26" t="s">
        <v>1831</v>
      </c>
      <c r="F197" s="26" t="s">
        <v>1631</v>
      </c>
      <c r="G197" s="26" t="s">
        <v>1832</v>
      </c>
      <c r="H197" s="27"/>
      <c r="I197" s="27"/>
      <c r="J197" s="27"/>
      <c r="K197" s="27"/>
      <c r="L197" s="27"/>
      <c r="M197" s="26" t="s">
        <v>29</v>
      </c>
      <c r="N197" s="25"/>
      <c r="O197" s="25"/>
      <c r="P197" s="26"/>
      <c r="Q197" s="26" t="s">
        <v>1833</v>
      </c>
      <c r="R197" s="28">
        <v>45726</v>
      </c>
      <c r="S197" s="26" t="s">
        <v>1834</v>
      </c>
      <c r="T197" s="77" t="str">
        <f ca="1">IF(AND('Inserimento dati'!$B$3=$H$2, Tabella3[[#This Row],[LUN]]="X"), "X",IF(AND('Inserimento dati'!$B$3=$I$2, Tabella3[[#This Row],[MAR]]="X"), "X", IF(AND('Inserimento dati'!$B$3=$J$2, Tabella3[[#This Row],[MER]]="X"), "X",IF(AND('Inserimento dati'!$B$3=$K$2, Tabella3[[#This Row],[GIO]]="X"), "X", IF(AND('Inserimento dati'!$B$3=$L$2, Tabella3[[#This Row],[VEN]]="X"), "X","")))))</f>
        <v/>
      </c>
      <c r="U197" s="75" t="str">
        <f t="shared" ca="1" si="2"/>
        <v/>
      </c>
      <c r="V197" s="32">
        <v>46013.72792824074</v>
      </c>
    </row>
    <row r="198" spans="1:22" s="23" customFormat="1" ht="30" hidden="1" x14ac:dyDescent="0.2">
      <c r="A198" s="24"/>
      <c r="B198" s="24" t="str">
        <f t="shared" si="4"/>
        <v>X</v>
      </c>
      <c r="C198" s="24" t="str">
        <f>IF(OR(Tabella3[[#This Row],[LUN]]="X",Tabella3[[#This Row],[MAR]]="X",Tabella3[[#This Row],[MER]]="X",Tabella3[[#This Row],[GIO]]="X",Tabella3[[#This Row],[VEN]]="X",),"X","")</f>
        <v/>
      </c>
      <c r="D198" s="25" t="s">
        <v>1619</v>
      </c>
      <c r="E198" s="26" t="s">
        <v>1759</v>
      </c>
      <c r="F198" s="26">
        <v>1800</v>
      </c>
      <c r="G198" s="26" t="s">
        <v>1760</v>
      </c>
      <c r="H198" s="27"/>
      <c r="I198" s="27"/>
      <c r="J198" s="27"/>
      <c r="K198" s="27"/>
      <c r="L198" s="27"/>
      <c r="M198" s="26" t="s">
        <v>29</v>
      </c>
      <c r="N198" s="25"/>
      <c r="O198" s="25"/>
      <c r="P198" s="26"/>
      <c r="Q198" s="26" t="s">
        <v>1761</v>
      </c>
      <c r="R198" s="28">
        <v>45775</v>
      </c>
      <c r="S198" s="26" t="s">
        <v>72</v>
      </c>
      <c r="T198" s="77" t="str">
        <f ca="1">IF(AND('Inserimento dati'!$B$3=$H$2, Tabella3[[#This Row],[LUN]]="X"), "X",IF(AND('Inserimento dati'!$B$3=$I$2, Tabella3[[#This Row],[MAR]]="X"), "X", IF(AND('Inserimento dati'!$B$3=$J$2, Tabella3[[#This Row],[MER]]="X"), "X",IF(AND('Inserimento dati'!$B$3=$K$2, Tabella3[[#This Row],[GIO]]="X"), "X", IF(AND('Inserimento dati'!$B$3=$L$2, Tabella3[[#This Row],[VEN]]="X"), "X","")))))</f>
        <v/>
      </c>
      <c r="U198" s="75" t="str">
        <f t="shared" ca="1" si="2"/>
        <v xml:space="preserve"> 1021941</v>
      </c>
      <c r="V198" s="32">
        <v>46013.727858796294</v>
      </c>
    </row>
    <row r="199" spans="1:22" s="23" customFormat="1" ht="23.25" hidden="1" x14ac:dyDescent="0.2">
      <c r="A199" s="24"/>
      <c r="B199" s="24" t="str">
        <f t="shared" si="4"/>
        <v>X</v>
      </c>
      <c r="C199" s="24" t="str">
        <f>IF(OR(Tabella3[[#This Row],[LUN]]="X",Tabella3[[#This Row],[MAR]]="X",Tabella3[[#This Row],[MER]]="X",Tabella3[[#This Row],[GIO]]="X",Tabella3[[#This Row],[VEN]]="X",),"X","")</f>
        <v/>
      </c>
      <c r="D199" s="25" t="s">
        <v>1619</v>
      </c>
      <c r="E199" s="26" t="s">
        <v>1827</v>
      </c>
      <c r="F199" s="26">
        <v>1100</v>
      </c>
      <c r="G199" s="26" t="s">
        <v>1828</v>
      </c>
      <c r="H199" s="27"/>
      <c r="I199" s="27"/>
      <c r="J199" s="27"/>
      <c r="K199" s="27"/>
      <c r="L199" s="27"/>
      <c r="M199" s="26" t="s">
        <v>29</v>
      </c>
      <c r="N199" s="25"/>
      <c r="O199" s="25"/>
      <c r="P199" s="26"/>
      <c r="Q199" s="26"/>
      <c r="R199" s="28"/>
      <c r="S199" s="26"/>
      <c r="T199" s="77" t="str">
        <f ca="1">IF(AND('Inserimento dati'!$B$3=$H$2, Tabella3[[#This Row],[LUN]]="X"), "X",IF(AND('Inserimento dati'!$B$3=$I$2, Tabella3[[#This Row],[MAR]]="X"), "X", IF(AND('Inserimento dati'!$B$3=$J$2, Tabella3[[#This Row],[MER]]="X"), "X",IF(AND('Inserimento dati'!$B$3=$K$2, Tabella3[[#This Row],[GIO]]="X"), "X", IF(AND('Inserimento dati'!$B$3=$L$2, Tabella3[[#This Row],[VEN]]="X"), "X","")))))</f>
        <v/>
      </c>
      <c r="U199" s="75" t="str">
        <f t="shared" ca="1" si="2"/>
        <v/>
      </c>
      <c r="V199" s="32">
        <v>46013.727800925924</v>
      </c>
    </row>
    <row r="200" spans="1:22" s="23" customFormat="1" ht="23.25" hidden="1" x14ac:dyDescent="0.2">
      <c r="A200" s="24"/>
      <c r="B200" s="24" t="str">
        <f t="shared" si="4"/>
        <v>X</v>
      </c>
      <c r="C200" s="24" t="str">
        <f>IF(OR(Tabella3[[#This Row],[LUN]]="X",Tabella3[[#This Row],[MAR]]="X",Tabella3[[#This Row],[MER]]="X",Tabella3[[#This Row],[GIO]]="X",Tabella3[[#This Row],[VEN]]="X",),"X","")</f>
        <v/>
      </c>
      <c r="D200" s="25" t="s">
        <v>1619</v>
      </c>
      <c r="E200" s="26" t="s">
        <v>1829</v>
      </c>
      <c r="F200" s="26" t="s">
        <v>1648</v>
      </c>
      <c r="G200" s="26" t="s">
        <v>1830</v>
      </c>
      <c r="H200" s="27"/>
      <c r="I200" s="27"/>
      <c r="J200" s="27"/>
      <c r="K200" s="27"/>
      <c r="L200" s="27"/>
      <c r="M200" s="26" t="s">
        <v>29</v>
      </c>
      <c r="N200" s="25"/>
      <c r="O200" s="25"/>
      <c r="P200" s="26"/>
      <c r="Q200" s="26"/>
      <c r="R200" s="28"/>
      <c r="S200" s="26"/>
      <c r="T200" s="77" t="str">
        <f ca="1">IF(AND('Inserimento dati'!$B$3=$H$2, Tabella3[[#This Row],[LUN]]="X"), "X",IF(AND('Inserimento dati'!$B$3=$I$2, Tabella3[[#This Row],[MAR]]="X"), "X", IF(AND('Inserimento dati'!$B$3=$J$2, Tabella3[[#This Row],[MER]]="X"), "X",IF(AND('Inserimento dati'!$B$3=$K$2, Tabella3[[#This Row],[GIO]]="X"), "X", IF(AND('Inserimento dati'!$B$3=$L$2, Tabella3[[#This Row],[VEN]]="X"), "X","")))))</f>
        <v/>
      </c>
      <c r="U200" s="75" t="str">
        <f t="shared" ca="1" si="2"/>
        <v/>
      </c>
      <c r="V200" s="32">
        <v>46013.462187500001</v>
      </c>
    </row>
    <row r="201" spans="1:22" s="23" customFormat="1" ht="30" hidden="1" x14ac:dyDescent="0.2">
      <c r="A201" s="24"/>
      <c r="B201" s="24" t="str">
        <f t="shared" si="4"/>
        <v>X</v>
      </c>
      <c r="C201" s="24" t="str">
        <f>IF(OR(Tabella3[[#This Row],[LUN]]="X",Tabella3[[#This Row],[MAR]]="X",Tabella3[[#This Row],[MER]]="X",Tabella3[[#This Row],[GIO]]="X",Tabella3[[#This Row],[VEN]]="X",),"X","")</f>
        <v/>
      </c>
      <c r="D201" s="25" t="s">
        <v>1619</v>
      </c>
      <c r="E201" s="26" t="s">
        <v>1706</v>
      </c>
      <c r="F201" s="26">
        <v>1400</v>
      </c>
      <c r="G201" s="26" t="s">
        <v>1707</v>
      </c>
      <c r="H201" s="27"/>
      <c r="I201" s="27"/>
      <c r="J201" s="27"/>
      <c r="K201" s="27"/>
      <c r="L201" s="27"/>
      <c r="M201" s="26" t="s">
        <v>29</v>
      </c>
      <c r="N201" s="25"/>
      <c r="O201" s="25"/>
      <c r="P201" s="26"/>
      <c r="Q201" s="26"/>
      <c r="R201" s="28"/>
      <c r="S201" s="26"/>
      <c r="T201" s="77" t="str">
        <f ca="1">IF(AND('Inserimento dati'!$B$3=$H$2, Tabella3[[#This Row],[LUN]]="X"), "X",IF(AND('Inserimento dati'!$B$3=$I$2, Tabella3[[#This Row],[MAR]]="X"), "X", IF(AND('Inserimento dati'!$B$3=$J$2, Tabella3[[#This Row],[MER]]="X"), "X",IF(AND('Inserimento dati'!$B$3=$K$2, Tabella3[[#This Row],[GIO]]="X"), "X", IF(AND('Inserimento dati'!$B$3=$L$2, Tabella3[[#This Row],[VEN]]="X"), "X","")))))</f>
        <v/>
      </c>
      <c r="U201" s="75" t="str">
        <f t="shared" ca="1" si="2"/>
        <v/>
      </c>
      <c r="V201" s="32">
        <v>46013.462152777778</v>
      </c>
    </row>
    <row r="202" spans="1:22" s="23" customFormat="1" ht="23.25" hidden="1" x14ac:dyDescent="0.2">
      <c r="A202" s="24"/>
      <c r="B202" s="24" t="str">
        <f t="shared" si="4"/>
        <v>X</v>
      </c>
      <c r="C202" s="24" t="str">
        <f>IF(OR(Tabella3[[#This Row],[LUN]]="X",Tabella3[[#This Row],[MAR]]="X",Tabella3[[#This Row],[MER]]="X",Tabella3[[#This Row],[GIO]]="X",Tabella3[[#This Row],[VEN]]="X",),"X","")</f>
        <v/>
      </c>
      <c r="D202" s="25" t="s">
        <v>1619</v>
      </c>
      <c r="E202" s="26" t="s">
        <v>1797</v>
      </c>
      <c r="F202" s="26">
        <v>2400</v>
      </c>
      <c r="G202" s="26" t="s">
        <v>1798</v>
      </c>
      <c r="H202" s="27"/>
      <c r="I202" s="27"/>
      <c r="J202" s="27"/>
      <c r="K202" s="27"/>
      <c r="L202" s="27"/>
      <c r="M202" s="26" t="s">
        <v>29</v>
      </c>
      <c r="N202" s="25"/>
      <c r="O202" s="25"/>
      <c r="P202" s="26"/>
      <c r="Q202" s="26" t="s">
        <v>1799</v>
      </c>
      <c r="R202" s="28"/>
      <c r="S202" s="26"/>
      <c r="T202" s="77" t="str">
        <f ca="1">IF(AND('Inserimento dati'!$B$3=$H$2, Tabella3[[#This Row],[LUN]]="X"), "X",IF(AND('Inserimento dati'!$B$3=$I$2, Tabella3[[#This Row],[MAR]]="X"), "X", IF(AND('Inserimento dati'!$B$3=$J$2, Tabella3[[#This Row],[MER]]="X"), "X",IF(AND('Inserimento dati'!$B$3=$K$2, Tabella3[[#This Row],[GIO]]="X"), "X", IF(AND('Inserimento dati'!$B$3=$L$2, Tabella3[[#This Row],[VEN]]="X"), "X","")))))</f>
        <v/>
      </c>
      <c r="U202" s="75" t="str">
        <f t="shared" ca="1" si="2"/>
        <v xml:space="preserve"> 1021922</v>
      </c>
      <c r="V202" s="32">
        <v>46013.462106481478</v>
      </c>
    </row>
    <row r="203" spans="1:22" s="23" customFormat="1" ht="23.25" hidden="1" x14ac:dyDescent="0.2">
      <c r="A203" s="24"/>
      <c r="B203" s="24" t="str">
        <f t="shared" si="4"/>
        <v>X</v>
      </c>
      <c r="C203" s="24" t="str">
        <f>IF(OR(Tabella3[[#This Row],[LUN]]="X",Tabella3[[#This Row],[MAR]]="X",Tabella3[[#This Row],[MER]]="X",Tabella3[[#This Row],[GIO]]="X",Tabella3[[#This Row],[VEN]]="X",),"X","")</f>
        <v/>
      </c>
      <c r="D203" s="25" t="s">
        <v>1619</v>
      </c>
      <c r="E203" s="26" t="s">
        <v>1724</v>
      </c>
      <c r="F203" s="26">
        <v>1400</v>
      </c>
      <c r="G203" s="26" t="s">
        <v>1725</v>
      </c>
      <c r="H203" s="27"/>
      <c r="I203" s="27"/>
      <c r="J203" s="27"/>
      <c r="K203" s="27"/>
      <c r="L203" s="27"/>
      <c r="M203" s="26" t="s">
        <v>29</v>
      </c>
      <c r="N203" s="25"/>
      <c r="O203" s="25"/>
      <c r="P203" s="26"/>
      <c r="Q203" s="26" t="s">
        <v>261</v>
      </c>
      <c r="R203" s="28">
        <v>45729</v>
      </c>
      <c r="S203" s="28" t="s">
        <v>369</v>
      </c>
      <c r="T203" s="24" t="str">
        <f ca="1">IF(AND('Inserimento dati'!$B$3=$H$2, Tabella3[[#This Row],[LUN]]="X"), "X",IF(AND('Inserimento dati'!$B$3=$I$2, Tabella3[[#This Row],[MAR]]="X"), "X", IF(AND('Inserimento dati'!$B$3=$J$2, Tabella3[[#This Row],[MER]]="X"), "X",IF(AND('Inserimento dati'!$B$3=$K$2, Tabella3[[#This Row],[GIO]]="X"), "X", IF(AND('Inserimento dati'!$B$3=$L$2, Tabella3[[#This Row],[VEN]]="X"), "X","")))))</f>
        <v/>
      </c>
      <c r="U203" s="75" t="str">
        <f t="shared" ca="1" si="2"/>
        <v/>
      </c>
      <c r="V203" s="32">
        <v>46013.461956018517</v>
      </c>
    </row>
    <row r="204" spans="1:22" s="23" customFormat="1" ht="23.25" hidden="1" x14ac:dyDescent="0.2">
      <c r="A204" s="24"/>
      <c r="B204" s="24" t="str">
        <f t="shared" si="4"/>
        <v>X</v>
      </c>
      <c r="C204" s="24" t="str">
        <f>IF(OR(Tabella3[[#This Row],[LUN]]="X",Tabella3[[#This Row],[MAR]]="X",Tabella3[[#This Row],[MER]]="X",Tabella3[[#This Row],[GIO]]="X",Tabella3[[#This Row],[VEN]]="X",),"X","")</f>
        <v/>
      </c>
      <c r="D204" s="25" t="s">
        <v>1619</v>
      </c>
      <c r="E204" s="26" t="s">
        <v>1717</v>
      </c>
      <c r="F204" s="26">
        <v>1400</v>
      </c>
      <c r="G204" s="26" t="s">
        <v>1718</v>
      </c>
      <c r="H204" s="27"/>
      <c r="I204" s="27"/>
      <c r="J204" s="27"/>
      <c r="K204" s="27"/>
      <c r="L204" s="27"/>
      <c r="M204" s="26" t="s">
        <v>29</v>
      </c>
      <c r="N204" s="25"/>
      <c r="O204" s="25"/>
      <c r="P204" s="26"/>
      <c r="Q204" s="26" t="s">
        <v>261</v>
      </c>
      <c r="R204" s="28">
        <v>45728</v>
      </c>
      <c r="S204" s="28" t="s">
        <v>369</v>
      </c>
      <c r="T204" s="24" t="str">
        <f ca="1">IF(AND('Inserimento dati'!$B$3=$H$2, Tabella3[[#This Row],[LUN]]="X"), "X",IF(AND('Inserimento dati'!$B$3=$I$2, Tabella3[[#This Row],[MAR]]="X"), "X", IF(AND('Inserimento dati'!$B$3=$J$2, Tabella3[[#This Row],[MER]]="X"), "X",IF(AND('Inserimento dati'!$B$3=$K$2, Tabella3[[#This Row],[GIO]]="X"), "X", IF(AND('Inserimento dati'!$B$3=$L$2, Tabella3[[#This Row],[VEN]]="X"), "X","")))))</f>
        <v/>
      </c>
      <c r="U204" s="75" t="str">
        <f t="shared" ca="1" si="2"/>
        <v/>
      </c>
      <c r="V204" s="32">
        <v>46008.564340277779</v>
      </c>
    </row>
    <row r="205" spans="1:22" s="23" customFormat="1" ht="23.25" hidden="1" x14ac:dyDescent="0.2">
      <c r="A205" s="24"/>
      <c r="B205" s="24" t="str">
        <f t="shared" si="4"/>
        <v>X</v>
      </c>
      <c r="C205" s="24" t="str">
        <f>IF(OR(Tabella3[[#This Row],[LUN]]="X",Tabella3[[#This Row],[MAR]]="X",Tabella3[[#This Row],[MER]]="X",Tabella3[[#This Row],[GIO]]="X",Tabella3[[#This Row],[VEN]]="X",),"X","")</f>
        <v/>
      </c>
      <c r="D205" s="25" t="s">
        <v>1619</v>
      </c>
      <c r="E205" s="26" t="s">
        <v>1715</v>
      </c>
      <c r="F205" s="26">
        <v>1400</v>
      </c>
      <c r="G205" s="26" t="s">
        <v>1716</v>
      </c>
      <c r="H205" s="27"/>
      <c r="I205" s="27"/>
      <c r="J205" s="27"/>
      <c r="K205" s="27"/>
      <c r="L205" s="27"/>
      <c r="M205" s="26" t="s">
        <v>29</v>
      </c>
      <c r="N205" s="25"/>
      <c r="O205" s="25"/>
      <c r="P205" s="26"/>
      <c r="Q205" s="26" t="s">
        <v>261</v>
      </c>
      <c r="R205" s="28">
        <v>45728</v>
      </c>
      <c r="S205" s="28" t="s">
        <v>369</v>
      </c>
      <c r="T205" s="24" t="str">
        <f ca="1">IF(AND('Inserimento dati'!$B$3=$H$2, Tabella3[[#This Row],[LUN]]="X"), "X",IF(AND('Inserimento dati'!$B$3=$I$2, Tabella3[[#This Row],[MAR]]="X"), "X", IF(AND('Inserimento dati'!$B$3=$J$2, Tabella3[[#This Row],[MER]]="X"), "X",IF(AND('Inserimento dati'!$B$3=$K$2, Tabella3[[#This Row],[GIO]]="X"), "X", IF(AND('Inserimento dati'!$B$3=$L$2, Tabella3[[#This Row],[VEN]]="X"), "X","")))))</f>
        <v/>
      </c>
      <c r="U205" s="75" t="str">
        <f t="shared" ca="1" si="2"/>
        <v/>
      </c>
      <c r="V205" s="32">
        <v>46007.585601851853</v>
      </c>
    </row>
    <row r="206" spans="1:22" s="23" customFormat="1" ht="23.25" hidden="1" x14ac:dyDescent="0.2">
      <c r="A206" s="24"/>
      <c r="B206" s="24" t="str">
        <f t="shared" si="4"/>
        <v>X</v>
      </c>
      <c r="C206" s="24" t="str">
        <f>IF(OR(Tabella3[[#This Row],[LUN]]="X",Tabella3[[#This Row],[MAR]]="X",Tabella3[[#This Row],[MER]]="X",Tabella3[[#This Row],[GIO]]="X",Tabella3[[#This Row],[VEN]]="X",),"X","")</f>
        <v/>
      </c>
      <c r="D206" s="25" t="s">
        <v>1619</v>
      </c>
      <c r="E206" s="26" t="s">
        <v>1722</v>
      </c>
      <c r="F206" s="26">
        <v>1400</v>
      </c>
      <c r="G206" s="26" t="s">
        <v>1723</v>
      </c>
      <c r="H206" s="27"/>
      <c r="I206" s="27"/>
      <c r="J206" s="27"/>
      <c r="K206" s="27"/>
      <c r="L206" s="27"/>
      <c r="M206" s="26" t="s">
        <v>29</v>
      </c>
      <c r="N206" s="25"/>
      <c r="O206" s="25"/>
      <c r="P206" s="26"/>
      <c r="Q206" s="26" t="s">
        <v>261</v>
      </c>
      <c r="R206" s="28">
        <v>45728</v>
      </c>
      <c r="S206" s="28" t="s">
        <v>369</v>
      </c>
      <c r="T206" s="24" t="str">
        <f ca="1">IF(AND('Inserimento dati'!$B$3=$H$2, Tabella3[[#This Row],[LUN]]="X"), "X",IF(AND('Inserimento dati'!$B$3=$I$2, Tabella3[[#This Row],[MAR]]="X"), "X", IF(AND('Inserimento dati'!$B$3=$J$2, Tabella3[[#This Row],[MER]]="X"), "X",IF(AND('Inserimento dati'!$B$3=$K$2, Tabella3[[#This Row],[GIO]]="X"), "X", IF(AND('Inserimento dati'!$B$3=$L$2, Tabella3[[#This Row],[VEN]]="X"), "X","")))))</f>
        <v/>
      </c>
      <c r="U206" s="75" t="str">
        <f t="shared" ca="1" si="2"/>
        <v/>
      </c>
      <c r="V206" s="32">
        <v>46007.283171296294</v>
      </c>
    </row>
    <row r="207" spans="1:22" s="23" customFormat="1" ht="30" hidden="1" x14ac:dyDescent="0.2">
      <c r="A207" s="24"/>
      <c r="B207" s="24" t="str">
        <f t="shared" si="4"/>
        <v>X</v>
      </c>
      <c r="C207" s="24" t="str">
        <f>IF(OR(Tabella3[[#This Row],[LUN]]="X",Tabella3[[#This Row],[MAR]]="X",Tabella3[[#This Row],[MER]]="X",Tabella3[[#This Row],[GIO]]="X",Tabella3[[#This Row],[VEN]]="X",),"X","")</f>
        <v/>
      </c>
      <c r="D207" s="25" t="s">
        <v>1619</v>
      </c>
      <c r="E207" s="26" t="s">
        <v>1743</v>
      </c>
      <c r="F207" s="26">
        <v>1400</v>
      </c>
      <c r="G207" s="26" t="s">
        <v>1744</v>
      </c>
      <c r="H207" s="27"/>
      <c r="I207" s="27"/>
      <c r="J207" s="27"/>
      <c r="K207" s="27"/>
      <c r="L207" s="27"/>
      <c r="M207" s="26" t="s">
        <v>29</v>
      </c>
      <c r="N207" s="25"/>
      <c r="O207" s="25"/>
      <c r="P207" s="26"/>
      <c r="Q207" s="26" t="s">
        <v>1745</v>
      </c>
      <c r="R207" s="28">
        <v>45756</v>
      </c>
      <c r="S207" s="26" t="s">
        <v>44</v>
      </c>
      <c r="T207" s="77" t="str">
        <f ca="1">IF(AND('Inserimento dati'!$B$3=$H$2, Tabella3[[#This Row],[LUN]]="X"), "X",IF(AND('Inserimento dati'!$B$3=$I$2, Tabella3[[#This Row],[MAR]]="X"), "X", IF(AND('Inserimento dati'!$B$3=$J$2, Tabella3[[#This Row],[MER]]="X"), "X",IF(AND('Inserimento dati'!$B$3=$K$2, Tabella3[[#This Row],[GIO]]="X"), "X", IF(AND('Inserimento dati'!$B$3=$L$2, Tabella3[[#This Row],[VEN]]="X"), "X","")))))</f>
        <v/>
      </c>
      <c r="U207" s="75" t="str">
        <f t="shared" ca="1" si="2"/>
        <v/>
      </c>
      <c r="V207" s="32">
        <v>46006.289317129631</v>
      </c>
    </row>
    <row r="208" spans="1:22" s="23" customFormat="1" ht="23.25" hidden="1" x14ac:dyDescent="0.2">
      <c r="A208" s="24"/>
      <c r="B208" s="24" t="str">
        <f t="shared" si="4"/>
        <v>X</v>
      </c>
      <c r="C208" s="24" t="str">
        <f>IF(OR(Tabella3[[#This Row],[LUN]]="X",Tabella3[[#This Row],[MAR]]="X",Tabella3[[#This Row],[MER]]="X",Tabella3[[#This Row],[GIO]]="X",Tabella3[[#This Row],[VEN]]="X",),"X","")</f>
        <v/>
      </c>
      <c r="D208" s="25" t="s">
        <v>1619</v>
      </c>
      <c r="E208" s="26" t="s">
        <v>1711</v>
      </c>
      <c r="F208" s="26">
        <v>1400</v>
      </c>
      <c r="G208" s="26" t="s">
        <v>1712</v>
      </c>
      <c r="H208" s="27"/>
      <c r="I208" s="27"/>
      <c r="J208" s="27"/>
      <c r="K208" s="27"/>
      <c r="L208" s="27"/>
      <c r="M208" s="26" t="s">
        <v>29</v>
      </c>
      <c r="N208" s="25"/>
      <c r="O208" s="25"/>
      <c r="P208" s="26"/>
      <c r="Q208" s="26" t="s">
        <v>1710</v>
      </c>
      <c r="R208" s="28">
        <v>45729</v>
      </c>
      <c r="S208" s="28" t="s">
        <v>369</v>
      </c>
      <c r="T208" s="24" t="str">
        <f ca="1">IF(AND('Inserimento dati'!$B$3=$H$2, Tabella3[[#This Row],[LUN]]="X"), "X",IF(AND('Inserimento dati'!$B$3=$I$2, Tabella3[[#This Row],[MAR]]="X"), "X", IF(AND('Inserimento dati'!$B$3=$J$2, Tabella3[[#This Row],[MER]]="X"), "X",IF(AND('Inserimento dati'!$B$3=$K$2, Tabella3[[#This Row],[GIO]]="X"), "X", IF(AND('Inserimento dati'!$B$3=$L$2, Tabella3[[#This Row],[VEN]]="X"), "X","")))))</f>
        <v/>
      </c>
      <c r="U208" s="75" t="str">
        <f t="shared" ca="1" si="2"/>
        <v/>
      </c>
      <c r="V208" s="32">
        <v>46004.467222222222</v>
      </c>
    </row>
    <row r="209" spans="1:22" s="23" customFormat="1" ht="23.25" hidden="1" x14ac:dyDescent="0.2">
      <c r="A209" s="24"/>
      <c r="B209" s="24" t="str">
        <f t="shared" si="4"/>
        <v>X</v>
      </c>
      <c r="C209" s="24" t="str">
        <f>IF(OR(Tabella3[[#This Row],[LUN]]="X",Tabella3[[#This Row],[MAR]]="X",Tabella3[[#This Row],[MER]]="X",Tabella3[[#This Row],[GIO]]="X",Tabella3[[#This Row],[VEN]]="X",),"X","")</f>
        <v/>
      </c>
      <c r="D209" s="25" t="s">
        <v>1619</v>
      </c>
      <c r="E209" s="26" t="s">
        <v>1719</v>
      </c>
      <c r="F209" s="26">
        <v>1400</v>
      </c>
      <c r="G209" s="26" t="s">
        <v>1720</v>
      </c>
      <c r="H209" s="27"/>
      <c r="I209" s="27"/>
      <c r="J209" s="27"/>
      <c r="K209" s="27"/>
      <c r="L209" s="27"/>
      <c r="M209" s="26" t="s">
        <v>29</v>
      </c>
      <c r="N209" s="25"/>
      <c r="O209" s="25"/>
      <c r="P209" s="26"/>
      <c r="Q209" s="26" t="s">
        <v>1721</v>
      </c>
      <c r="R209" s="28">
        <v>45728</v>
      </c>
      <c r="S209" s="28" t="s">
        <v>369</v>
      </c>
      <c r="T209" s="24" t="str">
        <f ca="1">IF(AND('Inserimento dati'!$B$3=$H$2, Tabella3[[#This Row],[LUN]]="X"), "X",IF(AND('Inserimento dati'!$B$3=$I$2, Tabella3[[#This Row],[MAR]]="X"), "X", IF(AND('Inserimento dati'!$B$3=$J$2, Tabella3[[#This Row],[MER]]="X"), "X",IF(AND('Inserimento dati'!$B$3=$K$2, Tabella3[[#This Row],[GIO]]="X"), "X", IF(AND('Inserimento dati'!$B$3=$L$2, Tabella3[[#This Row],[VEN]]="X"), "X","")))))</f>
        <v/>
      </c>
      <c r="U209" s="75" t="str">
        <f t="shared" ca="1" si="2"/>
        <v/>
      </c>
      <c r="V209" s="32">
        <v>46002.295717592591</v>
      </c>
    </row>
    <row r="210" spans="1:22" s="23" customFormat="1" ht="30" hidden="1" x14ac:dyDescent="0.2">
      <c r="A210" s="24"/>
      <c r="B210" s="24" t="str">
        <f t="shared" si="4"/>
        <v>X</v>
      </c>
      <c r="C210" s="24" t="str">
        <f>IF(OR(Tabella3[[#This Row],[LUN]]="X",Tabella3[[#This Row],[MAR]]="X",Tabella3[[#This Row],[MER]]="X",Tabella3[[#This Row],[GIO]]="X",Tabella3[[#This Row],[VEN]]="X",),"X","")</f>
        <v/>
      </c>
      <c r="D210" s="25" t="s">
        <v>1619</v>
      </c>
      <c r="E210" s="26" t="s">
        <v>1701</v>
      </c>
      <c r="F210" s="26" t="s">
        <v>1661</v>
      </c>
      <c r="G210" s="26" t="s">
        <v>1702</v>
      </c>
      <c r="H210" s="27"/>
      <c r="I210" s="27"/>
      <c r="J210" s="27"/>
      <c r="K210" s="27"/>
      <c r="L210" s="27"/>
      <c r="M210" s="26" t="s">
        <v>29</v>
      </c>
      <c r="N210" s="25"/>
      <c r="O210" s="25"/>
      <c r="P210" s="26"/>
      <c r="Q210" s="26"/>
      <c r="R210" s="28"/>
      <c r="S210" s="26"/>
      <c r="T210" s="77" t="str">
        <f ca="1">IF(AND('Inserimento dati'!$B$3=$H$2, Tabella3[[#This Row],[LUN]]="X"), "X",IF(AND('Inserimento dati'!$B$3=$I$2, Tabella3[[#This Row],[MAR]]="X"), "X", IF(AND('Inserimento dati'!$B$3=$J$2, Tabella3[[#This Row],[MER]]="X"), "X",IF(AND('Inserimento dati'!$B$3=$K$2, Tabella3[[#This Row],[GIO]]="X"), "X", IF(AND('Inserimento dati'!$B$3=$L$2, Tabella3[[#This Row],[VEN]]="X"), "X","")))))</f>
        <v/>
      </c>
      <c r="U210" s="75" t="str">
        <f t="shared" ca="1" si="2"/>
        <v/>
      </c>
      <c r="V210" s="32">
        <v>46002.295706018522</v>
      </c>
    </row>
    <row r="211" spans="1:22" s="23" customFormat="1" ht="30" hidden="1" x14ac:dyDescent="0.2">
      <c r="A211" s="24"/>
      <c r="B211" s="24" t="str">
        <f t="shared" si="4"/>
        <v>X</v>
      </c>
      <c r="C211" s="24" t="str">
        <f>IF(OR(Tabella3[[#This Row],[LUN]]="X",Tabella3[[#This Row],[MAR]]="X",Tabella3[[#This Row],[MER]]="X",Tabella3[[#This Row],[GIO]]="X",Tabella3[[#This Row],[VEN]]="X",),"X","")</f>
        <v/>
      </c>
      <c r="D211" s="25" t="s">
        <v>1619</v>
      </c>
      <c r="E211" s="26" t="s">
        <v>1839</v>
      </c>
      <c r="F211" s="26" t="s">
        <v>1683</v>
      </c>
      <c r="G211" s="26" t="s">
        <v>1840</v>
      </c>
      <c r="H211" s="27"/>
      <c r="I211" s="27"/>
      <c r="J211" s="27"/>
      <c r="K211" s="27"/>
      <c r="L211" s="27"/>
      <c r="M211" s="26" t="s">
        <v>29</v>
      </c>
      <c r="N211" s="25"/>
      <c r="O211" s="25"/>
      <c r="P211" s="26"/>
      <c r="Q211" s="26" t="s">
        <v>1841</v>
      </c>
      <c r="R211" s="28">
        <v>45720</v>
      </c>
      <c r="S211" s="26" t="s">
        <v>1834</v>
      </c>
      <c r="T211" s="77" t="str">
        <f ca="1">IF(AND('Inserimento dati'!$B$3=$H$2, Tabella3[[#This Row],[LUN]]="X"), "X",IF(AND('Inserimento dati'!$B$3=$I$2, Tabella3[[#This Row],[MAR]]="X"), "X", IF(AND('Inserimento dati'!$B$3=$J$2, Tabella3[[#This Row],[MER]]="X"), "X",IF(AND('Inserimento dati'!$B$3=$K$2, Tabella3[[#This Row],[GIO]]="X"), "X", IF(AND('Inserimento dati'!$B$3=$L$2, Tabella3[[#This Row],[VEN]]="X"), "X","")))))</f>
        <v/>
      </c>
      <c r="U211" s="75" t="str">
        <f t="shared" ca="1" si="2"/>
        <v/>
      </c>
      <c r="V211" s="32">
        <v>46001.73165509259</v>
      </c>
    </row>
    <row r="212" spans="1:22" s="23" customFormat="1" ht="30" hidden="1" x14ac:dyDescent="0.2">
      <c r="A212" s="24"/>
      <c r="B212" s="24" t="str">
        <f t="shared" si="4"/>
        <v>X</v>
      </c>
      <c r="C212" s="24" t="str">
        <f>IF(OR(Tabella3[[#This Row],[LUN]]="X",Tabella3[[#This Row],[MAR]]="X",Tabella3[[#This Row],[MER]]="X",Tabella3[[#This Row],[GIO]]="X",Tabella3[[#This Row],[VEN]]="X",),"X","")</f>
        <v/>
      </c>
      <c r="D212" s="25" t="s">
        <v>1619</v>
      </c>
      <c r="E212" s="26" t="s">
        <v>1842</v>
      </c>
      <c r="F212" s="26" t="s">
        <v>1631</v>
      </c>
      <c r="G212" s="26" t="s">
        <v>1843</v>
      </c>
      <c r="H212" s="27"/>
      <c r="I212" s="27"/>
      <c r="J212" s="27"/>
      <c r="K212" s="27"/>
      <c r="L212" s="27"/>
      <c r="M212" s="26" t="s">
        <v>29</v>
      </c>
      <c r="N212" s="25"/>
      <c r="O212" s="25"/>
      <c r="P212" s="26"/>
      <c r="Q212" s="26" t="s">
        <v>1844</v>
      </c>
      <c r="R212" s="28">
        <v>45719</v>
      </c>
      <c r="S212" s="26" t="s">
        <v>1608</v>
      </c>
      <c r="T212" s="77" t="str">
        <f ca="1">IF(AND('Inserimento dati'!$B$3=$H$2, Tabella3[[#This Row],[LUN]]="X"), "X",IF(AND('Inserimento dati'!$B$3=$I$2, Tabella3[[#This Row],[MAR]]="X"), "X", IF(AND('Inserimento dati'!$B$3=$J$2, Tabella3[[#This Row],[MER]]="X"), "X",IF(AND('Inserimento dati'!$B$3=$K$2, Tabella3[[#This Row],[GIO]]="X"), "X", IF(AND('Inserimento dati'!$B$3=$L$2, Tabella3[[#This Row],[VEN]]="X"), "X","")))))</f>
        <v/>
      </c>
      <c r="U212" s="75" t="str">
        <f t="shared" ca="1" si="2"/>
        <v/>
      </c>
      <c r="V212" s="32">
        <v>45996.919108796297</v>
      </c>
    </row>
    <row r="213" spans="1:22" s="23" customFormat="1" ht="30" hidden="1" x14ac:dyDescent="0.2">
      <c r="A213" s="24"/>
      <c r="B213" s="24" t="str">
        <f t="shared" si="4"/>
        <v>X</v>
      </c>
      <c r="C213" s="24" t="str">
        <f>IF(OR(Tabella3[[#This Row],[LUN]]="X",Tabella3[[#This Row],[MAR]]="X",Tabella3[[#This Row],[MER]]="X",Tabella3[[#This Row],[GIO]]="X",Tabella3[[#This Row],[VEN]]="X",),"X","")</f>
        <v/>
      </c>
      <c r="D213" s="25" t="s">
        <v>1619</v>
      </c>
      <c r="E213" s="26" t="s">
        <v>1845</v>
      </c>
      <c r="F213" s="26" t="s">
        <v>1631</v>
      </c>
      <c r="G213" s="26" t="s">
        <v>1846</v>
      </c>
      <c r="H213" s="27"/>
      <c r="I213" s="27"/>
      <c r="J213" s="27"/>
      <c r="K213" s="27"/>
      <c r="L213" s="27"/>
      <c r="M213" s="26" t="s">
        <v>29</v>
      </c>
      <c r="N213" s="25"/>
      <c r="O213" s="25"/>
      <c r="P213" s="26"/>
      <c r="Q213" s="26" t="s">
        <v>1847</v>
      </c>
      <c r="R213" s="28">
        <v>45716</v>
      </c>
      <c r="S213" s="26" t="s">
        <v>76</v>
      </c>
      <c r="T213" s="77" t="str">
        <f ca="1">IF(AND('Inserimento dati'!$B$3=$H$2, Tabella3[[#This Row],[LUN]]="X"), "X",IF(AND('Inserimento dati'!$B$3=$I$2, Tabella3[[#This Row],[MAR]]="X"), "X", IF(AND('Inserimento dati'!$B$3=$J$2, Tabella3[[#This Row],[MER]]="X"), "X",IF(AND('Inserimento dati'!$B$3=$K$2, Tabella3[[#This Row],[GIO]]="X"), "X", IF(AND('Inserimento dati'!$B$3=$L$2, Tabella3[[#This Row],[VEN]]="X"), "X","")))))</f>
        <v/>
      </c>
      <c r="U213" s="75" t="str">
        <f t="shared" ca="1" si="2"/>
        <v/>
      </c>
      <c r="V213" s="32">
        <v>45996.919039351851</v>
      </c>
    </row>
    <row r="214" spans="1:22" s="23" customFormat="1" ht="30" hidden="1" x14ac:dyDescent="0.2">
      <c r="A214" s="24"/>
      <c r="B214" s="24" t="str">
        <f t="shared" si="4"/>
        <v>X</v>
      </c>
      <c r="C214" s="24" t="str">
        <f>IF(OR(Tabella3[[#This Row],[LUN]]="X",Tabella3[[#This Row],[MAR]]="X",Tabella3[[#This Row],[MER]]="X",Tabella3[[#This Row],[GIO]]="X",Tabella3[[#This Row],[VEN]]="X",),"X","")</f>
        <v/>
      </c>
      <c r="D214" s="25" t="s">
        <v>1619</v>
      </c>
      <c r="E214" s="26" t="s">
        <v>1857</v>
      </c>
      <c r="F214" s="26">
        <v>1800</v>
      </c>
      <c r="G214" s="26" t="s">
        <v>1858</v>
      </c>
      <c r="H214" s="27"/>
      <c r="I214" s="27"/>
      <c r="J214" s="27"/>
      <c r="K214" s="27"/>
      <c r="L214" s="27"/>
      <c r="M214" s="26" t="s">
        <v>29</v>
      </c>
      <c r="N214" s="25"/>
      <c r="O214" s="25"/>
      <c r="P214" s="26"/>
      <c r="Q214" s="26" t="s">
        <v>1859</v>
      </c>
      <c r="R214" s="28">
        <v>45714</v>
      </c>
      <c r="S214" s="26" t="s">
        <v>1860</v>
      </c>
      <c r="T214" s="77" t="str">
        <f ca="1">IF(AND('Inserimento dati'!$B$3=$H$2, Tabella3[[#This Row],[LUN]]="X"), "X",IF(AND('Inserimento dati'!$B$3=$I$2, Tabella3[[#This Row],[MAR]]="X"), "X", IF(AND('Inserimento dati'!$B$3=$J$2, Tabella3[[#This Row],[MER]]="X"), "X",IF(AND('Inserimento dati'!$B$3=$K$2, Tabella3[[#This Row],[GIO]]="X"), "X", IF(AND('Inserimento dati'!$B$3=$L$2, Tabella3[[#This Row],[VEN]]="X"), "X","")))))</f>
        <v/>
      </c>
      <c r="U214" s="75" t="str">
        <f t="shared" ca="1" si="2"/>
        <v/>
      </c>
      <c r="V214" s="32">
        <v>45996.345034722224</v>
      </c>
    </row>
    <row r="215" spans="1:22" s="23" customFormat="1" ht="60" hidden="1" x14ac:dyDescent="0.2">
      <c r="A215" s="24"/>
      <c r="B215" s="24" t="str">
        <f t="shared" si="4"/>
        <v>X</v>
      </c>
      <c r="C215" s="24" t="str">
        <f>IF(OR(Tabella3[[#This Row],[LUN]]="X",Tabella3[[#This Row],[MAR]]="X",Tabella3[[#This Row],[MER]]="X",Tabella3[[#This Row],[GIO]]="X",Tabella3[[#This Row],[VEN]]="X",),"X","")</f>
        <v/>
      </c>
      <c r="D215" s="25" t="s">
        <v>1619</v>
      </c>
      <c r="E215" s="26" t="s">
        <v>1848</v>
      </c>
      <c r="F215" s="26">
        <v>700</v>
      </c>
      <c r="G215" s="26" t="s">
        <v>1849</v>
      </c>
      <c r="H215" s="27"/>
      <c r="I215" s="27"/>
      <c r="J215" s="27"/>
      <c r="K215" s="27"/>
      <c r="L215" s="27"/>
      <c r="M215" s="26" t="s">
        <v>29</v>
      </c>
      <c r="N215" s="25"/>
      <c r="O215" s="25"/>
      <c r="P215" s="26"/>
      <c r="Q215" s="26" t="s">
        <v>1850</v>
      </c>
      <c r="R215" s="28">
        <v>45719</v>
      </c>
      <c r="S215" s="26" t="s">
        <v>85</v>
      </c>
      <c r="T215" s="77" t="str">
        <f ca="1">IF(AND('Inserimento dati'!$B$3=$H$2, Tabella3[[#This Row],[LUN]]="X"), "X",IF(AND('Inserimento dati'!$B$3=$I$2, Tabella3[[#This Row],[MAR]]="X"), "X", IF(AND('Inserimento dati'!$B$3=$J$2, Tabella3[[#This Row],[MER]]="X"), "X",IF(AND('Inserimento dati'!$B$3=$K$2, Tabella3[[#This Row],[GIO]]="X"), "X", IF(AND('Inserimento dati'!$B$3=$L$2, Tabella3[[#This Row],[VEN]]="X"), "X","")))))</f>
        <v/>
      </c>
      <c r="U215" s="75" t="str">
        <f t="shared" ca="1" si="2"/>
        <v xml:space="preserve"> 1021826</v>
      </c>
      <c r="V215" s="32">
        <v>45996.344768518517</v>
      </c>
    </row>
    <row r="216" spans="1:22" s="23" customFormat="1" ht="23.25" hidden="1" x14ac:dyDescent="0.2">
      <c r="A216" s="24"/>
      <c r="B216" s="24" t="str">
        <f t="shared" si="4"/>
        <v>X</v>
      </c>
      <c r="C216" s="24" t="str">
        <f>IF(OR(Tabella3[[#This Row],[LUN]]="X",Tabella3[[#This Row],[MAR]]="X",Tabella3[[#This Row],[MER]]="X",Tabella3[[#This Row],[GIO]]="X",Tabella3[[#This Row],[VEN]]="X",),"X","")</f>
        <v/>
      </c>
      <c r="D216" s="25" t="s">
        <v>1619</v>
      </c>
      <c r="E216" s="26" t="s">
        <v>1792</v>
      </c>
      <c r="F216" s="26" t="s">
        <v>1631</v>
      </c>
      <c r="G216" s="26" t="s">
        <v>1793</v>
      </c>
      <c r="H216" s="27"/>
      <c r="I216" s="27"/>
      <c r="J216" s="27"/>
      <c r="K216" s="27"/>
      <c r="L216" s="27"/>
      <c r="M216" s="26" t="s">
        <v>29</v>
      </c>
      <c r="N216" s="25"/>
      <c r="O216" s="25"/>
      <c r="P216" s="26"/>
      <c r="Q216" s="26"/>
      <c r="R216" s="28">
        <v>45756</v>
      </c>
      <c r="S216" s="26"/>
      <c r="T216" s="77" t="str">
        <f ca="1">IF(AND('Inserimento dati'!$B$3=$H$2, Tabella3[[#This Row],[LUN]]="X"), "X",IF(AND('Inserimento dati'!$B$3=$I$2, Tabella3[[#This Row],[MAR]]="X"), "X", IF(AND('Inserimento dati'!$B$3=$J$2, Tabella3[[#This Row],[MER]]="X"), "X",IF(AND('Inserimento dati'!$B$3=$K$2, Tabella3[[#This Row],[GIO]]="X"), "X", IF(AND('Inserimento dati'!$B$3=$L$2, Tabella3[[#This Row],[VEN]]="X"), "X","")))))</f>
        <v/>
      </c>
      <c r="U216" s="75" t="str">
        <f t="shared" ca="1" si="2"/>
        <v xml:space="preserve"> 1021817</v>
      </c>
      <c r="V216" s="32">
        <v>45993.93886574074</v>
      </c>
    </row>
    <row r="217" spans="1:22" s="23" customFormat="1" ht="23.25" hidden="1" x14ac:dyDescent="0.2">
      <c r="A217" s="24"/>
      <c r="B217" s="24" t="str">
        <f t="shared" si="4"/>
        <v>X</v>
      </c>
      <c r="C217" s="24" t="str">
        <f>IF(OR(Tabella3[[#This Row],[LUN]]="X",Tabella3[[#This Row],[MAR]]="X",Tabella3[[#This Row],[MER]]="X",Tabella3[[#This Row],[GIO]]="X",Tabella3[[#This Row],[VEN]]="X",),"X","")</f>
        <v/>
      </c>
      <c r="D217" s="25" t="s">
        <v>1619</v>
      </c>
      <c r="E217" s="26" t="s">
        <v>1864</v>
      </c>
      <c r="F217" s="26" t="s">
        <v>1648</v>
      </c>
      <c r="G217" s="26" t="s">
        <v>1865</v>
      </c>
      <c r="H217" s="27"/>
      <c r="I217" s="27"/>
      <c r="J217" s="27"/>
      <c r="K217" s="27"/>
      <c r="L217" s="27"/>
      <c r="M217" s="26" t="s">
        <v>29</v>
      </c>
      <c r="N217" s="25"/>
      <c r="O217" s="25"/>
      <c r="P217" s="26"/>
      <c r="Q217" s="26" t="s">
        <v>1866</v>
      </c>
      <c r="R217" s="28"/>
      <c r="S217" s="26"/>
      <c r="T217" s="24" t="str">
        <f ca="1">IF(AND('Inserimento dati'!$B$3=$H$2, Tabella3[[#This Row],[LUN]]="X"), "X",IF(AND('Inserimento dati'!$B$3=$I$2, Tabella3[[#This Row],[MAR]]="X"), "X", IF(AND('Inserimento dati'!$B$3=$J$2, Tabella3[[#This Row],[MER]]="X"), "X",IF(AND('Inserimento dati'!$B$3=$K$2, Tabella3[[#This Row],[GIO]]="X"), "X", IF(AND('Inserimento dati'!$B$3=$L$2, Tabella3[[#This Row],[VEN]]="X"), "X","")))))</f>
        <v/>
      </c>
      <c r="U217" s="75" t="str">
        <f t="shared" ca="1" si="2"/>
        <v/>
      </c>
      <c r="V217" s="32">
        <v>45993.938854166663</v>
      </c>
    </row>
    <row r="218" spans="1:22" s="23" customFormat="1" ht="23.25" hidden="1" x14ac:dyDescent="0.2">
      <c r="A218" s="24"/>
      <c r="B218" s="24" t="str">
        <f t="shared" si="4"/>
        <v>X</v>
      </c>
      <c r="C218" s="24" t="str">
        <f>IF(OR(Tabella3[[#This Row],[LUN]]="X",Tabella3[[#This Row],[MAR]]="X",Tabella3[[#This Row],[MER]]="X",Tabella3[[#This Row],[GIO]]="X",Tabella3[[#This Row],[VEN]]="X",),"X","")</f>
        <v/>
      </c>
      <c r="D218" s="25" t="s">
        <v>1619</v>
      </c>
      <c r="E218" s="26" t="s">
        <v>1869</v>
      </c>
      <c r="F218" s="26" t="s">
        <v>1631</v>
      </c>
      <c r="G218" s="26" t="s">
        <v>1870</v>
      </c>
      <c r="H218" s="27"/>
      <c r="I218" s="27"/>
      <c r="J218" s="27"/>
      <c r="K218" s="27"/>
      <c r="L218" s="27"/>
      <c r="M218" s="26" t="s">
        <v>29</v>
      </c>
      <c r="N218" s="25"/>
      <c r="O218" s="25"/>
      <c r="P218" s="26"/>
      <c r="Q218" s="26" t="s">
        <v>1871</v>
      </c>
      <c r="R218" s="28">
        <v>45701</v>
      </c>
      <c r="S218" s="26" t="s">
        <v>68</v>
      </c>
      <c r="T218" s="77" t="str">
        <f ca="1">IF(AND('Inserimento dati'!$B$3=$H$2, Tabella3[[#This Row],[LUN]]="X"), "X",IF(AND('Inserimento dati'!$B$3=$I$2, Tabella3[[#This Row],[MAR]]="X"), "X", IF(AND('Inserimento dati'!$B$3=$J$2, Tabella3[[#This Row],[MER]]="X"), "X",IF(AND('Inserimento dati'!$B$3=$K$2, Tabella3[[#This Row],[GIO]]="X"), "X", IF(AND('Inserimento dati'!$B$3=$L$2, Tabella3[[#This Row],[VEN]]="X"), "X","")))))</f>
        <v/>
      </c>
      <c r="U218" s="75" t="str">
        <f t="shared" ca="1" si="2"/>
        <v/>
      </c>
      <c r="V218" s="32">
        <v>45992.943611111114</v>
      </c>
    </row>
    <row r="219" spans="1:22" s="23" customFormat="1" ht="23.25" hidden="1" x14ac:dyDescent="0.2">
      <c r="A219" s="24"/>
      <c r="B219" s="24" t="str">
        <f t="shared" si="4"/>
        <v>X</v>
      </c>
      <c r="C219" s="24" t="str">
        <f>IF(OR(Tabella3[[#This Row],[LUN]]="X",Tabella3[[#This Row],[MAR]]="X",Tabella3[[#This Row],[MER]]="X",Tabella3[[#This Row],[GIO]]="X",Tabella3[[#This Row],[VEN]]="X",),"X","")</f>
        <v/>
      </c>
      <c r="D219" s="25" t="s">
        <v>1619</v>
      </c>
      <c r="E219" s="26" t="s">
        <v>1818</v>
      </c>
      <c r="F219" s="26" t="s">
        <v>1683</v>
      </c>
      <c r="G219" s="26" t="s">
        <v>1819</v>
      </c>
      <c r="H219" s="27"/>
      <c r="I219" s="27"/>
      <c r="J219" s="27"/>
      <c r="K219" s="27"/>
      <c r="L219" s="27"/>
      <c r="M219" s="26" t="s">
        <v>29</v>
      </c>
      <c r="N219" s="25"/>
      <c r="O219" s="25"/>
      <c r="P219" s="26"/>
      <c r="Q219" s="26"/>
      <c r="R219" s="28"/>
      <c r="S219" s="26"/>
      <c r="T219" s="77" t="str">
        <f ca="1">IF(AND('Inserimento dati'!$B$3=$H$2, Tabella3[[#This Row],[LUN]]="X"), "X",IF(AND('Inserimento dati'!$B$3=$I$2, Tabella3[[#This Row],[MAR]]="X"), "X", IF(AND('Inserimento dati'!$B$3=$J$2, Tabella3[[#This Row],[MER]]="X"), "X",IF(AND('Inserimento dati'!$B$3=$K$2, Tabella3[[#This Row],[GIO]]="X"), "X", IF(AND('Inserimento dati'!$B$3=$L$2, Tabella3[[#This Row],[VEN]]="X"), "X","")))))</f>
        <v/>
      </c>
      <c r="U219" s="75" t="str">
        <f t="shared" ref="U219:U282" ca="1" si="5">IFERROR(MID(G219,_xlfn.AGGREGATE(15,6,(ROW(INDIRECT("1:"&amp;LEN(G219)-7)))/(ISNUMBER(--MID(G219,ROW(INDIRECT("1:"&amp;LEN(G219)-7)),8))),1),8),"")</f>
        <v/>
      </c>
      <c r="V219" s="32">
        <v>45992.688900462963</v>
      </c>
    </row>
    <row r="220" spans="1:22" s="23" customFormat="1" ht="30" hidden="1" x14ac:dyDescent="0.2">
      <c r="A220" s="24"/>
      <c r="B220" s="24" t="str">
        <f t="shared" si="4"/>
        <v>X</v>
      </c>
      <c r="C220" s="24" t="str">
        <f>IF(OR(Tabella3[[#This Row],[LUN]]="X",Tabella3[[#This Row],[MAR]]="X",Tabella3[[#This Row],[MER]]="X",Tabella3[[#This Row],[GIO]]="X",Tabella3[[#This Row],[VEN]]="X",),"X","")</f>
        <v/>
      </c>
      <c r="D220" s="25" t="s">
        <v>1619</v>
      </c>
      <c r="E220" s="26" t="s">
        <v>1851</v>
      </c>
      <c r="F220" s="26" t="s">
        <v>1631</v>
      </c>
      <c r="G220" s="26" t="s">
        <v>1852</v>
      </c>
      <c r="H220" s="27"/>
      <c r="I220" s="27"/>
      <c r="J220" s="27"/>
      <c r="K220" s="27"/>
      <c r="L220" s="27"/>
      <c r="M220" s="26" t="s">
        <v>29</v>
      </c>
      <c r="N220" s="25"/>
      <c r="O220" s="25"/>
      <c r="P220" s="26"/>
      <c r="Q220" s="26" t="s">
        <v>1853</v>
      </c>
      <c r="R220" s="28">
        <v>45701</v>
      </c>
      <c r="S220" s="26" t="s">
        <v>68</v>
      </c>
      <c r="T220" s="77" t="str">
        <f ca="1">IF(AND('Inserimento dati'!$B$3=$H$2, Tabella3[[#This Row],[LUN]]="X"), "X",IF(AND('Inserimento dati'!$B$3=$I$2, Tabella3[[#This Row],[MAR]]="X"), "X", IF(AND('Inserimento dati'!$B$3=$J$2, Tabella3[[#This Row],[MER]]="X"), "X",IF(AND('Inserimento dati'!$B$3=$K$2, Tabella3[[#This Row],[GIO]]="X"), "X", IF(AND('Inserimento dati'!$B$3=$L$2, Tabella3[[#This Row],[VEN]]="X"), "X","")))))</f>
        <v/>
      </c>
      <c r="U220" s="75" t="str">
        <f t="shared" ca="1" si="5"/>
        <v/>
      </c>
      <c r="V220" s="32">
        <v>45992.687916666669</v>
      </c>
    </row>
    <row r="221" spans="1:22" s="23" customFormat="1" ht="30" hidden="1" x14ac:dyDescent="0.2">
      <c r="A221" s="24"/>
      <c r="B221" s="24" t="str">
        <f t="shared" si="4"/>
        <v>X</v>
      </c>
      <c r="C221" s="24" t="str">
        <f>IF(OR(Tabella3[[#This Row],[LUN]]="X",Tabella3[[#This Row],[MAR]]="X",Tabella3[[#This Row],[MER]]="X",Tabella3[[#This Row],[GIO]]="X",Tabella3[[#This Row],[VEN]]="X",),"X","")</f>
        <v/>
      </c>
      <c r="D221" s="25" t="s">
        <v>1619</v>
      </c>
      <c r="E221" s="26" t="s">
        <v>1892</v>
      </c>
      <c r="F221" s="26">
        <v>1800</v>
      </c>
      <c r="G221" s="26" t="s">
        <v>1893</v>
      </c>
      <c r="H221" s="27"/>
      <c r="I221" s="27"/>
      <c r="J221" s="27"/>
      <c r="K221" s="27"/>
      <c r="L221" s="27"/>
      <c r="M221" s="26" t="s">
        <v>29</v>
      </c>
      <c r="N221" s="25"/>
      <c r="O221" s="25"/>
      <c r="P221" s="26"/>
      <c r="Q221" s="26" t="s">
        <v>1894</v>
      </c>
      <c r="R221" s="28">
        <v>45628</v>
      </c>
      <c r="S221" s="26" t="s">
        <v>64</v>
      </c>
      <c r="T221" s="77" t="str">
        <f ca="1">IF(AND('Inserimento dati'!$B$3=$H$2, Tabella3[[#This Row],[LUN]]="X"), "X",IF(AND('Inserimento dati'!$B$3=$I$2, Tabella3[[#This Row],[MAR]]="X"), "X", IF(AND('Inserimento dati'!$B$3=$J$2, Tabella3[[#This Row],[MER]]="X"), "X",IF(AND('Inserimento dati'!$B$3=$K$2, Tabella3[[#This Row],[GIO]]="X"), "X", IF(AND('Inserimento dati'!$B$3=$L$2, Tabella3[[#This Row],[VEN]]="X"), "X","")))))</f>
        <v/>
      </c>
      <c r="U221" s="75" t="str">
        <f t="shared" ca="1" si="5"/>
        <v/>
      </c>
      <c r="V221" s="32">
        <v>45990.468634259261</v>
      </c>
    </row>
    <row r="222" spans="1:22" s="23" customFormat="1" ht="23.25" hidden="1" x14ac:dyDescent="0.2">
      <c r="A222" s="24"/>
      <c r="B222" s="24" t="str">
        <f t="shared" si="4"/>
        <v>X</v>
      </c>
      <c r="C222" s="24" t="str">
        <f>IF(OR(Tabella3[[#This Row],[LUN]]="X",Tabella3[[#This Row],[MAR]]="X",Tabella3[[#This Row],[MER]]="X",Tabella3[[#This Row],[GIO]]="X",Tabella3[[#This Row],[VEN]]="X",),"X","")</f>
        <v/>
      </c>
      <c r="D222" s="25" t="s">
        <v>1619</v>
      </c>
      <c r="E222" s="26" t="s">
        <v>1867</v>
      </c>
      <c r="F222" s="26">
        <v>1800</v>
      </c>
      <c r="G222" s="26" t="s">
        <v>1868</v>
      </c>
      <c r="H222" s="27"/>
      <c r="I222" s="27"/>
      <c r="J222" s="27"/>
      <c r="K222" s="27"/>
      <c r="L222" s="27"/>
      <c r="M222" s="26" t="s">
        <v>29</v>
      </c>
      <c r="N222" s="25"/>
      <c r="O222" s="25"/>
      <c r="P222" s="26"/>
      <c r="Q222" s="26"/>
      <c r="R222" s="28"/>
      <c r="S222" s="26"/>
      <c r="T222" s="77" t="str">
        <f ca="1">IF(AND('Inserimento dati'!$B$3=$H$2, Tabella3[[#This Row],[LUN]]="X"), "X",IF(AND('Inserimento dati'!$B$3=$I$2, Tabella3[[#This Row],[MAR]]="X"), "X", IF(AND('Inserimento dati'!$B$3=$J$2, Tabella3[[#This Row],[MER]]="X"), "X",IF(AND('Inserimento dati'!$B$3=$K$2, Tabella3[[#This Row],[GIO]]="X"), "X", IF(AND('Inserimento dati'!$B$3=$L$2, Tabella3[[#This Row],[VEN]]="X"), "X","")))))</f>
        <v/>
      </c>
      <c r="U222" s="75" t="str">
        <f t="shared" ca="1" si="5"/>
        <v xml:space="preserve"> 1021739</v>
      </c>
      <c r="V222" s="32">
        <v>45989.307638888888</v>
      </c>
    </row>
    <row r="223" spans="1:22" s="23" customFormat="1" ht="30" hidden="1" x14ac:dyDescent="0.2">
      <c r="A223" s="24"/>
      <c r="B223" s="24" t="str">
        <f t="shared" si="4"/>
        <v>X</v>
      </c>
      <c r="C223" s="24" t="str">
        <f>IF(OR(Tabella3[[#This Row],[LUN]]="X",Tabella3[[#This Row],[MAR]]="X",Tabella3[[#This Row],[MER]]="X",Tabella3[[#This Row],[GIO]]="X",Tabella3[[#This Row],[VEN]]="X",),"X","")</f>
        <v/>
      </c>
      <c r="D223" s="25" t="s">
        <v>1619</v>
      </c>
      <c r="E223" s="26" t="s">
        <v>1889</v>
      </c>
      <c r="F223" s="26">
        <v>1400</v>
      </c>
      <c r="G223" s="26" t="s">
        <v>1890</v>
      </c>
      <c r="H223" s="27"/>
      <c r="I223" s="27"/>
      <c r="J223" s="27"/>
      <c r="K223" s="27"/>
      <c r="L223" s="27"/>
      <c r="M223" s="26" t="s">
        <v>29</v>
      </c>
      <c r="N223" s="25"/>
      <c r="O223" s="25"/>
      <c r="P223" s="26"/>
      <c r="Q223" s="26" t="s">
        <v>1891</v>
      </c>
      <c r="R223" s="28">
        <v>45700</v>
      </c>
      <c r="S223" s="26"/>
      <c r="T223" s="77" t="str">
        <f ca="1">IF(AND('Inserimento dati'!$B$3=$H$2, Tabella3[[#This Row],[LUN]]="X"), "X",IF(AND('Inserimento dati'!$B$3=$I$2, Tabella3[[#This Row],[MAR]]="X"), "X", IF(AND('Inserimento dati'!$B$3=$J$2, Tabella3[[#This Row],[MER]]="X"), "X",IF(AND('Inserimento dati'!$B$3=$K$2, Tabella3[[#This Row],[GIO]]="X"), "X", IF(AND('Inserimento dati'!$B$3=$L$2, Tabella3[[#This Row],[VEN]]="X"), "X","")))))</f>
        <v/>
      </c>
      <c r="U223" s="75" t="str">
        <f t="shared" ca="1" si="5"/>
        <v xml:space="preserve"> 1021718</v>
      </c>
      <c r="V223" s="32">
        <v>45989.307581018518</v>
      </c>
    </row>
    <row r="224" spans="1:22" s="23" customFormat="1" ht="23.25" hidden="1" x14ac:dyDescent="0.2">
      <c r="A224" s="24"/>
      <c r="B224" s="24">
        <v>4</v>
      </c>
      <c r="C224" s="24" t="str">
        <f>IF(OR(Tabella3[[#This Row],[LUN]]="X",Tabella3[[#This Row],[MAR]]="X",Tabella3[[#This Row],[MER]]="X",Tabella3[[#This Row],[GIO]]="X",Tabella3[[#This Row],[VEN]]="X",),"X","")</f>
        <v/>
      </c>
      <c r="D224" s="25" t="s">
        <v>1619</v>
      </c>
      <c r="E224" s="26" t="s">
        <v>2302</v>
      </c>
      <c r="F224" s="26">
        <v>1100</v>
      </c>
      <c r="G224" s="26" t="s">
        <v>2303</v>
      </c>
      <c r="H224" s="27"/>
      <c r="I224" s="27"/>
      <c r="J224" s="27"/>
      <c r="K224" s="27"/>
      <c r="L224" s="27"/>
      <c r="M224" s="26" t="s">
        <v>29</v>
      </c>
      <c r="N224" s="25"/>
      <c r="O224" s="25"/>
      <c r="P224" s="26"/>
      <c r="Q224" s="26"/>
      <c r="R224" s="28"/>
      <c r="S224" s="26"/>
      <c r="T224" s="77" t="str">
        <f ca="1">IF(AND('Inserimento dati'!$B$3=$H$2, Tabella3[[#This Row],[LUN]]="X"), "X",IF(AND('Inserimento dati'!$B$3=$I$2, Tabella3[[#This Row],[MAR]]="X"), "X", IF(AND('Inserimento dati'!$B$3=$J$2, Tabella3[[#This Row],[MER]]="X"), "X",IF(AND('Inserimento dati'!$B$3=$K$2, Tabella3[[#This Row],[GIO]]="X"), "X", IF(AND('Inserimento dati'!$B$3=$L$2, Tabella3[[#This Row],[VEN]]="X"), "X","")))))</f>
        <v/>
      </c>
      <c r="U224" s="75" t="str">
        <f t="shared" ca="1" si="5"/>
        <v/>
      </c>
      <c r="V224" s="32">
        <v>45989.307511574072</v>
      </c>
    </row>
    <row r="225" spans="1:22" s="23" customFormat="1" ht="30" hidden="1" x14ac:dyDescent="0.2">
      <c r="A225" s="24"/>
      <c r="B225" s="24" t="str">
        <f>IF(OR(A225="x",A225="X"),"",IF(ISBLANK(A225),"X",""))</f>
        <v>X</v>
      </c>
      <c r="C225" s="24" t="str">
        <f>IF(OR(Tabella3[[#This Row],[LUN]]="X",Tabella3[[#This Row],[MAR]]="X",Tabella3[[#This Row],[MER]]="X",Tabella3[[#This Row],[GIO]]="X",Tabella3[[#This Row],[VEN]]="X",),"X","")</f>
        <v/>
      </c>
      <c r="D225" s="25" t="s">
        <v>1619</v>
      </c>
      <c r="E225" s="26" t="s">
        <v>1895</v>
      </c>
      <c r="F225" s="26">
        <v>700</v>
      </c>
      <c r="G225" s="26" t="s">
        <v>1896</v>
      </c>
      <c r="H225" s="27"/>
      <c r="I225" s="27"/>
      <c r="J225" s="27"/>
      <c r="K225" s="27"/>
      <c r="L225" s="27"/>
      <c r="M225" s="26" t="s">
        <v>29</v>
      </c>
      <c r="N225" s="25"/>
      <c r="O225" s="25"/>
      <c r="P225" s="26"/>
      <c r="Q225" s="26" t="s">
        <v>1897</v>
      </c>
      <c r="R225" s="28">
        <v>45698</v>
      </c>
      <c r="S225" s="26" t="s">
        <v>1898</v>
      </c>
      <c r="T225" s="77" t="str">
        <f ca="1">IF(AND('Inserimento dati'!$B$3=$H$2, Tabella3[[#This Row],[LUN]]="X"), "X",IF(AND('Inserimento dati'!$B$3=$I$2, Tabella3[[#This Row],[MAR]]="X"), "X", IF(AND('Inserimento dati'!$B$3=$J$2, Tabella3[[#This Row],[MER]]="X"), "X",IF(AND('Inserimento dati'!$B$3=$K$2, Tabella3[[#This Row],[GIO]]="X"), "X", IF(AND('Inserimento dati'!$B$3=$L$2, Tabella3[[#This Row],[VEN]]="X"), "X","")))))</f>
        <v/>
      </c>
      <c r="U225" s="75" t="str">
        <f t="shared" ca="1" si="5"/>
        <v/>
      </c>
      <c r="V225" s="32">
        <v>45987.710034722222</v>
      </c>
    </row>
    <row r="226" spans="1:22" s="23" customFormat="1" ht="23.25" hidden="1" x14ac:dyDescent="0.2">
      <c r="A226" s="24"/>
      <c r="B226" s="24">
        <v>4</v>
      </c>
      <c r="C226" s="24" t="str">
        <f>IF(OR(Tabella3[[#This Row],[LUN]]="X",Tabella3[[#This Row],[MAR]]="X",Tabella3[[#This Row],[MER]]="X",Tabella3[[#This Row],[GIO]]="X",Tabella3[[#This Row],[VEN]]="X",),"X","")</f>
        <v/>
      </c>
      <c r="D226" s="25" t="s">
        <v>1619</v>
      </c>
      <c r="E226" s="26" t="s">
        <v>2300</v>
      </c>
      <c r="F226" s="26">
        <v>700</v>
      </c>
      <c r="G226" s="26" t="s">
        <v>2301</v>
      </c>
      <c r="H226" s="27"/>
      <c r="I226" s="27"/>
      <c r="J226" s="27"/>
      <c r="K226" s="27"/>
      <c r="L226" s="27"/>
      <c r="M226" s="26" t="s">
        <v>29</v>
      </c>
      <c r="N226" s="25"/>
      <c r="O226" s="25"/>
      <c r="P226" s="26"/>
      <c r="Q226" s="26"/>
      <c r="R226" s="28"/>
      <c r="S226" s="26"/>
      <c r="T226" s="77" t="str">
        <f ca="1">IF(AND('Inserimento dati'!$B$3=$H$2, Tabella3[[#This Row],[LUN]]="X"), "X",IF(AND('Inserimento dati'!$B$3=$I$2, Tabella3[[#This Row],[MAR]]="X"), "X", IF(AND('Inserimento dati'!$B$3=$J$2, Tabella3[[#This Row],[MER]]="X"), "X",IF(AND('Inserimento dati'!$B$3=$K$2, Tabella3[[#This Row],[GIO]]="X"), "X", IF(AND('Inserimento dati'!$B$3=$L$2, Tabella3[[#This Row],[VEN]]="X"), "X","")))))</f>
        <v/>
      </c>
      <c r="U226" s="75" t="str">
        <f t="shared" ca="1" si="5"/>
        <v>10209347</v>
      </c>
      <c r="V226" s="32">
        <v>45987.571331018517</v>
      </c>
    </row>
    <row r="227" spans="1:22" s="23" customFormat="1" ht="23.25" hidden="1" x14ac:dyDescent="0.2">
      <c r="A227" s="24"/>
      <c r="B227" s="24">
        <v>4</v>
      </c>
      <c r="C227" s="24" t="str">
        <f>IF(OR(Tabella3[[#This Row],[LUN]]="X",Tabella3[[#This Row],[MAR]]="X",Tabella3[[#This Row],[MER]]="X",Tabella3[[#This Row],[GIO]]="X",Tabella3[[#This Row],[VEN]]="X",),"X","")</f>
        <v/>
      </c>
      <c r="D227" s="25" t="s">
        <v>1619</v>
      </c>
      <c r="E227" s="26" t="s">
        <v>2272</v>
      </c>
      <c r="F227" s="26" t="s">
        <v>1747</v>
      </c>
      <c r="G227" s="26" t="s">
        <v>2273</v>
      </c>
      <c r="H227" s="27"/>
      <c r="I227" s="27"/>
      <c r="J227" s="27"/>
      <c r="K227" s="27"/>
      <c r="L227" s="27"/>
      <c r="M227" s="26" t="s">
        <v>29</v>
      </c>
      <c r="N227" s="25"/>
      <c r="O227" s="25"/>
      <c r="P227" s="26"/>
      <c r="Q227" s="26"/>
      <c r="R227" s="28"/>
      <c r="S227" s="26"/>
      <c r="T227" s="77" t="str">
        <f ca="1">IF(AND('Inserimento dati'!$B$3=$H$2, Tabella3[[#This Row],[LUN]]="X"), "X",IF(AND('Inserimento dati'!$B$3=$I$2, Tabella3[[#This Row],[MAR]]="X"), "X", IF(AND('Inserimento dati'!$B$3=$J$2, Tabella3[[#This Row],[MER]]="X"), "X",IF(AND('Inserimento dati'!$B$3=$K$2, Tabella3[[#This Row],[GIO]]="X"), "X", IF(AND('Inserimento dati'!$B$3=$L$2, Tabella3[[#This Row],[VEN]]="X"), "X","")))))</f>
        <v/>
      </c>
      <c r="U227" s="75" t="str">
        <f t="shared" ca="1" si="5"/>
        <v>10216874</v>
      </c>
      <c r="V227" s="32">
        <v>45987.57130787037</v>
      </c>
    </row>
    <row r="228" spans="1:22" s="23" customFormat="1" ht="30" hidden="1" x14ac:dyDescent="0.2">
      <c r="A228" s="24"/>
      <c r="B228" s="24" t="str">
        <f t="shared" ref="B228:B236" si="6">IF(OR(A228="x",A228="X"),"",IF(ISBLANK(A228),"X",""))</f>
        <v>X</v>
      </c>
      <c r="C228" s="24" t="str">
        <f>IF(OR(Tabella3[[#This Row],[LUN]]="X",Tabella3[[#This Row],[MAR]]="X",Tabella3[[#This Row],[MER]]="X",Tabella3[[#This Row],[GIO]]="X",Tabella3[[#This Row],[VEN]]="X",),"X","")</f>
        <v/>
      </c>
      <c r="D228" s="25" t="s">
        <v>1619</v>
      </c>
      <c r="E228" s="26" t="s">
        <v>1899</v>
      </c>
      <c r="F228" s="26">
        <v>1800</v>
      </c>
      <c r="G228" s="26" t="s">
        <v>1900</v>
      </c>
      <c r="H228" s="27"/>
      <c r="I228" s="27"/>
      <c r="J228" s="27"/>
      <c r="K228" s="27"/>
      <c r="L228" s="27"/>
      <c r="M228" s="26" t="s">
        <v>29</v>
      </c>
      <c r="N228" s="25"/>
      <c r="O228" s="25"/>
      <c r="P228" s="26"/>
      <c r="Q228" s="26" t="s">
        <v>1901</v>
      </c>
      <c r="R228" s="28">
        <v>45692</v>
      </c>
      <c r="S228" s="26" t="s">
        <v>1898</v>
      </c>
      <c r="T228" s="77" t="str">
        <f ca="1">IF(AND('Inserimento dati'!$B$3=$H$2, Tabella3[[#This Row],[LUN]]="X"), "X",IF(AND('Inserimento dati'!$B$3=$I$2, Tabella3[[#This Row],[MAR]]="X"), "X", IF(AND('Inserimento dati'!$B$3=$J$2, Tabella3[[#This Row],[MER]]="X"), "X",IF(AND('Inserimento dati'!$B$3=$K$2, Tabella3[[#This Row],[GIO]]="X"), "X", IF(AND('Inserimento dati'!$B$3=$L$2, Tabella3[[#This Row],[VEN]]="X"), "X","")))))</f>
        <v/>
      </c>
      <c r="U228" s="75" t="str">
        <f t="shared" ca="1" si="5"/>
        <v xml:space="preserve"> 1022404</v>
      </c>
      <c r="V228" s="32">
        <v>45987.571296296293</v>
      </c>
    </row>
    <row r="229" spans="1:22" s="23" customFormat="1" ht="45" hidden="1" x14ac:dyDescent="0.2">
      <c r="A229" s="24"/>
      <c r="B229" s="24" t="str">
        <f t="shared" si="6"/>
        <v>X</v>
      </c>
      <c r="C229" s="24" t="str">
        <f>IF(OR(Tabella3[[#This Row],[LUN]]="X",Tabella3[[#This Row],[MAR]]="X",Tabella3[[#This Row],[MER]]="X",Tabella3[[#This Row],[GIO]]="X",Tabella3[[#This Row],[VEN]]="X",),"X","")</f>
        <v/>
      </c>
      <c r="D229" s="25" t="s">
        <v>1619</v>
      </c>
      <c r="E229" s="26" t="s">
        <v>1886</v>
      </c>
      <c r="F229" s="26" t="s">
        <v>1648</v>
      </c>
      <c r="G229" s="26" t="s">
        <v>1887</v>
      </c>
      <c r="H229" s="27"/>
      <c r="I229" s="27"/>
      <c r="J229" s="27"/>
      <c r="K229" s="27"/>
      <c r="L229" s="27"/>
      <c r="M229" s="26" t="s">
        <v>29</v>
      </c>
      <c r="N229" s="25"/>
      <c r="O229" s="25"/>
      <c r="P229" s="26"/>
      <c r="Q229" s="26" t="s">
        <v>1888</v>
      </c>
      <c r="R229" s="28">
        <v>45694</v>
      </c>
      <c r="S229" s="28" t="s">
        <v>76</v>
      </c>
      <c r="T229" s="77" t="str">
        <f ca="1">IF(AND('Inserimento dati'!$B$3=$H$2, Tabella3[[#This Row],[LUN]]="X"), "X",IF(AND('Inserimento dati'!$B$3=$I$2, Tabella3[[#This Row],[MAR]]="X"), "X", IF(AND('Inserimento dati'!$B$3=$J$2, Tabella3[[#This Row],[MER]]="X"), "X",IF(AND('Inserimento dati'!$B$3=$K$2, Tabella3[[#This Row],[GIO]]="X"), "X", IF(AND('Inserimento dati'!$B$3=$L$2, Tabella3[[#This Row],[VEN]]="X"), "X","")))))</f>
        <v/>
      </c>
      <c r="U229" s="75" t="str">
        <f t="shared" ca="1" si="5"/>
        <v/>
      </c>
      <c r="V229" s="32">
        <v>45987.571284722224</v>
      </c>
    </row>
    <row r="230" spans="1:22" s="23" customFormat="1" ht="23.25" hidden="1" x14ac:dyDescent="0.2">
      <c r="A230" s="24"/>
      <c r="B230" s="24" t="str">
        <f t="shared" si="6"/>
        <v>X</v>
      </c>
      <c r="C230" s="24" t="str">
        <f>IF(OR(Tabella3[[#This Row],[LUN]]="X",Tabella3[[#This Row],[MAR]]="X",Tabella3[[#This Row],[MER]]="X",Tabella3[[#This Row],[GIO]]="X",Tabella3[[#This Row],[VEN]]="X",),"X","")</f>
        <v/>
      </c>
      <c r="D230" s="25" t="s">
        <v>1619</v>
      </c>
      <c r="E230" s="26" t="s">
        <v>1708</v>
      </c>
      <c r="F230" s="26">
        <v>1400</v>
      </c>
      <c r="G230" s="26" t="s">
        <v>1709</v>
      </c>
      <c r="H230" s="27"/>
      <c r="I230" s="27"/>
      <c r="J230" s="27"/>
      <c r="K230" s="27"/>
      <c r="L230" s="27"/>
      <c r="M230" s="26" t="s">
        <v>29</v>
      </c>
      <c r="N230" s="25"/>
      <c r="O230" s="25"/>
      <c r="P230" s="26"/>
      <c r="Q230" s="26" t="s">
        <v>1710</v>
      </c>
      <c r="R230" s="28">
        <v>45729</v>
      </c>
      <c r="S230" s="28" t="s">
        <v>369</v>
      </c>
      <c r="T230" s="77" t="str">
        <f ca="1">IF(AND('Inserimento dati'!$B$3=$H$2, Tabella3[[#This Row],[LUN]]="X"), "X",IF(AND('Inserimento dati'!$B$3=$I$2, Tabella3[[#This Row],[MAR]]="X"), "X", IF(AND('Inserimento dati'!$B$3=$J$2, Tabella3[[#This Row],[MER]]="X"), "X",IF(AND('Inserimento dati'!$B$3=$K$2, Tabella3[[#This Row],[GIO]]="X"), "X", IF(AND('Inserimento dati'!$B$3=$L$2, Tabella3[[#This Row],[VEN]]="X"), "X","")))))</f>
        <v/>
      </c>
      <c r="U230" s="75" t="str">
        <f t="shared" ca="1" si="5"/>
        <v/>
      </c>
      <c r="V230" s="32">
        <v>45987.287708333337</v>
      </c>
    </row>
    <row r="231" spans="1:22" s="23" customFormat="1" ht="30" hidden="1" x14ac:dyDescent="0.2">
      <c r="A231" s="24"/>
      <c r="B231" s="24" t="str">
        <f t="shared" si="6"/>
        <v>X</v>
      </c>
      <c r="C231" s="24" t="str">
        <f>IF(OR(Tabella3[[#This Row],[LUN]]="X",Tabella3[[#This Row],[MAR]]="X",Tabella3[[#This Row],[MER]]="X",Tabella3[[#This Row],[GIO]]="X",Tabella3[[#This Row],[VEN]]="X",),"X","")</f>
        <v/>
      </c>
      <c r="D231" s="25" t="s">
        <v>1619</v>
      </c>
      <c r="E231" s="26" t="s">
        <v>1921</v>
      </c>
      <c r="F231" s="26" t="s">
        <v>1631</v>
      </c>
      <c r="G231" s="26" t="s">
        <v>1922</v>
      </c>
      <c r="H231" s="27"/>
      <c r="I231" s="27"/>
      <c r="J231" s="27"/>
      <c r="K231" s="27"/>
      <c r="L231" s="27"/>
      <c r="M231" s="26" t="s">
        <v>29</v>
      </c>
      <c r="N231" s="25"/>
      <c r="O231" s="25"/>
      <c r="P231" s="26"/>
      <c r="Q231" s="26"/>
      <c r="R231" s="28">
        <v>45691</v>
      </c>
      <c r="S231" s="26" t="s">
        <v>76</v>
      </c>
      <c r="T231" s="77" t="str">
        <f ca="1">IF(AND('Inserimento dati'!$B$3=$H$2, Tabella3[[#This Row],[LUN]]="X"), "X",IF(AND('Inserimento dati'!$B$3=$I$2, Tabella3[[#This Row],[MAR]]="X"), "X", IF(AND('Inserimento dati'!$B$3=$J$2, Tabella3[[#This Row],[MER]]="X"), "X",IF(AND('Inserimento dati'!$B$3=$K$2, Tabella3[[#This Row],[GIO]]="X"), "X", IF(AND('Inserimento dati'!$B$3=$L$2, Tabella3[[#This Row],[VEN]]="X"), "X","")))))</f>
        <v/>
      </c>
      <c r="U231" s="75" t="str">
        <f t="shared" ca="1" si="5"/>
        <v/>
      </c>
      <c r="V231" s="32">
        <v>45987.28765046296</v>
      </c>
    </row>
    <row r="232" spans="1:22" s="23" customFormat="1" ht="45" hidden="1" x14ac:dyDescent="0.2">
      <c r="A232" s="24"/>
      <c r="B232" s="24" t="str">
        <f t="shared" si="6"/>
        <v>X</v>
      </c>
      <c r="C232" s="24" t="str">
        <f>IF(OR(Tabella3[[#This Row],[LUN]]="X",Tabella3[[#This Row],[MAR]]="X",Tabella3[[#This Row],[MER]]="X",Tabella3[[#This Row],[GIO]]="X",Tabella3[[#This Row],[VEN]]="X",),"X","")</f>
        <v/>
      </c>
      <c r="D232" s="25" t="s">
        <v>1619</v>
      </c>
      <c r="E232" s="26" t="s">
        <v>1861</v>
      </c>
      <c r="F232" s="26" t="s">
        <v>1648</v>
      </c>
      <c r="G232" s="26" t="s">
        <v>1862</v>
      </c>
      <c r="H232" s="27"/>
      <c r="I232" s="27"/>
      <c r="J232" s="27"/>
      <c r="K232" s="27"/>
      <c r="L232" s="27"/>
      <c r="M232" s="26" t="s">
        <v>29</v>
      </c>
      <c r="N232" s="25"/>
      <c r="O232" s="25"/>
      <c r="P232" s="26"/>
      <c r="Q232" s="26" t="s">
        <v>1863</v>
      </c>
      <c r="R232" s="28">
        <v>45700</v>
      </c>
      <c r="S232" s="26" t="s">
        <v>444</v>
      </c>
      <c r="T232" s="77" t="str">
        <f ca="1">IF(AND('Inserimento dati'!$B$3=$H$2, Tabella3[[#This Row],[LUN]]="X"), "X",IF(AND('Inserimento dati'!$B$3=$I$2, Tabella3[[#This Row],[MAR]]="X"), "X", IF(AND('Inserimento dati'!$B$3=$J$2, Tabella3[[#This Row],[MER]]="X"), "X",IF(AND('Inserimento dati'!$B$3=$K$2, Tabella3[[#This Row],[GIO]]="X"), "X", IF(AND('Inserimento dati'!$B$3=$L$2, Tabella3[[#This Row],[VEN]]="X"), "X","")))))</f>
        <v/>
      </c>
      <c r="U232" s="75" t="str">
        <f t="shared" ca="1" si="5"/>
        <v/>
      </c>
      <c r="V232" s="32">
        <v>45986.453634259262</v>
      </c>
    </row>
    <row r="233" spans="1:22" s="23" customFormat="1" ht="30" hidden="1" x14ac:dyDescent="0.2">
      <c r="A233" s="24"/>
      <c r="B233" s="24" t="str">
        <f t="shared" si="6"/>
        <v>X</v>
      </c>
      <c r="C233" s="24" t="str">
        <f>IF(OR(Tabella3[[#This Row],[LUN]]="X",Tabella3[[#This Row],[MAR]]="X",Tabella3[[#This Row],[MER]]="X",Tabella3[[#This Row],[GIO]]="X",Tabella3[[#This Row],[VEN]]="X",),"X","")</f>
        <v/>
      </c>
      <c r="D233" s="25" t="s">
        <v>1619</v>
      </c>
      <c r="E233" s="26" t="s">
        <v>1929</v>
      </c>
      <c r="F233" s="26">
        <v>1800</v>
      </c>
      <c r="G233" s="26" t="s">
        <v>1930</v>
      </c>
      <c r="H233" s="27"/>
      <c r="I233" s="27"/>
      <c r="J233" s="27"/>
      <c r="K233" s="27"/>
      <c r="L233" s="27"/>
      <c r="M233" s="26" t="s">
        <v>29</v>
      </c>
      <c r="N233" s="25"/>
      <c r="O233" s="25"/>
      <c r="P233" s="26"/>
      <c r="Q233" s="26" t="s">
        <v>1931</v>
      </c>
      <c r="R233" s="28">
        <v>45688</v>
      </c>
      <c r="S233" s="26" t="s">
        <v>1898</v>
      </c>
      <c r="T233" s="77" t="str">
        <f ca="1">IF(AND('Inserimento dati'!$B$3=$H$2, Tabella3[[#This Row],[LUN]]="X"), "X",IF(AND('Inserimento dati'!$B$3=$I$2, Tabella3[[#This Row],[MAR]]="X"), "X", IF(AND('Inserimento dati'!$B$3=$J$2, Tabella3[[#This Row],[MER]]="X"), "X",IF(AND('Inserimento dati'!$B$3=$K$2, Tabella3[[#This Row],[GIO]]="X"), "X", IF(AND('Inserimento dati'!$B$3=$L$2, Tabella3[[#This Row],[VEN]]="X"), "X","")))))</f>
        <v/>
      </c>
      <c r="U233" s="75" t="str">
        <f t="shared" ca="1" si="5"/>
        <v/>
      </c>
      <c r="V233" s="32">
        <v>45982.426041666666</v>
      </c>
    </row>
    <row r="234" spans="1:22" s="23" customFormat="1" ht="30" hidden="1" x14ac:dyDescent="0.2">
      <c r="A234" s="24"/>
      <c r="B234" s="24" t="str">
        <f t="shared" si="6"/>
        <v>X</v>
      </c>
      <c r="C234" s="24" t="str">
        <f>IF(OR(Tabella3[[#This Row],[LUN]]="X",Tabella3[[#This Row],[MAR]]="X",Tabella3[[#This Row],[MER]]="X",Tabella3[[#This Row],[GIO]]="X",Tabella3[[#This Row],[VEN]]="X",),"X","")</f>
        <v/>
      </c>
      <c r="D234" s="25" t="s">
        <v>1619</v>
      </c>
      <c r="E234" s="26" t="s">
        <v>1948</v>
      </c>
      <c r="F234" s="26">
        <v>700</v>
      </c>
      <c r="G234" s="26" t="s">
        <v>1949</v>
      </c>
      <c r="H234" s="27"/>
      <c r="I234" s="27"/>
      <c r="J234" s="27"/>
      <c r="K234" s="27"/>
      <c r="L234" s="27"/>
      <c r="M234" s="26" t="s">
        <v>29</v>
      </c>
      <c r="N234" s="25"/>
      <c r="O234" s="25"/>
      <c r="P234" s="26"/>
      <c r="Q234" s="26" t="s">
        <v>1950</v>
      </c>
      <c r="R234" s="28">
        <v>45684</v>
      </c>
      <c r="S234" s="26" t="s">
        <v>68</v>
      </c>
      <c r="T234" s="77" t="str">
        <f ca="1">IF(AND('Inserimento dati'!$B$3=$H$2, Tabella3[[#This Row],[LUN]]="X"), "X",IF(AND('Inserimento dati'!$B$3=$I$2, Tabella3[[#This Row],[MAR]]="X"), "X", IF(AND('Inserimento dati'!$B$3=$J$2, Tabella3[[#This Row],[MER]]="X"), "X",IF(AND('Inserimento dati'!$B$3=$K$2, Tabella3[[#This Row],[GIO]]="X"), "X", IF(AND('Inserimento dati'!$B$3=$L$2, Tabella3[[#This Row],[VEN]]="X"), "X","")))))</f>
        <v/>
      </c>
      <c r="U234" s="75" t="str">
        <f t="shared" ca="1" si="5"/>
        <v/>
      </c>
      <c r="V234" s="32">
        <v>45981.569479166668</v>
      </c>
    </row>
    <row r="235" spans="1:22" s="23" customFormat="1" ht="30" hidden="1" x14ac:dyDescent="0.2">
      <c r="A235" s="24"/>
      <c r="B235" s="24" t="str">
        <f t="shared" si="6"/>
        <v>X</v>
      </c>
      <c r="C235" s="24" t="str">
        <f>IF(OR(Tabella3[[#This Row],[LUN]]="X",Tabella3[[#This Row],[MAR]]="X",Tabella3[[#This Row],[MER]]="X",Tabella3[[#This Row],[GIO]]="X",Tabella3[[#This Row],[VEN]]="X",),"X","")</f>
        <v/>
      </c>
      <c r="D235" s="25" t="s">
        <v>1619</v>
      </c>
      <c r="E235" s="26" t="s">
        <v>1915</v>
      </c>
      <c r="F235" s="26" t="s">
        <v>1773</v>
      </c>
      <c r="G235" s="26" t="s">
        <v>1916</v>
      </c>
      <c r="H235" s="27"/>
      <c r="I235" s="27"/>
      <c r="J235" s="27"/>
      <c r="K235" s="27"/>
      <c r="L235" s="27"/>
      <c r="M235" s="26" t="s">
        <v>29</v>
      </c>
      <c r="N235" s="25"/>
      <c r="O235" s="25"/>
      <c r="P235" s="26"/>
      <c r="Q235" s="26" t="s">
        <v>1917</v>
      </c>
      <c r="R235" s="28">
        <v>45693</v>
      </c>
      <c r="S235" s="28" t="s">
        <v>85</v>
      </c>
      <c r="T235" s="24" t="str">
        <f ca="1">IF(AND('Inserimento dati'!$B$3=$H$2, Tabella3[[#This Row],[LUN]]="X"), "X",IF(AND('Inserimento dati'!$B$3=$I$2, Tabella3[[#This Row],[MAR]]="X"), "X", IF(AND('Inserimento dati'!$B$3=$J$2, Tabella3[[#This Row],[MER]]="X"), "X",IF(AND('Inserimento dati'!$B$3=$K$2, Tabella3[[#This Row],[GIO]]="X"), "X", IF(AND('Inserimento dati'!$B$3=$L$2, Tabella3[[#This Row],[VEN]]="X"), "X","")))))</f>
        <v/>
      </c>
      <c r="U235" s="75" t="str">
        <f t="shared" ca="1" si="5"/>
        <v/>
      </c>
      <c r="V235" s="32">
        <v>45981.569467592592</v>
      </c>
    </row>
    <row r="236" spans="1:22" s="23" customFormat="1" ht="30" hidden="1" x14ac:dyDescent="0.2">
      <c r="A236" s="24"/>
      <c r="B236" s="24" t="str">
        <f t="shared" si="6"/>
        <v>X</v>
      </c>
      <c r="C236" s="24" t="str">
        <f>IF(OR(Tabella3[[#This Row],[LUN]]="X",Tabella3[[#This Row],[MAR]]="X",Tabella3[[#This Row],[MER]]="X",Tabella3[[#This Row],[GIO]]="X",Tabella3[[#This Row],[VEN]]="X",),"X","")</f>
        <v/>
      </c>
      <c r="D236" s="25" t="s">
        <v>1619</v>
      </c>
      <c r="E236" s="26" t="s">
        <v>1918</v>
      </c>
      <c r="F236" s="26" t="s">
        <v>1773</v>
      </c>
      <c r="G236" s="26" t="s">
        <v>1919</v>
      </c>
      <c r="H236" s="27"/>
      <c r="I236" s="27"/>
      <c r="J236" s="27"/>
      <c r="K236" s="27"/>
      <c r="L236" s="27"/>
      <c r="M236" s="26" t="s">
        <v>29</v>
      </c>
      <c r="N236" s="25"/>
      <c r="O236" s="25"/>
      <c r="P236" s="26"/>
      <c r="Q236" s="26" t="s">
        <v>1920</v>
      </c>
      <c r="R236" s="28">
        <v>45693</v>
      </c>
      <c r="S236" s="26" t="s">
        <v>76</v>
      </c>
      <c r="T236" s="24" t="str">
        <f ca="1">IF(AND('Inserimento dati'!$B$3=$H$2, Tabella3[[#This Row],[LUN]]="X"), "X",IF(AND('Inserimento dati'!$B$3=$I$2, Tabella3[[#This Row],[MAR]]="X"), "X", IF(AND('Inserimento dati'!$B$3=$J$2, Tabella3[[#This Row],[MER]]="X"), "X",IF(AND('Inserimento dati'!$B$3=$K$2, Tabella3[[#This Row],[GIO]]="X"), "X", IF(AND('Inserimento dati'!$B$3=$L$2, Tabella3[[#This Row],[VEN]]="X"), "X","")))))</f>
        <v/>
      </c>
      <c r="U236" s="75" t="str">
        <f t="shared" ca="1" si="5"/>
        <v/>
      </c>
      <c r="V236" s="32">
        <v>45981.569444444445</v>
      </c>
    </row>
    <row r="237" spans="1:22" s="23" customFormat="1" ht="23.25" hidden="1" x14ac:dyDescent="0.2">
      <c r="A237" s="24"/>
      <c r="B237" s="24">
        <v>4</v>
      </c>
      <c r="C237" s="24" t="str">
        <f>IF(OR(Tabella3[[#This Row],[LUN]]="X",Tabella3[[#This Row],[MAR]]="X",Tabella3[[#This Row],[MER]]="X",Tabella3[[#This Row],[GIO]]="X",Tabella3[[#This Row],[VEN]]="X",),"X","")</f>
        <v/>
      </c>
      <c r="D237" s="25" t="s">
        <v>1619</v>
      </c>
      <c r="E237" s="26" t="s">
        <v>2284</v>
      </c>
      <c r="F237" s="26" t="s">
        <v>1683</v>
      </c>
      <c r="G237" s="26" t="s">
        <v>2285</v>
      </c>
      <c r="H237" s="27"/>
      <c r="I237" s="27"/>
      <c r="J237" s="27"/>
      <c r="K237" s="27"/>
      <c r="L237" s="27"/>
      <c r="M237" s="26" t="s">
        <v>29</v>
      </c>
      <c r="N237" s="25"/>
      <c r="O237" s="25"/>
      <c r="P237" s="26"/>
      <c r="Q237" s="26"/>
      <c r="R237" s="28"/>
      <c r="S237" s="28"/>
      <c r="T237" s="24" t="str">
        <f ca="1">IF(AND('Inserimento dati'!$B$3=$H$2, Tabella3[[#This Row],[LUN]]="X"), "X",IF(AND('Inserimento dati'!$B$3=$I$2, Tabella3[[#This Row],[MAR]]="X"), "X", IF(AND('Inserimento dati'!$B$3=$J$2, Tabella3[[#This Row],[MER]]="X"), "X",IF(AND('Inserimento dati'!$B$3=$K$2, Tabella3[[#This Row],[GIO]]="X"), "X", IF(AND('Inserimento dati'!$B$3=$L$2, Tabella3[[#This Row],[VEN]]="X"), "X","")))))</f>
        <v/>
      </c>
      <c r="U237" s="75" t="str">
        <f t="shared" ca="1" si="5"/>
        <v>10215992</v>
      </c>
      <c r="V237" s="32">
        <v>45981.380173611113</v>
      </c>
    </row>
    <row r="238" spans="1:22" s="23" customFormat="1" ht="30" hidden="1" x14ac:dyDescent="0.2">
      <c r="A238" s="24"/>
      <c r="B238" s="24" t="str">
        <f>IF(OR(A238="x",A238="X"),"",IF(ISBLANK(A238),"X",""))</f>
        <v>X</v>
      </c>
      <c r="C238" s="24" t="str">
        <f>IF(OR(Tabella3[[#This Row],[LUN]]="X",Tabella3[[#This Row],[MAR]]="X",Tabella3[[#This Row],[MER]]="X",Tabella3[[#This Row],[GIO]]="X",Tabella3[[#This Row],[VEN]]="X",),"X","")</f>
        <v/>
      </c>
      <c r="D238" s="25" t="s">
        <v>1619</v>
      </c>
      <c r="E238" s="26" t="s">
        <v>1835</v>
      </c>
      <c r="F238" s="26" t="s">
        <v>1661</v>
      </c>
      <c r="G238" s="26" t="s">
        <v>1836</v>
      </c>
      <c r="H238" s="27"/>
      <c r="I238" s="27"/>
      <c r="J238" s="27"/>
      <c r="K238" s="27"/>
      <c r="L238" s="27"/>
      <c r="M238" s="26" t="s">
        <v>29</v>
      </c>
      <c r="N238" s="25"/>
      <c r="O238" s="25"/>
      <c r="P238" s="26"/>
      <c r="Q238" s="26" t="s">
        <v>1837</v>
      </c>
      <c r="R238" s="28">
        <v>45720</v>
      </c>
      <c r="S238" s="28" t="s">
        <v>1838</v>
      </c>
      <c r="T238" s="24" t="str">
        <f ca="1">IF(AND('Inserimento dati'!$B$3=$H$2, Tabella3[[#This Row],[LUN]]="X"), "X",IF(AND('Inserimento dati'!$B$3=$I$2, Tabella3[[#This Row],[MAR]]="X"), "X", IF(AND('Inserimento dati'!$B$3=$J$2, Tabella3[[#This Row],[MER]]="X"), "X",IF(AND('Inserimento dati'!$B$3=$K$2, Tabella3[[#This Row],[GIO]]="X"), "X", IF(AND('Inserimento dati'!$B$3=$L$2, Tabella3[[#This Row],[VEN]]="X"), "X","")))))</f>
        <v/>
      </c>
      <c r="U238" s="75" t="str">
        <f t="shared" ca="1" si="5"/>
        <v/>
      </c>
      <c r="V238" s="32">
        <v>45981.380127314813</v>
      </c>
    </row>
    <row r="239" spans="1:22" s="23" customFormat="1" ht="23.25" hidden="1" x14ac:dyDescent="0.2">
      <c r="A239" s="24"/>
      <c r="B239" s="24">
        <v>4</v>
      </c>
      <c r="C239" s="24" t="str">
        <f>IF(OR(Tabella3[[#This Row],[LUN]]="X",Tabella3[[#This Row],[MAR]]="X",Tabella3[[#This Row],[MER]]="X",Tabella3[[#This Row],[GIO]]="X",Tabella3[[#This Row],[VEN]]="X",),"X","")</f>
        <v/>
      </c>
      <c r="D239" s="25" t="s">
        <v>1619</v>
      </c>
      <c r="E239" s="26" t="s">
        <v>2286</v>
      </c>
      <c r="F239" s="26" t="s">
        <v>1773</v>
      </c>
      <c r="G239" s="26" t="s">
        <v>2287</v>
      </c>
      <c r="H239" s="27"/>
      <c r="I239" s="27"/>
      <c r="J239" s="27"/>
      <c r="K239" s="27"/>
      <c r="L239" s="27"/>
      <c r="M239" s="26" t="s">
        <v>29</v>
      </c>
      <c r="N239" s="25"/>
      <c r="O239" s="25"/>
      <c r="P239" s="26"/>
      <c r="Q239" s="26"/>
      <c r="R239" s="28"/>
      <c r="S239" s="28"/>
      <c r="T239" s="24" t="str">
        <f ca="1">IF(AND('Inserimento dati'!$B$3=$H$2, Tabella3[[#This Row],[LUN]]="X"), "X",IF(AND('Inserimento dati'!$B$3=$I$2, Tabella3[[#This Row],[MAR]]="X"), "X", IF(AND('Inserimento dati'!$B$3=$J$2, Tabella3[[#This Row],[MER]]="X"), "X",IF(AND('Inserimento dati'!$B$3=$K$2, Tabella3[[#This Row],[GIO]]="X"), "X", IF(AND('Inserimento dati'!$B$3=$L$2, Tabella3[[#This Row],[VEN]]="X"), "X","")))))</f>
        <v/>
      </c>
      <c r="U239" s="75" t="str">
        <f t="shared" ca="1" si="5"/>
        <v>10215992</v>
      </c>
      <c r="V239" s="32">
        <v>45979.708680555559</v>
      </c>
    </row>
    <row r="240" spans="1:22" s="23" customFormat="1" ht="23.25" hidden="1" x14ac:dyDescent="0.2">
      <c r="A240" s="24"/>
      <c r="B240" s="24">
        <v>4</v>
      </c>
      <c r="C240" s="24" t="str">
        <f>IF(OR(Tabella3[[#This Row],[LUN]]="X",Tabella3[[#This Row],[MAR]]="X",Tabella3[[#This Row],[MER]]="X",Tabella3[[#This Row],[GIO]]="X",Tabella3[[#This Row],[VEN]]="X",),"X","")</f>
        <v/>
      </c>
      <c r="D240" s="25" t="s">
        <v>1619</v>
      </c>
      <c r="E240" s="26" t="s">
        <v>2288</v>
      </c>
      <c r="F240" s="26" t="s">
        <v>1773</v>
      </c>
      <c r="G240" s="26" t="s">
        <v>2289</v>
      </c>
      <c r="H240" s="27"/>
      <c r="I240" s="27"/>
      <c r="J240" s="27"/>
      <c r="K240" s="27"/>
      <c r="L240" s="27"/>
      <c r="M240" s="26" t="s">
        <v>29</v>
      </c>
      <c r="N240" s="25"/>
      <c r="O240" s="25"/>
      <c r="P240" s="26"/>
      <c r="Q240" s="26"/>
      <c r="R240" s="28"/>
      <c r="S240" s="28"/>
      <c r="T240" s="24" t="str">
        <f ca="1">IF(AND('Inserimento dati'!$B$3=$H$2, Tabella3[[#This Row],[LUN]]="X"), "X",IF(AND('Inserimento dati'!$B$3=$I$2, Tabella3[[#This Row],[MAR]]="X"), "X", IF(AND('Inserimento dati'!$B$3=$J$2, Tabella3[[#This Row],[MER]]="X"), "X",IF(AND('Inserimento dati'!$B$3=$K$2, Tabella3[[#This Row],[GIO]]="X"), "X", IF(AND('Inserimento dati'!$B$3=$L$2, Tabella3[[#This Row],[VEN]]="X"), "X","")))))</f>
        <v/>
      </c>
      <c r="U240" s="75" t="str">
        <f t="shared" ca="1" si="5"/>
        <v>10215992</v>
      </c>
      <c r="V240" s="32">
        <v>45979.469305555554</v>
      </c>
    </row>
    <row r="241" spans="1:22" s="23" customFormat="1" ht="23.25" hidden="1" x14ac:dyDescent="0.2">
      <c r="A241" s="24"/>
      <c r="B241" s="24">
        <v>4</v>
      </c>
      <c r="C241" s="24" t="str">
        <f>IF(OR(Tabella3[[#This Row],[LUN]]="X",Tabella3[[#This Row],[MAR]]="X",Tabella3[[#This Row],[MER]]="X",Tabella3[[#This Row],[GIO]]="X",Tabella3[[#This Row],[VEN]]="X",),"X","")</f>
        <v/>
      </c>
      <c r="D241" s="25" t="s">
        <v>1619</v>
      </c>
      <c r="E241" s="26" t="s">
        <v>2290</v>
      </c>
      <c r="F241" s="26" t="s">
        <v>1661</v>
      </c>
      <c r="G241" s="26" t="s">
        <v>2291</v>
      </c>
      <c r="H241" s="27"/>
      <c r="I241" s="27"/>
      <c r="J241" s="27"/>
      <c r="K241" s="27"/>
      <c r="L241" s="27"/>
      <c r="M241" s="26" t="s">
        <v>29</v>
      </c>
      <c r="N241" s="25"/>
      <c r="O241" s="25"/>
      <c r="P241" s="26"/>
      <c r="Q241" s="26"/>
      <c r="R241" s="28"/>
      <c r="S241" s="28"/>
      <c r="T241" s="24" t="str">
        <f ca="1">IF(AND('Inserimento dati'!$B$3=$H$2, Tabella3[[#This Row],[LUN]]="X"), "X",IF(AND('Inserimento dati'!$B$3=$I$2, Tabella3[[#This Row],[MAR]]="X"), "X", IF(AND('Inserimento dati'!$B$3=$J$2, Tabella3[[#This Row],[MER]]="X"), "X",IF(AND('Inserimento dati'!$B$3=$K$2, Tabella3[[#This Row],[GIO]]="X"), "X", IF(AND('Inserimento dati'!$B$3=$L$2, Tabella3[[#This Row],[VEN]]="X"), "X","")))))</f>
        <v/>
      </c>
      <c r="U241" s="75" t="str">
        <f t="shared" ca="1" si="5"/>
        <v>10215992</v>
      </c>
      <c r="V241" s="32">
        <v>45979.469224537039</v>
      </c>
    </row>
    <row r="242" spans="1:22" s="23" customFormat="1" ht="23.25" hidden="1" x14ac:dyDescent="0.2">
      <c r="A242" s="24"/>
      <c r="B242" s="24">
        <v>4</v>
      </c>
      <c r="C242" s="24" t="str">
        <f>IF(OR(Tabella3[[#This Row],[LUN]]="X",Tabella3[[#This Row],[MAR]]="X",Tabella3[[#This Row],[MER]]="X",Tabella3[[#This Row],[GIO]]="X",Tabella3[[#This Row],[VEN]]="X",),"X","")</f>
        <v/>
      </c>
      <c r="D242" s="25" t="s">
        <v>1619</v>
      </c>
      <c r="E242" s="26" t="s">
        <v>2292</v>
      </c>
      <c r="F242" s="26" t="s">
        <v>1747</v>
      </c>
      <c r="G242" s="26" t="s">
        <v>2293</v>
      </c>
      <c r="H242" s="27"/>
      <c r="I242" s="27"/>
      <c r="J242" s="27"/>
      <c r="K242" s="27"/>
      <c r="L242" s="27"/>
      <c r="M242" s="26" t="s">
        <v>29</v>
      </c>
      <c r="N242" s="25"/>
      <c r="O242" s="25"/>
      <c r="P242" s="26"/>
      <c r="Q242" s="26"/>
      <c r="R242" s="28"/>
      <c r="S242" s="28"/>
      <c r="T242" s="24" t="str">
        <f ca="1">IF(AND('Inserimento dati'!$B$3=$H$2, Tabella3[[#This Row],[LUN]]="X"), "X",IF(AND('Inserimento dati'!$B$3=$I$2, Tabella3[[#This Row],[MAR]]="X"), "X", IF(AND('Inserimento dati'!$B$3=$J$2, Tabella3[[#This Row],[MER]]="X"), "X",IF(AND('Inserimento dati'!$B$3=$K$2, Tabella3[[#This Row],[GIO]]="X"), "X", IF(AND('Inserimento dati'!$B$3=$L$2, Tabella3[[#This Row],[VEN]]="X"), "X","")))))</f>
        <v/>
      </c>
      <c r="U242" s="75" t="str">
        <f t="shared" ca="1" si="5"/>
        <v>10215992</v>
      </c>
      <c r="V242" s="32">
        <v>45979.469074074077</v>
      </c>
    </row>
    <row r="243" spans="1:22" s="23" customFormat="1" ht="23.25" hidden="1" x14ac:dyDescent="0.2">
      <c r="A243" s="24"/>
      <c r="B243" s="24">
        <v>4</v>
      </c>
      <c r="C243" s="24" t="str">
        <f>IF(OR(Tabella3[[#This Row],[LUN]]="X",Tabella3[[#This Row],[MAR]]="X",Tabella3[[#This Row],[MER]]="X",Tabella3[[#This Row],[GIO]]="X",Tabella3[[#This Row],[VEN]]="X",),"X","")</f>
        <v/>
      </c>
      <c r="D243" s="25" t="s">
        <v>1619</v>
      </c>
      <c r="E243" s="26" t="s">
        <v>2294</v>
      </c>
      <c r="F243" s="26">
        <v>1100</v>
      </c>
      <c r="G243" s="26" t="s">
        <v>2295</v>
      </c>
      <c r="H243" s="27"/>
      <c r="I243" s="27"/>
      <c r="J243" s="27"/>
      <c r="K243" s="27"/>
      <c r="L243" s="27"/>
      <c r="M243" s="26" t="s">
        <v>29</v>
      </c>
      <c r="N243" s="25"/>
      <c r="O243" s="25"/>
      <c r="P243" s="26"/>
      <c r="Q243" s="26"/>
      <c r="R243" s="28"/>
      <c r="S243" s="28"/>
      <c r="T243" s="24" t="str">
        <f ca="1">IF(AND('Inserimento dati'!$B$3=$H$2, Tabella3[[#This Row],[LUN]]="X"), "X",IF(AND('Inserimento dati'!$B$3=$I$2, Tabella3[[#This Row],[MAR]]="X"), "X", IF(AND('Inserimento dati'!$B$3=$J$2, Tabella3[[#This Row],[MER]]="X"), "X",IF(AND('Inserimento dati'!$B$3=$K$2, Tabella3[[#This Row],[GIO]]="X"), "X", IF(AND('Inserimento dati'!$B$3=$L$2, Tabella3[[#This Row],[VEN]]="X"), "X","")))))</f>
        <v/>
      </c>
      <c r="U243" s="75" t="str">
        <f t="shared" ca="1" si="5"/>
        <v>10215991</v>
      </c>
      <c r="V243" s="32">
        <v>45978.281967592593</v>
      </c>
    </row>
    <row r="244" spans="1:22" s="23" customFormat="1" ht="23.25" hidden="1" x14ac:dyDescent="0.2">
      <c r="A244" s="24"/>
      <c r="B244" s="24">
        <v>4</v>
      </c>
      <c r="C244" s="24" t="str">
        <f>IF(OR(Tabella3[[#This Row],[LUN]]="X",Tabella3[[#This Row],[MAR]]="X",Tabella3[[#This Row],[MER]]="X",Tabella3[[#This Row],[GIO]]="X",Tabella3[[#This Row],[VEN]]="X",),"X","")</f>
        <v/>
      </c>
      <c r="D244" s="25" t="s">
        <v>1619</v>
      </c>
      <c r="E244" s="26" t="s">
        <v>2266</v>
      </c>
      <c r="F244" s="26">
        <v>1100</v>
      </c>
      <c r="G244" s="26" t="s">
        <v>2267</v>
      </c>
      <c r="H244" s="27"/>
      <c r="I244" s="27"/>
      <c r="J244" s="27"/>
      <c r="K244" s="27"/>
      <c r="L244" s="27"/>
      <c r="M244" s="26" t="s">
        <v>29</v>
      </c>
      <c r="N244" s="25"/>
      <c r="O244" s="25"/>
      <c r="P244" s="26"/>
      <c r="Q244" s="26"/>
      <c r="R244" s="28"/>
      <c r="S244" s="28"/>
      <c r="T244" s="24" t="str">
        <f ca="1">IF(AND('Inserimento dati'!$B$3=$H$2, Tabella3[[#This Row],[LUN]]="X"), "X",IF(AND('Inserimento dati'!$B$3=$I$2, Tabella3[[#This Row],[MAR]]="X"), "X", IF(AND('Inserimento dati'!$B$3=$J$2, Tabella3[[#This Row],[MER]]="X"), "X",IF(AND('Inserimento dati'!$B$3=$K$2, Tabella3[[#This Row],[GIO]]="X"), "X", IF(AND('Inserimento dati'!$B$3=$L$2, Tabella3[[#This Row],[VEN]]="X"), "X","")))))</f>
        <v/>
      </c>
      <c r="U244" s="75" t="str">
        <f t="shared" ca="1" si="5"/>
        <v>10215991</v>
      </c>
      <c r="V244" s="32">
        <v>45973.694849537038</v>
      </c>
    </row>
    <row r="245" spans="1:22" s="23" customFormat="1" ht="23.25" hidden="1" x14ac:dyDescent="0.2">
      <c r="A245" s="24"/>
      <c r="B245" s="24">
        <v>4</v>
      </c>
      <c r="C245" s="24" t="str">
        <f>IF(OR(Tabella3[[#This Row],[LUN]]="X",Tabella3[[#This Row],[MAR]]="X",Tabella3[[#This Row],[MER]]="X",Tabella3[[#This Row],[GIO]]="X",Tabella3[[#This Row],[VEN]]="X",),"X","")</f>
        <v/>
      </c>
      <c r="D245" s="25" t="s">
        <v>1619</v>
      </c>
      <c r="E245" s="26" t="s">
        <v>2296</v>
      </c>
      <c r="F245" s="26">
        <v>1100</v>
      </c>
      <c r="G245" s="26" t="s">
        <v>2297</v>
      </c>
      <c r="H245" s="27"/>
      <c r="I245" s="27"/>
      <c r="J245" s="27"/>
      <c r="K245" s="27"/>
      <c r="L245" s="27"/>
      <c r="M245" s="26" t="s">
        <v>29</v>
      </c>
      <c r="N245" s="25"/>
      <c r="O245" s="25"/>
      <c r="P245" s="26"/>
      <c r="Q245" s="26"/>
      <c r="R245" s="28"/>
      <c r="S245" s="28"/>
      <c r="T245" s="24" t="str">
        <f ca="1">IF(AND('Inserimento dati'!$B$3=$H$2, Tabella3[[#This Row],[LUN]]="X"), "X",IF(AND('Inserimento dati'!$B$3=$I$2, Tabella3[[#This Row],[MAR]]="X"), "X", IF(AND('Inserimento dati'!$B$3=$J$2, Tabella3[[#This Row],[MER]]="X"), "X",IF(AND('Inserimento dati'!$B$3=$K$2, Tabella3[[#This Row],[GIO]]="X"), "X", IF(AND('Inserimento dati'!$B$3=$L$2, Tabella3[[#This Row],[VEN]]="X"), "X","")))))</f>
        <v/>
      </c>
      <c r="U245" s="75" t="str">
        <f t="shared" ca="1" si="5"/>
        <v>10215991</v>
      </c>
      <c r="V245" s="32">
        <v>45973.694814814815</v>
      </c>
    </row>
    <row r="246" spans="1:22" s="23" customFormat="1" ht="23.25" hidden="1" x14ac:dyDescent="0.2">
      <c r="A246" s="24"/>
      <c r="B246" s="24" t="str">
        <f>IF(OR(A246="x",A246="X"),"",IF(ISBLANK(A246),"X",""))</f>
        <v>X</v>
      </c>
      <c r="C246" s="24" t="str">
        <f>IF(OR(Tabella3[[#This Row],[LUN]]="X",Tabella3[[#This Row],[MAR]]="X",Tabella3[[#This Row],[MER]]="X",Tabella3[[#This Row],[GIO]]="X",Tabella3[[#This Row],[VEN]]="X",),"X","")</f>
        <v/>
      </c>
      <c r="D246" s="25" t="s">
        <v>1619</v>
      </c>
      <c r="E246" s="26" t="s">
        <v>1945</v>
      </c>
      <c r="F246" s="26">
        <v>1400</v>
      </c>
      <c r="G246" s="26" t="s">
        <v>1946</v>
      </c>
      <c r="H246" s="27"/>
      <c r="I246" s="27"/>
      <c r="J246" s="27"/>
      <c r="K246" s="27"/>
      <c r="L246" s="27"/>
      <c r="M246" s="26" t="s">
        <v>29</v>
      </c>
      <c r="N246" s="25"/>
      <c r="O246" s="25"/>
      <c r="P246" s="26"/>
      <c r="Q246" s="26" t="s">
        <v>1947</v>
      </c>
      <c r="R246" s="28">
        <v>45686</v>
      </c>
      <c r="S246" s="28" t="s">
        <v>68</v>
      </c>
      <c r="T246" s="24" t="str">
        <f ca="1">IF(AND('Inserimento dati'!$B$3=$H$2, Tabella3[[#This Row],[LUN]]="X"), "X",IF(AND('Inserimento dati'!$B$3=$I$2, Tabella3[[#This Row],[MAR]]="X"), "X", IF(AND('Inserimento dati'!$B$3=$J$2, Tabella3[[#This Row],[MER]]="X"), "X",IF(AND('Inserimento dati'!$B$3=$K$2, Tabella3[[#This Row],[GIO]]="X"), "X", IF(AND('Inserimento dati'!$B$3=$L$2, Tabella3[[#This Row],[VEN]]="X"), "X","")))))</f>
        <v/>
      </c>
      <c r="U246" s="75" t="str">
        <f t="shared" ca="1" si="5"/>
        <v/>
      </c>
      <c r="V246" s="32">
        <v>45973.689247685186</v>
      </c>
    </row>
    <row r="247" spans="1:22" s="23" customFormat="1" ht="23.25" hidden="1" x14ac:dyDescent="0.2">
      <c r="A247" s="24"/>
      <c r="B247" s="24" t="str">
        <f>IF(OR(A247="x",A247="X"),"",IF(ISBLANK(A247),"X",""))</f>
        <v>X</v>
      </c>
      <c r="C247" s="24" t="str">
        <f>IF(OR(Tabella3[[#This Row],[LUN]]="X",Tabella3[[#This Row],[MAR]]="X",Tabella3[[#This Row],[MER]]="X",Tabella3[[#This Row],[GIO]]="X",Tabella3[[#This Row],[VEN]]="X",),"X","")</f>
        <v/>
      </c>
      <c r="D247" s="25" t="s">
        <v>1619</v>
      </c>
      <c r="E247" s="26" t="s">
        <v>1934</v>
      </c>
      <c r="F247" s="26">
        <v>1800</v>
      </c>
      <c r="G247" s="26" t="s">
        <v>1935</v>
      </c>
      <c r="H247" s="27"/>
      <c r="I247" s="27"/>
      <c r="J247" s="27"/>
      <c r="K247" s="27"/>
      <c r="L247" s="27"/>
      <c r="M247" s="26" t="s">
        <v>29</v>
      </c>
      <c r="N247" s="25"/>
      <c r="O247" s="25"/>
      <c r="P247" s="26"/>
      <c r="Q247" s="26" t="s">
        <v>1694</v>
      </c>
      <c r="R247" s="28">
        <v>45682</v>
      </c>
      <c r="S247" s="28" t="s">
        <v>1151</v>
      </c>
      <c r="T247" s="24" t="str">
        <f ca="1">IF(AND('Inserimento dati'!$B$3=$H$2, Tabella3[[#This Row],[LUN]]="X"), "X",IF(AND('Inserimento dati'!$B$3=$I$2, Tabella3[[#This Row],[MAR]]="X"), "X", IF(AND('Inserimento dati'!$B$3=$J$2, Tabella3[[#This Row],[MER]]="X"), "X",IF(AND('Inserimento dati'!$B$3=$K$2, Tabella3[[#This Row],[GIO]]="X"), "X", IF(AND('Inserimento dati'!$B$3=$L$2, Tabella3[[#This Row],[VEN]]="X"), "X","")))))</f>
        <v/>
      </c>
      <c r="U247" s="75" t="str">
        <f t="shared" ca="1" si="5"/>
        <v/>
      </c>
      <c r="V247" s="32">
        <v>45972.41511574074</v>
      </c>
    </row>
    <row r="248" spans="1:22" s="23" customFormat="1" ht="30" hidden="1" x14ac:dyDescent="0.2">
      <c r="A248" s="24"/>
      <c r="B248" s="24" t="str">
        <f>IF(OR(A248="x",A248="X"),"",IF(ISBLANK(A248),"X",""))</f>
        <v>X</v>
      </c>
      <c r="C248" s="24" t="str">
        <f>IF(OR(Tabella3[[#This Row],[LUN]]="X",Tabella3[[#This Row],[MAR]]="X",Tabella3[[#This Row],[MER]]="X",Tabella3[[#This Row],[GIO]]="X",Tabella3[[#This Row],[VEN]]="X",),"X","")</f>
        <v/>
      </c>
      <c r="D248" s="25" t="s">
        <v>1619</v>
      </c>
      <c r="E248" s="26" t="s">
        <v>1958</v>
      </c>
      <c r="F248" s="26">
        <v>2200</v>
      </c>
      <c r="G248" s="26" t="s">
        <v>1959</v>
      </c>
      <c r="H248" s="27"/>
      <c r="I248" s="27"/>
      <c r="J248" s="27"/>
      <c r="K248" s="27"/>
      <c r="L248" s="27"/>
      <c r="M248" s="26" t="s">
        <v>29</v>
      </c>
      <c r="N248" s="25"/>
      <c r="O248" s="25"/>
      <c r="P248" s="26"/>
      <c r="Q248" s="26" t="s">
        <v>1960</v>
      </c>
      <c r="R248" s="28">
        <v>45680</v>
      </c>
      <c r="S248" s="26" t="s">
        <v>68</v>
      </c>
      <c r="T248" s="24" t="str">
        <f ca="1">IF(AND('Inserimento dati'!$B$3=$H$2, Tabella3[[#This Row],[LUN]]="X"), "X",IF(AND('Inserimento dati'!$B$3=$I$2, Tabella3[[#This Row],[MAR]]="X"), "X", IF(AND('Inserimento dati'!$B$3=$J$2, Tabella3[[#This Row],[MER]]="X"), "X",IF(AND('Inserimento dati'!$B$3=$K$2, Tabella3[[#This Row],[GIO]]="X"), "X", IF(AND('Inserimento dati'!$B$3=$L$2, Tabella3[[#This Row],[VEN]]="X"), "X","")))))</f>
        <v/>
      </c>
      <c r="U248" s="75" t="str">
        <f t="shared" ca="1" si="5"/>
        <v/>
      </c>
      <c r="V248" s="32">
        <v>45972.414965277778</v>
      </c>
    </row>
    <row r="249" spans="1:22" s="23" customFormat="1" ht="23.25" hidden="1" x14ac:dyDescent="0.2">
      <c r="A249" s="24"/>
      <c r="B249" s="24">
        <v>4</v>
      </c>
      <c r="C249" s="24" t="str">
        <f>IF(OR(Tabella3[[#This Row],[LUN]]="X",Tabella3[[#This Row],[MAR]]="X",Tabella3[[#This Row],[MER]]="X",Tabella3[[#This Row],[GIO]]="X",Tabella3[[#This Row],[VEN]]="X",),"X","")</f>
        <v/>
      </c>
      <c r="D249" s="25" t="s">
        <v>1619</v>
      </c>
      <c r="E249" s="26" t="s">
        <v>2298</v>
      </c>
      <c r="F249" s="26" t="s">
        <v>1648</v>
      </c>
      <c r="G249" s="26" t="s">
        <v>2299</v>
      </c>
      <c r="H249" s="27"/>
      <c r="I249" s="27"/>
      <c r="J249" s="27"/>
      <c r="K249" s="27"/>
      <c r="L249" s="27"/>
      <c r="M249" s="26" t="s">
        <v>29</v>
      </c>
      <c r="N249" s="25"/>
      <c r="O249" s="25"/>
      <c r="P249" s="26"/>
      <c r="Q249" s="26"/>
      <c r="R249" s="28"/>
      <c r="S249" s="26"/>
      <c r="T249" s="24" t="str">
        <f ca="1">IF(AND('Inserimento dati'!$B$3=$H$2, Tabella3[[#This Row],[LUN]]="X"), "X",IF(AND('Inserimento dati'!$B$3=$I$2, Tabella3[[#This Row],[MAR]]="X"), "X", IF(AND('Inserimento dati'!$B$3=$J$2, Tabella3[[#This Row],[MER]]="X"), "X",IF(AND('Inserimento dati'!$B$3=$K$2, Tabella3[[#This Row],[GIO]]="X"), "X", IF(AND('Inserimento dati'!$B$3=$L$2, Tabella3[[#This Row],[VEN]]="X"), "X","")))))</f>
        <v/>
      </c>
      <c r="U249" s="75" t="str">
        <f t="shared" ca="1" si="5"/>
        <v>10215761</v>
      </c>
      <c r="V249" s="32">
        <v>45972.408518518518</v>
      </c>
    </row>
    <row r="250" spans="1:22" s="23" customFormat="1" ht="23.25" hidden="1" x14ac:dyDescent="0.2">
      <c r="A250" s="24"/>
      <c r="B250" s="24" t="str">
        <f>IF(OR(A250="x",A250="X"),"",IF(ISBLANK(A250),"X",""))</f>
        <v>X</v>
      </c>
      <c r="C250" s="24" t="str">
        <f>IF(OR(Tabella3[[#This Row],[LUN]]="X",Tabella3[[#This Row],[MAR]]="X",Tabella3[[#This Row],[MER]]="X",Tabella3[[#This Row],[GIO]]="X",Tabella3[[#This Row],[VEN]]="X",),"X","")</f>
        <v/>
      </c>
      <c r="D250" s="25" t="s">
        <v>1619</v>
      </c>
      <c r="E250" s="26" t="s">
        <v>1961</v>
      </c>
      <c r="F250" s="26">
        <v>1400</v>
      </c>
      <c r="G250" s="26" t="s">
        <v>1962</v>
      </c>
      <c r="H250" s="27"/>
      <c r="I250" s="27"/>
      <c r="J250" s="27"/>
      <c r="K250" s="27"/>
      <c r="L250" s="27"/>
      <c r="M250" s="26" t="s">
        <v>29</v>
      </c>
      <c r="N250" s="25"/>
      <c r="O250" s="25"/>
      <c r="P250" s="26"/>
      <c r="Q250" s="26" t="s">
        <v>1963</v>
      </c>
      <c r="R250" s="28">
        <v>45678</v>
      </c>
      <c r="S250" s="26" t="s">
        <v>35</v>
      </c>
      <c r="T250" s="24" t="str">
        <f ca="1">IF(AND('Inserimento dati'!$B$3=$H$2, Tabella3[[#This Row],[LUN]]="X"), "X",IF(AND('Inserimento dati'!$B$3=$I$2, Tabella3[[#This Row],[MAR]]="X"), "X", IF(AND('Inserimento dati'!$B$3=$J$2, Tabella3[[#This Row],[MER]]="X"), "X",IF(AND('Inserimento dati'!$B$3=$K$2, Tabella3[[#This Row],[GIO]]="X"), "X", IF(AND('Inserimento dati'!$B$3=$L$2, Tabella3[[#This Row],[VEN]]="X"), "X","")))))</f>
        <v/>
      </c>
      <c r="U250" s="75" t="str">
        <f t="shared" ca="1" si="5"/>
        <v/>
      </c>
      <c r="V250" s="32">
        <v>45971.623194444444</v>
      </c>
    </row>
    <row r="251" spans="1:22" s="23" customFormat="1" ht="30" hidden="1" x14ac:dyDescent="0.2">
      <c r="A251" s="24"/>
      <c r="B251" s="24" t="str">
        <f>IF(OR(A251="x",A251="X"),"",IF(ISBLANK(A251),"X",""))</f>
        <v>X</v>
      </c>
      <c r="C251" s="24" t="str">
        <f>IF(OR(Tabella3[[#This Row],[LUN]]="X",Tabella3[[#This Row],[MAR]]="X",Tabella3[[#This Row],[MER]]="X",Tabella3[[#This Row],[GIO]]="X",Tabella3[[#This Row],[VEN]]="X",),"X","")</f>
        <v/>
      </c>
      <c r="D251" s="25" t="s">
        <v>1619</v>
      </c>
      <c r="E251" s="26" t="s">
        <v>1964</v>
      </c>
      <c r="F251" s="26">
        <v>1400</v>
      </c>
      <c r="G251" s="26" t="s">
        <v>1965</v>
      </c>
      <c r="H251" s="27"/>
      <c r="I251" s="27"/>
      <c r="J251" s="27"/>
      <c r="K251" s="27"/>
      <c r="L251" s="27"/>
      <c r="M251" s="26" t="s">
        <v>29</v>
      </c>
      <c r="N251" s="25"/>
      <c r="O251" s="25"/>
      <c r="P251" s="26"/>
      <c r="Q251" s="26" t="s">
        <v>1966</v>
      </c>
      <c r="R251" s="28">
        <v>45678</v>
      </c>
      <c r="S251" s="26" t="s">
        <v>35</v>
      </c>
      <c r="T251" s="24" t="str">
        <f ca="1">IF(AND('Inserimento dati'!$B$3=$H$2, Tabella3[[#This Row],[LUN]]="X"), "X",IF(AND('Inserimento dati'!$B$3=$I$2, Tabella3[[#This Row],[MAR]]="X"), "X", IF(AND('Inserimento dati'!$B$3=$J$2, Tabella3[[#This Row],[MER]]="X"), "X",IF(AND('Inserimento dati'!$B$3=$K$2, Tabella3[[#This Row],[GIO]]="X"), "X", IF(AND('Inserimento dati'!$B$3=$L$2, Tabella3[[#This Row],[VEN]]="X"), "X","")))))</f>
        <v/>
      </c>
      <c r="U251" s="75" t="str">
        <f t="shared" ca="1" si="5"/>
        <v/>
      </c>
      <c r="V251" s="32">
        <v>45971.623124999998</v>
      </c>
    </row>
    <row r="252" spans="1:22" s="23" customFormat="1" ht="23.25" hidden="1" x14ac:dyDescent="0.2">
      <c r="A252" s="24"/>
      <c r="B252" s="24" t="str">
        <f>IF(OR(A252="x",A252="X"),"",IF(ISBLANK(A252),"X",""))</f>
        <v>X</v>
      </c>
      <c r="C252" s="24" t="str">
        <f>IF(OR(Tabella3[[#This Row],[LUN]]="X",Tabella3[[#This Row],[MAR]]="X",Tabella3[[#This Row],[MER]]="X",Tabella3[[#This Row],[GIO]]="X",Tabella3[[#This Row],[VEN]]="X",),"X","")</f>
        <v/>
      </c>
      <c r="D252" s="25" t="s">
        <v>1619</v>
      </c>
      <c r="E252" s="26" t="s">
        <v>1926</v>
      </c>
      <c r="F252" s="26" t="s">
        <v>1683</v>
      </c>
      <c r="G252" s="26" t="s">
        <v>1927</v>
      </c>
      <c r="H252" s="27"/>
      <c r="I252" s="27"/>
      <c r="J252" s="27"/>
      <c r="K252" s="27"/>
      <c r="L252" s="27"/>
      <c r="M252" s="26" t="s">
        <v>29</v>
      </c>
      <c r="N252" s="25"/>
      <c r="O252" s="25"/>
      <c r="P252" s="26"/>
      <c r="Q252" s="26" t="s">
        <v>1928</v>
      </c>
      <c r="R252" s="28"/>
      <c r="S252" s="28"/>
      <c r="T252" s="24" t="str">
        <f ca="1">IF(AND('Inserimento dati'!$B$3=$H$2, Tabella3[[#This Row],[LUN]]="X"), "X",IF(AND('Inserimento dati'!$B$3=$I$2, Tabella3[[#This Row],[MAR]]="X"), "X", IF(AND('Inserimento dati'!$B$3=$J$2, Tabella3[[#This Row],[MER]]="X"), "X",IF(AND('Inserimento dati'!$B$3=$K$2, Tabella3[[#This Row],[GIO]]="X"), "X", IF(AND('Inserimento dati'!$B$3=$L$2, Tabella3[[#This Row],[VEN]]="X"), "X","")))))</f>
        <v/>
      </c>
      <c r="U252" s="75" t="str">
        <f t="shared" ca="1" si="5"/>
        <v/>
      </c>
      <c r="V252" s="32">
        <v>45971.623055555552</v>
      </c>
    </row>
    <row r="253" spans="1:22" s="23" customFormat="1" ht="23.25" hidden="1" x14ac:dyDescent="0.2">
      <c r="A253" s="24"/>
      <c r="B253" s="24">
        <v>4</v>
      </c>
      <c r="C253" s="24" t="str">
        <f>IF(OR(Tabella3[[#This Row],[LUN]]="X",Tabella3[[#This Row],[MAR]]="X",Tabella3[[#This Row],[MER]]="X",Tabella3[[#This Row],[GIO]]="X",Tabella3[[#This Row],[VEN]]="X",),"X","")</f>
        <v/>
      </c>
      <c r="D253" s="25" t="s">
        <v>1619</v>
      </c>
      <c r="E253" s="26" t="s">
        <v>2282</v>
      </c>
      <c r="F253" s="26">
        <v>700</v>
      </c>
      <c r="G253" s="26" t="s">
        <v>2283</v>
      </c>
      <c r="H253" s="27"/>
      <c r="I253" s="27"/>
      <c r="J253" s="27"/>
      <c r="K253" s="27"/>
      <c r="L253" s="27"/>
      <c r="M253" s="26" t="s">
        <v>29</v>
      </c>
      <c r="N253" s="25"/>
      <c r="O253" s="25"/>
      <c r="P253" s="26"/>
      <c r="Q253" s="26"/>
      <c r="R253" s="28"/>
      <c r="S253" s="28"/>
      <c r="T253" s="24" t="str">
        <f ca="1">IF(AND('Inserimento dati'!$B$3=$H$2, Tabella3[[#This Row],[LUN]]="X"), "X",IF(AND('Inserimento dati'!$B$3=$I$2, Tabella3[[#This Row],[MAR]]="X"), "X", IF(AND('Inserimento dati'!$B$3=$J$2, Tabella3[[#This Row],[MER]]="X"), "X",IF(AND('Inserimento dati'!$B$3=$K$2, Tabella3[[#This Row],[GIO]]="X"), "X", IF(AND('Inserimento dati'!$B$3=$L$2, Tabella3[[#This Row],[VEN]]="X"), "X","")))))</f>
        <v/>
      </c>
      <c r="U253" s="75" t="str">
        <f t="shared" ca="1" si="5"/>
        <v>10215414</v>
      </c>
      <c r="V253" s="32">
        <v>45971.286932870367</v>
      </c>
    </row>
    <row r="254" spans="1:22" s="23" customFormat="1" ht="23.25" hidden="1" x14ac:dyDescent="0.2">
      <c r="A254" s="24"/>
      <c r="B254" s="24" t="str">
        <f>IF(OR(A254="x",A254="X"),"",IF(ISBLANK(A254),"X",""))</f>
        <v>X</v>
      </c>
      <c r="C254" s="24" t="str">
        <f>IF(OR(Tabella3[[#This Row],[LUN]]="X",Tabella3[[#This Row],[MAR]]="X",Tabella3[[#This Row],[MER]]="X",Tabella3[[#This Row],[GIO]]="X",Tabella3[[#This Row],[VEN]]="X",),"X","")</f>
        <v/>
      </c>
      <c r="D254" s="25" t="s">
        <v>1619</v>
      </c>
      <c r="E254" s="26" t="s">
        <v>1936</v>
      </c>
      <c r="F254" s="26">
        <v>1800</v>
      </c>
      <c r="G254" s="26" t="s">
        <v>1937</v>
      </c>
      <c r="H254" s="27"/>
      <c r="I254" s="27"/>
      <c r="J254" s="27"/>
      <c r="K254" s="27"/>
      <c r="L254" s="27"/>
      <c r="M254" s="26" t="s">
        <v>29</v>
      </c>
      <c r="N254" s="25"/>
      <c r="O254" s="25"/>
      <c r="P254" s="26"/>
      <c r="Q254" s="26" t="s">
        <v>1938</v>
      </c>
      <c r="R254" s="28">
        <v>45686</v>
      </c>
      <c r="S254" s="28" t="s">
        <v>68</v>
      </c>
      <c r="T254" s="24" t="str">
        <f ca="1">IF(AND('Inserimento dati'!$B$3=$H$2, Tabella3[[#This Row],[LUN]]="X"), "X",IF(AND('Inserimento dati'!$B$3=$I$2, Tabella3[[#This Row],[MAR]]="X"), "X", IF(AND('Inserimento dati'!$B$3=$J$2, Tabella3[[#This Row],[MER]]="X"), "X",IF(AND('Inserimento dati'!$B$3=$K$2, Tabella3[[#This Row],[GIO]]="X"), "X", IF(AND('Inserimento dati'!$B$3=$L$2, Tabella3[[#This Row],[VEN]]="X"), "X","")))))</f>
        <v/>
      </c>
      <c r="U254" s="75" t="str">
        <f t="shared" ca="1" si="5"/>
        <v xml:space="preserve"> 1021541</v>
      </c>
      <c r="V254" s="32">
        <v>45969.423333333332</v>
      </c>
    </row>
    <row r="255" spans="1:22" s="23" customFormat="1" ht="23.25" hidden="1" x14ac:dyDescent="0.2">
      <c r="A255" s="24"/>
      <c r="B255" s="24">
        <v>4</v>
      </c>
      <c r="C255" s="24" t="str">
        <f>IF(OR(Tabella3[[#This Row],[LUN]]="X",Tabella3[[#This Row],[MAR]]="X",Tabella3[[#This Row],[MER]]="X",Tabella3[[#This Row],[GIO]]="X",Tabella3[[#This Row],[VEN]]="X",),"X","")</f>
        <v/>
      </c>
      <c r="D255" s="25" t="s">
        <v>1619</v>
      </c>
      <c r="E255" s="26" t="s">
        <v>2274</v>
      </c>
      <c r="F255" s="26" t="s">
        <v>1648</v>
      </c>
      <c r="G255" s="26" t="s">
        <v>2275</v>
      </c>
      <c r="H255" s="27"/>
      <c r="I255" s="27"/>
      <c r="J255" s="27"/>
      <c r="K255" s="27"/>
      <c r="L255" s="27"/>
      <c r="M255" s="26" t="s">
        <v>29</v>
      </c>
      <c r="N255" s="25"/>
      <c r="O255" s="25"/>
      <c r="P255" s="26"/>
      <c r="Q255" s="26"/>
      <c r="R255" s="28"/>
      <c r="S255" s="28"/>
      <c r="T255" s="24" t="str">
        <f ca="1">IF(AND('Inserimento dati'!$B$3=$H$2, Tabella3[[#This Row],[LUN]]="X"), "X",IF(AND('Inserimento dati'!$B$3=$I$2, Tabella3[[#This Row],[MAR]]="X"), "X", IF(AND('Inserimento dati'!$B$3=$J$2, Tabella3[[#This Row],[MER]]="X"), "X",IF(AND('Inserimento dati'!$B$3=$K$2, Tabella3[[#This Row],[GIO]]="X"), "X", IF(AND('Inserimento dati'!$B$3=$L$2, Tabella3[[#This Row],[VEN]]="X"), "X","")))))</f>
        <v/>
      </c>
      <c r="U255" s="75" t="str">
        <f t="shared" ca="1" si="5"/>
        <v>10215297</v>
      </c>
      <c r="V255" s="32">
        <v>45968.477060185185</v>
      </c>
    </row>
    <row r="256" spans="1:22" s="23" customFormat="1" ht="30" hidden="1" x14ac:dyDescent="0.2">
      <c r="A256" s="24"/>
      <c r="B256" s="24" t="str">
        <f>IF(OR(A256="x",A256="X"),"",IF(ISBLANK(A256),"X",""))</f>
        <v>X</v>
      </c>
      <c r="C256" s="24" t="str">
        <f>IF(OR(Tabella3[[#This Row],[LUN]]="X",Tabella3[[#This Row],[MAR]]="X",Tabella3[[#This Row],[MER]]="X",Tabella3[[#This Row],[GIO]]="X",Tabella3[[#This Row],[VEN]]="X",),"X","")</f>
        <v/>
      </c>
      <c r="D256" s="25" t="s">
        <v>1619</v>
      </c>
      <c r="E256" s="26" t="s">
        <v>1939</v>
      </c>
      <c r="F256" s="26" t="s">
        <v>1648</v>
      </c>
      <c r="G256" s="26" t="s">
        <v>1940</v>
      </c>
      <c r="H256" s="27"/>
      <c r="I256" s="27"/>
      <c r="J256" s="27"/>
      <c r="K256" s="27"/>
      <c r="L256" s="27"/>
      <c r="M256" s="26" t="s">
        <v>29</v>
      </c>
      <c r="N256" s="25"/>
      <c r="O256" s="25"/>
      <c r="P256" s="26"/>
      <c r="Q256" s="26" t="s">
        <v>1941</v>
      </c>
      <c r="R256" s="28">
        <v>45685</v>
      </c>
      <c r="S256" s="28" t="s">
        <v>68</v>
      </c>
      <c r="T256" s="24" t="str">
        <f ca="1">IF(AND('Inserimento dati'!$B$3=$H$2, Tabella3[[#This Row],[LUN]]="X"), "X",IF(AND('Inserimento dati'!$B$3=$I$2, Tabella3[[#This Row],[MAR]]="X"), "X", IF(AND('Inserimento dati'!$B$3=$J$2, Tabella3[[#This Row],[MER]]="X"), "X",IF(AND('Inserimento dati'!$B$3=$K$2, Tabella3[[#This Row],[GIO]]="X"), "X", IF(AND('Inserimento dati'!$B$3=$L$2, Tabella3[[#This Row],[VEN]]="X"), "X","")))))</f>
        <v/>
      </c>
      <c r="U256" s="75" t="str">
        <f t="shared" ca="1" si="5"/>
        <v/>
      </c>
      <c r="V256" s="32">
        <v>45968.476921296293</v>
      </c>
    </row>
    <row r="257" spans="1:22" s="23" customFormat="1" ht="23.25" hidden="1" x14ac:dyDescent="0.2">
      <c r="A257" s="24"/>
      <c r="B257" s="24">
        <v>4</v>
      </c>
      <c r="C257" s="24" t="str">
        <f>IF(OR(Tabella3[[#This Row],[LUN]]="X",Tabella3[[#This Row],[MAR]]="X",Tabella3[[#This Row],[MER]]="X",Tabella3[[#This Row],[GIO]]="X",Tabella3[[#This Row],[VEN]]="X",),"X","")</f>
        <v/>
      </c>
      <c r="D257" s="25" t="s">
        <v>1619</v>
      </c>
      <c r="E257" s="26" t="s">
        <v>2276</v>
      </c>
      <c r="F257" s="26" t="s">
        <v>1648</v>
      </c>
      <c r="G257" s="26" t="s">
        <v>2277</v>
      </c>
      <c r="H257" s="27"/>
      <c r="I257" s="27"/>
      <c r="J257" s="27"/>
      <c r="K257" s="27"/>
      <c r="L257" s="27"/>
      <c r="M257" s="26" t="s">
        <v>29</v>
      </c>
      <c r="N257" s="25"/>
      <c r="O257" s="25"/>
      <c r="P257" s="26"/>
      <c r="Q257" s="26"/>
      <c r="R257" s="28"/>
      <c r="S257" s="28"/>
      <c r="T257" s="24" t="str">
        <f ca="1">IF(AND('Inserimento dati'!$B$3=$H$2, Tabella3[[#This Row],[LUN]]="X"), "X",IF(AND('Inserimento dati'!$B$3=$I$2, Tabella3[[#This Row],[MAR]]="X"), "X", IF(AND('Inserimento dati'!$B$3=$J$2, Tabella3[[#This Row],[MER]]="X"), "X",IF(AND('Inserimento dati'!$B$3=$K$2, Tabella3[[#This Row],[GIO]]="X"), "X", IF(AND('Inserimento dati'!$B$3=$L$2, Tabella3[[#This Row],[VEN]]="X"), "X","")))))</f>
        <v/>
      </c>
      <c r="U257" s="75" t="str">
        <f t="shared" ca="1" si="5"/>
        <v/>
      </c>
      <c r="V257" s="32">
        <v>45967.398379629631</v>
      </c>
    </row>
    <row r="258" spans="1:22" s="23" customFormat="1" ht="30" hidden="1" x14ac:dyDescent="0.2">
      <c r="A258" s="24"/>
      <c r="B258" s="24" t="str">
        <f t="shared" ref="B258:B266" si="7">IF(OR(A258="x",A258="X"),"",IF(ISBLANK(A258),"X",""))</f>
        <v>X</v>
      </c>
      <c r="C258" s="24" t="str">
        <f>IF(OR(Tabella3[[#This Row],[LUN]]="X",Tabella3[[#This Row],[MAR]]="X",Tabella3[[#This Row],[MER]]="X",Tabella3[[#This Row],[GIO]]="X",Tabella3[[#This Row],[VEN]]="X",),"X","")</f>
        <v/>
      </c>
      <c r="D258" s="25" t="s">
        <v>1619</v>
      </c>
      <c r="E258" s="26" t="s">
        <v>1971</v>
      </c>
      <c r="F258" s="26" t="s">
        <v>1747</v>
      </c>
      <c r="G258" s="26" t="s">
        <v>1972</v>
      </c>
      <c r="H258" s="27"/>
      <c r="I258" s="27"/>
      <c r="J258" s="27"/>
      <c r="K258" s="27"/>
      <c r="L258" s="27"/>
      <c r="M258" s="26" t="s">
        <v>29</v>
      </c>
      <c r="N258" s="25"/>
      <c r="O258" s="25"/>
      <c r="P258" s="26"/>
      <c r="Q258" s="26"/>
      <c r="R258" s="28"/>
      <c r="S258" s="28"/>
      <c r="T258" s="24" t="str">
        <f ca="1">IF(AND('Inserimento dati'!$B$3=$H$2, Tabella3[[#This Row],[LUN]]="X"), "X",IF(AND('Inserimento dati'!$B$3=$I$2, Tabella3[[#This Row],[MAR]]="X"), "X", IF(AND('Inserimento dati'!$B$3=$J$2, Tabella3[[#This Row],[MER]]="X"), "X",IF(AND('Inserimento dati'!$B$3=$K$2, Tabella3[[#This Row],[GIO]]="X"), "X", IF(AND('Inserimento dati'!$B$3=$L$2, Tabella3[[#This Row],[VEN]]="X"), "X","")))))</f>
        <v/>
      </c>
      <c r="U258" s="75" t="str">
        <f t="shared" ca="1" si="5"/>
        <v/>
      </c>
      <c r="V258" s="32">
        <v>45967.398344907408</v>
      </c>
    </row>
    <row r="259" spans="1:22" s="23" customFormat="1" ht="30" hidden="1" x14ac:dyDescent="0.2">
      <c r="A259" s="24"/>
      <c r="B259" s="24" t="str">
        <f t="shared" si="7"/>
        <v>X</v>
      </c>
      <c r="C259" s="24" t="str">
        <f>IF(OR(Tabella3[[#This Row],[LUN]]="X",Tabella3[[#This Row],[MAR]]="X",Tabella3[[#This Row],[MER]]="X",Tabella3[[#This Row],[GIO]]="X",Tabella3[[#This Row],[VEN]]="X",),"X","")</f>
        <v/>
      </c>
      <c r="D259" s="25" t="s">
        <v>1619</v>
      </c>
      <c r="E259" s="26" t="s">
        <v>1902</v>
      </c>
      <c r="F259" s="26">
        <v>800</v>
      </c>
      <c r="G259" s="26" t="s">
        <v>1903</v>
      </c>
      <c r="H259" s="27"/>
      <c r="I259" s="27"/>
      <c r="J259" s="27"/>
      <c r="K259" s="27"/>
      <c r="L259" s="27"/>
      <c r="M259" s="26" t="s">
        <v>29</v>
      </c>
      <c r="N259" s="25"/>
      <c r="O259" s="25"/>
      <c r="P259" s="26"/>
      <c r="Q259" s="26" t="s">
        <v>1904</v>
      </c>
      <c r="R259" s="28">
        <v>45692</v>
      </c>
      <c r="S259" s="26" t="s">
        <v>76</v>
      </c>
      <c r="T259" s="24" t="str">
        <f ca="1">IF(AND('Inserimento dati'!$B$3=$H$2, Tabella3[[#This Row],[LUN]]="X"), "X",IF(AND('Inserimento dati'!$B$3=$I$2, Tabella3[[#This Row],[MAR]]="X"), "X", IF(AND('Inserimento dati'!$B$3=$J$2, Tabella3[[#This Row],[MER]]="X"), "X",IF(AND('Inserimento dati'!$B$3=$K$2, Tabella3[[#This Row],[GIO]]="X"), "X", IF(AND('Inserimento dati'!$B$3=$L$2, Tabella3[[#This Row],[VEN]]="X"), "X","")))))</f>
        <v/>
      </c>
      <c r="U259" s="75" t="str">
        <f t="shared" ca="1" si="5"/>
        <v/>
      </c>
      <c r="V259" s="32">
        <v>45966.646261574075</v>
      </c>
    </row>
    <row r="260" spans="1:22" s="23" customFormat="1" ht="30" hidden="1" x14ac:dyDescent="0.2">
      <c r="A260" s="24"/>
      <c r="B260" s="24" t="str">
        <f t="shared" si="7"/>
        <v>X</v>
      </c>
      <c r="C260" s="24" t="str">
        <f>IF(OR(Tabella3[[#This Row],[LUN]]="X",Tabella3[[#This Row],[MAR]]="X",Tabella3[[#This Row],[MER]]="X",Tabella3[[#This Row],[GIO]]="X",Tabella3[[#This Row],[VEN]]="X",),"X","")</f>
        <v/>
      </c>
      <c r="D260" s="25" t="s">
        <v>1619</v>
      </c>
      <c r="E260" s="26" t="s">
        <v>1905</v>
      </c>
      <c r="F260" s="26">
        <v>800</v>
      </c>
      <c r="G260" s="26" t="s">
        <v>1906</v>
      </c>
      <c r="H260" s="27"/>
      <c r="I260" s="27"/>
      <c r="J260" s="27"/>
      <c r="K260" s="27"/>
      <c r="L260" s="27"/>
      <c r="M260" s="26" t="s">
        <v>29</v>
      </c>
      <c r="N260" s="25"/>
      <c r="O260" s="25"/>
      <c r="P260" s="26"/>
      <c r="Q260" s="26" t="s">
        <v>1904</v>
      </c>
      <c r="R260" s="28">
        <v>45692</v>
      </c>
      <c r="S260" s="26" t="s">
        <v>76</v>
      </c>
      <c r="T260" s="24" t="str">
        <f ca="1">IF(AND('Inserimento dati'!$B$3=$H$2, Tabella3[[#This Row],[LUN]]="X"), "X",IF(AND('Inserimento dati'!$B$3=$I$2, Tabella3[[#This Row],[MAR]]="X"), "X", IF(AND('Inserimento dati'!$B$3=$J$2, Tabella3[[#This Row],[MER]]="X"), "X",IF(AND('Inserimento dati'!$B$3=$K$2, Tabella3[[#This Row],[GIO]]="X"), "X", IF(AND('Inserimento dati'!$B$3=$L$2, Tabella3[[#This Row],[VEN]]="X"), "X","")))))</f>
        <v/>
      </c>
      <c r="U260" s="75" t="str">
        <f t="shared" ca="1" si="5"/>
        <v/>
      </c>
      <c r="V260" s="32">
        <v>45966.646249999998</v>
      </c>
    </row>
    <row r="261" spans="1:22" s="23" customFormat="1" ht="30" hidden="1" x14ac:dyDescent="0.2">
      <c r="A261" s="24"/>
      <c r="B261" s="24" t="str">
        <f t="shared" si="7"/>
        <v>X</v>
      </c>
      <c r="C261" s="24" t="str">
        <f>IF(OR(Tabella3[[#This Row],[LUN]]="X",Tabella3[[#This Row],[MAR]]="X",Tabella3[[#This Row],[MER]]="X",Tabella3[[#This Row],[GIO]]="X",Tabella3[[#This Row],[VEN]]="X",),"X","")</f>
        <v/>
      </c>
      <c r="D261" s="25" t="s">
        <v>1619</v>
      </c>
      <c r="E261" s="26" t="s">
        <v>1907</v>
      </c>
      <c r="F261" s="26">
        <v>800</v>
      </c>
      <c r="G261" s="26" t="s">
        <v>1908</v>
      </c>
      <c r="H261" s="27"/>
      <c r="I261" s="27"/>
      <c r="J261" s="27"/>
      <c r="K261" s="27"/>
      <c r="L261" s="27"/>
      <c r="M261" s="26" t="s">
        <v>29</v>
      </c>
      <c r="N261" s="25"/>
      <c r="O261" s="25"/>
      <c r="P261" s="26"/>
      <c r="Q261" s="26" t="s">
        <v>1904</v>
      </c>
      <c r="R261" s="28">
        <v>45692</v>
      </c>
      <c r="S261" s="26" t="s">
        <v>76</v>
      </c>
      <c r="T261" s="24" t="str">
        <f ca="1">IF(AND('Inserimento dati'!$B$3=$H$2, Tabella3[[#This Row],[LUN]]="X"), "X",IF(AND('Inserimento dati'!$B$3=$I$2, Tabella3[[#This Row],[MAR]]="X"), "X", IF(AND('Inserimento dati'!$B$3=$J$2, Tabella3[[#This Row],[MER]]="X"), "X",IF(AND('Inserimento dati'!$B$3=$K$2, Tabella3[[#This Row],[GIO]]="X"), "X", IF(AND('Inserimento dati'!$B$3=$L$2, Tabella3[[#This Row],[VEN]]="X"), "X","")))))</f>
        <v/>
      </c>
      <c r="U261" s="75" t="str">
        <f t="shared" ca="1" si="5"/>
        <v/>
      </c>
      <c r="V261" s="32">
        <v>45964.708726851852</v>
      </c>
    </row>
    <row r="262" spans="1:22" s="23" customFormat="1" ht="23.25" hidden="1" x14ac:dyDescent="0.2">
      <c r="A262" s="24"/>
      <c r="B262" s="24" t="str">
        <f t="shared" si="7"/>
        <v>X</v>
      </c>
      <c r="C262" s="24" t="str">
        <f>IF(OR(Tabella3[[#This Row],[LUN]]="X",Tabella3[[#This Row],[MAR]]="X",Tabella3[[#This Row],[MER]]="X",Tabella3[[#This Row],[GIO]]="X",Tabella3[[#This Row],[VEN]]="X",),"X","")</f>
        <v/>
      </c>
      <c r="D262" s="25" t="s">
        <v>1619</v>
      </c>
      <c r="E262" s="26" t="s">
        <v>1955</v>
      </c>
      <c r="F262" s="26" t="s">
        <v>1804</v>
      </c>
      <c r="G262" s="26" t="s">
        <v>1956</v>
      </c>
      <c r="H262" s="27"/>
      <c r="I262" s="27"/>
      <c r="J262" s="27"/>
      <c r="K262" s="27"/>
      <c r="L262" s="27"/>
      <c r="M262" s="26" t="s">
        <v>29</v>
      </c>
      <c r="N262" s="25"/>
      <c r="O262" s="25"/>
      <c r="P262" s="26"/>
      <c r="Q262" s="26" t="s">
        <v>1957</v>
      </c>
      <c r="R262" s="28">
        <v>45680</v>
      </c>
      <c r="S262" s="26" t="s">
        <v>68</v>
      </c>
      <c r="T262" s="24" t="str">
        <f ca="1">IF(AND('Inserimento dati'!$B$3=$H$2, Tabella3[[#This Row],[LUN]]="X"), "X",IF(AND('Inserimento dati'!$B$3=$I$2, Tabella3[[#This Row],[MAR]]="X"), "X", IF(AND('Inserimento dati'!$B$3=$J$2, Tabella3[[#This Row],[MER]]="X"), "X",IF(AND('Inserimento dati'!$B$3=$K$2, Tabella3[[#This Row],[GIO]]="X"), "X", IF(AND('Inserimento dati'!$B$3=$L$2, Tabella3[[#This Row],[VEN]]="X"), "X","")))))</f>
        <v/>
      </c>
      <c r="U262" s="75" t="str">
        <f t="shared" ca="1" si="5"/>
        <v/>
      </c>
      <c r="V262" s="32">
        <v>45964.441504629627</v>
      </c>
    </row>
    <row r="263" spans="1:22" s="23" customFormat="1" ht="23.25" hidden="1" x14ac:dyDescent="0.2">
      <c r="A263" s="24"/>
      <c r="B263" s="24" t="str">
        <f t="shared" si="7"/>
        <v>X</v>
      </c>
      <c r="C263" s="24" t="str">
        <f>IF(OR(Tabella3[[#This Row],[LUN]]="X",Tabella3[[#This Row],[MAR]]="X",Tabella3[[#This Row],[MER]]="X",Tabella3[[#This Row],[GIO]]="X",Tabella3[[#This Row],[VEN]]="X",),"X","")</f>
        <v/>
      </c>
      <c r="D263" s="25" t="s">
        <v>1619</v>
      </c>
      <c r="E263" s="26" t="s">
        <v>1772</v>
      </c>
      <c r="F263" s="26" t="s">
        <v>1773</v>
      </c>
      <c r="G263" s="26" t="s">
        <v>1774</v>
      </c>
      <c r="H263" s="27"/>
      <c r="I263" s="27"/>
      <c r="J263" s="27"/>
      <c r="K263" s="27"/>
      <c r="L263" s="27"/>
      <c r="M263" s="26" t="s">
        <v>29</v>
      </c>
      <c r="N263" s="25"/>
      <c r="O263" s="25"/>
      <c r="P263" s="26"/>
      <c r="Q263" s="26"/>
      <c r="R263" s="28"/>
      <c r="S263" s="28"/>
      <c r="T263" s="24" t="str">
        <f ca="1">IF(AND('Inserimento dati'!$B$3=$H$2, Tabella3[[#This Row],[LUN]]="X"), "X",IF(AND('Inserimento dati'!$B$3=$I$2, Tabella3[[#This Row],[MAR]]="X"), "X", IF(AND('Inserimento dati'!$B$3=$J$2, Tabella3[[#This Row],[MER]]="X"), "X",IF(AND('Inserimento dati'!$B$3=$K$2, Tabella3[[#This Row],[GIO]]="X"), "X", IF(AND('Inserimento dati'!$B$3=$L$2, Tabella3[[#This Row],[VEN]]="X"), "X","")))))</f>
        <v/>
      </c>
      <c r="U263" s="75" t="str">
        <f t="shared" ca="1" si="5"/>
        <v/>
      </c>
      <c r="V263" s="32">
        <v>45962.462581018517</v>
      </c>
    </row>
    <row r="264" spans="1:22" s="23" customFormat="1" ht="23.25" hidden="1" x14ac:dyDescent="0.2">
      <c r="A264" s="24"/>
      <c r="B264" s="24" t="str">
        <f t="shared" si="7"/>
        <v>X</v>
      </c>
      <c r="C264" s="24" t="str">
        <f>IF(OR(Tabella3[[#This Row],[LUN]]="X",Tabella3[[#This Row],[MAR]]="X",Tabella3[[#This Row],[MER]]="X",Tabella3[[#This Row],[GIO]]="X",Tabella3[[#This Row],[VEN]]="X",),"X","")</f>
        <v/>
      </c>
      <c r="D264" s="25" t="s">
        <v>1619</v>
      </c>
      <c r="E264" s="26" t="s">
        <v>1990</v>
      </c>
      <c r="F264" s="26">
        <v>100</v>
      </c>
      <c r="G264" s="26" t="s">
        <v>1991</v>
      </c>
      <c r="H264" s="27"/>
      <c r="I264" s="27"/>
      <c r="J264" s="27"/>
      <c r="K264" s="27"/>
      <c r="L264" s="27"/>
      <c r="M264" s="26" t="s">
        <v>29</v>
      </c>
      <c r="N264" s="25"/>
      <c r="O264" s="25"/>
      <c r="P264" s="26"/>
      <c r="Q264" s="26" t="s">
        <v>1992</v>
      </c>
      <c r="R264" s="28">
        <v>45671</v>
      </c>
      <c r="S264" s="28" t="s">
        <v>1993</v>
      </c>
      <c r="T264" s="24" t="str">
        <f ca="1">IF(AND('Inserimento dati'!$B$3=$H$2, Tabella3[[#This Row],[LUN]]="X"), "X",IF(AND('Inserimento dati'!$B$3=$I$2, Tabella3[[#This Row],[MAR]]="X"), "X", IF(AND('Inserimento dati'!$B$3=$J$2, Tabella3[[#This Row],[MER]]="X"), "X",IF(AND('Inserimento dati'!$B$3=$K$2, Tabella3[[#This Row],[GIO]]="X"), "X", IF(AND('Inserimento dati'!$B$3=$L$2, Tabella3[[#This Row],[VEN]]="X"), "X","")))))</f>
        <v/>
      </c>
      <c r="U264" s="75" t="str">
        <f t="shared" ca="1" si="5"/>
        <v/>
      </c>
      <c r="V264" s="32">
        <v>45962.462569444448</v>
      </c>
    </row>
    <row r="265" spans="1:22" s="23" customFormat="1" ht="23.25" hidden="1" x14ac:dyDescent="0.2">
      <c r="A265" s="24"/>
      <c r="B265" s="24" t="str">
        <f t="shared" si="7"/>
        <v>X</v>
      </c>
      <c r="C265" s="24" t="str">
        <f>IF(OR(Tabella3[[#This Row],[LUN]]="X",Tabella3[[#This Row],[MAR]]="X",Tabella3[[#This Row],[MER]]="X",Tabella3[[#This Row],[GIO]]="X",Tabella3[[#This Row],[VEN]]="X",),"X","")</f>
        <v/>
      </c>
      <c r="D265" s="25" t="s">
        <v>1619</v>
      </c>
      <c r="E265" s="26" t="s">
        <v>1879</v>
      </c>
      <c r="F265" s="26" t="s">
        <v>1661</v>
      </c>
      <c r="G265" s="26" t="s">
        <v>1880</v>
      </c>
      <c r="H265" s="27"/>
      <c r="I265" s="27"/>
      <c r="J265" s="27"/>
      <c r="K265" s="27"/>
      <c r="L265" s="27"/>
      <c r="M265" s="26" t="s">
        <v>29</v>
      </c>
      <c r="N265" s="25"/>
      <c r="O265" s="25"/>
      <c r="P265" s="26"/>
      <c r="Q265" s="26" t="s">
        <v>1118</v>
      </c>
      <c r="R265" s="28">
        <v>45681</v>
      </c>
      <c r="S265" s="28" t="s">
        <v>68</v>
      </c>
      <c r="T265" s="24" t="str">
        <f ca="1">IF(AND('Inserimento dati'!$B$3=$H$2, Tabella3[[#This Row],[LUN]]="X"), "X",IF(AND('Inserimento dati'!$B$3=$I$2, Tabella3[[#This Row],[MAR]]="X"), "X", IF(AND('Inserimento dati'!$B$3=$J$2, Tabella3[[#This Row],[MER]]="X"), "X",IF(AND('Inserimento dati'!$B$3=$K$2, Tabella3[[#This Row],[GIO]]="X"), "X", IF(AND('Inserimento dati'!$B$3=$L$2, Tabella3[[#This Row],[VEN]]="X"), "X","")))))</f>
        <v/>
      </c>
      <c r="U265" s="75" t="str">
        <f t="shared" ca="1" si="5"/>
        <v/>
      </c>
      <c r="V265" s="32">
        <v>45962.462546296294</v>
      </c>
    </row>
    <row r="266" spans="1:22" s="23" customFormat="1" ht="30" hidden="1" x14ac:dyDescent="0.2">
      <c r="A266" s="24"/>
      <c r="B266" s="24" t="str">
        <f t="shared" si="7"/>
        <v>X</v>
      </c>
      <c r="C266" s="24" t="str">
        <f>IF(OR(Tabella3[[#This Row],[LUN]]="X",Tabella3[[#This Row],[MAR]]="X",Tabella3[[#This Row],[MER]]="X",Tabella3[[#This Row],[GIO]]="X",Tabella3[[#This Row],[VEN]]="X",),"X","")</f>
        <v/>
      </c>
      <c r="D266" s="25" t="s">
        <v>1619</v>
      </c>
      <c r="E266" s="26" t="s">
        <v>1967</v>
      </c>
      <c r="F266" s="26" t="s">
        <v>1804</v>
      </c>
      <c r="G266" s="26" t="s">
        <v>1968</v>
      </c>
      <c r="H266" s="27"/>
      <c r="I266" s="27"/>
      <c r="J266" s="27"/>
      <c r="K266" s="27"/>
      <c r="L266" s="27"/>
      <c r="M266" s="26" t="s">
        <v>29</v>
      </c>
      <c r="N266" s="25"/>
      <c r="O266" s="25"/>
      <c r="P266" s="26"/>
      <c r="Q266" s="26" t="s">
        <v>1969</v>
      </c>
      <c r="R266" s="28">
        <v>45311</v>
      </c>
      <c r="S266" s="28" t="s">
        <v>1970</v>
      </c>
      <c r="T266" s="24" t="str">
        <f ca="1">IF(AND('Inserimento dati'!$B$3=$H$2, Tabella3[[#This Row],[LUN]]="X"), "X",IF(AND('Inserimento dati'!$B$3=$I$2, Tabella3[[#This Row],[MAR]]="X"), "X", IF(AND('Inserimento dati'!$B$3=$J$2, Tabella3[[#This Row],[MER]]="X"), "X",IF(AND('Inserimento dati'!$B$3=$K$2, Tabella3[[#This Row],[GIO]]="X"), "X", IF(AND('Inserimento dati'!$B$3=$L$2, Tabella3[[#This Row],[VEN]]="X"), "X","")))))</f>
        <v/>
      </c>
      <c r="U266" s="75" t="str">
        <f t="shared" ca="1" si="5"/>
        <v/>
      </c>
      <c r="V266" s="32">
        <v>45961.611886574072</v>
      </c>
    </row>
    <row r="267" spans="1:22" s="23" customFormat="1" ht="23.25" hidden="1" x14ac:dyDescent="0.2">
      <c r="A267" s="24"/>
      <c r="B267" s="24">
        <v>4</v>
      </c>
      <c r="C267" s="24" t="str">
        <f>IF(OR(Tabella3[[#This Row],[LUN]]="X",Tabella3[[#This Row],[MAR]]="X",Tabella3[[#This Row],[MER]]="X",Tabella3[[#This Row],[GIO]]="X",Tabella3[[#This Row],[VEN]]="X",),"X","")</f>
        <v/>
      </c>
      <c r="D267" s="25" t="s">
        <v>1619</v>
      </c>
      <c r="E267" s="26" t="s">
        <v>2280</v>
      </c>
      <c r="F267" s="26">
        <v>700</v>
      </c>
      <c r="G267" s="26" t="s">
        <v>2281</v>
      </c>
      <c r="H267" s="27"/>
      <c r="I267" s="27"/>
      <c r="J267" s="27"/>
      <c r="K267" s="27"/>
      <c r="L267" s="27"/>
      <c r="M267" s="26" t="s">
        <v>29</v>
      </c>
      <c r="N267" s="25"/>
      <c r="O267" s="25"/>
      <c r="P267" s="26"/>
      <c r="Q267" s="26"/>
      <c r="R267" s="28"/>
      <c r="S267" s="28"/>
      <c r="T267" s="24" t="str">
        <f ca="1">IF(AND('Inserimento dati'!$B$3=$H$2, Tabella3[[#This Row],[LUN]]="X"), "X",IF(AND('Inserimento dati'!$B$3=$I$2, Tabella3[[#This Row],[MAR]]="X"), "X", IF(AND('Inserimento dati'!$B$3=$J$2, Tabella3[[#This Row],[MER]]="X"), "X",IF(AND('Inserimento dati'!$B$3=$K$2, Tabella3[[#This Row],[GIO]]="X"), "X", IF(AND('Inserimento dati'!$B$3=$L$2, Tabella3[[#This Row],[VEN]]="X"), "X","")))))</f>
        <v/>
      </c>
      <c r="U267" s="75" t="str">
        <f t="shared" ca="1" si="5"/>
        <v>10214556</v>
      </c>
      <c r="V267" s="32">
        <v>45960.620740740742</v>
      </c>
    </row>
    <row r="268" spans="1:22" s="23" customFormat="1" ht="23.25" hidden="1" x14ac:dyDescent="0.2">
      <c r="A268" s="24"/>
      <c r="B268" s="24" t="str">
        <f>IF(OR(A268="x",A268="X"),"",IF(ISBLANK(A268),"X",""))</f>
        <v>X</v>
      </c>
      <c r="C268" s="24" t="str">
        <f>IF(OR(Tabella3[[#This Row],[LUN]]="X",Tabella3[[#This Row],[MAR]]="X",Tabella3[[#This Row],[MER]]="X",Tabella3[[#This Row],[GIO]]="X",Tabella3[[#This Row],[VEN]]="X",),"X","")</f>
        <v/>
      </c>
      <c r="D268" s="25" t="s">
        <v>1619</v>
      </c>
      <c r="E268" s="26" t="s">
        <v>1994</v>
      </c>
      <c r="F268" s="26" t="s">
        <v>1631</v>
      </c>
      <c r="G268" s="26" t="s">
        <v>1995</v>
      </c>
      <c r="H268" s="27"/>
      <c r="I268" s="27"/>
      <c r="J268" s="27"/>
      <c r="K268" s="27"/>
      <c r="L268" s="27"/>
      <c r="M268" s="26" t="s">
        <v>29</v>
      </c>
      <c r="N268" s="25"/>
      <c r="O268" s="25"/>
      <c r="P268" s="26"/>
      <c r="Q268" s="26"/>
      <c r="R268" s="28">
        <v>45667</v>
      </c>
      <c r="S268" s="28" t="s">
        <v>35</v>
      </c>
      <c r="T268" s="24" t="str">
        <f ca="1">IF(AND('Inserimento dati'!$B$3=$H$2, Tabella3[[#This Row],[LUN]]="X"), "X",IF(AND('Inserimento dati'!$B$3=$I$2, Tabella3[[#This Row],[MAR]]="X"), "X", IF(AND('Inserimento dati'!$B$3=$J$2, Tabella3[[#This Row],[MER]]="X"), "X",IF(AND('Inserimento dati'!$B$3=$K$2, Tabella3[[#This Row],[GIO]]="X"), "X", IF(AND('Inserimento dati'!$B$3=$L$2, Tabella3[[#This Row],[VEN]]="X"), "X","")))))</f>
        <v/>
      </c>
      <c r="U268" s="75" t="str">
        <f t="shared" ca="1" si="5"/>
        <v xml:space="preserve"> 1021453</v>
      </c>
      <c r="V268" s="32">
        <v>45960.620682870373</v>
      </c>
    </row>
    <row r="269" spans="1:22" s="23" customFormat="1" ht="30" hidden="1" x14ac:dyDescent="0.2">
      <c r="A269" s="24"/>
      <c r="B269" s="24" t="str">
        <f>IF(OR(A269="x",A269="X"),"",IF(ISBLANK(A269),"X",""))</f>
        <v>X</v>
      </c>
      <c r="C269" s="24" t="str">
        <f>IF(OR(Tabella3[[#This Row],[LUN]]="X",Tabella3[[#This Row],[MAR]]="X",Tabella3[[#This Row],[MER]]="X",Tabella3[[#This Row],[GIO]]="X",Tabella3[[#This Row],[VEN]]="X",),"X","")</f>
        <v/>
      </c>
      <c r="D269" s="25" t="s">
        <v>1619</v>
      </c>
      <c r="E269" s="26" t="s">
        <v>1953</v>
      </c>
      <c r="F269" s="26">
        <v>1800</v>
      </c>
      <c r="G269" s="26" t="s">
        <v>1954</v>
      </c>
      <c r="H269" s="27"/>
      <c r="I269" s="27"/>
      <c r="J269" s="27"/>
      <c r="K269" s="27"/>
      <c r="L269" s="27"/>
      <c r="M269" s="26" t="s">
        <v>29</v>
      </c>
      <c r="N269" s="25"/>
      <c r="O269" s="25"/>
      <c r="P269" s="26"/>
      <c r="Q269" s="26"/>
      <c r="R269" s="28">
        <v>45680</v>
      </c>
      <c r="S269" s="28" t="s">
        <v>35</v>
      </c>
      <c r="T269" s="24" t="str">
        <f ca="1">IF(AND('Inserimento dati'!$B$3=$H$2, Tabella3[[#This Row],[LUN]]="X"), "X",IF(AND('Inserimento dati'!$B$3=$I$2, Tabella3[[#This Row],[MAR]]="X"), "X", IF(AND('Inserimento dati'!$B$3=$J$2, Tabella3[[#This Row],[MER]]="X"), "X",IF(AND('Inserimento dati'!$B$3=$K$2, Tabella3[[#This Row],[GIO]]="X"), "X", IF(AND('Inserimento dati'!$B$3=$L$2, Tabella3[[#This Row],[VEN]]="X"), "X","")))))</f>
        <v/>
      </c>
      <c r="U269" s="75" t="str">
        <f t="shared" ca="1" si="5"/>
        <v/>
      </c>
      <c r="V269" s="32">
        <v>45960.620648148149</v>
      </c>
    </row>
    <row r="270" spans="1:22" s="23" customFormat="1" ht="23.25" hidden="1" x14ac:dyDescent="0.2">
      <c r="A270" s="24"/>
      <c r="B270" s="24">
        <v>4</v>
      </c>
      <c r="C270" s="24" t="str">
        <f>IF(OR(Tabella3[[#This Row],[LUN]]="X",Tabella3[[#This Row],[MAR]]="X",Tabella3[[#This Row],[MER]]="X",Tabella3[[#This Row],[GIO]]="X",Tabella3[[#This Row],[VEN]]="X",),"X","")</f>
        <v/>
      </c>
      <c r="D270" s="25" t="s">
        <v>1619</v>
      </c>
      <c r="E270" s="26" t="s">
        <v>2278</v>
      </c>
      <c r="F270" s="26" t="s">
        <v>1648</v>
      </c>
      <c r="G270" s="26" t="s">
        <v>2279</v>
      </c>
      <c r="H270" s="27"/>
      <c r="I270" s="27"/>
      <c r="J270" s="27"/>
      <c r="K270" s="27"/>
      <c r="L270" s="27"/>
      <c r="M270" s="26" t="s">
        <v>29</v>
      </c>
      <c r="N270" s="25"/>
      <c r="O270" s="25"/>
      <c r="P270" s="26"/>
      <c r="Q270" s="26"/>
      <c r="R270" s="28"/>
      <c r="S270" s="28"/>
      <c r="T270" s="24" t="str">
        <f ca="1">IF(AND('Inserimento dati'!$B$3=$H$2, Tabella3[[#This Row],[LUN]]="X"), "X",IF(AND('Inserimento dati'!$B$3=$I$2, Tabella3[[#This Row],[MAR]]="X"), "X", IF(AND('Inserimento dati'!$B$3=$J$2, Tabella3[[#This Row],[MER]]="X"), "X",IF(AND('Inserimento dati'!$B$3=$K$2, Tabella3[[#This Row],[GIO]]="X"), "X", IF(AND('Inserimento dati'!$B$3=$L$2, Tabella3[[#This Row],[VEN]]="X"), "X","")))))</f>
        <v/>
      </c>
      <c r="U270" s="75" t="str">
        <f t="shared" ca="1" si="5"/>
        <v>10214483</v>
      </c>
      <c r="V270" s="32">
        <v>45960.620613425926</v>
      </c>
    </row>
    <row r="271" spans="1:22" s="23" customFormat="1" ht="23.25" hidden="1" x14ac:dyDescent="0.2">
      <c r="A271" s="24"/>
      <c r="B271" s="24" t="str">
        <f t="shared" ref="B271:B302" si="8">IF(OR(A271="x",A271="X"),"",IF(ISBLANK(A271),"X",""))</f>
        <v>X</v>
      </c>
      <c r="C271" s="24" t="str">
        <f>IF(OR(Tabella3[[#This Row],[LUN]]="X",Tabella3[[#This Row],[MAR]]="X",Tabella3[[#This Row],[MER]]="X",Tabella3[[#This Row],[GIO]]="X",Tabella3[[#This Row],[VEN]]="X",),"X","")</f>
        <v/>
      </c>
      <c r="D271" s="25" t="s">
        <v>1619</v>
      </c>
      <c r="E271" s="26" t="s">
        <v>1909</v>
      </c>
      <c r="F271" s="26">
        <v>700</v>
      </c>
      <c r="G271" s="26" t="s">
        <v>1910</v>
      </c>
      <c r="H271" s="27"/>
      <c r="I271" s="27"/>
      <c r="J271" s="27"/>
      <c r="K271" s="27"/>
      <c r="L271" s="27"/>
      <c r="M271" s="26" t="s">
        <v>29</v>
      </c>
      <c r="N271" s="25"/>
      <c r="O271" s="25"/>
      <c r="P271" s="26"/>
      <c r="Q271" s="26" t="s">
        <v>1911</v>
      </c>
      <c r="R271" s="28">
        <v>45674</v>
      </c>
      <c r="S271" s="26" t="s">
        <v>68</v>
      </c>
      <c r="T271" s="24" t="str">
        <f ca="1">IF(AND('Inserimento dati'!$B$3=$H$2, Tabella3[[#This Row],[LUN]]="X"), "X",IF(AND('Inserimento dati'!$B$3=$I$2, Tabella3[[#This Row],[MAR]]="X"), "X", IF(AND('Inserimento dati'!$B$3=$J$2, Tabella3[[#This Row],[MER]]="X"), "X",IF(AND('Inserimento dati'!$B$3=$K$2, Tabella3[[#This Row],[GIO]]="X"), "X", IF(AND('Inserimento dati'!$B$3=$L$2, Tabella3[[#This Row],[VEN]]="X"), "X","")))))</f>
        <v/>
      </c>
      <c r="U271" s="75" t="str">
        <f t="shared" ca="1" si="5"/>
        <v/>
      </c>
      <c r="V271" s="32">
        <v>45960.620578703703</v>
      </c>
    </row>
    <row r="272" spans="1:22" s="23" customFormat="1" ht="30" hidden="1" x14ac:dyDescent="0.2">
      <c r="A272" s="24"/>
      <c r="B272" s="24" t="str">
        <f t="shared" si="8"/>
        <v>X</v>
      </c>
      <c r="C272" s="24" t="str">
        <f>IF(OR(Tabella3[[#This Row],[LUN]]="X",Tabella3[[#This Row],[MAR]]="X",Tabella3[[#This Row],[MER]]="X",Tabella3[[#This Row],[GIO]]="X",Tabella3[[#This Row],[VEN]]="X",),"X","")</f>
        <v/>
      </c>
      <c r="D272" s="25" t="s">
        <v>1619</v>
      </c>
      <c r="E272" s="26" t="s">
        <v>2005</v>
      </c>
      <c r="F272" s="26">
        <v>700</v>
      </c>
      <c r="G272" s="26" t="s">
        <v>2006</v>
      </c>
      <c r="H272" s="27"/>
      <c r="I272" s="27"/>
      <c r="J272" s="27"/>
      <c r="K272" s="27"/>
      <c r="L272" s="27"/>
      <c r="M272" s="26" t="s">
        <v>29</v>
      </c>
      <c r="N272" s="25"/>
      <c r="O272" s="25"/>
      <c r="P272" s="26"/>
      <c r="Q272" s="26" t="s">
        <v>2007</v>
      </c>
      <c r="R272" s="28"/>
      <c r="S272" s="28"/>
      <c r="T272" s="24" t="str">
        <f ca="1">IF(AND('Inserimento dati'!$B$3=$H$2, Tabella3[[#This Row],[LUN]]="X"), "X",IF(AND('Inserimento dati'!$B$3=$I$2, Tabella3[[#This Row],[MAR]]="X"), "X", IF(AND('Inserimento dati'!$B$3=$J$2, Tabella3[[#This Row],[MER]]="X"), "X",IF(AND('Inserimento dati'!$B$3=$K$2, Tabella3[[#This Row],[GIO]]="X"), "X", IF(AND('Inserimento dati'!$B$3=$L$2, Tabella3[[#This Row],[VEN]]="X"), "X","")))))</f>
        <v/>
      </c>
      <c r="U272" s="75" t="str">
        <f t="shared" ca="1" si="5"/>
        <v/>
      </c>
      <c r="V272" s="32">
        <v>45959.587395833332</v>
      </c>
    </row>
    <row r="273" spans="1:22" s="23" customFormat="1" ht="23.25" hidden="1" x14ac:dyDescent="0.2">
      <c r="A273" s="24"/>
      <c r="B273" s="24" t="str">
        <f t="shared" si="8"/>
        <v>X</v>
      </c>
      <c r="C273" s="24" t="str">
        <f>IF(OR(Tabella3[[#This Row],[LUN]]="X",Tabella3[[#This Row],[MAR]]="X",Tabella3[[#This Row],[MER]]="X",Tabella3[[#This Row],[GIO]]="X",Tabella3[[#This Row],[VEN]]="X",),"X","")</f>
        <v/>
      </c>
      <c r="D273" s="25" t="s">
        <v>1619</v>
      </c>
      <c r="E273" s="26" t="s">
        <v>1951</v>
      </c>
      <c r="F273" s="26">
        <v>1400</v>
      </c>
      <c r="G273" s="26" t="s">
        <v>1952</v>
      </c>
      <c r="H273" s="27"/>
      <c r="I273" s="27"/>
      <c r="J273" s="27"/>
      <c r="K273" s="27"/>
      <c r="L273" s="27"/>
      <c r="M273" s="26" t="s">
        <v>29</v>
      </c>
      <c r="N273" s="25"/>
      <c r="O273" s="25"/>
      <c r="P273" s="26"/>
      <c r="Q273" s="26" t="s">
        <v>1118</v>
      </c>
      <c r="R273" s="28">
        <v>45681</v>
      </c>
      <c r="S273" s="28" t="s">
        <v>68</v>
      </c>
      <c r="T273" s="24" t="str">
        <f ca="1">IF(AND('Inserimento dati'!$B$3=$H$2, Tabella3[[#This Row],[LUN]]="X"), "X",IF(AND('Inserimento dati'!$B$3=$I$2, Tabella3[[#This Row],[MAR]]="X"), "X", IF(AND('Inserimento dati'!$B$3=$J$2, Tabella3[[#This Row],[MER]]="X"), "X",IF(AND('Inserimento dati'!$B$3=$K$2, Tabella3[[#This Row],[GIO]]="X"), "X", IF(AND('Inserimento dati'!$B$3=$L$2, Tabella3[[#This Row],[VEN]]="X"), "X","")))))</f>
        <v/>
      </c>
      <c r="U273" s="75" t="str">
        <f t="shared" ca="1" si="5"/>
        <v>1400: 14</v>
      </c>
      <c r="V273" s="32">
        <v>45959.587361111109</v>
      </c>
    </row>
    <row r="274" spans="1:22" s="23" customFormat="1" ht="23.25" hidden="1" x14ac:dyDescent="0.2">
      <c r="A274" s="24"/>
      <c r="B274" s="24" t="str">
        <f t="shared" si="8"/>
        <v>X</v>
      </c>
      <c r="C274" s="24" t="str">
        <f>IF(OR(Tabella3[[#This Row],[LUN]]="X",Tabella3[[#This Row],[MAR]]="X",Tabella3[[#This Row],[MER]]="X",Tabella3[[#This Row],[GIO]]="X",Tabella3[[#This Row],[VEN]]="X",),"X","")</f>
        <v/>
      </c>
      <c r="D274" s="25" t="s">
        <v>1619</v>
      </c>
      <c r="E274" s="26" t="s">
        <v>2012</v>
      </c>
      <c r="F274" s="26" t="s">
        <v>1661</v>
      </c>
      <c r="G274" s="26" t="s">
        <v>2013</v>
      </c>
      <c r="H274" s="27"/>
      <c r="I274" s="27"/>
      <c r="J274" s="27"/>
      <c r="K274" s="27"/>
      <c r="L274" s="27"/>
      <c r="M274" s="26" t="s">
        <v>29</v>
      </c>
      <c r="N274" s="25"/>
      <c r="O274" s="25"/>
      <c r="P274" s="26"/>
      <c r="Q274" s="26"/>
      <c r="R274" s="28">
        <v>45659</v>
      </c>
      <c r="S274" s="28" t="s">
        <v>35</v>
      </c>
      <c r="T274" s="24" t="str">
        <f ca="1">IF(AND('Inserimento dati'!$B$3=$H$2, Tabella3[[#This Row],[LUN]]="X"), "X",IF(AND('Inserimento dati'!$B$3=$I$2, Tabella3[[#This Row],[MAR]]="X"), "X", IF(AND('Inserimento dati'!$B$3=$J$2, Tabella3[[#This Row],[MER]]="X"), "X",IF(AND('Inserimento dati'!$B$3=$K$2, Tabella3[[#This Row],[GIO]]="X"), "X", IF(AND('Inserimento dati'!$B$3=$L$2, Tabella3[[#This Row],[VEN]]="X"), "X","")))))</f>
        <v/>
      </c>
      <c r="U274" s="75" t="str">
        <f t="shared" ca="1" si="5"/>
        <v/>
      </c>
      <c r="V274" s="32">
        <v>45959.587326388886</v>
      </c>
    </row>
    <row r="275" spans="1:22" s="23" customFormat="1" ht="23.25" hidden="1" x14ac:dyDescent="0.2">
      <c r="A275" s="24"/>
      <c r="B275" s="24" t="str">
        <f t="shared" si="8"/>
        <v>X</v>
      </c>
      <c r="C275" s="24" t="str">
        <f>IF(OR(Tabella3[[#This Row],[LUN]]="X",Tabella3[[#This Row],[MAR]]="X",Tabella3[[#This Row],[MER]]="X",Tabella3[[#This Row],[GIO]]="X",Tabella3[[#This Row],[VEN]]="X",),"X","")</f>
        <v/>
      </c>
      <c r="D275" s="25" t="s">
        <v>1619</v>
      </c>
      <c r="E275" s="26" t="s">
        <v>1976</v>
      </c>
      <c r="F275" s="26">
        <v>1800</v>
      </c>
      <c r="G275" s="26" t="s">
        <v>1977</v>
      </c>
      <c r="H275" s="27"/>
      <c r="I275" s="27"/>
      <c r="J275" s="27"/>
      <c r="K275" s="27"/>
      <c r="L275" s="27"/>
      <c r="M275" s="26" t="s">
        <v>29</v>
      </c>
      <c r="N275" s="25"/>
      <c r="O275" s="25"/>
      <c r="P275" s="26"/>
      <c r="Q275" s="26" t="s">
        <v>1978</v>
      </c>
      <c r="R275" s="28">
        <v>45307</v>
      </c>
      <c r="S275" s="28" t="s">
        <v>1979</v>
      </c>
      <c r="T275" s="24" t="str">
        <f ca="1">IF(AND('Inserimento dati'!$B$3=$H$2, Tabella3[[#This Row],[LUN]]="X"), "X",IF(AND('Inserimento dati'!$B$3=$I$2, Tabella3[[#This Row],[MAR]]="X"), "X", IF(AND('Inserimento dati'!$B$3=$J$2, Tabella3[[#This Row],[MER]]="X"), "X",IF(AND('Inserimento dati'!$B$3=$K$2, Tabella3[[#This Row],[GIO]]="X"), "X", IF(AND('Inserimento dati'!$B$3=$L$2, Tabella3[[#This Row],[VEN]]="X"), "X","")))))</f>
        <v/>
      </c>
      <c r="U275" s="75" t="str">
        <f t="shared" ca="1" si="5"/>
        <v/>
      </c>
      <c r="V275" s="32">
        <v>45959.583912037036</v>
      </c>
    </row>
    <row r="276" spans="1:22" ht="60" hidden="1" x14ac:dyDescent="0.25">
      <c r="A276" s="24"/>
      <c r="B276" s="24" t="str">
        <f t="shared" si="8"/>
        <v>X</v>
      </c>
      <c r="C276" s="24" t="str">
        <f>IF(OR(Tabella3[[#This Row],[LUN]]="X",Tabella3[[#This Row],[MAR]]="X",Tabella3[[#This Row],[MER]]="X",Tabella3[[#This Row],[GIO]]="X",Tabella3[[#This Row],[VEN]]="X",),"X","")</f>
        <v/>
      </c>
      <c r="D276" s="25" t="s">
        <v>1619</v>
      </c>
      <c r="E276" s="26" t="s">
        <v>1942</v>
      </c>
      <c r="F276" s="26">
        <v>700</v>
      </c>
      <c r="G276" s="26" t="s">
        <v>1943</v>
      </c>
      <c r="H276" s="27"/>
      <c r="I276" s="27"/>
      <c r="J276" s="27"/>
      <c r="K276" s="27"/>
      <c r="L276" s="27"/>
      <c r="M276" s="26" t="s">
        <v>29</v>
      </c>
      <c r="N276" s="25"/>
      <c r="O276" s="25"/>
      <c r="P276" s="26"/>
      <c r="Q276" s="26" t="s">
        <v>1944</v>
      </c>
      <c r="R276" s="28">
        <v>45673</v>
      </c>
      <c r="S276" s="28" t="s">
        <v>68</v>
      </c>
      <c r="T276" s="24" t="str">
        <f ca="1">IF(AND('Inserimento dati'!$B$3=$H$2, Tabella3[[#This Row],[LUN]]="X"), "X",IF(AND('Inserimento dati'!$B$3=$I$2, Tabella3[[#This Row],[MAR]]="X"), "X", IF(AND('Inserimento dati'!$B$3=$J$2, Tabella3[[#This Row],[MER]]="X"), "X",IF(AND('Inserimento dati'!$B$3=$K$2, Tabella3[[#This Row],[GIO]]="X"), "X", IF(AND('Inserimento dati'!$B$3=$L$2, Tabella3[[#This Row],[VEN]]="X"), "X","")))))</f>
        <v/>
      </c>
      <c r="U276" s="75" t="str">
        <f t="shared" ca="1" si="5"/>
        <v xml:space="preserve"> 1021394</v>
      </c>
    </row>
    <row r="277" spans="1:22" ht="23.25" hidden="1" x14ac:dyDescent="0.25">
      <c r="A277" s="24"/>
      <c r="B277" s="24" t="str">
        <f t="shared" si="8"/>
        <v>X</v>
      </c>
      <c r="C277" s="24" t="str">
        <f>IF(OR(Tabella3[[#This Row],[LUN]]="X",Tabella3[[#This Row],[MAR]]="X",Tabella3[[#This Row],[MER]]="X",Tabella3[[#This Row],[GIO]]="X",Tabella3[[#This Row],[VEN]]="X",),"X","")</f>
        <v/>
      </c>
      <c r="D277" s="25" t="s">
        <v>1619</v>
      </c>
      <c r="E277" s="26" t="s">
        <v>2028</v>
      </c>
      <c r="F277" s="26" t="s">
        <v>1661</v>
      </c>
      <c r="G277" s="26" t="s">
        <v>2029</v>
      </c>
      <c r="H277" s="27"/>
      <c r="I277" s="27"/>
      <c r="J277" s="27"/>
      <c r="K277" s="27"/>
      <c r="L277" s="27"/>
      <c r="M277" s="26" t="s">
        <v>29</v>
      </c>
      <c r="N277" s="25"/>
      <c r="O277" s="25"/>
      <c r="P277" s="26"/>
      <c r="Q277" s="26" t="s">
        <v>2030</v>
      </c>
      <c r="R277" s="28">
        <v>45656</v>
      </c>
      <c r="S277" s="28" t="s">
        <v>68</v>
      </c>
      <c r="T277" s="24" t="str">
        <f ca="1">IF(AND('Inserimento dati'!$B$3=$H$2, Tabella3[[#This Row],[LUN]]="X"), "X",IF(AND('Inserimento dati'!$B$3=$I$2, Tabella3[[#This Row],[MAR]]="X"), "X", IF(AND('Inserimento dati'!$B$3=$J$2, Tabella3[[#This Row],[MER]]="X"), "X",IF(AND('Inserimento dati'!$B$3=$K$2, Tabella3[[#This Row],[GIO]]="X"), "X", IF(AND('Inserimento dati'!$B$3=$L$2, Tabella3[[#This Row],[VEN]]="X"), "X","")))))</f>
        <v/>
      </c>
      <c r="U277" s="75" t="str">
        <f t="shared" ca="1" si="5"/>
        <v/>
      </c>
    </row>
    <row r="278" spans="1:22" s="23" customFormat="1" ht="23.25" hidden="1" x14ac:dyDescent="0.2">
      <c r="A278" s="24"/>
      <c r="B278" s="24" t="str">
        <f t="shared" si="8"/>
        <v>X</v>
      </c>
      <c r="C278" s="24" t="str">
        <f>IF(OR(Tabella3[[#This Row],[LUN]]="X",Tabella3[[#This Row],[MAR]]="X",Tabella3[[#This Row],[MER]]="X",Tabella3[[#This Row],[GIO]]="X",Tabella3[[#This Row],[VEN]]="X",),"X","")</f>
        <v/>
      </c>
      <c r="D278" s="25" t="s">
        <v>1619</v>
      </c>
      <c r="E278" s="26" t="s">
        <v>2042</v>
      </c>
      <c r="F278" s="26">
        <v>800</v>
      </c>
      <c r="G278" s="26" t="s">
        <v>2043</v>
      </c>
      <c r="H278" s="27"/>
      <c r="I278" s="27"/>
      <c r="J278" s="27"/>
      <c r="K278" s="27"/>
      <c r="L278" s="27"/>
      <c r="M278" s="26" t="s">
        <v>29</v>
      </c>
      <c r="N278" s="25"/>
      <c r="O278" s="25"/>
      <c r="P278" s="26"/>
      <c r="Q278" s="26"/>
      <c r="R278" s="28"/>
      <c r="S278" s="28"/>
      <c r="T278" s="24" t="str">
        <f ca="1">IF(AND('Inserimento dati'!$B$3=$H$2, Tabella3[[#This Row],[LUN]]="X"), "X",IF(AND('Inserimento dati'!$B$3=$I$2, Tabella3[[#This Row],[MAR]]="X"), "X", IF(AND('Inserimento dati'!$B$3=$J$2, Tabella3[[#This Row],[MER]]="X"), "X",IF(AND('Inserimento dati'!$B$3=$K$2, Tabella3[[#This Row],[GIO]]="X"), "X", IF(AND('Inserimento dati'!$B$3=$L$2, Tabella3[[#This Row],[VEN]]="X"), "X","")))))</f>
        <v/>
      </c>
      <c r="U278" s="75" t="str">
        <f t="shared" ca="1" si="5"/>
        <v/>
      </c>
      <c r="V278" s="32">
        <v>45958.68550925926</v>
      </c>
    </row>
    <row r="279" spans="1:22" s="23" customFormat="1" ht="30" hidden="1" x14ac:dyDescent="0.2">
      <c r="A279" s="24"/>
      <c r="B279" s="24" t="str">
        <f t="shared" si="8"/>
        <v>X</v>
      </c>
      <c r="C279" s="24" t="str">
        <f>IF(OR(Tabella3[[#This Row],[LUN]]="X",Tabella3[[#This Row],[MAR]]="X",Tabella3[[#This Row],[MER]]="X",Tabella3[[#This Row],[GIO]]="X",Tabella3[[#This Row],[VEN]]="X",),"X","")</f>
        <v/>
      </c>
      <c r="D279" s="25" t="s">
        <v>1619</v>
      </c>
      <c r="E279" s="26" t="s">
        <v>1932</v>
      </c>
      <c r="F279" s="26">
        <v>700</v>
      </c>
      <c r="G279" s="26" t="s">
        <v>1933</v>
      </c>
      <c r="H279" s="27"/>
      <c r="I279" s="27"/>
      <c r="J279" s="27"/>
      <c r="K279" s="27"/>
      <c r="L279" s="27"/>
      <c r="M279" s="26" t="s">
        <v>29</v>
      </c>
      <c r="N279" s="25"/>
      <c r="O279" s="25"/>
      <c r="P279" s="26"/>
      <c r="Q279" s="26"/>
      <c r="R279" s="28">
        <v>45687</v>
      </c>
      <c r="S279" s="26" t="s">
        <v>1898</v>
      </c>
      <c r="T279" s="24" t="str">
        <f ca="1">IF(AND('Inserimento dati'!$B$3=$H$2, Tabella3[[#This Row],[LUN]]="X"), "X",IF(AND('Inserimento dati'!$B$3=$I$2, Tabella3[[#This Row],[MAR]]="X"), "X", IF(AND('Inserimento dati'!$B$3=$J$2, Tabella3[[#This Row],[MER]]="X"), "X",IF(AND('Inserimento dati'!$B$3=$K$2, Tabella3[[#This Row],[GIO]]="X"), "X", IF(AND('Inserimento dati'!$B$3=$L$2, Tabella3[[#This Row],[VEN]]="X"), "X","")))))</f>
        <v/>
      </c>
      <c r="U279" s="75" t="str">
        <f t="shared" ca="1" si="5"/>
        <v/>
      </c>
      <c r="V279" s="32">
        <v>45958.672812500001</v>
      </c>
    </row>
    <row r="280" spans="1:22" s="23" customFormat="1" ht="45" hidden="1" x14ac:dyDescent="0.2">
      <c r="A280" s="24"/>
      <c r="B280" s="24" t="str">
        <f t="shared" si="8"/>
        <v>X</v>
      </c>
      <c r="C280" s="24" t="str">
        <f>IF(OR(Tabella3[[#This Row],[LUN]]="X",Tabella3[[#This Row],[MAR]]="X",Tabella3[[#This Row],[MER]]="X",Tabella3[[#This Row],[GIO]]="X",Tabella3[[#This Row],[VEN]]="X",),"X","")</f>
        <v/>
      </c>
      <c r="D280" s="25" t="s">
        <v>1619</v>
      </c>
      <c r="E280" s="26" t="s">
        <v>1912</v>
      </c>
      <c r="F280" s="26">
        <v>800</v>
      </c>
      <c r="G280" s="26" t="s">
        <v>1913</v>
      </c>
      <c r="H280" s="27"/>
      <c r="I280" s="27"/>
      <c r="J280" s="27"/>
      <c r="K280" s="27"/>
      <c r="L280" s="27"/>
      <c r="M280" s="26" t="s">
        <v>29</v>
      </c>
      <c r="N280" s="25"/>
      <c r="O280" s="25"/>
      <c r="P280" s="26"/>
      <c r="Q280" s="26" t="s">
        <v>1914</v>
      </c>
      <c r="R280" s="28">
        <v>45693</v>
      </c>
      <c r="S280" s="28" t="s">
        <v>1838</v>
      </c>
      <c r="T280" s="24" t="str">
        <f ca="1">IF(AND('Inserimento dati'!$B$3=$H$2, Tabella3[[#This Row],[LUN]]="X"), "X",IF(AND('Inserimento dati'!$B$3=$I$2, Tabella3[[#This Row],[MAR]]="X"), "X", IF(AND('Inserimento dati'!$B$3=$J$2, Tabella3[[#This Row],[MER]]="X"), "X",IF(AND('Inserimento dati'!$B$3=$K$2, Tabella3[[#This Row],[GIO]]="X"), "X", IF(AND('Inserimento dati'!$B$3=$L$2, Tabella3[[#This Row],[VEN]]="X"), "X","")))))</f>
        <v/>
      </c>
      <c r="U280" s="75" t="str">
        <f t="shared" ca="1" si="5"/>
        <v/>
      </c>
      <c r="V280" s="32">
        <v>45958.672800925924</v>
      </c>
    </row>
    <row r="281" spans="1:22" s="23" customFormat="1" ht="23.25" hidden="1" x14ac:dyDescent="0.2">
      <c r="A281" s="24"/>
      <c r="B281" s="24" t="str">
        <f t="shared" si="8"/>
        <v>X</v>
      </c>
      <c r="C281" s="24" t="str">
        <f>IF(OR(Tabella3[[#This Row],[LUN]]="X",Tabella3[[#This Row],[MAR]]="X",Tabella3[[#This Row],[MER]]="X",Tabella3[[#This Row],[GIO]]="X",Tabella3[[#This Row],[VEN]]="X",),"X","")</f>
        <v/>
      </c>
      <c r="D281" s="25" t="s">
        <v>1619</v>
      </c>
      <c r="E281" s="26" t="s">
        <v>1983</v>
      </c>
      <c r="F281" s="26">
        <v>800</v>
      </c>
      <c r="G281" s="26" t="s">
        <v>1984</v>
      </c>
      <c r="H281" s="27"/>
      <c r="I281" s="27"/>
      <c r="J281" s="27"/>
      <c r="K281" s="27"/>
      <c r="L281" s="27"/>
      <c r="M281" s="26" t="s">
        <v>29</v>
      </c>
      <c r="N281" s="25"/>
      <c r="O281" s="25"/>
      <c r="P281" s="26"/>
      <c r="Q281" s="26" t="s">
        <v>1985</v>
      </c>
      <c r="R281" s="28">
        <v>45673</v>
      </c>
      <c r="S281" s="28" t="s">
        <v>1986</v>
      </c>
      <c r="T281" s="24" t="str">
        <f ca="1">IF(AND('Inserimento dati'!$B$3=$H$2, Tabella3[[#This Row],[LUN]]="X"), "X",IF(AND('Inserimento dati'!$B$3=$I$2, Tabella3[[#This Row],[MAR]]="X"), "X", IF(AND('Inserimento dati'!$B$3=$J$2, Tabella3[[#This Row],[MER]]="X"), "X",IF(AND('Inserimento dati'!$B$3=$K$2, Tabella3[[#This Row],[GIO]]="X"), "X", IF(AND('Inserimento dati'!$B$3=$L$2, Tabella3[[#This Row],[VEN]]="X"), "X","")))))</f>
        <v/>
      </c>
      <c r="U281" s="75" t="str">
        <f t="shared" ca="1" si="5"/>
        <v/>
      </c>
      <c r="V281" s="32">
        <v>45958.672789351855</v>
      </c>
    </row>
    <row r="282" spans="1:22" s="23" customFormat="1" ht="30" hidden="1" x14ac:dyDescent="0.2">
      <c r="A282" s="24"/>
      <c r="B282" s="24" t="str">
        <f t="shared" si="8"/>
        <v>X</v>
      </c>
      <c r="C282" s="24" t="str">
        <f>IF(OR(Tabella3[[#This Row],[LUN]]="X",Tabella3[[#This Row],[MAR]]="X",Tabella3[[#This Row],[MER]]="X",Tabella3[[#This Row],[GIO]]="X",Tabella3[[#This Row],[VEN]]="X",),"X","")</f>
        <v/>
      </c>
      <c r="D282" s="25" t="s">
        <v>1619</v>
      </c>
      <c r="E282" s="26" t="s">
        <v>2023</v>
      </c>
      <c r="F282" s="26">
        <v>2200</v>
      </c>
      <c r="G282" s="26" t="s">
        <v>2024</v>
      </c>
      <c r="H282" s="27"/>
      <c r="I282" s="27"/>
      <c r="J282" s="27"/>
      <c r="K282" s="27"/>
      <c r="L282" s="27"/>
      <c r="M282" s="26" t="s">
        <v>29</v>
      </c>
      <c r="N282" s="25"/>
      <c r="O282" s="25"/>
      <c r="P282" s="26"/>
      <c r="Q282" s="26" t="s">
        <v>2025</v>
      </c>
      <c r="R282" s="28">
        <v>45659</v>
      </c>
      <c r="S282" s="28" t="s">
        <v>2020</v>
      </c>
      <c r="T282" s="24" t="str">
        <f ca="1">IF(AND('Inserimento dati'!$B$3=$H$2, Tabella3[[#This Row],[LUN]]="X"), "X",IF(AND('Inserimento dati'!$B$3=$I$2, Tabella3[[#This Row],[MAR]]="X"), "X", IF(AND('Inserimento dati'!$B$3=$J$2, Tabella3[[#This Row],[MER]]="X"), "X",IF(AND('Inserimento dati'!$B$3=$K$2, Tabella3[[#This Row],[GIO]]="X"), "X", IF(AND('Inserimento dati'!$B$3=$L$2, Tabella3[[#This Row],[VEN]]="X"), "X","")))))</f>
        <v/>
      </c>
      <c r="U282" s="75" t="str">
        <f t="shared" ca="1" si="5"/>
        <v/>
      </c>
      <c r="V282" s="32">
        <v>45958.628240740742</v>
      </c>
    </row>
    <row r="283" spans="1:22" s="23" customFormat="1" ht="23.25" hidden="1" x14ac:dyDescent="0.2">
      <c r="A283" s="24"/>
      <c r="B283" s="24" t="str">
        <f t="shared" si="8"/>
        <v>X</v>
      </c>
      <c r="C283" s="24" t="str">
        <f>IF(OR(Tabella3[[#This Row],[LUN]]="X",Tabella3[[#This Row],[MAR]]="X",Tabella3[[#This Row],[MER]]="X",Tabella3[[#This Row],[GIO]]="X",Tabella3[[#This Row],[VEN]]="X",),"X","")</f>
        <v/>
      </c>
      <c r="D283" s="25" t="s">
        <v>1619</v>
      </c>
      <c r="E283" s="26" t="s">
        <v>1999</v>
      </c>
      <c r="F283" s="26">
        <v>1800</v>
      </c>
      <c r="G283" s="26" t="s">
        <v>2000</v>
      </c>
      <c r="H283" s="27"/>
      <c r="I283" s="27"/>
      <c r="J283" s="27"/>
      <c r="K283" s="27"/>
      <c r="L283" s="27"/>
      <c r="M283" s="26" t="s">
        <v>29</v>
      </c>
      <c r="N283" s="25"/>
      <c r="O283" s="25"/>
      <c r="P283" s="26"/>
      <c r="Q283" s="26"/>
      <c r="R283" s="28">
        <v>45656</v>
      </c>
      <c r="S283" s="28" t="s">
        <v>262</v>
      </c>
      <c r="T283" s="77" t="str">
        <f ca="1">IF(AND('Inserimento dati'!$B$3=$H$2, Tabella3[[#This Row],[LUN]]="X"), "X",IF(AND('Inserimento dati'!$B$3=$I$2, Tabella3[[#This Row],[MAR]]="X"), "X", IF(AND('Inserimento dati'!$B$3=$J$2, Tabella3[[#This Row],[MER]]="X"), "X",IF(AND('Inserimento dati'!$B$3=$K$2, Tabella3[[#This Row],[GIO]]="X"), "X", IF(AND('Inserimento dati'!$B$3=$L$2, Tabella3[[#This Row],[VEN]]="X"), "X","")))))</f>
        <v/>
      </c>
      <c r="U283" s="75" t="str">
        <f t="shared" ref="U283:U346" ca="1" si="9">IFERROR(MID(G283,_xlfn.AGGREGATE(15,6,(ROW(INDIRECT("1:"&amp;LEN(G283)-7)))/(ISNUMBER(--MID(G283,ROW(INDIRECT("1:"&amp;LEN(G283)-7)),8))),1),8),"")</f>
        <v/>
      </c>
      <c r="V283" s="32">
        <v>45958.628194444442</v>
      </c>
    </row>
    <row r="284" spans="1:22" s="23" customFormat="1" ht="23.25" hidden="1" x14ac:dyDescent="0.2">
      <c r="A284" s="24"/>
      <c r="B284" s="24" t="str">
        <f t="shared" si="8"/>
        <v>X</v>
      </c>
      <c r="C284" s="24" t="str">
        <f>IF(OR(Tabella3[[#This Row],[LUN]]="X",Tabella3[[#This Row],[MAR]]="X",Tabella3[[#This Row],[MER]]="X",Tabella3[[#This Row],[GIO]]="X",Tabella3[[#This Row],[VEN]]="X",),"X","")</f>
        <v/>
      </c>
      <c r="D284" s="25" t="s">
        <v>1619</v>
      </c>
      <c r="E284" s="26" t="s">
        <v>2026</v>
      </c>
      <c r="F284" s="26">
        <v>1800</v>
      </c>
      <c r="G284" s="26" t="s">
        <v>2027</v>
      </c>
      <c r="H284" s="27"/>
      <c r="I284" s="27"/>
      <c r="J284" s="27"/>
      <c r="K284" s="27"/>
      <c r="L284" s="27"/>
      <c r="M284" s="26" t="s">
        <v>29</v>
      </c>
      <c r="N284" s="25"/>
      <c r="O284" s="25"/>
      <c r="P284" s="26"/>
      <c r="Q284" s="26"/>
      <c r="R284" s="28">
        <v>45656</v>
      </c>
      <c r="S284" s="28" t="s">
        <v>68</v>
      </c>
      <c r="T284" s="24" t="str">
        <f ca="1">IF(AND('Inserimento dati'!$B$3=$H$2, Tabella3[[#This Row],[LUN]]="X"), "X",IF(AND('Inserimento dati'!$B$3=$I$2, Tabella3[[#This Row],[MAR]]="X"), "X", IF(AND('Inserimento dati'!$B$3=$J$2, Tabella3[[#This Row],[MER]]="X"), "X",IF(AND('Inserimento dati'!$B$3=$K$2, Tabella3[[#This Row],[GIO]]="X"), "X", IF(AND('Inserimento dati'!$B$3=$L$2, Tabella3[[#This Row],[VEN]]="X"), "X","")))))</f>
        <v/>
      </c>
      <c r="U284" s="75" t="str">
        <f t="shared" ca="1" si="9"/>
        <v>1800: 18</v>
      </c>
      <c r="V284" s="32">
        <v>45958.628125000003</v>
      </c>
    </row>
    <row r="285" spans="1:22" s="23" customFormat="1" ht="30" hidden="1" x14ac:dyDescent="0.2">
      <c r="A285" s="24"/>
      <c r="B285" s="24" t="str">
        <f t="shared" si="8"/>
        <v>X</v>
      </c>
      <c r="C285" s="24" t="str">
        <f>IF(OR(Tabella3[[#This Row],[LUN]]="X",Tabella3[[#This Row],[MAR]]="X",Tabella3[[#This Row],[MER]]="X",Tabella3[[#This Row],[GIO]]="X",Tabella3[[#This Row],[VEN]]="X",),"X","")</f>
        <v/>
      </c>
      <c r="D285" s="25" t="s">
        <v>1619</v>
      </c>
      <c r="E285" s="26" t="s">
        <v>2047</v>
      </c>
      <c r="F285" s="26">
        <v>1800</v>
      </c>
      <c r="G285" s="26" t="s">
        <v>2048</v>
      </c>
      <c r="H285" s="27"/>
      <c r="I285" s="27"/>
      <c r="J285" s="27"/>
      <c r="K285" s="27"/>
      <c r="L285" s="27"/>
      <c r="M285" s="26" t="s">
        <v>29</v>
      </c>
      <c r="N285" s="25"/>
      <c r="O285" s="25"/>
      <c r="P285" s="26"/>
      <c r="Q285" s="26" t="s">
        <v>2049</v>
      </c>
      <c r="R285" s="28"/>
      <c r="S285" s="28"/>
      <c r="T285" s="24" t="str">
        <f ca="1">IF(AND('Inserimento dati'!$B$3=$H$2, Tabella3[[#This Row],[LUN]]="X"), "X",IF(AND('Inserimento dati'!$B$3=$I$2, Tabella3[[#This Row],[MAR]]="X"), "X", IF(AND('Inserimento dati'!$B$3=$J$2, Tabella3[[#This Row],[MER]]="X"), "X",IF(AND('Inserimento dati'!$B$3=$K$2, Tabella3[[#This Row],[GIO]]="X"), "X", IF(AND('Inserimento dati'!$B$3=$L$2, Tabella3[[#This Row],[VEN]]="X"), "X","")))))</f>
        <v/>
      </c>
      <c r="U285" s="75" t="str">
        <f t="shared" ca="1" si="9"/>
        <v/>
      </c>
      <c r="V285" s="32">
        <v>45958.386770833335</v>
      </c>
    </row>
    <row r="286" spans="1:22" s="23" customFormat="1" ht="23.25" hidden="1" x14ac:dyDescent="0.2">
      <c r="A286" s="24"/>
      <c r="B286" s="24" t="str">
        <f t="shared" si="8"/>
        <v>X</v>
      </c>
      <c r="C286" s="24" t="str">
        <f>IF(OR(Tabella3[[#This Row],[LUN]]="X",Tabella3[[#This Row],[MAR]]="X",Tabella3[[#This Row],[MER]]="X",Tabella3[[#This Row],[GIO]]="X",Tabella3[[#This Row],[VEN]]="X",),"X","")</f>
        <v/>
      </c>
      <c r="D286" s="25" t="s">
        <v>1619</v>
      </c>
      <c r="E286" s="26" t="s">
        <v>2031</v>
      </c>
      <c r="F286" s="26">
        <v>1400</v>
      </c>
      <c r="G286" s="26" t="s">
        <v>2032</v>
      </c>
      <c r="H286" s="27"/>
      <c r="I286" s="27"/>
      <c r="J286" s="27"/>
      <c r="K286" s="27"/>
      <c r="L286" s="27"/>
      <c r="M286" s="26" t="s">
        <v>29</v>
      </c>
      <c r="N286" s="25"/>
      <c r="O286" s="25"/>
      <c r="P286" s="26"/>
      <c r="Q286" s="26"/>
      <c r="R286" s="28"/>
      <c r="S286" s="28" t="s">
        <v>369</v>
      </c>
      <c r="T286" s="24" t="str">
        <f ca="1">IF(AND('Inserimento dati'!$B$3=$H$2, Tabella3[[#This Row],[LUN]]="X"), "X",IF(AND('Inserimento dati'!$B$3=$I$2, Tabella3[[#This Row],[MAR]]="X"), "X", IF(AND('Inserimento dati'!$B$3=$J$2, Tabella3[[#This Row],[MER]]="X"), "X",IF(AND('Inserimento dati'!$B$3=$K$2, Tabella3[[#This Row],[GIO]]="X"), "X", IF(AND('Inserimento dati'!$B$3=$L$2, Tabella3[[#This Row],[VEN]]="X"), "X","")))))</f>
        <v/>
      </c>
      <c r="U286" s="75" t="str">
        <f t="shared" ca="1" si="9"/>
        <v/>
      </c>
      <c r="V286" s="32">
        <v>45957.408831018518</v>
      </c>
    </row>
    <row r="287" spans="1:22" s="23" customFormat="1" ht="23.25" hidden="1" x14ac:dyDescent="0.2">
      <c r="A287" s="24"/>
      <c r="B287" s="24" t="str">
        <f t="shared" si="8"/>
        <v>X</v>
      </c>
      <c r="C287" s="24" t="str">
        <f>IF(OR(Tabella3[[#This Row],[LUN]]="X",Tabella3[[#This Row],[MAR]]="X",Tabella3[[#This Row],[MER]]="X",Tabella3[[#This Row],[GIO]]="X",Tabella3[[#This Row],[VEN]]="X",),"X","")</f>
        <v/>
      </c>
      <c r="D287" s="25" t="s">
        <v>1619</v>
      </c>
      <c r="E287" s="26" t="s">
        <v>2036</v>
      </c>
      <c r="F287" s="26" t="s">
        <v>1631</v>
      </c>
      <c r="G287" s="26" t="s">
        <v>2037</v>
      </c>
      <c r="H287" s="27"/>
      <c r="I287" s="27"/>
      <c r="J287" s="27"/>
      <c r="K287" s="27"/>
      <c r="L287" s="27"/>
      <c r="M287" s="26" t="s">
        <v>29</v>
      </c>
      <c r="N287" s="25"/>
      <c r="O287" s="25"/>
      <c r="P287" s="26"/>
      <c r="Q287" s="26" t="s">
        <v>2038</v>
      </c>
      <c r="R287" s="28">
        <v>45646</v>
      </c>
      <c r="S287" s="28" t="s">
        <v>68</v>
      </c>
      <c r="T287" s="24" t="str">
        <f ca="1">IF(AND('Inserimento dati'!$B$3=$H$2, Tabella3[[#This Row],[LUN]]="X"), "X",IF(AND('Inserimento dati'!$B$3=$I$2, Tabella3[[#This Row],[MAR]]="X"), "X", IF(AND('Inserimento dati'!$B$3=$J$2, Tabella3[[#This Row],[MER]]="X"), "X",IF(AND('Inserimento dati'!$B$3=$K$2, Tabella3[[#This Row],[GIO]]="X"), "X", IF(AND('Inserimento dati'!$B$3=$L$2, Tabella3[[#This Row],[VEN]]="X"), "X","")))))</f>
        <v/>
      </c>
      <c r="U287" s="75" t="str">
        <f t="shared" ca="1" si="9"/>
        <v/>
      </c>
      <c r="V287" s="32">
        <v>45957.408796296295</v>
      </c>
    </row>
    <row r="288" spans="1:22" s="23" customFormat="1" ht="30" hidden="1" x14ac:dyDescent="0.2">
      <c r="A288" s="24"/>
      <c r="B288" s="24" t="str">
        <f t="shared" si="8"/>
        <v>X</v>
      </c>
      <c r="C288" s="24" t="str">
        <f>IF(OR(Tabella3[[#This Row],[LUN]]="X",Tabella3[[#This Row],[MAR]]="X",Tabella3[[#This Row],[MER]]="X",Tabella3[[#This Row],[GIO]]="X",Tabella3[[#This Row],[VEN]]="X",),"X","")</f>
        <v/>
      </c>
      <c r="D288" s="25" t="s">
        <v>1619</v>
      </c>
      <c r="E288" s="26" t="s">
        <v>2050</v>
      </c>
      <c r="F288" s="26">
        <v>700</v>
      </c>
      <c r="G288" s="26" t="s">
        <v>2051</v>
      </c>
      <c r="H288" s="27"/>
      <c r="I288" s="27"/>
      <c r="J288" s="27"/>
      <c r="K288" s="27"/>
      <c r="L288" s="27"/>
      <c r="M288" s="26" t="s">
        <v>29</v>
      </c>
      <c r="N288" s="25"/>
      <c r="O288" s="25"/>
      <c r="P288" s="26"/>
      <c r="Q288" s="26"/>
      <c r="R288" s="28"/>
      <c r="S288" s="28"/>
      <c r="T288" s="24" t="str">
        <f ca="1">IF(AND('Inserimento dati'!$B$3=$H$2, Tabella3[[#This Row],[LUN]]="X"), "X",IF(AND('Inserimento dati'!$B$3=$I$2, Tabella3[[#This Row],[MAR]]="X"), "X", IF(AND('Inserimento dati'!$B$3=$J$2, Tabella3[[#This Row],[MER]]="X"), "X",IF(AND('Inserimento dati'!$B$3=$K$2, Tabella3[[#This Row],[GIO]]="X"), "X", IF(AND('Inserimento dati'!$B$3=$L$2, Tabella3[[#This Row],[VEN]]="X"), "X","")))))</f>
        <v/>
      </c>
      <c r="U288" s="75" t="str">
        <f t="shared" ca="1" si="9"/>
        <v/>
      </c>
      <c r="V288" s="32">
        <v>45957.408761574072</v>
      </c>
    </row>
    <row r="289" spans="1:22" s="23" customFormat="1" ht="23.25" hidden="1" x14ac:dyDescent="0.2">
      <c r="A289" s="24"/>
      <c r="B289" s="24" t="str">
        <f t="shared" si="8"/>
        <v>X</v>
      </c>
      <c r="C289" s="24" t="str">
        <f>IF(OR(Tabella3[[#This Row],[LUN]]="X",Tabella3[[#This Row],[MAR]]="X",Tabella3[[#This Row],[MER]]="X",Tabella3[[#This Row],[GIO]]="X",Tabella3[[#This Row],[VEN]]="X",),"X","")</f>
        <v/>
      </c>
      <c r="D289" s="25" t="s">
        <v>1619</v>
      </c>
      <c r="E289" s="26" t="s">
        <v>2061</v>
      </c>
      <c r="F289" s="26">
        <v>1800</v>
      </c>
      <c r="G289" s="26" t="s">
        <v>2062</v>
      </c>
      <c r="H289" s="27"/>
      <c r="I289" s="27"/>
      <c r="J289" s="27"/>
      <c r="K289" s="27"/>
      <c r="L289" s="27"/>
      <c r="M289" s="26" t="s">
        <v>29</v>
      </c>
      <c r="N289" s="25"/>
      <c r="O289" s="25"/>
      <c r="P289" s="26"/>
      <c r="Q289" s="26" t="s">
        <v>2063</v>
      </c>
      <c r="R289" s="28"/>
      <c r="S289" s="28"/>
      <c r="T289" s="24" t="str">
        <f ca="1">IF(AND('Inserimento dati'!$B$3=$H$2, Tabella3[[#This Row],[LUN]]="X"), "X",IF(AND('Inserimento dati'!$B$3=$I$2, Tabella3[[#This Row],[MAR]]="X"), "X", IF(AND('Inserimento dati'!$B$3=$J$2, Tabella3[[#This Row],[MER]]="X"), "X",IF(AND('Inserimento dati'!$B$3=$K$2, Tabella3[[#This Row],[GIO]]="X"), "X", IF(AND('Inserimento dati'!$B$3=$L$2, Tabella3[[#This Row],[VEN]]="X"), "X","")))))</f>
        <v/>
      </c>
      <c r="U289" s="75" t="str">
        <f t="shared" ca="1" si="9"/>
        <v/>
      </c>
      <c r="V289" s="32">
        <v>45957.408726851849</v>
      </c>
    </row>
    <row r="290" spans="1:22" s="23" customFormat="1" ht="23.25" hidden="1" x14ac:dyDescent="0.2">
      <c r="A290" s="24"/>
      <c r="B290" s="24" t="str">
        <f t="shared" si="8"/>
        <v>X</v>
      </c>
      <c r="C290" s="24" t="str">
        <f>IF(OR(Tabella3[[#This Row],[LUN]]="X",Tabella3[[#This Row],[MAR]]="X",Tabella3[[#This Row],[MER]]="X",Tabella3[[#This Row],[GIO]]="X",Tabella3[[#This Row],[VEN]]="X",),"X","")</f>
        <v/>
      </c>
      <c r="D290" s="25" t="s">
        <v>1619</v>
      </c>
      <c r="E290" s="26" t="s">
        <v>2059</v>
      </c>
      <c r="F290" s="26">
        <v>800</v>
      </c>
      <c r="G290" s="26" t="s">
        <v>2060</v>
      </c>
      <c r="H290" s="27"/>
      <c r="I290" s="27"/>
      <c r="J290" s="27"/>
      <c r="K290" s="27"/>
      <c r="L290" s="27"/>
      <c r="M290" s="26" t="s">
        <v>29</v>
      </c>
      <c r="N290" s="25"/>
      <c r="O290" s="25"/>
      <c r="P290" s="26"/>
      <c r="Q290" s="26"/>
      <c r="R290" s="28"/>
      <c r="S290" s="28"/>
      <c r="T290" s="77" t="str">
        <f ca="1">IF(AND('Inserimento dati'!$B$3=$H$2, Tabella3[[#This Row],[LUN]]="X"), "X",IF(AND('Inserimento dati'!$B$3=$I$2, Tabella3[[#This Row],[MAR]]="X"), "X", IF(AND('Inserimento dati'!$B$3=$J$2, Tabella3[[#This Row],[MER]]="X"), "X",IF(AND('Inserimento dati'!$B$3=$K$2, Tabella3[[#This Row],[GIO]]="X"), "X", IF(AND('Inserimento dati'!$B$3=$L$2, Tabella3[[#This Row],[VEN]]="X"), "X","")))))</f>
        <v/>
      </c>
      <c r="U290" s="75" t="str">
        <f t="shared" ca="1" si="9"/>
        <v/>
      </c>
      <c r="V290" s="45">
        <v>45955.390833333331</v>
      </c>
    </row>
    <row r="291" spans="1:22" s="23" customFormat="1" ht="23.25" hidden="1" x14ac:dyDescent="0.2">
      <c r="A291" s="24"/>
      <c r="B291" s="24" t="str">
        <f t="shared" si="8"/>
        <v>X</v>
      </c>
      <c r="C291" s="24" t="str">
        <f>IF(OR(Tabella3[[#This Row],[LUN]]="X",Tabella3[[#This Row],[MAR]]="X",Tabella3[[#This Row],[MER]]="X",Tabella3[[#This Row],[GIO]]="X",Tabella3[[#This Row],[VEN]]="X",),"X","")</f>
        <v/>
      </c>
      <c r="D291" s="25" t="s">
        <v>1619</v>
      </c>
      <c r="E291" s="26" t="s">
        <v>2073</v>
      </c>
      <c r="F291" s="26">
        <v>800</v>
      </c>
      <c r="G291" s="26" t="s">
        <v>2074</v>
      </c>
      <c r="H291" s="27"/>
      <c r="I291" s="27"/>
      <c r="J291" s="27"/>
      <c r="K291" s="27"/>
      <c r="L291" s="27"/>
      <c r="M291" s="26" t="s">
        <v>29</v>
      </c>
      <c r="N291" s="25"/>
      <c r="O291" s="25"/>
      <c r="P291" s="26"/>
      <c r="Q291" s="26" t="s">
        <v>2075</v>
      </c>
      <c r="R291" s="28">
        <v>45643</v>
      </c>
      <c r="S291" s="28" t="s">
        <v>44</v>
      </c>
      <c r="T291" s="77" t="str">
        <f ca="1">IF(AND('Inserimento dati'!$B$3=$H$2, Tabella3[[#This Row],[LUN]]="X"), "X",IF(AND('Inserimento dati'!$B$3=$I$2, Tabella3[[#This Row],[MAR]]="X"), "X", IF(AND('Inserimento dati'!$B$3=$J$2, Tabella3[[#This Row],[MER]]="X"), "X",IF(AND('Inserimento dati'!$B$3=$K$2, Tabella3[[#This Row],[GIO]]="X"), "X", IF(AND('Inserimento dati'!$B$3=$L$2, Tabella3[[#This Row],[VEN]]="X"), "X","")))))</f>
        <v/>
      </c>
      <c r="U291" s="75" t="str">
        <f t="shared" ca="1" si="9"/>
        <v/>
      </c>
      <c r="V291" s="45">
        <v>45955.389247685183</v>
      </c>
    </row>
    <row r="292" spans="1:22" s="23" customFormat="1" ht="23.25" hidden="1" x14ac:dyDescent="0.2">
      <c r="A292" s="24"/>
      <c r="B292" s="24" t="str">
        <f t="shared" si="8"/>
        <v>X</v>
      </c>
      <c r="C292" s="24" t="str">
        <f>IF(OR(Tabella3[[#This Row],[LUN]]="X",Tabella3[[#This Row],[MAR]]="X",Tabella3[[#This Row],[MER]]="X",Tabella3[[#This Row],[GIO]]="X",Tabella3[[#This Row],[VEN]]="X",),"X","")</f>
        <v/>
      </c>
      <c r="D292" s="25" t="s">
        <v>1619</v>
      </c>
      <c r="E292" s="26" t="s">
        <v>2070</v>
      </c>
      <c r="F292" s="26">
        <v>800</v>
      </c>
      <c r="G292" s="26" t="s">
        <v>2071</v>
      </c>
      <c r="H292" s="27"/>
      <c r="I292" s="27"/>
      <c r="J292" s="27"/>
      <c r="K292" s="27"/>
      <c r="L292" s="27"/>
      <c r="M292" s="26" t="s">
        <v>29</v>
      </c>
      <c r="N292" s="25"/>
      <c r="O292" s="25"/>
      <c r="P292" s="26"/>
      <c r="Q292" s="26" t="s">
        <v>2072</v>
      </c>
      <c r="R292" s="28">
        <v>45644</v>
      </c>
      <c r="S292" s="28" t="s">
        <v>35</v>
      </c>
      <c r="T292" s="77" t="str">
        <f ca="1">IF(AND('Inserimento dati'!$B$3=$H$2, Tabella3[[#This Row],[LUN]]="X"), "X",IF(AND('Inserimento dati'!$B$3=$I$2, Tabella3[[#This Row],[MAR]]="X"), "X", IF(AND('Inserimento dati'!$B$3=$J$2, Tabella3[[#This Row],[MER]]="X"), "X",IF(AND('Inserimento dati'!$B$3=$K$2, Tabella3[[#This Row],[GIO]]="X"), "X", IF(AND('Inserimento dati'!$B$3=$L$2, Tabella3[[#This Row],[VEN]]="X"), "X","")))))</f>
        <v/>
      </c>
      <c r="U292" s="75" t="str">
        <f t="shared" ca="1" si="9"/>
        <v/>
      </c>
      <c r="V292" s="45">
        <v>45955.388437499998</v>
      </c>
    </row>
    <row r="293" spans="1:22" s="23" customFormat="1" ht="30" hidden="1" x14ac:dyDescent="0.2">
      <c r="A293" s="24"/>
      <c r="B293" s="24" t="str">
        <f t="shared" si="8"/>
        <v>X</v>
      </c>
      <c r="C293" s="24" t="str">
        <f>IF(OR(Tabella3[[#This Row],[LUN]]="X",Tabella3[[#This Row],[MAR]]="X",Tabella3[[#This Row],[MER]]="X",Tabella3[[#This Row],[GIO]]="X",Tabella3[[#This Row],[VEN]]="X",),"X","")</f>
        <v/>
      </c>
      <c r="D293" s="25" t="s">
        <v>1619</v>
      </c>
      <c r="E293" s="26" t="s">
        <v>2008</v>
      </c>
      <c r="F293" s="26">
        <v>1100</v>
      </c>
      <c r="G293" s="26" t="s">
        <v>2009</v>
      </c>
      <c r="H293" s="27"/>
      <c r="I293" s="27"/>
      <c r="J293" s="27"/>
      <c r="K293" s="27"/>
      <c r="L293" s="27"/>
      <c r="M293" s="26" t="s">
        <v>29</v>
      </c>
      <c r="N293" s="25"/>
      <c r="O293" s="25"/>
      <c r="P293" s="26"/>
      <c r="Q293" s="26" t="s">
        <v>2010</v>
      </c>
      <c r="R293" s="28">
        <v>45664</v>
      </c>
      <c r="S293" s="28" t="s">
        <v>2011</v>
      </c>
      <c r="T293" s="77" t="str">
        <f ca="1">IF(AND('Inserimento dati'!$B$3=$H$2, Tabella3[[#This Row],[LUN]]="X"), "X",IF(AND('Inserimento dati'!$B$3=$I$2, Tabella3[[#This Row],[MAR]]="X"), "X", IF(AND('Inserimento dati'!$B$3=$J$2, Tabella3[[#This Row],[MER]]="X"), "X",IF(AND('Inserimento dati'!$B$3=$K$2, Tabella3[[#This Row],[GIO]]="X"), "X", IF(AND('Inserimento dati'!$B$3=$L$2, Tabella3[[#This Row],[VEN]]="X"), "X","")))))</f>
        <v/>
      </c>
      <c r="U293" s="75" t="str">
        <f t="shared" ca="1" si="9"/>
        <v/>
      </c>
      <c r="V293" s="45">
        <v>45954.284120370372</v>
      </c>
    </row>
    <row r="294" spans="1:22" s="23" customFormat="1" ht="23.25" hidden="1" x14ac:dyDescent="0.2">
      <c r="A294" s="24"/>
      <c r="B294" s="24" t="str">
        <f t="shared" si="8"/>
        <v>X</v>
      </c>
      <c r="C294" s="24" t="str">
        <f>IF(OR(Tabella3[[#This Row],[LUN]]="X",Tabella3[[#This Row],[MAR]]="X",Tabella3[[#This Row],[MER]]="X",Tabella3[[#This Row],[GIO]]="X",Tabella3[[#This Row],[VEN]]="X",),"X","")</f>
        <v/>
      </c>
      <c r="D294" s="25" t="s">
        <v>1619</v>
      </c>
      <c r="E294" s="26" t="s">
        <v>2076</v>
      </c>
      <c r="F294" s="26">
        <v>1800</v>
      </c>
      <c r="G294" s="26" t="s">
        <v>2077</v>
      </c>
      <c r="H294" s="27"/>
      <c r="I294" s="27"/>
      <c r="J294" s="27"/>
      <c r="K294" s="27"/>
      <c r="L294" s="27"/>
      <c r="M294" s="26" t="s">
        <v>29</v>
      </c>
      <c r="N294" s="25"/>
      <c r="O294" s="25"/>
      <c r="P294" s="26"/>
      <c r="Q294" s="26"/>
      <c r="R294" s="28">
        <v>45643</v>
      </c>
      <c r="S294" s="28" t="s">
        <v>68</v>
      </c>
      <c r="T294" s="77" t="str">
        <f ca="1">IF(AND('Inserimento dati'!$B$3=$H$2, Tabella3[[#This Row],[LUN]]="X"), "X",IF(AND('Inserimento dati'!$B$3=$I$2, Tabella3[[#This Row],[MAR]]="X"), "X", IF(AND('Inserimento dati'!$B$3=$J$2, Tabella3[[#This Row],[MER]]="X"), "X",IF(AND('Inserimento dati'!$B$3=$K$2, Tabella3[[#This Row],[GIO]]="X"), "X", IF(AND('Inserimento dati'!$B$3=$L$2, Tabella3[[#This Row],[VEN]]="X"), "X","")))))</f>
        <v/>
      </c>
      <c r="U294" s="75" t="str">
        <f t="shared" ca="1" si="9"/>
        <v/>
      </c>
      <c r="V294" s="45">
        <v>45953.686874999999</v>
      </c>
    </row>
    <row r="295" spans="1:22" s="23" customFormat="1" ht="45" hidden="1" x14ac:dyDescent="0.2">
      <c r="A295" s="24"/>
      <c r="B295" s="24" t="str">
        <f t="shared" si="8"/>
        <v>X</v>
      </c>
      <c r="C295" s="24" t="str">
        <f>IF(OR(Tabella3[[#This Row],[LUN]]="X",Tabella3[[#This Row],[MAR]]="X",Tabella3[[#This Row],[MER]]="X",Tabella3[[#This Row],[GIO]]="X",Tabella3[[#This Row],[VEN]]="X",),"X","")</f>
        <v/>
      </c>
      <c r="D295" s="25" t="s">
        <v>1619</v>
      </c>
      <c r="E295" s="26" t="s">
        <v>2014</v>
      </c>
      <c r="F295" s="26">
        <v>1400</v>
      </c>
      <c r="G295" s="26" t="s">
        <v>2015</v>
      </c>
      <c r="H295" s="27"/>
      <c r="I295" s="27"/>
      <c r="J295" s="27"/>
      <c r="K295" s="27"/>
      <c r="L295" s="27"/>
      <c r="M295" s="26" t="s">
        <v>29</v>
      </c>
      <c r="N295" s="25"/>
      <c r="O295" s="25"/>
      <c r="P295" s="26"/>
      <c r="Q295" s="26" t="s">
        <v>2016</v>
      </c>
      <c r="R295" s="28">
        <v>45659</v>
      </c>
      <c r="S295" s="28" t="s">
        <v>76</v>
      </c>
      <c r="T295" s="77" t="str">
        <f ca="1">IF(AND('Inserimento dati'!$B$3=$H$2, Tabella3[[#This Row],[LUN]]="X"), "X",IF(AND('Inserimento dati'!$B$3=$I$2, Tabella3[[#This Row],[MAR]]="X"), "X", IF(AND('Inserimento dati'!$B$3=$J$2, Tabella3[[#This Row],[MER]]="X"), "X",IF(AND('Inserimento dati'!$B$3=$K$2, Tabella3[[#This Row],[GIO]]="X"), "X", IF(AND('Inserimento dati'!$B$3=$L$2, Tabella3[[#This Row],[VEN]]="X"), "X","")))))</f>
        <v/>
      </c>
      <c r="U295" s="75" t="str">
        <f t="shared" ca="1" si="9"/>
        <v/>
      </c>
      <c r="V295" s="45">
        <v>45953.686863425923</v>
      </c>
    </row>
    <row r="296" spans="1:22" s="23" customFormat="1" ht="30" hidden="1" x14ac:dyDescent="0.2">
      <c r="A296" s="24"/>
      <c r="B296" s="24" t="str">
        <f t="shared" si="8"/>
        <v>X</v>
      </c>
      <c r="C296" s="24" t="str">
        <f>IF(OR(Tabella3[[#This Row],[LUN]]="X",Tabella3[[#This Row],[MAR]]="X",Tabella3[[#This Row],[MER]]="X",Tabella3[[#This Row],[GIO]]="X",Tabella3[[#This Row],[VEN]]="X",),"X","")</f>
        <v/>
      </c>
      <c r="D296" s="25" t="s">
        <v>1619</v>
      </c>
      <c r="E296" s="26" t="s">
        <v>2017</v>
      </c>
      <c r="F296" s="26">
        <v>1400</v>
      </c>
      <c r="G296" s="26" t="s">
        <v>2018</v>
      </c>
      <c r="H296" s="27"/>
      <c r="I296" s="27"/>
      <c r="J296" s="27"/>
      <c r="K296" s="27"/>
      <c r="L296" s="27"/>
      <c r="M296" s="26" t="s">
        <v>29</v>
      </c>
      <c r="N296" s="25"/>
      <c r="O296" s="25"/>
      <c r="P296" s="26"/>
      <c r="Q296" s="26" t="s">
        <v>2019</v>
      </c>
      <c r="R296" s="28">
        <v>45659</v>
      </c>
      <c r="S296" s="28" t="s">
        <v>2020</v>
      </c>
      <c r="T296" s="77" t="str">
        <f ca="1">IF(AND('Inserimento dati'!$B$3=$H$2, Tabella3[[#This Row],[LUN]]="X"), "X",IF(AND('Inserimento dati'!$B$3=$I$2, Tabella3[[#This Row],[MAR]]="X"), "X", IF(AND('Inserimento dati'!$B$3=$J$2, Tabella3[[#This Row],[MER]]="X"), "X",IF(AND('Inserimento dati'!$B$3=$K$2, Tabella3[[#This Row],[GIO]]="X"), "X", IF(AND('Inserimento dati'!$B$3=$L$2, Tabella3[[#This Row],[VEN]]="X"), "X","")))))</f>
        <v/>
      </c>
      <c r="U296" s="75" t="str">
        <f t="shared" ca="1" si="9"/>
        <v/>
      </c>
      <c r="V296" s="45">
        <v>45953.686840277776</v>
      </c>
    </row>
    <row r="297" spans="1:22" s="23" customFormat="1" ht="30" hidden="1" x14ac:dyDescent="0.2">
      <c r="A297" s="24"/>
      <c r="B297" s="24" t="str">
        <f t="shared" si="8"/>
        <v>X</v>
      </c>
      <c r="C297" s="24" t="str">
        <f>IF(OR(Tabella3[[#This Row],[LUN]]="X",Tabella3[[#This Row],[MAR]]="X",Tabella3[[#This Row],[MER]]="X",Tabella3[[#This Row],[GIO]]="X",Tabella3[[#This Row],[VEN]]="X",),"X","")</f>
        <v/>
      </c>
      <c r="D297" s="25" t="s">
        <v>1619</v>
      </c>
      <c r="E297" s="26" t="s">
        <v>2021</v>
      </c>
      <c r="F297" s="26">
        <v>1400</v>
      </c>
      <c r="G297" s="26" t="s">
        <v>2022</v>
      </c>
      <c r="H297" s="27"/>
      <c r="I297" s="27"/>
      <c r="J297" s="27"/>
      <c r="K297" s="27"/>
      <c r="L297" s="27"/>
      <c r="M297" s="26" t="s">
        <v>29</v>
      </c>
      <c r="N297" s="25"/>
      <c r="O297" s="25"/>
      <c r="P297" s="26"/>
      <c r="Q297" s="26" t="s">
        <v>2019</v>
      </c>
      <c r="R297" s="28">
        <v>45659</v>
      </c>
      <c r="S297" s="28" t="s">
        <v>2020</v>
      </c>
      <c r="T297" s="77" t="str">
        <f ca="1">IF(AND('Inserimento dati'!$B$3=$H$2, Tabella3[[#This Row],[LUN]]="X"), "X",IF(AND('Inserimento dati'!$B$3=$I$2, Tabella3[[#This Row],[MAR]]="X"), "X", IF(AND('Inserimento dati'!$B$3=$J$2, Tabella3[[#This Row],[MER]]="X"), "X",IF(AND('Inserimento dati'!$B$3=$K$2, Tabella3[[#This Row],[GIO]]="X"), "X", IF(AND('Inserimento dati'!$B$3=$L$2, Tabella3[[#This Row],[VEN]]="X"), "X","")))))</f>
        <v/>
      </c>
      <c r="U297" s="75" t="str">
        <f t="shared" ca="1" si="9"/>
        <v/>
      </c>
      <c r="V297" s="45">
        <v>45953.68681712963</v>
      </c>
    </row>
    <row r="298" spans="1:22" s="23" customFormat="1" ht="23.25" hidden="1" x14ac:dyDescent="0.2">
      <c r="A298" s="24"/>
      <c r="B298" s="24" t="str">
        <f t="shared" si="8"/>
        <v>X</v>
      </c>
      <c r="C298" s="24" t="str">
        <f>IF(OR(Tabella3[[#This Row],[LUN]]="X",Tabella3[[#This Row],[MAR]]="X",Tabella3[[#This Row],[MER]]="X",Tabella3[[#This Row],[GIO]]="X",Tabella3[[#This Row],[VEN]]="X",),"X","")</f>
        <v/>
      </c>
      <c r="D298" s="25" t="s">
        <v>1619</v>
      </c>
      <c r="E298" s="26" t="s">
        <v>2080</v>
      </c>
      <c r="F298" s="26" t="s">
        <v>1747</v>
      </c>
      <c r="G298" s="26" t="s">
        <v>2081</v>
      </c>
      <c r="H298" s="27"/>
      <c r="I298" s="27"/>
      <c r="J298" s="27"/>
      <c r="K298" s="27"/>
      <c r="L298" s="27"/>
      <c r="M298" s="26" t="s">
        <v>29</v>
      </c>
      <c r="N298" s="25"/>
      <c r="O298" s="25"/>
      <c r="P298" s="26"/>
      <c r="Q298" s="26" t="s">
        <v>1697</v>
      </c>
      <c r="R298" s="28">
        <v>45642</v>
      </c>
      <c r="S298" s="28" t="s">
        <v>1986</v>
      </c>
      <c r="T298" s="77" t="str">
        <f ca="1">IF(AND('Inserimento dati'!$B$3=$H$2, Tabella3[[#This Row],[LUN]]="X"), "X",IF(AND('Inserimento dati'!$B$3=$I$2, Tabella3[[#This Row],[MAR]]="X"), "X", IF(AND('Inserimento dati'!$B$3=$J$2, Tabella3[[#This Row],[MER]]="X"), "X",IF(AND('Inserimento dati'!$B$3=$K$2, Tabella3[[#This Row],[GIO]]="X"), "X", IF(AND('Inserimento dati'!$B$3=$L$2, Tabella3[[#This Row],[VEN]]="X"), "X","")))))</f>
        <v/>
      </c>
      <c r="U298" s="75" t="str">
        <f t="shared" ca="1" si="9"/>
        <v/>
      </c>
      <c r="V298" s="45">
        <v>45953.576018518521</v>
      </c>
    </row>
    <row r="299" spans="1:22" s="23" customFormat="1" ht="30" hidden="1" x14ac:dyDescent="0.2">
      <c r="A299" s="24"/>
      <c r="B299" s="24" t="str">
        <f t="shared" si="8"/>
        <v>X</v>
      </c>
      <c r="C299" s="24" t="str">
        <f>IF(OR(Tabella3[[#This Row],[LUN]]="X",Tabella3[[#This Row],[MAR]]="X",Tabella3[[#This Row],[MER]]="X",Tabella3[[#This Row],[GIO]]="X",Tabella3[[#This Row],[VEN]]="X",),"X","")</f>
        <v/>
      </c>
      <c r="D299" s="25" t="s">
        <v>1619</v>
      </c>
      <c r="E299" s="26" t="s">
        <v>2084</v>
      </c>
      <c r="F299" s="26" t="s">
        <v>1631</v>
      </c>
      <c r="G299" s="26" t="s">
        <v>2085</v>
      </c>
      <c r="H299" s="27"/>
      <c r="I299" s="27"/>
      <c r="J299" s="27"/>
      <c r="K299" s="27"/>
      <c r="L299" s="27"/>
      <c r="M299" s="26" t="s">
        <v>29</v>
      </c>
      <c r="N299" s="25"/>
      <c r="O299" s="25"/>
      <c r="P299" s="26"/>
      <c r="Q299" s="26" t="s">
        <v>2086</v>
      </c>
      <c r="R299" s="28">
        <v>45642</v>
      </c>
      <c r="S299" s="28" t="s">
        <v>1595</v>
      </c>
      <c r="T299" s="77" t="str">
        <f ca="1">IF(AND('Inserimento dati'!$B$3=$H$2, Tabella3[[#This Row],[LUN]]="X"), "X",IF(AND('Inserimento dati'!$B$3=$I$2, Tabella3[[#This Row],[MAR]]="X"), "X", IF(AND('Inserimento dati'!$B$3=$J$2, Tabella3[[#This Row],[MER]]="X"), "X",IF(AND('Inserimento dati'!$B$3=$K$2, Tabella3[[#This Row],[GIO]]="X"), "X", IF(AND('Inserimento dati'!$B$3=$L$2, Tabella3[[#This Row],[VEN]]="X"), "X","")))))</f>
        <v/>
      </c>
      <c r="U299" s="75" t="str">
        <f t="shared" ca="1" si="9"/>
        <v/>
      </c>
      <c r="V299" s="45">
        <v>45953.575983796298</v>
      </c>
    </row>
    <row r="300" spans="1:22" s="23" customFormat="1" ht="23.25" hidden="1" x14ac:dyDescent="0.2">
      <c r="A300" s="24"/>
      <c r="B300" s="24" t="str">
        <f t="shared" si="8"/>
        <v>X</v>
      </c>
      <c r="C300" s="24" t="str">
        <f>IF(OR(Tabella3[[#This Row],[LUN]]="X",Tabella3[[#This Row],[MAR]]="X",Tabella3[[#This Row],[MER]]="X",Tabella3[[#This Row],[GIO]]="X",Tabella3[[#This Row],[VEN]]="X",),"X","")</f>
        <v/>
      </c>
      <c r="D300" s="25" t="s">
        <v>1619</v>
      </c>
      <c r="E300" s="26" t="s">
        <v>2067</v>
      </c>
      <c r="F300" s="26" t="s">
        <v>1804</v>
      </c>
      <c r="G300" s="26" t="s">
        <v>2068</v>
      </c>
      <c r="H300" s="27"/>
      <c r="I300" s="27"/>
      <c r="J300" s="27"/>
      <c r="K300" s="27"/>
      <c r="L300" s="27"/>
      <c r="M300" s="26" t="s">
        <v>29</v>
      </c>
      <c r="N300" s="25"/>
      <c r="O300" s="25"/>
      <c r="P300" s="26"/>
      <c r="Q300" s="26" t="s">
        <v>2069</v>
      </c>
      <c r="R300" s="28">
        <v>45644</v>
      </c>
      <c r="S300" s="28" t="s">
        <v>35</v>
      </c>
      <c r="T300" s="77" t="str">
        <f ca="1">IF(AND('Inserimento dati'!$B$3=$H$2, Tabella3[[#This Row],[LUN]]="X"), "X",IF(AND('Inserimento dati'!$B$3=$I$2, Tabella3[[#This Row],[MAR]]="X"), "X", IF(AND('Inserimento dati'!$B$3=$J$2, Tabella3[[#This Row],[MER]]="X"), "X",IF(AND('Inserimento dati'!$B$3=$K$2, Tabella3[[#This Row],[GIO]]="X"), "X", IF(AND('Inserimento dati'!$B$3=$L$2, Tabella3[[#This Row],[VEN]]="X"), "X","")))))</f>
        <v/>
      </c>
      <c r="U300" s="75" t="str">
        <f t="shared" ca="1" si="9"/>
        <v/>
      </c>
      <c r="V300" s="45">
        <v>45953.575949074075</v>
      </c>
    </row>
    <row r="301" spans="1:22" s="23" customFormat="1" ht="23.25" hidden="1" x14ac:dyDescent="0.2">
      <c r="A301" s="24"/>
      <c r="B301" s="24" t="str">
        <f t="shared" si="8"/>
        <v>X</v>
      </c>
      <c r="C301" s="24" t="str">
        <f>IF(OR(Tabella3[[#This Row],[LUN]]="X",Tabella3[[#This Row],[MAR]]="X",Tabella3[[#This Row],[MER]]="X",Tabella3[[#This Row],[GIO]]="X",Tabella3[[#This Row],[VEN]]="X",),"X","")</f>
        <v/>
      </c>
      <c r="D301" s="25" t="s">
        <v>1619</v>
      </c>
      <c r="E301" s="26" t="s">
        <v>2039</v>
      </c>
      <c r="F301" s="26">
        <v>1800</v>
      </c>
      <c r="G301" s="26" t="s">
        <v>2040</v>
      </c>
      <c r="H301" s="27"/>
      <c r="I301" s="27"/>
      <c r="J301" s="27"/>
      <c r="K301" s="27"/>
      <c r="L301" s="27"/>
      <c r="M301" s="26" t="s">
        <v>29</v>
      </c>
      <c r="N301" s="25"/>
      <c r="O301" s="25"/>
      <c r="P301" s="26"/>
      <c r="Q301" s="26" t="s">
        <v>2041</v>
      </c>
      <c r="R301" s="28">
        <v>45649</v>
      </c>
      <c r="S301" s="28" t="s">
        <v>369</v>
      </c>
      <c r="T301" s="77" t="str">
        <f ca="1">IF(AND('Inserimento dati'!$B$3=$H$2, Tabella3[[#This Row],[LUN]]="X"), "X",IF(AND('Inserimento dati'!$B$3=$I$2, Tabella3[[#This Row],[MAR]]="X"), "X", IF(AND('Inserimento dati'!$B$3=$J$2, Tabella3[[#This Row],[MER]]="X"), "X",IF(AND('Inserimento dati'!$B$3=$K$2, Tabella3[[#This Row],[GIO]]="X"), "X", IF(AND('Inserimento dati'!$B$3=$L$2, Tabella3[[#This Row],[VEN]]="X"), "X","")))))</f>
        <v/>
      </c>
      <c r="U301" s="75" t="str">
        <f t="shared" ca="1" si="9"/>
        <v/>
      </c>
      <c r="V301" s="45">
        <v>45953.575914351852</v>
      </c>
    </row>
    <row r="302" spans="1:22" s="23" customFormat="1" ht="23.25" hidden="1" x14ac:dyDescent="0.2">
      <c r="A302" s="24"/>
      <c r="B302" s="24" t="str">
        <f t="shared" si="8"/>
        <v>X</v>
      </c>
      <c r="C302" s="24" t="str">
        <f>IF(OR(Tabella3[[#This Row],[LUN]]="X",Tabella3[[#This Row],[MAR]]="X",Tabella3[[#This Row],[MER]]="X",Tabella3[[#This Row],[GIO]]="X",Tabella3[[#This Row],[VEN]]="X",),"X","")</f>
        <v/>
      </c>
      <c r="D302" s="25" t="s">
        <v>1619</v>
      </c>
      <c r="E302" s="26" t="s">
        <v>2082</v>
      </c>
      <c r="F302" s="26">
        <v>1800</v>
      </c>
      <c r="G302" s="26" t="s">
        <v>2083</v>
      </c>
      <c r="H302" s="27"/>
      <c r="I302" s="27"/>
      <c r="J302" s="27"/>
      <c r="K302" s="27"/>
      <c r="L302" s="27"/>
      <c r="M302" s="26" t="s">
        <v>29</v>
      </c>
      <c r="N302" s="25"/>
      <c r="O302" s="25"/>
      <c r="P302" s="26"/>
      <c r="Q302" s="26" t="s">
        <v>261</v>
      </c>
      <c r="R302" s="28">
        <v>45642</v>
      </c>
      <c r="S302" s="28" t="s">
        <v>68</v>
      </c>
      <c r="T302" s="77" t="str">
        <f ca="1">IF(AND('Inserimento dati'!$B$3=$H$2, Tabella3[[#This Row],[LUN]]="X"), "X",IF(AND('Inserimento dati'!$B$3=$I$2, Tabella3[[#This Row],[MAR]]="X"), "X", IF(AND('Inserimento dati'!$B$3=$J$2, Tabella3[[#This Row],[MER]]="X"), "X",IF(AND('Inserimento dati'!$B$3=$K$2, Tabella3[[#This Row],[GIO]]="X"), "X", IF(AND('Inserimento dati'!$B$3=$L$2, Tabella3[[#This Row],[VEN]]="X"), "X","")))))</f>
        <v/>
      </c>
      <c r="U302" s="75" t="str">
        <f t="shared" ca="1" si="9"/>
        <v/>
      </c>
      <c r="V302" s="45">
        <v>45953.575868055559</v>
      </c>
    </row>
    <row r="303" spans="1:22" s="23" customFormat="1" ht="30" hidden="1" x14ac:dyDescent="0.2">
      <c r="A303" s="24"/>
      <c r="B303" s="24" t="str">
        <f t="shared" ref="B303:B334" si="10">IF(OR(A303="x",A303="X"),"",IF(ISBLANK(A303),"X",""))</f>
        <v>X</v>
      </c>
      <c r="C303" s="24" t="str">
        <f>IF(OR(Tabella3[[#This Row],[LUN]]="X",Tabella3[[#This Row],[MAR]]="X",Tabella3[[#This Row],[MER]]="X",Tabella3[[#This Row],[GIO]]="X",Tabella3[[#This Row],[VEN]]="X",),"X","")</f>
        <v/>
      </c>
      <c r="D303" s="25" t="s">
        <v>1619</v>
      </c>
      <c r="E303" s="26" t="s">
        <v>2052</v>
      </c>
      <c r="F303" s="26" t="s">
        <v>1648</v>
      </c>
      <c r="G303" s="26" t="s">
        <v>2053</v>
      </c>
      <c r="H303" s="27"/>
      <c r="I303" s="27"/>
      <c r="J303" s="27"/>
      <c r="K303" s="27"/>
      <c r="L303" s="27"/>
      <c r="M303" s="26" t="s">
        <v>29</v>
      </c>
      <c r="N303" s="25"/>
      <c r="O303" s="25"/>
      <c r="P303" s="26"/>
      <c r="Q303" s="26" t="s">
        <v>2054</v>
      </c>
      <c r="R303" s="28">
        <v>45644</v>
      </c>
      <c r="S303" s="28" t="s">
        <v>1898</v>
      </c>
      <c r="T303" s="77" t="str">
        <f ca="1">IF(AND('Inserimento dati'!$B$3=$H$2, Tabella3[[#This Row],[LUN]]="X"), "X",IF(AND('Inserimento dati'!$B$3=$I$2, Tabella3[[#This Row],[MAR]]="X"), "X", IF(AND('Inserimento dati'!$B$3=$J$2, Tabella3[[#This Row],[MER]]="X"), "X",IF(AND('Inserimento dati'!$B$3=$K$2, Tabella3[[#This Row],[GIO]]="X"), "X", IF(AND('Inserimento dati'!$B$3=$L$2, Tabella3[[#This Row],[VEN]]="X"), "X","")))))</f>
        <v/>
      </c>
      <c r="U303" s="75" t="str">
        <f t="shared" ca="1" si="9"/>
        <v/>
      </c>
      <c r="V303" s="45">
        <v>45953.575833333336</v>
      </c>
    </row>
    <row r="304" spans="1:22" s="23" customFormat="1" ht="105" hidden="1" x14ac:dyDescent="0.2">
      <c r="A304" s="24"/>
      <c r="B304" s="24" t="str">
        <f t="shared" si="10"/>
        <v>X</v>
      </c>
      <c r="C304" s="24" t="str">
        <f>IF(OR(Tabella3[[#This Row],[LUN]]="X",Tabella3[[#This Row],[MAR]]="X",Tabella3[[#This Row],[MER]]="X",Tabella3[[#This Row],[GIO]]="X",Tabella3[[#This Row],[VEN]]="X",),"X","")</f>
        <v/>
      </c>
      <c r="D304" s="25" t="s">
        <v>1619</v>
      </c>
      <c r="E304" s="26" t="s">
        <v>1996</v>
      </c>
      <c r="F304" s="26" t="s">
        <v>1648</v>
      </c>
      <c r="G304" s="26" t="s">
        <v>1997</v>
      </c>
      <c r="H304" s="27"/>
      <c r="I304" s="27"/>
      <c r="J304" s="27"/>
      <c r="K304" s="27"/>
      <c r="L304" s="27"/>
      <c r="M304" s="26" t="s">
        <v>29</v>
      </c>
      <c r="N304" s="25"/>
      <c r="O304" s="25"/>
      <c r="P304" s="26"/>
      <c r="Q304" s="26" t="s">
        <v>1998</v>
      </c>
      <c r="R304" s="28">
        <v>45638</v>
      </c>
      <c r="S304" s="28" t="s">
        <v>35</v>
      </c>
      <c r="T304" s="77" t="str">
        <f ca="1">IF(AND('Inserimento dati'!$B$3=$H$2, Tabella3[[#This Row],[LUN]]="X"), "X",IF(AND('Inserimento dati'!$B$3=$I$2, Tabella3[[#This Row],[MAR]]="X"), "X", IF(AND('Inserimento dati'!$B$3=$J$2, Tabella3[[#This Row],[MER]]="X"), "X",IF(AND('Inserimento dati'!$B$3=$K$2, Tabella3[[#This Row],[GIO]]="X"), "X", IF(AND('Inserimento dati'!$B$3=$L$2, Tabella3[[#This Row],[VEN]]="X"), "X","")))))</f>
        <v/>
      </c>
      <c r="U304" s="75" t="str">
        <f t="shared" ca="1" si="9"/>
        <v/>
      </c>
      <c r="V304" s="45">
        <v>45953.575787037036</v>
      </c>
    </row>
    <row r="305" spans="1:22" s="23" customFormat="1" ht="60" hidden="1" x14ac:dyDescent="0.2">
      <c r="A305" s="24"/>
      <c r="B305" s="24" t="str">
        <f t="shared" si="10"/>
        <v>X</v>
      </c>
      <c r="C305" s="24" t="str">
        <f>IF(OR(Tabella3[[#This Row],[LUN]]="X",Tabella3[[#This Row],[MAR]]="X",Tabella3[[#This Row],[MER]]="X",Tabella3[[#This Row],[GIO]]="X",Tabella3[[#This Row],[VEN]]="X",),"X","")</f>
        <v/>
      </c>
      <c r="D305" s="25" t="s">
        <v>1619</v>
      </c>
      <c r="E305" s="26" t="s">
        <v>2001</v>
      </c>
      <c r="F305" s="26" t="s">
        <v>1648</v>
      </c>
      <c r="G305" s="26" t="s">
        <v>2002</v>
      </c>
      <c r="H305" s="27"/>
      <c r="I305" s="27"/>
      <c r="J305" s="27"/>
      <c r="K305" s="27"/>
      <c r="L305" s="27"/>
      <c r="M305" s="26" t="s">
        <v>29</v>
      </c>
      <c r="N305" s="25"/>
      <c r="O305" s="25"/>
      <c r="P305" s="26"/>
      <c r="Q305" s="26" t="s">
        <v>2003</v>
      </c>
      <c r="R305" s="28">
        <v>45665</v>
      </c>
      <c r="S305" s="28" t="s">
        <v>2004</v>
      </c>
      <c r="T305" s="77" t="str">
        <f ca="1">IF(AND('Inserimento dati'!$B$3=$H$2, Tabella3[[#This Row],[LUN]]="X"), "X",IF(AND('Inserimento dati'!$B$3=$I$2, Tabella3[[#This Row],[MAR]]="X"), "X", IF(AND('Inserimento dati'!$B$3=$J$2, Tabella3[[#This Row],[MER]]="X"), "X",IF(AND('Inserimento dati'!$B$3=$K$2, Tabella3[[#This Row],[GIO]]="X"), "X", IF(AND('Inserimento dati'!$B$3=$L$2, Tabella3[[#This Row],[VEN]]="X"), "X","")))))</f>
        <v/>
      </c>
      <c r="U305" s="75" t="str">
        <f t="shared" ca="1" si="9"/>
        <v/>
      </c>
      <c r="V305" s="45">
        <v>45952.77679398148</v>
      </c>
    </row>
    <row r="306" spans="1:22" s="23" customFormat="1" ht="30" hidden="1" x14ac:dyDescent="0.2">
      <c r="A306" s="24"/>
      <c r="B306" s="24" t="str">
        <f t="shared" si="10"/>
        <v>X</v>
      </c>
      <c r="C306" s="24" t="str">
        <f>IF(OR(Tabella3[[#This Row],[LUN]]="X",Tabella3[[#This Row],[MAR]]="X",Tabella3[[#This Row],[MER]]="X",Tabella3[[#This Row],[GIO]]="X",Tabella3[[#This Row],[VEN]]="X",),"X","")</f>
        <v/>
      </c>
      <c r="D306" s="25" t="s">
        <v>1619</v>
      </c>
      <c r="E306" s="26" t="s">
        <v>1854</v>
      </c>
      <c r="F306" s="26">
        <v>2400</v>
      </c>
      <c r="G306" s="26" t="s">
        <v>1855</v>
      </c>
      <c r="H306" s="27"/>
      <c r="I306" s="27"/>
      <c r="J306" s="27"/>
      <c r="K306" s="27"/>
      <c r="L306" s="27"/>
      <c r="M306" s="26" t="s">
        <v>29</v>
      </c>
      <c r="N306" s="25" t="s">
        <v>109</v>
      </c>
      <c r="O306" s="25"/>
      <c r="P306" s="26"/>
      <c r="Q306" s="26" t="s">
        <v>1856</v>
      </c>
      <c r="R306" s="28">
        <v>45635</v>
      </c>
      <c r="S306" s="28"/>
      <c r="T306" s="77" t="str">
        <f ca="1">IF(AND('Inserimento dati'!$B$3=$H$2, Tabella3[[#This Row],[LUN]]="X"), "X",IF(AND('Inserimento dati'!$B$3=$I$2, Tabella3[[#This Row],[MAR]]="X"), "X", IF(AND('Inserimento dati'!$B$3=$J$2, Tabella3[[#This Row],[MER]]="X"), "X",IF(AND('Inserimento dati'!$B$3=$K$2, Tabella3[[#This Row],[GIO]]="X"), "X", IF(AND('Inserimento dati'!$B$3=$L$2, Tabella3[[#This Row],[VEN]]="X"), "X","")))))</f>
        <v/>
      </c>
      <c r="U306" s="75" t="str">
        <f t="shared" ca="1" si="9"/>
        <v/>
      </c>
      <c r="V306" s="45">
        <v>45950.309224537035</v>
      </c>
    </row>
    <row r="307" spans="1:22" s="23" customFormat="1" ht="23.25" hidden="1" x14ac:dyDescent="0.2">
      <c r="A307" s="24"/>
      <c r="B307" s="24" t="str">
        <f t="shared" si="10"/>
        <v>X</v>
      </c>
      <c r="C307" s="24" t="str">
        <f>IF(OR(Tabella3[[#This Row],[LUN]]="X",Tabella3[[#This Row],[MAR]]="X",Tabella3[[#This Row],[MER]]="X",Tabella3[[#This Row],[GIO]]="X",Tabella3[[#This Row],[VEN]]="X",),"X","")</f>
        <v/>
      </c>
      <c r="D307" s="25" t="s">
        <v>1619</v>
      </c>
      <c r="E307" s="26" t="s">
        <v>2055</v>
      </c>
      <c r="F307" s="26">
        <v>800</v>
      </c>
      <c r="G307" s="26" t="s">
        <v>2056</v>
      </c>
      <c r="H307" s="27"/>
      <c r="I307" s="27"/>
      <c r="J307" s="27"/>
      <c r="K307" s="27"/>
      <c r="L307" s="27"/>
      <c r="M307" s="26" t="s">
        <v>29</v>
      </c>
      <c r="N307" s="25"/>
      <c r="O307" s="25"/>
      <c r="P307" s="26"/>
      <c r="Q307" s="26"/>
      <c r="R307" s="28">
        <v>45642</v>
      </c>
      <c r="S307" s="28" t="s">
        <v>68</v>
      </c>
      <c r="T307" s="77" t="str">
        <f ca="1">IF(AND('Inserimento dati'!$B$3=$H$2, Tabella3[[#This Row],[LUN]]="X"), "X",IF(AND('Inserimento dati'!$B$3=$I$2, Tabella3[[#This Row],[MAR]]="X"), "X", IF(AND('Inserimento dati'!$B$3=$J$2, Tabella3[[#This Row],[MER]]="X"), "X",IF(AND('Inserimento dati'!$B$3=$K$2, Tabella3[[#This Row],[GIO]]="X"), "X", IF(AND('Inserimento dati'!$B$3=$L$2, Tabella3[[#This Row],[VEN]]="X"), "X","")))))</f>
        <v/>
      </c>
      <c r="U307" s="75" t="str">
        <f t="shared" ca="1" si="9"/>
        <v/>
      </c>
      <c r="V307" s="45">
        <v>45947.585486111115</v>
      </c>
    </row>
    <row r="308" spans="1:22" s="23" customFormat="1" ht="23.25" hidden="1" x14ac:dyDescent="0.2">
      <c r="A308" s="24"/>
      <c r="B308" s="24" t="str">
        <f t="shared" si="10"/>
        <v>X</v>
      </c>
      <c r="C308" s="24" t="str">
        <f>IF(OR(Tabella3[[#This Row],[LUN]]="X",Tabella3[[#This Row],[MAR]]="X",Tabella3[[#This Row],[MER]]="X",Tabella3[[#This Row],[GIO]]="X",Tabella3[[#This Row],[VEN]]="X",),"X","")</f>
        <v/>
      </c>
      <c r="D308" s="25" t="s">
        <v>1619</v>
      </c>
      <c r="E308" s="26" t="s">
        <v>2057</v>
      </c>
      <c r="F308" s="26">
        <v>700</v>
      </c>
      <c r="G308" s="26" t="s">
        <v>2058</v>
      </c>
      <c r="H308" s="27"/>
      <c r="I308" s="27"/>
      <c r="J308" s="27"/>
      <c r="K308" s="27"/>
      <c r="L308" s="27"/>
      <c r="M308" s="26" t="s">
        <v>29</v>
      </c>
      <c r="N308" s="25"/>
      <c r="O308" s="25"/>
      <c r="P308" s="26"/>
      <c r="Q308" s="26"/>
      <c r="R308" s="28"/>
      <c r="S308" s="28"/>
      <c r="T308" s="77" t="str">
        <f ca="1">IF(AND('Inserimento dati'!$B$3=$H$2, Tabella3[[#This Row],[LUN]]="X"), "X",IF(AND('Inserimento dati'!$B$3=$I$2, Tabella3[[#This Row],[MAR]]="X"), "X", IF(AND('Inserimento dati'!$B$3=$J$2, Tabella3[[#This Row],[MER]]="X"), "X",IF(AND('Inserimento dati'!$B$3=$K$2, Tabella3[[#This Row],[GIO]]="X"), "X", IF(AND('Inserimento dati'!$B$3=$L$2, Tabella3[[#This Row],[VEN]]="X"), "X","")))))</f>
        <v/>
      </c>
      <c r="U308" s="75" t="str">
        <f t="shared" ca="1" si="9"/>
        <v/>
      </c>
      <c r="V308" s="45">
        <v>45939.57953703704</v>
      </c>
    </row>
    <row r="309" spans="1:22" s="23" customFormat="1" ht="30" hidden="1" x14ac:dyDescent="0.2">
      <c r="A309" s="24"/>
      <c r="B309" s="24" t="str">
        <f t="shared" si="10"/>
        <v>X</v>
      </c>
      <c r="C309" s="24" t="str">
        <f>IF(OR(Tabella3[[#This Row],[LUN]]="X",Tabella3[[#This Row],[MAR]]="X",Tabella3[[#This Row],[MER]]="X",Tabella3[[#This Row],[GIO]]="X",Tabella3[[#This Row],[VEN]]="X",),"X","")</f>
        <v/>
      </c>
      <c r="D309" s="25" t="s">
        <v>1619</v>
      </c>
      <c r="E309" s="26" t="s">
        <v>1987</v>
      </c>
      <c r="F309" s="26" t="s">
        <v>1683</v>
      </c>
      <c r="G309" s="26" t="s">
        <v>1988</v>
      </c>
      <c r="H309" s="27"/>
      <c r="I309" s="27"/>
      <c r="J309" s="27"/>
      <c r="K309" s="27"/>
      <c r="L309" s="27"/>
      <c r="M309" s="26" t="s">
        <v>29</v>
      </c>
      <c r="N309" s="25"/>
      <c r="O309" s="25"/>
      <c r="P309" s="26"/>
      <c r="Q309" s="26" t="s">
        <v>1989</v>
      </c>
      <c r="R309" s="28">
        <v>45644</v>
      </c>
      <c r="S309" s="28" t="s">
        <v>35</v>
      </c>
      <c r="T309" s="77" t="str">
        <f ca="1">IF(AND('Inserimento dati'!$B$3=$H$2, Tabella3[[#This Row],[LUN]]="X"), "X",IF(AND('Inserimento dati'!$B$3=$I$2, Tabella3[[#This Row],[MAR]]="X"), "X", IF(AND('Inserimento dati'!$B$3=$J$2, Tabella3[[#This Row],[MER]]="X"), "X",IF(AND('Inserimento dati'!$B$3=$K$2, Tabella3[[#This Row],[GIO]]="X"), "X", IF(AND('Inserimento dati'!$B$3=$L$2, Tabella3[[#This Row],[VEN]]="X"), "X","")))))</f>
        <v/>
      </c>
      <c r="U309" s="75" t="str">
        <f t="shared" ca="1" si="9"/>
        <v/>
      </c>
      <c r="V309" s="45">
        <v>45939.418657407405</v>
      </c>
    </row>
    <row r="310" spans="1:22" s="23" customFormat="1" ht="23.25" hidden="1" x14ac:dyDescent="0.2">
      <c r="A310" s="24"/>
      <c r="B310" s="24" t="str">
        <f t="shared" si="10"/>
        <v>X</v>
      </c>
      <c r="C310" s="24" t="str">
        <f>IF(OR(Tabella3[[#This Row],[LUN]]="X",Tabella3[[#This Row],[MAR]]="X",Tabella3[[#This Row],[MER]]="X",Tabella3[[#This Row],[GIO]]="X",Tabella3[[#This Row],[VEN]]="X",),"X","")</f>
        <v/>
      </c>
      <c r="D310" s="25" t="s">
        <v>1619</v>
      </c>
      <c r="E310" s="26" t="s">
        <v>1973</v>
      </c>
      <c r="F310" s="26" t="s">
        <v>1804</v>
      </c>
      <c r="G310" s="26" t="s">
        <v>1974</v>
      </c>
      <c r="H310" s="27"/>
      <c r="I310" s="27"/>
      <c r="J310" s="27"/>
      <c r="K310" s="27"/>
      <c r="L310" s="27"/>
      <c r="M310" s="26" t="s">
        <v>29</v>
      </c>
      <c r="N310" s="25"/>
      <c r="O310" s="25"/>
      <c r="P310" s="26"/>
      <c r="Q310" s="26" t="s">
        <v>1975</v>
      </c>
      <c r="R310" s="28">
        <v>45308</v>
      </c>
      <c r="S310" s="28" t="s">
        <v>68</v>
      </c>
      <c r="T310" s="77" t="str">
        <f ca="1">IF(AND('Inserimento dati'!$B$3=$H$2, Tabella3[[#This Row],[LUN]]="X"), "X",IF(AND('Inserimento dati'!$B$3=$I$2, Tabella3[[#This Row],[MAR]]="X"), "X", IF(AND('Inserimento dati'!$B$3=$J$2, Tabella3[[#This Row],[MER]]="X"), "X",IF(AND('Inserimento dati'!$B$3=$K$2, Tabella3[[#This Row],[GIO]]="X"), "X", IF(AND('Inserimento dati'!$B$3=$L$2, Tabella3[[#This Row],[VEN]]="X"), "X","")))))</f>
        <v/>
      </c>
      <c r="U310" s="75" t="str">
        <f t="shared" ca="1" si="9"/>
        <v/>
      </c>
      <c r="V310" s="45">
        <v>45939.418634259258</v>
      </c>
    </row>
    <row r="311" spans="1:22" s="23" customFormat="1" ht="23.25" hidden="1" x14ac:dyDescent="0.2">
      <c r="A311" s="24"/>
      <c r="B311" s="24" t="str">
        <f t="shared" si="10"/>
        <v>X</v>
      </c>
      <c r="C311" s="24" t="str">
        <f>IF(OR(Tabella3[[#This Row],[LUN]]="X",Tabella3[[#This Row],[MAR]]="X",Tabella3[[#This Row],[MER]]="X",Tabella3[[#This Row],[GIO]]="X",Tabella3[[#This Row],[VEN]]="X",),"X","")</f>
        <v/>
      </c>
      <c r="D311" s="25" t="s">
        <v>1619</v>
      </c>
      <c r="E311" s="26" t="s">
        <v>2107</v>
      </c>
      <c r="F311" s="26">
        <v>2200</v>
      </c>
      <c r="G311" s="26" t="s">
        <v>2108</v>
      </c>
      <c r="H311" s="27"/>
      <c r="I311" s="27"/>
      <c r="J311" s="27"/>
      <c r="K311" s="27"/>
      <c r="L311" s="27"/>
      <c r="M311" s="26" t="s">
        <v>29</v>
      </c>
      <c r="N311" s="25"/>
      <c r="O311" s="25"/>
      <c r="P311" s="26"/>
      <c r="Q311" s="26"/>
      <c r="R311" s="28">
        <v>45631</v>
      </c>
      <c r="S311" s="28"/>
      <c r="T311" s="77" t="str">
        <f ca="1">IF(AND('Inserimento dati'!$B$3=$H$2, Tabella3[[#This Row],[LUN]]="X"), "X",IF(AND('Inserimento dati'!$B$3=$I$2, Tabella3[[#This Row],[MAR]]="X"), "X", IF(AND('Inserimento dati'!$B$3=$J$2, Tabella3[[#This Row],[MER]]="X"), "X",IF(AND('Inserimento dati'!$B$3=$K$2, Tabella3[[#This Row],[GIO]]="X"), "X", IF(AND('Inserimento dati'!$B$3=$L$2, Tabella3[[#This Row],[VEN]]="X"), "X","")))))</f>
        <v/>
      </c>
      <c r="U311" s="75" t="str">
        <f t="shared" ca="1" si="9"/>
        <v/>
      </c>
      <c r="V311" s="45">
        <v>45939.418611111112</v>
      </c>
    </row>
    <row r="312" spans="1:22" s="23" customFormat="1" ht="23.25" hidden="1" x14ac:dyDescent="0.2">
      <c r="A312" s="24"/>
      <c r="B312" s="24" t="str">
        <f t="shared" si="10"/>
        <v>X</v>
      </c>
      <c r="C312" s="24" t="str">
        <f>IF(OR(Tabella3[[#This Row],[LUN]]="X",Tabella3[[#This Row],[MAR]]="X",Tabella3[[#This Row],[MER]]="X",Tabella3[[#This Row],[GIO]]="X",Tabella3[[#This Row],[VEN]]="X",),"X","")</f>
        <v/>
      </c>
      <c r="D312" s="25" t="s">
        <v>1619</v>
      </c>
      <c r="E312" s="26" t="s">
        <v>2109</v>
      </c>
      <c r="F312" s="26">
        <v>2200</v>
      </c>
      <c r="G312" s="26" t="s">
        <v>2110</v>
      </c>
      <c r="H312" s="27"/>
      <c r="I312" s="27"/>
      <c r="J312" s="27"/>
      <c r="K312" s="27"/>
      <c r="L312" s="27"/>
      <c r="M312" s="26" t="s">
        <v>29</v>
      </c>
      <c r="N312" s="25"/>
      <c r="O312" s="25"/>
      <c r="P312" s="26"/>
      <c r="Q312" s="26"/>
      <c r="R312" s="28">
        <v>45631</v>
      </c>
      <c r="S312" s="28"/>
      <c r="T312" s="77" t="str">
        <f ca="1">IF(AND('Inserimento dati'!$B$3=$H$2, Tabella3[[#This Row],[LUN]]="X"), "X",IF(AND('Inserimento dati'!$B$3=$I$2, Tabella3[[#This Row],[MAR]]="X"), "X", IF(AND('Inserimento dati'!$B$3=$J$2, Tabella3[[#This Row],[MER]]="X"), "X",IF(AND('Inserimento dati'!$B$3=$K$2, Tabella3[[#This Row],[GIO]]="X"), "X", IF(AND('Inserimento dati'!$B$3=$L$2, Tabella3[[#This Row],[VEN]]="X"), "X","")))))</f>
        <v/>
      </c>
      <c r="U312" s="75" t="str">
        <f t="shared" ca="1" si="9"/>
        <v/>
      </c>
      <c r="V312" s="45">
        <v>45939.418587962966</v>
      </c>
    </row>
    <row r="313" spans="1:22" s="23" customFormat="1" ht="60" hidden="1" x14ac:dyDescent="0.2">
      <c r="A313" s="24"/>
      <c r="B313" s="24" t="str">
        <f t="shared" si="10"/>
        <v>X</v>
      </c>
      <c r="C313" s="24" t="str">
        <f>IF(OR(Tabella3[[#This Row],[LUN]]="X",Tabella3[[#This Row],[MAR]]="X",Tabella3[[#This Row],[MER]]="X",Tabella3[[#This Row],[GIO]]="X",Tabella3[[#This Row],[VEN]]="X",),"X","")</f>
        <v/>
      </c>
      <c r="D313" s="25" t="s">
        <v>1619</v>
      </c>
      <c r="E313" s="26" t="s">
        <v>1980</v>
      </c>
      <c r="F313" s="26">
        <v>2200</v>
      </c>
      <c r="G313" s="26" t="s">
        <v>1981</v>
      </c>
      <c r="H313" s="27"/>
      <c r="I313" s="27"/>
      <c r="J313" s="27"/>
      <c r="K313" s="27"/>
      <c r="L313" s="27"/>
      <c r="M313" s="26" t="s">
        <v>29</v>
      </c>
      <c r="N313" s="25"/>
      <c r="O313" s="25"/>
      <c r="P313" s="26"/>
      <c r="Q313" s="26" t="s">
        <v>1982</v>
      </c>
      <c r="R313" s="28">
        <v>45659</v>
      </c>
      <c r="S313" s="28" t="s">
        <v>64</v>
      </c>
      <c r="T313" s="77" t="str">
        <f ca="1">IF(AND('Inserimento dati'!$B$3=$H$2, Tabella3[[#This Row],[LUN]]="X"), "X",IF(AND('Inserimento dati'!$B$3=$I$2, Tabella3[[#This Row],[MAR]]="X"), "X", IF(AND('Inserimento dati'!$B$3=$J$2, Tabella3[[#This Row],[MER]]="X"), "X",IF(AND('Inserimento dati'!$B$3=$K$2, Tabella3[[#This Row],[GIO]]="X"), "X", IF(AND('Inserimento dati'!$B$3=$L$2, Tabella3[[#This Row],[VEN]]="X"), "X","")))))</f>
        <v/>
      </c>
      <c r="U313" s="75" t="str">
        <f t="shared" ca="1" si="9"/>
        <v/>
      </c>
      <c r="V313" s="45">
        <v>45938.299224537041</v>
      </c>
    </row>
    <row r="314" spans="1:22" s="23" customFormat="1" ht="30" hidden="1" x14ac:dyDescent="0.2">
      <c r="A314" s="24"/>
      <c r="B314" s="24" t="str">
        <f t="shared" si="10"/>
        <v>X</v>
      </c>
      <c r="C314" s="24" t="str">
        <f>IF(OR(Tabella3[[#This Row],[LUN]]="X",Tabella3[[#This Row],[MAR]]="X",Tabella3[[#This Row],[MER]]="X",Tabella3[[#This Row],[GIO]]="X",Tabella3[[#This Row],[VEN]]="X",),"X","")</f>
        <v/>
      </c>
      <c r="D314" s="25" t="s">
        <v>1619</v>
      </c>
      <c r="E314" s="26" t="s">
        <v>2098</v>
      </c>
      <c r="F314" s="26">
        <v>2400</v>
      </c>
      <c r="G314" s="26" t="s">
        <v>2099</v>
      </c>
      <c r="H314" s="27"/>
      <c r="I314" s="27"/>
      <c r="J314" s="27"/>
      <c r="K314" s="27"/>
      <c r="L314" s="27"/>
      <c r="M314" s="26" t="s">
        <v>29</v>
      </c>
      <c r="N314" s="25"/>
      <c r="O314" s="25"/>
      <c r="P314" s="26"/>
      <c r="Q314" s="26" t="s">
        <v>2100</v>
      </c>
      <c r="R314" s="28">
        <v>45635</v>
      </c>
      <c r="S314" s="28" t="s">
        <v>35</v>
      </c>
      <c r="T314" s="77" t="str">
        <f ca="1">IF(AND('Inserimento dati'!$B$3=$H$2, Tabella3[[#This Row],[LUN]]="X"), "X",IF(AND('Inserimento dati'!$B$3=$I$2, Tabella3[[#This Row],[MAR]]="X"), "X", IF(AND('Inserimento dati'!$B$3=$J$2, Tabella3[[#This Row],[MER]]="X"), "X",IF(AND('Inserimento dati'!$B$3=$K$2, Tabella3[[#This Row],[GIO]]="X"), "X", IF(AND('Inserimento dati'!$B$3=$L$2, Tabella3[[#This Row],[VEN]]="X"), "X","")))))</f>
        <v/>
      </c>
      <c r="U314" s="75" t="str">
        <f t="shared" ca="1" si="9"/>
        <v/>
      </c>
      <c r="V314" s="45">
        <v>45938.299178240741</v>
      </c>
    </row>
    <row r="315" spans="1:22" s="23" customFormat="1" ht="30" hidden="1" x14ac:dyDescent="0.2">
      <c r="A315" s="24"/>
      <c r="B315" s="24" t="str">
        <f t="shared" si="10"/>
        <v>X</v>
      </c>
      <c r="C315" s="24" t="str">
        <f>IF(OR(Tabella3[[#This Row],[LUN]]="X",Tabella3[[#This Row],[MAR]]="X",Tabella3[[#This Row],[MER]]="X",Tabella3[[#This Row],[GIO]]="X",Tabella3[[#This Row],[VEN]]="X",),"X","")</f>
        <v/>
      </c>
      <c r="D315" s="25" t="s">
        <v>1619</v>
      </c>
      <c r="E315" s="26" t="s">
        <v>1876</v>
      </c>
      <c r="F315" s="26">
        <v>1100</v>
      </c>
      <c r="G315" s="26" t="s">
        <v>1877</v>
      </c>
      <c r="H315" s="27"/>
      <c r="I315" s="27"/>
      <c r="J315" s="27"/>
      <c r="K315" s="27"/>
      <c r="L315" s="27"/>
      <c r="M315" s="26" t="s">
        <v>29</v>
      </c>
      <c r="N315" s="25"/>
      <c r="O315" s="25"/>
      <c r="P315" s="26"/>
      <c r="Q315" s="26" t="s">
        <v>1878</v>
      </c>
      <c r="R315" s="28">
        <v>45637</v>
      </c>
      <c r="S315" s="28" t="s">
        <v>1875</v>
      </c>
      <c r="T315" s="77" t="str">
        <f ca="1">IF(AND('Inserimento dati'!$B$3=$H$2, Tabella3[[#This Row],[LUN]]="X"), "X",IF(AND('Inserimento dati'!$B$3=$I$2, Tabella3[[#This Row],[MAR]]="X"), "X", IF(AND('Inserimento dati'!$B$3=$J$2, Tabella3[[#This Row],[MER]]="X"), "X",IF(AND('Inserimento dati'!$B$3=$K$2, Tabella3[[#This Row],[GIO]]="X"), "X", IF(AND('Inserimento dati'!$B$3=$L$2, Tabella3[[#This Row],[VEN]]="X"), "X","")))))</f>
        <v/>
      </c>
      <c r="U315" s="75" t="str">
        <f t="shared" ca="1" si="9"/>
        <v xml:space="preserve"> 1020094</v>
      </c>
      <c r="V315" s="45">
        <v>45938.299155092594</v>
      </c>
    </row>
    <row r="316" spans="1:22" s="23" customFormat="1" ht="30" hidden="1" x14ac:dyDescent="0.2">
      <c r="A316" s="24"/>
      <c r="B316" s="24" t="str">
        <f t="shared" si="10"/>
        <v>X</v>
      </c>
      <c r="C316" s="24" t="str">
        <f>IF(OR(Tabella3[[#This Row],[LUN]]="X",Tabella3[[#This Row],[MAR]]="X",Tabella3[[#This Row],[MER]]="X",Tabella3[[#This Row],[GIO]]="X",Tabella3[[#This Row],[VEN]]="X",),"X","")</f>
        <v/>
      </c>
      <c r="D316" s="25" t="s">
        <v>1619</v>
      </c>
      <c r="E316" s="26" t="s">
        <v>1872</v>
      </c>
      <c r="F316" s="26">
        <v>1100</v>
      </c>
      <c r="G316" s="26" t="s">
        <v>1873</v>
      </c>
      <c r="H316" s="27"/>
      <c r="I316" s="27"/>
      <c r="J316" s="27"/>
      <c r="K316" s="27"/>
      <c r="L316" s="27"/>
      <c r="M316" s="26" t="s">
        <v>29</v>
      </c>
      <c r="N316" s="25"/>
      <c r="O316" s="25"/>
      <c r="P316" s="26"/>
      <c r="Q316" s="26" t="s">
        <v>1874</v>
      </c>
      <c r="R316" s="28">
        <v>45637</v>
      </c>
      <c r="S316" s="28" t="s">
        <v>1875</v>
      </c>
      <c r="T316" s="77" t="str">
        <f ca="1">IF(AND('Inserimento dati'!$B$3=$H$2, Tabella3[[#This Row],[LUN]]="X"), "X",IF(AND('Inserimento dati'!$B$3=$I$2, Tabella3[[#This Row],[MAR]]="X"), "X", IF(AND('Inserimento dati'!$B$3=$J$2, Tabella3[[#This Row],[MER]]="X"), "X",IF(AND('Inserimento dati'!$B$3=$K$2, Tabella3[[#This Row],[GIO]]="X"), "X", IF(AND('Inserimento dati'!$B$3=$L$2, Tabella3[[#This Row],[VEN]]="X"), "X","")))))</f>
        <v/>
      </c>
      <c r="U316" s="75" t="str">
        <f t="shared" ca="1" si="9"/>
        <v xml:space="preserve"> 1020094</v>
      </c>
      <c r="V316" s="45">
        <v>45938.299131944441</v>
      </c>
    </row>
    <row r="317" spans="1:22" s="23" customFormat="1" ht="23.25" hidden="1" x14ac:dyDescent="0.2">
      <c r="A317" s="24"/>
      <c r="B317" s="24" t="str">
        <f t="shared" si="10"/>
        <v>X</v>
      </c>
      <c r="C317" s="24" t="str">
        <f>IF(OR(Tabella3[[#This Row],[LUN]]="X",Tabella3[[#This Row],[MAR]]="X",Tabella3[[#This Row],[MER]]="X",Tabella3[[#This Row],[GIO]]="X",Tabella3[[#This Row],[VEN]]="X",),"X","")</f>
        <v/>
      </c>
      <c r="D317" s="25" t="s">
        <v>1619</v>
      </c>
      <c r="E317" s="26" t="s">
        <v>2089</v>
      </c>
      <c r="F317" s="26" t="s">
        <v>1661</v>
      </c>
      <c r="G317" s="26" t="s">
        <v>2090</v>
      </c>
      <c r="H317" s="27"/>
      <c r="I317" s="27"/>
      <c r="J317" s="27"/>
      <c r="K317" s="27"/>
      <c r="L317" s="27"/>
      <c r="M317" s="26" t="s">
        <v>29</v>
      </c>
      <c r="N317" s="25"/>
      <c r="O317" s="25"/>
      <c r="P317" s="26"/>
      <c r="Q317" s="26" t="s">
        <v>2091</v>
      </c>
      <c r="R317" s="28">
        <v>45636</v>
      </c>
      <c r="S317" s="28" t="s">
        <v>68</v>
      </c>
      <c r="T317" s="77" t="str">
        <f ca="1">IF(AND('Inserimento dati'!$B$3=$H$2, Tabella3[[#This Row],[LUN]]="X"), "X",IF(AND('Inserimento dati'!$B$3=$I$2, Tabella3[[#This Row],[MAR]]="X"), "X", IF(AND('Inserimento dati'!$B$3=$J$2, Tabella3[[#This Row],[MER]]="X"), "X",IF(AND('Inserimento dati'!$B$3=$K$2, Tabella3[[#This Row],[GIO]]="X"), "X", IF(AND('Inserimento dati'!$B$3=$L$2, Tabella3[[#This Row],[VEN]]="X"), "X","")))))</f>
        <v/>
      </c>
      <c r="U317" s="75" t="str">
        <f t="shared" ca="1" si="9"/>
        <v xml:space="preserve"> 1021220</v>
      </c>
      <c r="V317" s="45">
        <v>45938.299108796295</v>
      </c>
    </row>
    <row r="318" spans="1:22" s="23" customFormat="1" ht="23.25" hidden="1" x14ac:dyDescent="0.2">
      <c r="A318" s="24"/>
      <c r="B318" s="24" t="str">
        <f t="shared" si="10"/>
        <v>X</v>
      </c>
      <c r="C318" s="24" t="str">
        <f>IF(OR(Tabella3[[#This Row],[LUN]]="X",Tabella3[[#This Row],[MAR]]="X",Tabella3[[#This Row],[MER]]="X",Tabella3[[#This Row],[GIO]]="X",Tabella3[[#This Row],[VEN]]="X",),"X","")</f>
        <v/>
      </c>
      <c r="D318" s="25" t="s">
        <v>1619</v>
      </c>
      <c r="E318" s="26" t="s">
        <v>2121</v>
      </c>
      <c r="F318" s="26" t="s">
        <v>2122</v>
      </c>
      <c r="G318" s="26" t="s">
        <v>2123</v>
      </c>
      <c r="H318" s="27"/>
      <c r="I318" s="27"/>
      <c r="J318" s="27"/>
      <c r="K318" s="27"/>
      <c r="L318" s="27"/>
      <c r="M318" s="26" t="s">
        <v>29</v>
      </c>
      <c r="N318" s="25"/>
      <c r="O318" s="25"/>
      <c r="P318" s="26"/>
      <c r="Q318" s="26"/>
      <c r="R318" s="28">
        <v>45623</v>
      </c>
      <c r="S318" s="28"/>
      <c r="T318" s="77" t="str">
        <f ca="1">IF(AND('Inserimento dati'!$B$3=$H$2, Tabella3[[#This Row],[LUN]]="X"), "X",IF(AND('Inserimento dati'!$B$3=$I$2, Tabella3[[#This Row],[MAR]]="X"), "X", IF(AND('Inserimento dati'!$B$3=$J$2, Tabella3[[#This Row],[MER]]="X"), "X",IF(AND('Inserimento dati'!$B$3=$K$2, Tabella3[[#This Row],[GIO]]="X"), "X", IF(AND('Inserimento dati'!$B$3=$L$2, Tabella3[[#This Row],[VEN]]="X"), "X","")))))</f>
        <v/>
      </c>
      <c r="U318" s="75" t="str">
        <f t="shared" ca="1" si="9"/>
        <v/>
      </c>
      <c r="V318" s="45">
        <v>45938.299062500002</v>
      </c>
    </row>
    <row r="319" spans="1:22" s="23" customFormat="1" ht="23.25" hidden="1" x14ac:dyDescent="0.2">
      <c r="A319" s="24"/>
      <c r="B319" s="24" t="str">
        <f t="shared" si="10"/>
        <v>X</v>
      </c>
      <c r="C319" s="24" t="str">
        <f>IF(OR(Tabella3[[#This Row],[LUN]]="X",Tabella3[[#This Row],[MAR]]="X",Tabella3[[#This Row],[MER]]="X",Tabella3[[#This Row],[GIO]]="X",Tabella3[[#This Row],[VEN]]="X",),"X","")</f>
        <v/>
      </c>
      <c r="D319" s="25" t="s">
        <v>1619</v>
      </c>
      <c r="E319" s="26" t="s">
        <v>2064</v>
      </c>
      <c r="F319" s="26" t="s">
        <v>1773</v>
      </c>
      <c r="G319" s="26" t="s">
        <v>2065</v>
      </c>
      <c r="H319" s="27"/>
      <c r="I319" s="27"/>
      <c r="J319" s="27"/>
      <c r="K319" s="27"/>
      <c r="L319" s="27"/>
      <c r="M319" s="26" t="s">
        <v>29</v>
      </c>
      <c r="N319" s="25"/>
      <c r="O319" s="25"/>
      <c r="P319" s="26"/>
      <c r="Q319" s="26" t="s">
        <v>2066</v>
      </c>
      <c r="R319" s="28">
        <v>45645</v>
      </c>
      <c r="S319" s="28" t="s">
        <v>35</v>
      </c>
      <c r="T319" s="77" t="str">
        <f ca="1">IF(AND('Inserimento dati'!$B$3=$H$2, Tabella3[[#This Row],[LUN]]="X"), "X",IF(AND('Inserimento dati'!$B$3=$I$2, Tabella3[[#This Row],[MAR]]="X"), "X", IF(AND('Inserimento dati'!$B$3=$J$2, Tabella3[[#This Row],[MER]]="X"), "X",IF(AND('Inserimento dati'!$B$3=$K$2, Tabella3[[#This Row],[GIO]]="X"), "X", IF(AND('Inserimento dati'!$B$3=$L$2, Tabella3[[#This Row],[VEN]]="X"), "X","")))))</f>
        <v/>
      </c>
      <c r="U319" s="75" t="str">
        <f t="shared" ca="1" si="9"/>
        <v xml:space="preserve"> 1020692</v>
      </c>
      <c r="V319" s="45">
        <v>45938.299039351848</v>
      </c>
    </row>
    <row r="320" spans="1:22" s="23" customFormat="1" ht="30" hidden="1" x14ac:dyDescent="0.2">
      <c r="A320" s="24"/>
      <c r="B320" s="24" t="str">
        <f t="shared" si="10"/>
        <v>X</v>
      </c>
      <c r="C320" s="24" t="str">
        <f>IF(OR(Tabella3[[#This Row],[LUN]]="X",Tabella3[[#This Row],[MAR]]="X",Tabella3[[#This Row],[MER]]="X",Tabella3[[#This Row],[GIO]]="X",Tabella3[[#This Row],[VEN]]="X",),"X","")</f>
        <v/>
      </c>
      <c r="D320" s="25" t="s">
        <v>1619</v>
      </c>
      <c r="E320" s="26" t="s">
        <v>2087</v>
      </c>
      <c r="F320" s="26" t="s">
        <v>1804</v>
      </c>
      <c r="G320" s="26" t="s">
        <v>2088</v>
      </c>
      <c r="H320" s="27"/>
      <c r="I320" s="27"/>
      <c r="J320" s="27"/>
      <c r="K320" s="27"/>
      <c r="L320" s="27"/>
      <c r="M320" s="26" t="s">
        <v>29</v>
      </c>
      <c r="N320" s="25"/>
      <c r="O320" s="25"/>
      <c r="P320" s="26"/>
      <c r="Q320" s="26"/>
      <c r="R320" s="28">
        <v>45638</v>
      </c>
      <c r="S320" s="28" t="s">
        <v>76</v>
      </c>
      <c r="T320" s="77" t="str">
        <f ca="1">IF(AND('Inserimento dati'!$B$3=$H$2, Tabella3[[#This Row],[LUN]]="X"), "X",IF(AND('Inserimento dati'!$B$3=$I$2, Tabella3[[#This Row],[MAR]]="X"), "X", IF(AND('Inserimento dati'!$B$3=$J$2, Tabella3[[#This Row],[MER]]="X"), "X",IF(AND('Inserimento dati'!$B$3=$K$2, Tabella3[[#This Row],[GIO]]="X"), "X", IF(AND('Inserimento dati'!$B$3=$L$2, Tabella3[[#This Row],[VEN]]="X"), "X","")))))</f>
        <v/>
      </c>
      <c r="U320" s="75" t="str">
        <f t="shared" ca="1" si="9"/>
        <v xml:space="preserve"> 1021089</v>
      </c>
      <c r="V320" s="45">
        <v>45938.299027777779</v>
      </c>
    </row>
    <row r="321" spans="1:22" s="23" customFormat="1" ht="23.25" hidden="1" x14ac:dyDescent="0.2">
      <c r="A321" s="24"/>
      <c r="B321" s="24" t="str">
        <f t="shared" si="10"/>
        <v>X</v>
      </c>
      <c r="C321" s="24" t="str">
        <f>IF(OR(Tabella3[[#This Row],[LUN]]="X",Tabella3[[#This Row],[MAR]]="X",Tabella3[[#This Row],[MER]]="X",Tabella3[[#This Row],[GIO]]="X",Tabella3[[#This Row],[VEN]]="X",),"X","")</f>
        <v/>
      </c>
      <c r="D321" s="25" t="s">
        <v>1619</v>
      </c>
      <c r="E321" s="26" t="s">
        <v>2094</v>
      </c>
      <c r="F321" s="26" t="s">
        <v>1747</v>
      </c>
      <c r="G321" s="26" t="s">
        <v>2095</v>
      </c>
      <c r="H321" s="27"/>
      <c r="I321" s="27"/>
      <c r="J321" s="27"/>
      <c r="K321" s="27"/>
      <c r="L321" s="27"/>
      <c r="M321" s="26" t="s">
        <v>29</v>
      </c>
      <c r="N321" s="25"/>
      <c r="O321" s="25"/>
      <c r="P321" s="26"/>
      <c r="Q321" s="26"/>
      <c r="R321" s="28">
        <v>45632</v>
      </c>
      <c r="S321" s="28"/>
      <c r="T321" s="77" t="str">
        <f ca="1">IF(AND('Inserimento dati'!$B$3=$H$2, Tabella3[[#This Row],[LUN]]="X"), "X",IF(AND('Inserimento dati'!$B$3=$I$2, Tabella3[[#This Row],[MAR]]="X"), "X", IF(AND('Inserimento dati'!$B$3=$J$2, Tabella3[[#This Row],[MER]]="X"), "X",IF(AND('Inserimento dati'!$B$3=$K$2, Tabella3[[#This Row],[GIO]]="X"), "X", IF(AND('Inserimento dati'!$B$3=$L$2, Tabella3[[#This Row],[VEN]]="X"), "X","")))))</f>
        <v/>
      </c>
      <c r="U321" s="75" t="str">
        <f t="shared" ca="1" si="9"/>
        <v/>
      </c>
      <c r="V321" s="45">
        <v>45938.299004629633</v>
      </c>
    </row>
    <row r="322" spans="1:22" s="23" customFormat="1" ht="23.25" hidden="1" x14ac:dyDescent="0.2">
      <c r="A322" s="24"/>
      <c r="B322" s="24" t="str">
        <f t="shared" si="10"/>
        <v>X</v>
      </c>
      <c r="C322" s="24" t="str">
        <f>IF(OR(Tabella3[[#This Row],[LUN]]="X",Tabella3[[#This Row],[MAR]]="X",Tabella3[[#This Row],[MER]]="X",Tabella3[[#This Row],[GIO]]="X",Tabella3[[#This Row],[VEN]]="X",),"X","")</f>
        <v/>
      </c>
      <c r="D322" s="25" t="s">
        <v>1619</v>
      </c>
      <c r="E322" s="26" t="s">
        <v>2092</v>
      </c>
      <c r="F322" s="26" t="s">
        <v>1804</v>
      </c>
      <c r="G322" s="26" t="s">
        <v>2093</v>
      </c>
      <c r="H322" s="27"/>
      <c r="I322" s="27"/>
      <c r="J322" s="27"/>
      <c r="K322" s="27"/>
      <c r="L322" s="27"/>
      <c r="M322" s="26" t="s">
        <v>29</v>
      </c>
      <c r="N322" s="25"/>
      <c r="O322" s="25"/>
      <c r="P322" s="26"/>
      <c r="Q322" s="26"/>
      <c r="R322" s="28">
        <v>45632</v>
      </c>
      <c r="S322" s="28"/>
      <c r="T322" s="77" t="str">
        <f ca="1">IF(AND('Inserimento dati'!$B$3=$H$2, Tabella3[[#This Row],[LUN]]="X"), "X",IF(AND('Inserimento dati'!$B$3=$I$2, Tabella3[[#This Row],[MAR]]="X"), "X", IF(AND('Inserimento dati'!$B$3=$J$2, Tabella3[[#This Row],[MER]]="X"), "X",IF(AND('Inserimento dati'!$B$3=$K$2, Tabella3[[#This Row],[GIO]]="X"), "X", IF(AND('Inserimento dati'!$B$3=$L$2, Tabella3[[#This Row],[VEN]]="X"), "X","")))))</f>
        <v/>
      </c>
      <c r="U322" s="75" t="str">
        <f t="shared" ca="1" si="9"/>
        <v/>
      </c>
      <c r="V322" s="45">
        <v>45938.298981481479</v>
      </c>
    </row>
    <row r="323" spans="1:22" s="23" customFormat="1" ht="30" hidden="1" x14ac:dyDescent="0.2">
      <c r="A323" s="24"/>
      <c r="B323" s="24" t="str">
        <f t="shared" si="10"/>
        <v>X</v>
      </c>
      <c r="C323" s="24" t="str">
        <f>IF(OR(Tabella3[[#This Row],[LUN]]="X",Tabella3[[#This Row],[MAR]]="X",Tabella3[[#This Row],[MER]]="X",Tabella3[[#This Row],[GIO]]="X",Tabella3[[#This Row],[VEN]]="X",),"X","")</f>
        <v/>
      </c>
      <c r="D323" s="25" t="s">
        <v>1619</v>
      </c>
      <c r="E323" s="26" t="s">
        <v>2104</v>
      </c>
      <c r="F323" s="26">
        <v>1100</v>
      </c>
      <c r="G323" s="26" t="s">
        <v>2105</v>
      </c>
      <c r="H323" s="27"/>
      <c r="I323" s="27"/>
      <c r="J323" s="27"/>
      <c r="K323" s="27"/>
      <c r="L323" s="27"/>
      <c r="M323" s="26" t="s">
        <v>29</v>
      </c>
      <c r="N323" s="25"/>
      <c r="O323" s="25"/>
      <c r="P323" s="26"/>
      <c r="Q323" s="26" t="s">
        <v>2106</v>
      </c>
      <c r="R323" s="28">
        <v>45635</v>
      </c>
      <c r="S323" s="28" t="s">
        <v>76</v>
      </c>
      <c r="T323" s="77" t="str">
        <f ca="1">IF(AND('Inserimento dati'!$B$3=$H$2, Tabella3[[#This Row],[LUN]]="X"), "X",IF(AND('Inserimento dati'!$B$3=$I$2, Tabella3[[#This Row],[MAR]]="X"), "X", IF(AND('Inserimento dati'!$B$3=$J$2, Tabella3[[#This Row],[MER]]="X"), "X",IF(AND('Inserimento dati'!$B$3=$K$2, Tabella3[[#This Row],[GIO]]="X"), "X", IF(AND('Inserimento dati'!$B$3=$L$2, Tabella3[[#This Row],[VEN]]="X"), "X","")))))</f>
        <v/>
      </c>
      <c r="U323" s="75" t="str">
        <f t="shared" ca="1" si="9"/>
        <v/>
      </c>
      <c r="V323" s="45">
        <v>45938.298495370371</v>
      </c>
    </row>
    <row r="324" spans="1:22" s="23" customFormat="1" ht="30" hidden="1" x14ac:dyDescent="0.2">
      <c r="A324" s="24"/>
      <c r="B324" s="24" t="str">
        <f t="shared" si="10"/>
        <v>X</v>
      </c>
      <c r="C324" s="24" t="str">
        <f>IF(OR(Tabella3[[#This Row],[LUN]]="X",Tabella3[[#This Row],[MAR]]="X",Tabella3[[#This Row],[MER]]="X",Tabella3[[#This Row],[GIO]]="X",Tabella3[[#This Row],[VEN]]="X",),"X","")</f>
        <v/>
      </c>
      <c r="D324" s="25" t="s">
        <v>1619</v>
      </c>
      <c r="E324" s="26" t="s">
        <v>2114</v>
      </c>
      <c r="F324" s="26">
        <v>1800</v>
      </c>
      <c r="G324" s="26" t="s">
        <v>2115</v>
      </c>
      <c r="H324" s="27"/>
      <c r="I324" s="27"/>
      <c r="J324" s="27"/>
      <c r="K324" s="27"/>
      <c r="L324" s="27"/>
      <c r="M324" s="26" t="s">
        <v>29</v>
      </c>
      <c r="N324" s="25"/>
      <c r="O324" s="25"/>
      <c r="P324" s="26"/>
      <c r="Q324" s="26" t="s">
        <v>2116</v>
      </c>
      <c r="R324" s="28">
        <v>45624</v>
      </c>
      <c r="S324" s="28" t="s">
        <v>76</v>
      </c>
      <c r="T324" s="77" t="str">
        <f ca="1">IF(AND('Inserimento dati'!$B$3=$H$2, Tabella3[[#This Row],[LUN]]="X"), "X",IF(AND('Inserimento dati'!$B$3=$I$2, Tabella3[[#This Row],[MAR]]="X"), "X", IF(AND('Inserimento dati'!$B$3=$J$2, Tabella3[[#This Row],[MER]]="X"), "X",IF(AND('Inserimento dati'!$B$3=$K$2, Tabella3[[#This Row],[GIO]]="X"), "X", IF(AND('Inserimento dati'!$B$3=$L$2, Tabella3[[#This Row],[VEN]]="X"), "X","")))))</f>
        <v/>
      </c>
      <c r="U324" s="75" t="str">
        <f t="shared" ca="1" si="9"/>
        <v/>
      </c>
      <c r="V324" s="45">
        <v>45938.298483796294</v>
      </c>
    </row>
    <row r="325" spans="1:22" s="23" customFormat="1" ht="30" hidden="1" x14ac:dyDescent="0.2">
      <c r="A325" s="24"/>
      <c r="B325" s="24" t="str">
        <f t="shared" si="10"/>
        <v>X</v>
      </c>
      <c r="C325" s="24" t="str">
        <f>IF(OR(Tabella3[[#This Row],[LUN]]="X",Tabella3[[#This Row],[MAR]]="X",Tabella3[[#This Row],[MER]]="X",Tabella3[[#This Row],[GIO]]="X",Tabella3[[#This Row],[VEN]]="X",),"X","")</f>
        <v/>
      </c>
      <c r="D325" s="25" t="s">
        <v>1619</v>
      </c>
      <c r="E325" s="26" t="s">
        <v>2101</v>
      </c>
      <c r="F325" s="26">
        <v>700</v>
      </c>
      <c r="G325" s="26" t="s">
        <v>2102</v>
      </c>
      <c r="H325" s="27"/>
      <c r="I325" s="27"/>
      <c r="J325" s="27"/>
      <c r="K325" s="27"/>
      <c r="L325" s="27"/>
      <c r="M325" s="26" t="s">
        <v>29</v>
      </c>
      <c r="N325" s="25"/>
      <c r="O325" s="25"/>
      <c r="P325" s="26"/>
      <c r="Q325" s="26" t="s">
        <v>2103</v>
      </c>
      <c r="R325" s="28">
        <v>45635</v>
      </c>
      <c r="S325" s="28" t="s">
        <v>369</v>
      </c>
      <c r="T325" s="77" t="str">
        <f ca="1">IF(AND('Inserimento dati'!$B$3=$H$2, Tabella3[[#This Row],[LUN]]="X"), "X",IF(AND('Inserimento dati'!$B$3=$I$2, Tabella3[[#This Row],[MAR]]="X"), "X", IF(AND('Inserimento dati'!$B$3=$J$2, Tabella3[[#This Row],[MER]]="X"), "X",IF(AND('Inserimento dati'!$B$3=$K$2, Tabella3[[#This Row],[GIO]]="X"), "X", IF(AND('Inserimento dati'!$B$3=$L$2, Tabella3[[#This Row],[VEN]]="X"), "X","")))))</f>
        <v/>
      </c>
      <c r="U325" s="80" t="str">
        <f t="shared" ca="1" si="9"/>
        <v/>
      </c>
      <c r="V325" s="45">
        <v>45938.298460648148</v>
      </c>
    </row>
    <row r="326" spans="1:22" s="23" customFormat="1" ht="23.25" hidden="1" x14ac:dyDescent="0.2">
      <c r="A326" s="24"/>
      <c r="B326" s="24" t="str">
        <f t="shared" si="10"/>
        <v>X</v>
      </c>
      <c r="C326" s="24" t="str">
        <f>IF(OR(Tabella3[[#This Row],[LUN]]="X",Tabella3[[#This Row],[MAR]]="X",Tabella3[[#This Row],[MER]]="X",Tabella3[[#This Row],[GIO]]="X",Tabella3[[#This Row],[VEN]]="X",),"X","")</f>
        <v/>
      </c>
      <c r="D326" s="25" t="s">
        <v>1619</v>
      </c>
      <c r="E326" s="26" t="s">
        <v>2127</v>
      </c>
      <c r="F326" s="26" t="s">
        <v>1773</v>
      </c>
      <c r="G326" s="26" t="s">
        <v>2128</v>
      </c>
      <c r="H326" s="27"/>
      <c r="I326" s="27"/>
      <c r="J326" s="27"/>
      <c r="K326" s="27"/>
      <c r="L326" s="27"/>
      <c r="M326" s="26" t="s">
        <v>29</v>
      </c>
      <c r="N326" s="25"/>
      <c r="O326" s="25"/>
      <c r="P326" s="26"/>
      <c r="Q326" s="26" t="s">
        <v>2126</v>
      </c>
      <c r="R326" s="28">
        <v>45617</v>
      </c>
      <c r="S326" s="28"/>
      <c r="T326" s="77" t="str">
        <f ca="1">IF(AND('Inserimento dati'!$B$3=$H$2, Tabella3[[#This Row],[LUN]]="X"), "X",IF(AND('Inserimento dati'!$B$3=$I$2, Tabella3[[#This Row],[MAR]]="X"), "X", IF(AND('Inserimento dati'!$B$3=$J$2, Tabella3[[#This Row],[MER]]="X"), "X",IF(AND('Inserimento dati'!$B$3=$K$2, Tabella3[[#This Row],[GIO]]="X"), "X", IF(AND('Inserimento dati'!$B$3=$L$2, Tabella3[[#This Row],[VEN]]="X"), "X","")))))</f>
        <v/>
      </c>
      <c r="U326" s="80" t="str">
        <f t="shared" ca="1" si="9"/>
        <v/>
      </c>
      <c r="V326" s="45">
        <v>45938.298437500001</v>
      </c>
    </row>
    <row r="327" spans="1:22" s="23" customFormat="1" ht="23.25" hidden="1" x14ac:dyDescent="0.2">
      <c r="A327" s="24"/>
      <c r="B327" s="24" t="str">
        <f t="shared" si="10"/>
        <v>X</v>
      </c>
      <c r="C327" s="24" t="str">
        <f>IF(OR(Tabella3[[#This Row],[LUN]]="X",Tabella3[[#This Row],[MAR]]="X",Tabella3[[#This Row],[MER]]="X",Tabella3[[#This Row],[GIO]]="X",Tabella3[[#This Row],[VEN]]="X",),"X","")</f>
        <v/>
      </c>
      <c r="D327" s="25" t="s">
        <v>1619</v>
      </c>
      <c r="E327" s="26" t="s">
        <v>2124</v>
      </c>
      <c r="F327" s="26" t="s">
        <v>1773</v>
      </c>
      <c r="G327" s="26" t="s">
        <v>2125</v>
      </c>
      <c r="H327" s="27"/>
      <c r="I327" s="27"/>
      <c r="J327" s="27"/>
      <c r="K327" s="27"/>
      <c r="L327" s="27"/>
      <c r="M327" s="26" t="s">
        <v>29</v>
      </c>
      <c r="N327" s="25"/>
      <c r="O327" s="25"/>
      <c r="P327" s="26"/>
      <c r="Q327" s="26" t="s">
        <v>2126</v>
      </c>
      <c r="R327" s="28">
        <v>45617</v>
      </c>
      <c r="S327" s="28"/>
      <c r="T327" s="77" t="str">
        <f ca="1">IF(AND('Inserimento dati'!$B$3=$H$2, Tabella3[[#This Row],[LUN]]="X"), "X",IF(AND('Inserimento dati'!$B$3=$I$2, Tabella3[[#This Row],[MAR]]="X"), "X", IF(AND('Inserimento dati'!$B$3=$J$2, Tabella3[[#This Row],[MER]]="X"), "X",IF(AND('Inserimento dati'!$B$3=$K$2, Tabella3[[#This Row],[GIO]]="X"), "X", IF(AND('Inserimento dati'!$B$3=$L$2, Tabella3[[#This Row],[VEN]]="X"), "X","")))))</f>
        <v/>
      </c>
      <c r="U327" s="80" t="str">
        <f t="shared" ca="1" si="9"/>
        <v xml:space="preserve"> 1021174</v>
      </c>
      <c r="V327" s="45">
        <v>45938.298333333332</v>
      </c>
    </row>
    <row r="328" spans="1:22" s="23" customFormat="1" ht="30" hidden="1" x14ac:dyDescent="0.2">
      <c r="A328" s="24"/>
      <c r="B328" s="24" t="str">
        <f t="shared" si="10"/>
        <v>X</v>
      </c>
      <c r="C328" s="24" t="str">
        <f>IF(OR(Tabella3[[#This Row],[LUN]]="X",Tabella3[[#This Row],[MAR]]="X",Tabella3[[#This Row],[MER]]="X",Tabella3[[#This Row],[GIO]]="X",Tabella3[[#This Row],[VEN]]="X",),"X","")</f>
        <v/>
      </c>
      <c r="D328" s="25" t="s">
        <v>1619</v>
      </c>
      <c r="E328" s="26" t="s">
        <v>2135</v>
      </c>
      <c r="F328" s="26">
        <v>700</v>
      </c>
      <c r="G328" s="26" t="s">
        <v>2136</v>
      </c>
      <c r="H328" s="27"/>
      <c r="I328" s="27"/>
      <c r="J328" s="27"/>
      <c r="K328" s="27"/>
      <c r="L328" s="27"/>
      <c r="M328" s="26" t="s">
        <v>29</v>
      </c>
      <c r="N328" s="25"/>
      <c r="O328" s="25"/>
      <c r="P328" s="26"/>
      <c r="Q328" s="26" t="s">
        <v>2137</v>
      </c>
      <c r="R328" s="28">
        <v>45617</v>
      </c>
      <c r="S328" s="28" t="s">
        <v>76</v>
      </c>
      <c r="T328" s="77" t="str">
        <f ca="1">IF(AND('Inserimento dati'!$B$3=$H$2, Tabella3[[#This Row],[LUN]]="X"), "X",IF(AND('Inserimento dati'!$B$3=$I$2, Tabella3[[#This Row],[MAR]]="X"), "X", IF(AND('Inserimento dati'!$B$3=$J$2, Tabella3[[#This Row],[MER]]="X"), "X",IF(AND('Inserimento dati'!$B$3=$K$2, Tabella3[[#This Row],[GIO]]="X"), "X", IF(AND('Inserimento dati'!$B$3=$L$2, Tabella3[[#This Row],[VEN]]="X"), "X","")))))</f>
        <v/>
      </c>
      <c r="U328" s="80" t="str">
        <f t="shared" ca="1" si="9"/>
        <v/>
      </c>
      <c r="V328" s="45">
        <v>45936.96025462963</v>
      </c>
    </row>
    <row r="329" spans="1:22" s="23" customFormat="1" ht="30" hidden="1" x14ac:dyDescent="0.2">
      <c r="A329" s="24"/>
      <c r="B329" s="24" t="str">
        <f t="shared" si="10"/>
        <v>X</v>
      </c>
      <c r="C329" s="24" t="str">
        <f>IF(OR(Tabella3[[#This Row],[LUN]]="X",Tabella3[[#This Row],[MAR]]="X",Tabella3[[#This Row],[MER]]="X",Tabella3[[#This Row],[GIO]]="X",Tabella3[[#This Row],[VEN]]="X",),"X","")</f>
        <v/>
      </c>
      <c r="D329" s="25" t="s">
        <v>1619</v>
      </c>
      <c r="E329" s="26" t="s">
        <v>2078</v>
      </c>
      <c r="F329" s="26">
        <v>800</v>
      </c>
      <c r="G329" s="26" t="s">
        <v>2060</v>
      </c>
      <c r="H329" s="27"/>
      <c r="I329" s="27"/>
      <c r="J329" s="27"/>
      <c r="K329" s="27"/>
      <c r="L329" s="27"/>
      <c r="M329" s="26" t="s">
        <v>29</v>
      </c>
      <c r="N329" s="25"/>
      <c r="O329" s="25"/>
      <c r="P329" s="26"/>
      <c r="Q329" s="26" t="s">
        <v>2079</v>
      </c>
      <c r="R329" s="28"/>
      <c r="S329" s="28"/>
      <c r="T329" s="77" t="str">
        <f ca="1">IF(AND('Inserimento dati'!$B$3=$H$2, Tabella3[[#This Row],[LUN]]="X"), "X",IF(AND('Inserimento dati'!$B$3=$I$2, Tabella3[[#This Row],[MAR]]="X"), "X", IF(AND('Inserimento dati'!$B$3=$J$2, Tabella3[[#This Row],[MER]]="X"), "X",IF(AND('Inserimento dati'!$B$3=$K$2, Tabella3[[#This Row],[GIO]]="X"), "X", IF(AND('Inserimento dati'!$B$3=$L$2, Tabella3[[#This Row],[VEN]]="X"), "X","")))))</f>
        <v/>
      </c>
      <c r="U329" s="80" t="str">
        <f t="shared" ca="1" si="9"/>
        <v/>
      </c>
      <c r="V329" s="45">
        <v>45936.960231481484</v>
      </c>
    </row>
    <row r="330" spans="1:22" s="23" customFormat="1" ht="60" hidden="1" x14ac:dyDescent="0.2">
      <c r="A330" s="24"/>
      <c r="B330" s="24" t="str">
        <f t="shared" si="10"/>
        <v>X</v>
      </c>
      <c r="C330" s="24" t="str">
        <f>IF(OR(Tabella3[[#This Row],[LUN]]="X",Tabella3[[#This Row],[MAR]]="X",Tabella3[[#This Row],[MER]]="X",Tabella3[[#This Row],[GIO]]="X",Tabella3[[#This Row],[VEN]]="X",),"X","")</f>
        <v/>
      </c>
      <c r="D330" s="25" t="s">
        <v>1619</v>
      </c>
      <c r="E330" s="26" t="s">
        <v>2033</v>
      </c>
      <c r="F330" s="26" t="s">
        <v>1804</v>
      </c>
      <c r="G330" s="26" t="s">
        <v>2034</v>
      </c>
      <c r="H330" s="27"/>
      <c r="I330" s="27"/>
      <c r="J330" s="27"/>
      <c r="K330" s="27"/>
      <c r="L330" s="27"/>
      <c r="M330" s="26" t="s">
        <v>29</v>
      </c>
      <c r="N330" s="25"/>
      <c r="O330" s="25"/>
      <c r="P330" s="26"/>
      <c r="Q330" s="26" t="s">
        <v>2035</v>
      </c>
      <c r="R330" s="28">
        <v>45623</v>
      </c>
      <c r="S330" s="28" t="s">
        <v>1898</v>
      </c>
      <c r="T330" s="77" t="str">
        <f ca="1">IF(AND('Inserimento dati'!$B$3=$H$2, Tabella3[[#This Row],[LUN]]="X"), "X",IF(AND('Inserimento dati'!$B$3=$I$2, Tabella3[[#This Row],[MAR]]="X"), "X", IF(AND('Inserimento dati'!$B$3=$J$2, Tabella3[[#This Row],[MER]]="X"), "X",IF(AND('Inserimento dati'!$B$3=$K$2, Tabella3[[#This Row],[GIO]]="X"), "X", IF(AND('Inserimento dati'!$B$3=$L$2, Tabella3[[#This Row],[VEN]]="X"), "X","")))))</f>
        <v/>
      </c>
      <c r="U330" s="80" t="str">
        <f t="shared" ca="1" si="9"/>
        <v/>
      </c>
      <c r="V330" s="45">
        <v>45936.867280092592</v>
      </c>
    </row>
    <row r="331" spans="1:22" s="23" customFormat="1" ht="23.25" hidden="1" x14ac:dyDescent="0.2">
      <c r="A331" s="24"/>
      <c r="B331" s="24" t="str">
        <f t="shared" si="10"/>
        <v>X</v>
      </c>
      <c r="C331" s="24" t="str">
        <f>IF(OR(Tabella3[[#This Row],[LUN]]="X",Tabella3[[#This Row],[MAR]]="X",Tabella3[[#This Row],[MER]]="X",Tabella3[[#This Row],[GIO]]="X",Tabella3[[#This Row],[VEN]]="X",),"X","")</f>
        <v/>
      </c>
      <c r="D331" s="25" t="s">
        <v>1619</v>
      </c>
      <c r="E331" s="26" t="s">
        <v>2096</v>
      </c>
      <c r="F331" s="26">
        <v>2200</v>
      </c>
      <c r="G331" s="26" t="s">
        <v>2097</v>
      </c>
      <c r="H331" s="27"/>
      <c r="I331" s="27"/>
      <c r="J331" s="27"/>
      <c r="K331" s="27"/>
      <c r="L331" s="27"/>
      <c r="M331" s="26" t="s">
        <v>29</v>
      </c>
      <c r="N331" s="25"/>
      <c r="O331" s="25"/>
      <c r="P331" s="26"/>
      <c r="Q331" s="26"/>
      <c r="R331" s="28">
        <v>45623</v>
      </c>
      <c r="S331" s="28" t="s">
        <v>68</v>
      </c>
      <c r="T331" s="77" t="str">
        <f ca="1">IF(AND('Inserimento dati'!$B$3=$H$2, Tabella3[[#This Row],[LUN]]="X"), "X",IF(AND('Inserimento dati'!$B$3=$I$2, Tabella3[[#This Row],[MAR]]="X"), "X", IF(AND('Inserimento dati'!$B$3=$J$2, Tabella3[[#This Row],[MER]]="X"), "X",IF(AND('Inserimento dati'!$B$3=$K$2, Tabella3[[#This Row],[GIO]]="X"), "X", IF(AND('Inserimento dati'!$B$3=$L$2, Tabella3[[#This Row],[VEN]]="X"), "X","")))))</f>
        <v/>
      </c>
      <c r="U331" s="80" t="str">
        <f t="shared" ca="1" si="9"/>
        <v/>
      </c>
      <c r="V331" s="45">
        <v>45935.640856481485</v>
      </c>
    </row>
    <row r="332" spans="1:22" s="23" customFormat="1" ht="45" hidden="1" x14ac:dyDescent="0.2">
      <c r="A332" s="24"/>
      <c r="B332" s="24" t="str">
        <f t="shared" si="10"/>
        <v>X</v>
      </c>
      <c r="C332" s="24" t="str">
        <f>IF(OR(Tabella3[[#This Row],[LUN]]="X",Tabella3[[#This Row],[MAR]]="X",Tabella3[[#This Row],[MER]]="X",Tabella3[[#This Row],[GIO]]="X",Tabella3[[#This Row],[VEN]]="X",),"X","")</f>
        <v/>
      </c>
      <c r="D332" s="25" t="s">
        <v>1619</v>
      </c>
      <c r="E332" s="26" t="s">
        <v>2144</v>
      </c>
      <c r="F332" s="26">
        <v>1100</v>
      </c>
      <c r="G332" s="26" t="s">
        <v>2145</v>
      </c>
      <c r="H332" s="27"/>
      <c r="I332" s="27"/>
      <c r="J332" s="27"/>
      <c r="K332" s="27"/>
      <c r="L332" s="27"/>
      <c r="M332" s="26" t="s">
        <v>29</v>
      </c>
      <c r="N332" s="25"/>
      <c r="O332" s="25"/>
      <c r="P332" s="26"/>
      <c r="Q332" s="26" t="s">
        <v>2146</v>
      </c>
      <c r="R332" s="28">
        <v>45617</v>
      </c>
      <c r="S332" s="28" t="s">
        <v>64</v>
      </c>
      <c r="T332" s="77" t="str">
        <f ca="1">IF(AND('Inserimento dati'!$B$3=$H$2, Tabella3[[#This Row],[LUN]]="X"), "X",IF(AND('Inserimento dati'!$B$3=$I$2, Tabella3[[#This Row],[MAR]]="X"), "X", IF(AND('Inserimento dati'!$B$3=$J$2, Tabella3[[#This Row],[MER]]="X"), "X",IF(AND('Inserimento dati'!$B$3=$K$2, Tabella3[[#This Row],[GIO]]="X"), "X", IF(AND('Inserimento dati'!$B$3=$L$2, Tabella3[[#This Row],[VEN]]="X"), "X","")))))</f>
        <v/>
      </c>
      <c r="U332" s="80" t="str">
        <f t="shared" ca="1" si="9"/>
        <v/>
      </c>
      <c r="V332" s="45">
        <v>45934.685717592591</v>
      </c>
    </row>
    <row r="333" spans="1:22" s="23" customFormat="1" ht="30" hidden="1" x14ac:dyDescent="0.2">
      <c r="A333" s="24"/>
      <c r="B333" s="24" t="str">
        <f t="shared" si="10"/>
        <v>X</v>
      </c>
      <c r="C333" s="24" t="str">
        <f>IF(OR(Tabella3[[#This Row],[LUN]]="X",Tabella3[[#This Row],[MAR]]="X",Tabella3[[#This Row],[MER]]="X",Tabella3[[#This Row],[GIO]]="X",Tabella3[[#This Row],[VEN]]="X",),"X","")</f>
        <v/>
      </c>
      <c r="D333" s="25" t="s">
        <v>1619</v>
      </c>
      <c r="E333" s="26" t="s">
        <v>2150</v>
      </c>
      <c r="F333" s="26" t="s">
        <v>1631</v>
      </c>
      <c r="G333" s="26" t="s">
        <v>2151</v>
      </c>
      <c r="H333" s="27"/>
      <c r="I333" s="27"/>
      <c r="J333" s="27"/>
      <c r="K333" s="27"/>
      <c r="L333" s="27"/>
      <c r="M333" s="26" t="s">
        <v>29</v>
      </c>
      <c r="N333" s="25"/>
      <c r="O333" s="25"/>
      <c r="P333" s="26"/>
      <c r="Q333" s="26" t="s">
        <v>2152</v>
      </c>
      <c r="R333" s="28">
        <v>45610</v>
      </c>
      <c r="S333" s="28" t="s">
        <v>2153</v>
      </c>
      <c r="T333" s="77" t="str">
        <f ca="1">IF(AND('Inserimento dati'!$B$3=$H$2, Tabella3[[#This Row],[LUN]]="X"), "X",IF(AND('Inserimento dati'!$B$3=$I$2, Tabella3[[#This Row],[MAR]]="X"), "X", IF(AND('Inserimento dati'!$B$3=$J$2, Tabella3[[#This Row],[MER]]="X"), "X",IF(AND('Inserimento dati'!$B$3=$K$2, Tabella3[[#This Row],[GIO]]="X"), "X", IF(AND('Inserimento dati'!$B$3=$L$2, Tabella3[[#This Row],[VEN]]="X"), "X","")))))</f>
        <v/>
      </c>
      <c r="U333" s="80" t="str">
        <f t="shared" ca="1" si="9"/>
        <v/>
      </c>
      <c r="V333" s="45">
        <v>45934.685578703706</v>
      </c>
    </row>
    <row r="334" spans="1:22" s="23" customFormat="1" ht="60" hidden="1" x14ac:dyDescent="0.2">
      <c r="A334" s="24"/>
      <c r="B334" s="24" t="str">
        <f t="shared" si="10"/>
        <v>X</v>
      </c>
      <c r="C334" s="24" t="str">
        <f>IF(OR(Tabella3[[#This Row],[LUN]]="X",Tabella3[[#This Row],[MAR]]="X",Tabella3[[#This Row],[MER]]="X",Tabella3[[#This Row],[GIO]]="X",Tabella3[[#This Row],[VEN]]="X",),"X","")</f>
        <v/>
      </c>
      <c r="D334" s="25" t="s">
        <v>1619</v>
      </c>
      <c r="E334" s="26" t="s">
        <v>2117</v>
      </c>
      <c r="F334" s="26" t="s">
        <v>1631</v>
      </c>
      <c r="G334" s="26" t="s">
        <v>2118</v>
      </c>
      <c r="H334" s="27"/>
      <c r="I334" s="27"/>
      <c r="J334" s="27"/>
      <c r="K334" s="27"/>
      <c r="L334" s="27"/>
      <c r="M334" s="26" t="s">
        <v>29</v>
      </c>
      <c r="N334" s="25"/>
      <c r="O334" s="25"/>
      <c r="P334" s="26"/>
      <c r="Q334" s="26" t="s">
        <v>2119</v>
      </c>
      <c r="R334" s="28">
        <v>45614</v>
      </c>
      <c r="S334" s="28" t="s">
        <v>2120</v>
      </c>
      <c r="T334" s="77" t="str">
        <f ca="1">IF(AND('Inserimento dati'!$B$3=$H$2, Tabella3[[#This Row],[LUN]]="X"), "X",IF(AND('Inserimento dati'!$B$3=$I$2, Tabella3[[#This Row],[MAR]]="X"), "X", IF(AND('Inserimento dati'!$B$3=$J$2, Tabella3[[#This Row],[MER]]="X"), "X",IF(AND('Inserimento dati'!$B$3=$K$2, Tabella3[[#This Row],[GIO]]="X"), "X", IF(AND('Inserimento dati'!$B$3=$L$2, Tabella3[[#This Row],[VEN]]="X"), "X","")))))</f>
        <v/>
      </c>
      <c r="U334" s="80" t="str">
        <f t="shared" ca="1" si="9"/>
        <v/>
      </c>
      <c r="V334" s="45"/>
    </row>
    <row r="335" spans="1:22" ht="30" hidden="1" x14ac:dyDescent="0.25">
      <c r="A335" s="24"/>
      <c r="B335" s="24" t="str">
        <f t="shared" ref="B335:B353" si="11">IF(OR(A335="x",A335="X"),"",IF(ISBLANK(A335),"X",""))</f>
        <v>X</v>
      </c>
      <c r="C335" s="24" t="str">
        <f>IF(OR(Tabella3[[#This Row],[LUN]]="X",Tabella3[[#This Row],[MAR]]="X",Tabella3[[#This Row],[MER]]="X",Tabella3[[#This Row],[GIO]]="X",Tabella3[[#This Row],[VEN]]="X",),"X","")</f>
        <v/>
      </c>
      <c r="D335" s="25" t="s">
        <v>1619</v>
      </c>
      <c r="E335" s="26" t="s">
        <v>2111</v>
      </c>
      <c r="F335" s="26" t="s">
        <v>1631</v>
      </c>
      <c r="G335" s="26" t="s">
        <v>2112</v>
      </c>
      <c r="H335" s="27"/>
      <c r="I335" s="27"/>
      <c r="J335" s="27"/>
      <c r="K335" s="27"/>
      <c r="L335" s="27"/>
      <c r="M335" s="26" t="s">
        <v>29</v>
      </c>
      <c r="N335" s="25"/>
      <c r="O335" s="25"/>
      <c r="P335" s="26"/>
      <c r="Q335" s="26" t="s">
        <v>2113</v>
      </c>
      <c r="R335" s="28">
        <v>45628</v>
      </c>
      <c r="S335" s="28" t="s">
        <v>98</v>
      </c>
      <c r="T335" s="77" t="str">
        <f ca="1">IF(AND('Inserimento dati'!$B$3=$H$2, Tabella3[[#This Row],[LUN]]="X"), "X",IF(AND('Inserimento dati'!$B$3=$I$2, Tabella3[[#This Row],[MAR]]="X"), "X", IF(AND('Inserimento dati'!$B$3=$J$2, Tabella3[[#This Row],[MER]]="X"), "X",IF(AND('Inserimento dati'!$B$3=$K$2, Tabella3[[#This Row],[GIO]]="X"), "X", IF(AND('Inserimento dati'!$B$3=$L$2, Tabella3[[#This Row],[VEN]]="X"), "X","")))))</f>
        <v/>
      </c>
      <c r="U335" s="80" t="str">
        <f t="shared" ca="1" si="9"/>
        <v/>
      </c>
    </row>
    <row r="336" spans="1:22" ht="30" hidden="1" x14ac:dyDescent="0.25">
      <c r="A336" s="24"/>
      <c r="B336" s="24" t="str">
        <f t="shared" si="11"/>
        <v>X</v>
      </c>
      <c r="C336" s="24" t="str">
        <f>IF(OR(Tabella3[[#This Row],[LUN]]="X",Tabella3[[#This Row],[MAR]]="X",Tabella3[[#This Row],[MER]]="X",Tabella3[[#This Row],[GIO]]="X",Tabella3[[#This Row],[VEN]]="X",),"X","")</f>
        <v/>
      </c>
      <c r="D336" s="25" t="s">
        <v>1619</v>
      </c>
      <c r="E336" s="26" t="s">
        <v>2129</v>
      </c>
      <c r="F336" s="26" t="s">
        <v>1631</v>
      </c>
      <c r="G336" s="26" t="s">
        <v>2130</v>
      </c>
      <c r="H336" s="27"/>
      <c r="I336" s="27"/>
      <c r="J336" s="27"/>
      <c r="K336" s="27"/>
      <c r="L336" s="27"/>
      <c r="M336" s="26" t="s">
        <v>29</v>
      </c>
      <c r="N336" s="25"/>
      <c r="O336" s="25"/>
      <c r="P336" s="26"/>
      <c r="Q336" s="26" t="s">
        <v>2131</v>
      </c>
      <c r="R336" s="28">
        <v>45610</v>
      </c>
      <c r="S336" s="28" t="s">
        <v>76</v>
      </c>
      <c r="T336" s="77" t="str">
        <f ca="1">IF(AND('Inserimento dati'!$B$3=$H$2, Tabella3[[#This Row],[LUN]]="X"), "X",IF(AND('Inserimento dati'!$B$3=$I$2, Tabella3[[#This Row],[MAR]]="X"), "X", IF(AND('Inserimento dati'!$B$3=$J$2, Tabella3[[#This Row],[MER]]="X"), "X",IF(AND('Inserimento dati'!$B$3=$K$2, Tabella3[[#This Row],[GIO]]="X"), "X", IF(AND('Inserimento dati'!$B$3=$L$2, Tabella3[[#This Row],[VEN]]="X"), "X","")))))</f>
        <v/>
      </c>
      <c r="U336" s="80" t="str">
        <f t="shared" ca="1" si="9"/>
        <v/>
      </c>
    </row>
    <row r="337" spans="1:21" ht="60" hidden="1" x14ac:dyDescent="0.25">
      <c r="A337" s="24"/>
      <c r="B337" s="24" t="str">
        <f t="shared" si="11"/>
        <v>X</v>
      </c>
      <c r="C337" s="24" t="str">
        <f>IF(OR(Tabella3[[#This Row],[LUN]]="X",Tabella3[[#This Row],[MAR]]="X",Tabella3[[#This Row],[MER]]="X",Tabella3[[#This Row],[GIO]]="X",Tabella3[[#This Row],[VEN]]="X",),"X","")</f>
        <v/>
      </c>
      <c r="D337" s="25" t="s">
        <v>1619</v>
      </c>
      <c r="E337" s="26" t="s">
        <v>2132</v>
      </c>
      <c r="F337" s="26" t="s">
        <v>1683</v>
      </c>
      <c r="G337" s="26" t="s">
        <v>2133</v>
      </c>
      <c r="H337" s="27"/>
      <c r="I337" s="27"/>
      <c r="J337" s="27"/>
      <c r="K337" s="27"/>
      <c r="L337" s="27"/>
      <c r="M337" s="26" t="s">
        <v>29</v>
      </c>
      <c r="N337" s="25"/>
      <c r="O337" s="25"/>
      <c r="P337" s="26"/>
      <c r="Q337" s="26" t="s">
        <v>2134</v>
      </c>
      <c r="R337" s="28">
        <v>45615</v>
      </c>
      <c r="S337" s="28" t="s">
        <v>76</v>
      </c>
      <c r="T337" s="77" t="str">
        <f ca="1">IF(AND('Inserimento dati'!$B$3=$H$2, Tabella3[[#This Row],[LUN]]="X"), "X",IF(AND('Inserimento dati'!$B$3=$I$2, Tabella3[[#This Row],[MAR]]="X"), "X", IF(AND('Inserimento dati'!$B$3=$J$2, Tabella3[[#This Row],[MER]]="X"), "X",IF(AND('Inserimento dati'!$B$3=$K$2, Tabella3[[#This Row],[GIO]]="X"), "X", IF(AND('Inserimento dati'!$B$3=$L$2, Tabella3[[#This Row],[VEN]]="X"), "X","")))))</f>
        <v/>
      </c>
      <c r="U337" s="80" t="str">
        <f t="shared" ca="1" si="9"/>
        <v/>
      </c>
    </row>
    <row r="338" spans="1:21" ht="30" hidden="1" x14ac:dyDescent="0.25">
      <c r="A338" s="24"/>
      <c r="B338" s="24" t="str">
        <f t="shared" si="11"/>
        <v>X</v>
      </c>
      <c r="C338" s="24" t="str">
        <f>IF(OR(Tabella3[[#This Row],[LUN]]="X",Tabella3[[#This Row],[MAR]]="X",Tabella3[[#This Row],[MER]]="X",Tabella3[[#This Row],[GIO]]="X",Tabella3[[#This Row],[VEN]]="X",),"X","")</f>
        <v/>
      </c>
      <c r="D338" s="25" t="s">
        <v>1619</v>
      </c>
      <c r="E338" s="26" t="s">
        <v>2174</v>
      </c>
      <c r="F338" s="26">
        <v>1100</v>
      </c>
      <c r="G338" s="26" t="s">
        <v>2175</v>
      </c>
      <c r="H338" s="27"/>
      <c r="I338" s="27"/>
      <c r="J338" s="27"/>
      <c r="K338" s="27"/>
      <c r="L338" s="27"/>
      <c r="M338" s="26" t="s">
        <v>29</v>
      </c>
      <c r="N338" s="25"/>
      <c r="O338" s="25"/>
      <c r="P338" s="26"/>
      <c r="Q338" s="26" t="s">
        <v>2176</v>
      </c>
      <c r="R338" s="28">
        <v>45601</v>
      </c>
      <c r="S338" s="28" t="s">
        <v>64</v>
      </c>
      <c r="T338" s="77" t="str">
        <f ca="1">IF(AND('Inserimento dati'!$B$3=$H$2, Tabella3[[#This Row],[LUN]]="X"), "X",IF(AND('Inserimento dati'!$B$3=$I$2, Tabella3[[#This Row],[MAR]]="X"), "X", IF(AND('Inserimento dati'!$B$3=$J$2, Tabella3[[#This Row],[MER]]="X"), "X",IF(AND('Inserimento dati'!$B$3=$K$2, Tabella3[[#This Row],[GIO]]="X"), "X", IF(AND('Inserimento dati'!$B$3=$L$2, Tabella3[[#This Row],[VEN]]="X"), "X","")))))</f>
        <v/>
      </c>
      <c r="U338" s="80" t="str">
        <f t="shared" ca="1" si="9"/>
        <v/>
      </c>
    </row>
    <row r="339" spans="1:21" ht="30" hidden="1" x14ac:dyDescent="0.25">
      <c r="A339" s="24"/>
      <c r="B339" s="24" t="str">
        <f t="shared" si="11"/>
        <v>X</v>
      </c>
      <c r="C339" s="24" t="str">
        <f>IF(OR(Tabella3[[#This Row],[LUN]]="X",Tabella3[[#This Row],[MAR]]="X",Tabella3[[#This Row],[MER]]="X",Tabella3[[#This Row],[GIO]]="X",Tabella3[[#This Row],[VEN]]="X",),"X","")</f>
        <v/>
      </c>
      <c r="D339" s="25" t="s">
        <v>1619</v>
      </c>
      <c r="E339" s="26" t="s">
        <v>2044</v>
      </c>
      <c r="F339" s="26">
        <v>1100</v>
      </c>
      <c r="G339" s="26" t="s">
        <v>2045</v>
      </c>
      <c r="H339" s="27"/>
      <c r="I339" s="27"/>
      <c r="J339" s="27"/>
      <c r="K339" s="27"/>
      <c r="L339" s="27"/>
      <c r="M339" s="26" t="s">
        <v>29</v>
      </c>
      <c r="N339" s="25"/>
      <c r="O339" s="25"/>
      <c r="P339" s="26"/>
      <c r="Q339" s="26" t="s">
        <v>2046</v>
      </c>
      <c r="R339" s="28">
        <v>45646</v>
      </c>
      <c r="S339" s="28" t="s">
        <v>369</v>
      </c>
      <c r="T339" s="77" t="str">
        <f ca="1">IF(AND('Inserimento dati'!$B$3=$H$2, Tabella3[[#This Row],[LUN]]="X"), "X",IF(AND('Inserimento dati'!$B$3=$I$2, Tabella3[[#This Row],[MAR]]="X"), "X", IF(AND('Inserimento dati'!$B$3=$J$2, Tabella3[[#This Row],[MER]]="X"), "X",IF(AND('Inserimento dati'!$B$3=$K$2, Tabella3[[#This Row],[GIO]]="X"), "X", IF(AND('Inserimento dati'!$B$3=$L$2, Tabella3[[#This Row],[VEN]]="X"), "X","")))))</f>
        <v/>
      </c>
      <c r="U339" s="80" t="str">
        <f t="shared" ca="1" si="9"/>
        <v/>
      </c>
    </row>
    <row r="340" spans="1:21" ht="30" hidden="1" x14ac:dyDescent="0.25">
      <c r="A340" s="24"/>
      <c r="B340" s="24" t="str">
        <f t="shared" si="11"/>
        <v>X</v>
      </c>
      <c r="C340" s="24" t="str">
        <f>IF(OR(Tabella3[[#This Row],[LUN]]="X",Tabella3[[#This Row],[MAR]]="X",Tabella3[[#This Row],[MER]]="X",Tabella3[[#This Row],[GIO]]="X",Tabella3[[#This Row],[VEN]]="X",),"X","")</f>
        <v/>
      </c>
      <c r="D340" s="25" t="s">
        <v>1619</v>
      </c>
      <c r="E340" s="26" t="s">
        <v>2159</v>
      </c>
      <c r="F340" s="26">
        <v>700</v>
      </c>
      <c r="G340" s="26" t="s">
        <v>2160</v>
      </c>
      <c r="H340" s="27"/>
      <c r="I340" s="27"/>
      <c r="J340" s="27"/>
      <c r="K340" s="27"/>
      <c r="L340" s="27"/>
      <c r="M340" s="26" t="s">
        <v>29</v>
      </c>
      <c r="N340" s="25"/>
      <c r="O340" s="25"/>
      <c r="P340" s="26"/>
      <c r="Q340" s="26" t="s">
        <v>2161</v>
      </c>
      <c r="R340" s="28">
        <v>45600</v>
      </c>
      <c r="S340" s="28" t="s">
        <v>64</v>
      </c>
      <c r="T340" s="77" t="str">
        <f ca="1">IF(AND('Inserimento dati'!$B$3=$H$2, Tabella3[[#This Row],[LUN]]="X"), "X",IF(AND('Inserimento dati'!$B$3=$I$2, Tabella3[[#This Row],[MAR]]="X"), "X", IF(AND('Inserimento dati'!$B$3=$J$2, Tabella3[[#This Row],[MER]]="X"), "X",IF(AND('Inserimento dati'!$B$3=$K$2, Tabella3[[#This Row],[GIO]]="X"), "X", IF(AND('Inserimento dati'!$B$3=$L$2, Tabella3[[#This Row],[VEN]]="X"), "X","")))))</f>
        <v/>
      </c>
      <c r="U340" s="80" t="str">
        <f t="shared" ca="1" si="9"/>
        <v/>
      </c>
    </row>
    <row r="341" spans="1:21" ht="30" hidden="1" x14ac:dyDescent="0.25">
      <c r="A341" s="24"/>
      <c r="B341" s="24" t="str">
        <f t="shared" si="11"/>
        <v>X</v>
      </c>
      <c r="C341" s="24" t="str">
        <f>IF(OR(Tabella3[[#This Row],[LUN]]="X",Tabella3[[#This Row],[MAR]]="X",Tabella3[[#This Row],[MER]]="X",Tabella3[[#This Row],[GIO]]="X",Tabella3[[#This Row],[VEN]]="X",),"X","")</f>
        <v/>
      </c>
      <c r="D341" s="25" t="s">
        <v>1619</v>
      </c>
      <c r="E341" s="26" t="s">
        <v>2177</v>
      </c>
      <c r="F341" s="26" t="s">
        <v>1683</v>
      </c>
      <c r="G341" s="26" t="s">
        <v>2178</v>
      </c>
      <c r="H341" s="27"/>
      <c r="I341" s="27"/>
      <c r="J341" s="27"/>
      <c r="K341" s="27"/>
      <c r="L341" s="27"/>
      <c r="M341" s="26" t="s">
        <v>29</v>
      </c>
      <c r="N341" s="25"/>
      <c r="O341" s="25"/>
      <c r="P341" s="26"/>
      <c r="Q341" s="26" t="s">
        <v>2156</v>
      </c>
      <c r="R341" s="28">
        <v>45598</v>
      </c>
      <c r="S341" s="28" t="s">
        <v>1898</v>
      </c>
      <c r="T341" s="77" t="str">
        <f ca="1">IF(AND('Inserimento dati'!$B$3=$H$2, Tabella3[[#This Row],[LUN]]="X"), "X",IF(AND('Inserimento dati'!$B$3=$I$2, Tabella3[[#This Row],[MAR]]="X"), "X", IF(AND('Inserimento dati'!$B$3=$J$2, Tabella3[[#This Row],[MER]]="X"), "X",IF(AND('Inserimento dati'!$B$3=$K$2, Tabella3[[#This Row],[GIO]]="X"), "X", IF(AND('Inserimento dati'!$B$3=$L$2, Tabella3[[#This Row],[VEN]]="X"), "X","")))))</f>
        <v/>
      </c>
      <c r="U341" s="80" t="str">
        <f t="shared" ca="1" si="9"/>
        <v/>
      </c>
    </row>
    <row r="342" spans="1:21" ht="23.25" hidden="1" x14ac:dyDescent="0.25">
      <c r="A342" s="24"/>
      <c r="B342" s="24" t="str">
        <f t="shared" si="11"/>
        <v>X</v>
      </c>
      <c r="C342" s="24" t="str">
        <f>IF(OR(Tabella3[[#This Row],[LUN]]="X",Tabella3[[#This Row],[MAR]]="X",Tabella3[[#This Row],[MER]]="X",Tabella3[[#This Row],[GIO]]="X",Tabella3[[#This Row],[VEN]]="X",),"X","")</f>
        <v/>
      </c>
      <c r="D342" s="25" t="s">
        <v>1619</v>
      </c>
      <c r="E342" s="26" t="s">
        <v>2162</v>
      </c>
      <c r="F342" s="26">
        <v>700</v>
      </c>
      <c r="G342" s="26" t="s">
        <v>2163</v>
      </c>
      <c r="H342" s="27"/>
      <c r="I342" s="27"/>
      <c r="J342" s="27"/>
      <c r="K342" s="27"/>
      <c r="L342" s="27"/>
      <c r="M342" s="26" t="s">
        <v>29</v>
      </c>
      <c r="N342" s="25"/>
      <c r="O342" s="25"/>
      <c r="P342" s="26"/>
      <c r="Q342" s="26" t="s">
        <v>2164</v>
      </c>
      <c r="R342" s="28">
        <v>45598</v>
      </c>
      <c r="S342" s="28" t="s">
        <v>2165</v>
      </c>
      <c r="T342" s="77" t="str">
        <f ca="1">IF(AND('Inserimento dati'!$B$3=$H$2, Tabella3[[#This Row],[LUN]]="X"), "X",IF(AND('Inserimento dati'!$B$3=$I$2, Tabella3[[#This Row],[MAR]]="X"), "X", IF(AND('Inserimento dati'!$B$3=$J$2, Tabella3[[#This Row],[MER]]="X"), "X",IF(AND('Inserimento dati'!$B$3=$K$2, Tabella3[[#This Row],[GIO]]="X"), "X", IF(AND('Inserimento dati'!$B$3=$L$2, Tabella3[[#This Row],[VEN]]="X"), "X","")))))</f>
        <v/>
      </c>
      <c r="U342" s="80" t="str">
        <f t="shared" ca="1" si="9"/>
        <v/>
      </c>
    </row>
    <row r="343" spans="1:21" ht="30" hidden="1" x14ac:dyDescent="0.25">
      <c r="A343" s="24"/>
      <c r="B343" s="24" t="str">
        <f t="shared" si="11"/>
        <v>X</v>
      </c>
      <c r="C343" s="24" t="str">
        <f>IF(OR(Tabella3[[#This Row],[LUN]]="X",Tabella3[[#This Row],[MAR]]="X",Tabella3[[#This Row],[MER]]="X",Tabella3[[#This Row],[GIO]]="X",Tabella3[[#This Row],[VEN]]="X",),"X","")</f>
        <v/>
      </c>
      <c r="D343" s="25" t="s">
        <v>1619</v>
      </c>
      <c r="E343" s="26" t="s">
        <v>2147</v>
      </c>
      <c r="F343" s="26">
        <v>800</v>
      </c>
      <c r="G343" s="26" t="s">
        <v>2148</v>
      </c>
      <c r="H343" s="27"/>
      <c r="I343" s="27"/>
      <c r="J343" s="27"/>
      <c r="K343" s="27"/>
      <c r="L343" s="27"/>
      <c r="M343" s="26" t="s">
        <v>29</v>
      </c>
      <c r="N343" s="25"/>
      <c r="O343" s="25"/>
      <c r="P343" s="26"/>
      <c r="Q343" s="26" t="s">
        <v>2149</v>
      </c>
      <c r="R343" s="28">
        <v>45614</v>
      </c>
      <c r="S343" s="28" t="s">
        <v>1738</v>
      </c>
      <c r="T343" s="77" t="str">
        <f ca="1">IF(AND('Inserimento dati'!$B$3=$H$2, Tabella3[[#This Row],[LUN]]="X"), "X",IF(AND('Inserimento dati'!$B$3=$I$2, Tabella3[[#This Row],[MAR]]="X"), "X", IF(AND('Inserimento dati'!$B$3=$J$2, Tabella3[[#This Row],[MER]]="X"), "X",IF(AND('Inserimento dati'!$B$3=$K$2, Tabella3[[#This Row],[GIO]]="X"), "X", IF(AND('Inserimento dati'!$B$3=$L$2, Tabella3[[#This Row],[VEN]]="X"), "X","")))))</f>
        <v/>
      </c>
      <c r="U343" s="80" t="str">
        <f t="shared" ca="1" si="9"/>
        <v/>
      </c>
    </row>
    <row r="344" spans="1:21" ht="30" hidden="1" x14ac:dyDescent="0.25">
      <c r="A344" s="24"/>
      <c r="B344" s="24" t="str">
        <f t="shared" si="11"/>
        <v>X</v>
      </c>
      <c r="C344" s="24" t="str">
        <f>IF(OR(Tabella3[[#This Row],[LUN]]="X",Tabella3[[#This Row],[MAR]]="X",Tabella3[[#This Row],[MER]]="X",Tabella3[[#This Row],[GIO]]="X",Tabella3[[#This Row],[VEN]]="X",),"X","")</f>
        <v/>
      </c>
      <c r="D344" s="25" t="s">
        <v>1619</v>
      </c>
      <c r="E344" s="26" t="s">
        <v>2154</v>
      </c>
      <c r="F344" s="26">
        <v>700</v>
      </c>
      <c r="G344" s="26" t="s">
        <v>2155</v>
      </c>
      <c r="H344" s="27"/>
      <c r="I344" s="27"/>
      <c r="J344" s="27"/>
      <c r="K344" s="27"/>
      <c r="L344" s="27"/>
      <c r="M344" s="26" t="s">
        <v>29</v>
      </c>
      <c r="N344" s="25"/>
      <c r="O344" s="25"/>
      <c r="P344" s="26"/>
      <c r="Q344" s="26" t="s">
        <v>2156</v>
      </c>
      <c r="R344" s="28">
        <v>45603</v>
      </c>
      <c r="S344" s="28" t="s">
        <v>380</v>
      </c>
      <c r="T344" s="77" t="str">
        <f ca="1">IF(AND('Inserimento dati'!$B$3=$H$2, Tabella3[[#This Row],[LUN]]="X"), "X",IF(AND('Inserimento dati'!$B$3=$I$2, Tabella3[[#This Row],[MAR]]="X"), "X", IF(AND('Inserimento dati'!$B$3=$J$2, Tabella3[[#This Row],[MER]]="X"), "X",IF(AND('Inserimento dati'!$B$3=$K$2, Tabella3[[#This Row],[GIO]]="X"), "X", IF(AND('Inserimento dati'!$B$3=$L$2, Tabella3[[#This Row],[VEN]]="X"), "X","")))))</f>
        <v/>
      </c>
      <c r="U344" s="80" t="str">
        <f t="shared" ca="1" si="9"/>
        <v/>
      </c>
    </row>
    <row r="345" spans="1:21" ht="30" hidden="1" x14ac:dyDescent="0.25">
      <c r="A345" s="24"/>
      <c r="B345" s="24" t="str">
        <f t="shared" si="11"/>
        <v>X</v>
      </c>
      <c r="C345" s="24" t="str">
        <f>IF(OR(Tabella3[[#This Row],[LUN]]="X",Tabella3[[#This Row],[MAR]]="X",Tabella3[[#This Row],[MER]]="X",Tabella3[[#This Row],[GIO]]="X",Tabella3[[#This Row],[VEN]]="X",),"X","")</f>
        <v/>
      </c>
      <c r="D345" s="25" t="s">
        <v>1619</v>
      </c>
      <c r="E345" s="26" t="s">
        <v>2157</v>
      </c>
      <c r="F345" s="26">
        <v>1800</v>
      </c>
      <c r="G345" s="26" t="s">
        <v>2158</v>
      </c>
      <c r="H345" s="27"/>
      <c r="I345" s="27"/>
      <c r="J345" s="27"/>
      <c r="K345" s="27"/>
      <c r="L345" s="27"/>
      <c r="M345" s="26" t="s">
        <v>29</v>
      </c>
      <c r="N345" s="25"/>
      <c r="O345" s="25"/>
      <c r="P345" s="26"/>
      <c r="Q345" s="26" t="s">
        <v>2156</v>
      </c>
      <c r="R345" s="28">
        <v>45600</v>
      </c>
      <c r="S345" s="28" t="s">
        <v>64</v>
      </c>
      <c r="T345" s="77" t="str">
        <f ca="1">IF(AND('Inserimento dati'!$B$3=$H$2, Tabella3[[#This Row],[LUN]]="X"), "X",IF(AND('Inserimento dati'!$B$3=$I$2, Tabella3[[#This Row],[MAR]]="X"), "X", IF(AND('Inserimento dati'!$B$3=$J$2, Tabella3[[#This Row],[MER]]="X"), "X",IF(AND('Inserimento dati'!$B$3=$K$2, Tabella3[[#This Row],[GIO]]="X"), "X", IF(AND('Inserimento dati'!$B$3=$L$2, Tabella3[[#This Row],[VEN]]="X"), "X","")))))</f>
        <v/>
      </c>
      <c r="U345" s="80" t="str">
        <f t="shared" ca="1" si="9"/>
        <v/>
      </c>
    </row>
    <row r="346" spans="1:21" ht="30" hidden="1" x14ac:dyDescent="0.25">
      <c r="A346" s="24"/>
      <c r="B346" s="24" t="str">
        <f t="shared" si="11"/>
        <v>X</v>
      </c>
      <c r="C346" s="24" t="str">
        <f>IF(OR(Tabella3[[#This Row],[LUN]]="X",Tabella3[[#This Row],[MAR]]="X",Tabella3[[#This Row],[MER]]="X",Tabella3[[#This Row],[GIO]]="X",Tabella3[[#This Row],[VEN]]="X",),"X","")</f>
        <v/>
      </c>
      <c r="D346" s="25" t="s">
        <v>1619</v>
      </c>
      <c r="E346" s="26" t="s">
        <v>2168</v>
      </c>
      <c r="F346" s="26">
        <v>1400</v>
      </c>
      <c r="G346" s="26" t="s">
        <v>2169</v>
      </c>
      <c r="H346" s="27"/>
      <c r="I346" s="27"/>
      <c r="J346" s="27"/>
      <c r="K346" s="27"/>
      <c r="L346" s="27"/>
      <c r="M346" s="26" t="s">
        <v>29</v>
      </c>
      <c r="N346" s="25"/>
      <c r="O346" s="25"/>
      <c r="P346" s="26"/>
      <c r="Q346" s="26" t="s">
        <v>2170</v>
      </c>
      <c r="R346" s="28">
        <v>45600</v>
      </c>
      <c r="S346" s="28" t="s">
        <v>76</v>
      </c>
      <c r="T346" s="77" t="str">
        <f ca="1">IF(AND('Inserimento dati'!$B$3=$H$2, Tabella3[[#This Row],[LUN]]="X"), "X",IF(AND('Inserimento dati'!$B$3=$I$2, Tabella3[[#This Row],[MAR]]="X"), "X", IF(AND('Inserimento dati'!$B$3=$J$2, Tabella3[[#This Row],[MER]]="X"), "X",IF(AND('Inserimento dati'!$B$3=$K$2, Tabella3[[#This Row],[GIO]]="X"), "X", IF(AND('Inserimento dati'!$B$3=$L$2, Tabella3[[#This Row],[VEN]]="X"), "X","")))))</f>
        <v/>
      </c>
      <c r="U346" s="80" t="str">
        <f t="shared" ca="1" si="9"/>
        <v/>
      </c>
    </row>
    <row r="347" spans="1:21" ht="30" hidden="1" x14ac:dyDescent="0.25">
      <c r="A347" s="24"/>
      <c r="B347" s="24" t="str">
        <f t="shared" si="11"/>
        <v>X</v>
      </c>
      <c r="C347" s="24" t="str">
        <f>IF(OR(Tabella3[[#This Row],[LUN]]="X",Tabella3[[#This Row],[MAR]]="X",Tabella3[[#This Row],[MER]]="X",Tabella3[[#This Row],[GIO]]="X",Tabella3[[#This Row],[VEN]]="X",),"X","")</f>
        <v/>
      </c>
      <c r="D347" s="25" t="s">
        <v>1619</v>
      </c>
      <c r="E347" s="26" t="s">
        <v>2171</v>
      </c>
      <c r="F347" s="26">
        <v>1800</v>
      </c>
      <c r="G347" s="26" t="s">
        <v>2172</v>
      </c>
      <c r="H347" s="27"/>
      <c r="I347" s="27"/>
      <c r="J347" s="27"/>
      <c r="K347" s="27"/>
      <c r="L347" s="27"/>
      <c r="M347" s="26" t="s">
        <v>29</v>
      </c>
      <c r="N347" s="25"/>
      <c r="O347" s="25"/>
      <c r="P347" s="26"/>
      <c r="Q347" s="26" t="s">
        <v>2173</v>
      </c>
      <c r="R347" s="28">
        <v>45600</v>
      </c>
      <c r="S347" s="28" t="s">
        <v>76</v>
      </c>
      <c r="T347" s="77" t="str">
        <f ca="1">IF(AND('Inserimento dati'!$B$3=$H$2, Tabella3[[#This Row],[LUN]]="X"), "X",IF(AND('Inserimento dati'!$B$3=$I$2, Tabella3[[#This Row],[MAR]]="X"), "X", IF(AND('Inserimento dati'!$B$3=$J$2, Tabella3[[#This Row],[MER]]="X"), "X",IF(AND('Inserimento dati'!$B$3=$K$2, Tabella3[[#This Row],[GIO]]="X"), "X", IF(AND('Inserimento dati'!$B$3=$L$2, Tabella3[[#This Row],[VEN]]="X"), "X","")))))</f>
        <v/>
      </c>
      <c r="U347" s="80" t="str">
        <f t="shared" ref="U347:U353" ca="1" si="12">IFERROR(MID(G347,_xlfn.AGGREGATE(15,6,(ROW(INDIRECT("1:"&amp;LEN(G347)-7)))/(ISNUMBER(--MID(G347,ROW(INDIRECT("1:"&amp;LEN(G347)-7)),8))),1),8),"")</f>
        <v/>
      </c>
    </row>
    <row r="348" spans="1:21" ht="30" hidden="1" x14ac:dyDescent="0.25">
      <c r="A348" s="24"/>
      <c r="B348" s="24" t="str">
        <f t="shared" si="11"/>
        <v>X</v>
      </c>
      <c r="C348" s="24" t="str">
        <f>IF(OR(Tabella3[[#This Row],[LUN]]="X",Tabella3[[#This Row],[MAR]]="X",Tabella3[[#This Row],[MER]]="X",Tabella3[[#This Row],[GIO]]="X",Tabella3[[#This Row],[VEN]]="X",),"X","")</f>
        <v/>
      </c>
      <c r="D348" s="25" t="s">
        <v>1619</v>
      </c>
      <c r="E348" s="26" t="s">
        <v>2141</v>
      </c>
      <c r="F348" s="26">
        <v>700</v>
      </c>
      <c r="G348" s="26" t="s">
        <v>2142</v>
      </c>
      <c r="H348" s="27"/>
      <c r="I348" s="27"/>
      <c r="J348" s="27"/>
      <c r="K348" s="27"/>
      <c r="L348" s="27"/>
      <c r="M348" s="26" t="s">
        <v>29</v>
      </c>
      <c r="N348" s="25"/>
      <c r="O348" s="25"/>
      <c r="P348" s="26"/>
      <c r="Q348" s="26" t="s">
        <v>2143</v>
      </c>
      <c r="R348" s="28">
        <v>45617</v>
      </c>
      <c r="S348" s="28" t="s">
        <v>76</v>
      </c>
      <c r="T348" s="77" t="str">
        <f ca="1">IF(AND('Inserimento dati'!$B$3=$H$2, Tabella3[[#This Row],[LUN]]="X"), "X",IF(AND('Inserimento dati'!$B$3=$I$2, Tabella3[[#This Row],[MAR]]="X"), "X", IF(AND('Inserimento dati'!$B$3=$J$2, Tabella3[[#This Row],[MER]]="X"), "X",IF(AND('Inserimento dati'!$B$3=$K$2, Tabella3[[#This Row],[GIO]]="X"), "X", IF(AND('Inserimento dati'!$B$3=$L$2, Tabella3[[#This Row],[VEN]]="X"), "X","")))))</f>
        <v/>
      </c>
      <c r="U348" s="80" t="str">
        <f t="shared" ca="1" si="12"/>
        <v/>
      </c>
    </row>
    <row r="349" spans="1:21" ht="30" hidden="1" x14ac:dyDescent="0.25">
      <c r="A349" s="24"/>
      <c r="B349" s="24" t="str">
        <f t="shared" si="11"/>
        <v>X</v>
      </c>
      <c r="C349" s="24" t="str">
        <f>IF(OR(Tabella3[[#This Row],[LUN]]="X",Tabella3[[#This Row],[MAR]]="X",Tabella3[[#This Row],[MER]]="X",Tabella3[[#This Row],[GIO]]="X",Tabella3[[#This Row],[VEN]]="X",),"X","")</f>
        <v/>
      </c>
      <c r="D349" s="25" t="s">
        <v>1619</v>
      </c>
      <c r="E349" s="26" t="s">
        <v>2166</v>
      </c>
      <c r="F349" s="26">
        <v>700</v>
      </c>
      <c r="G349" s="26" t="s">
        <v>2167</v>
      </c>
      <c r="H349" s="27"/>
      <c r="I349" s="27"/>
      <c r="J349" s="27"/>
      <c r="K349" s="27"/>
      <c r="L349" s="27"/>
      <c r="M349" s="26" t="s">
        <v>29</v>
      </c>
      <c r="N349" s="25"/>
      <c r="O349" s="25"/>
      <c r="P349" s="26"/>
      <c r="Q349" s="26" t="s">
        <v>261</v>
      </c>
      <c r="R349" s="28">
        <v>45593</v>
      </c>
      <c r="S349" s="28" t="s">
        <v>1898</v>
      </c>
      <c r="T349" s="77" t="str">
        <f ca="1">IF(AND('Inserimento dati'!$B$3=$H$2, Tabella3[[#This Row],[LUN]]="X"), "X",IF(AND('Inserimento dati'!$B$3=$I$2, Tabella3[[#This Row],[MAR]]="X"), "X", IF(AND('Inserimento dati'!$B$3=$J$2, Tabella3[[#This Row],[MER]]="X"), "X",IF(AND('Inserimento dati'!$B$3=$K$2, Tabella3[[#This Row],[GIO]]="X"), "X", IF(AND('Inserimento dati'!$B$3=$L$2, Tabella3[[#This Row],[VEN]]="X"), "X","")))))</f>
        <v/>
      </c>
      <c r="U349" s="80" t="str">
        <f t="shared" ca="1" si="12"/>
        <v/>
      </c>
    </row>
    <row r="350" spans="1:21" ht="30" hidden="1" x14ac:dyDescent="0.25">
      <c r="A350" s="24"/>
      <c r="B350" s="24" t="str">
        <f t="shared" si="11"/>
        <v>X</v>
      </c>
      <c r="C350" s="24" t="str">
        <f>IF(OR(Tabella3[[#This Row],[LUN]]="X",Tabella3[[#This Row],[MAR]]="X",Tabella3[[#This Row],[MER]]="X",Tabella3[[#This Row],[GIO]]="X",Tabella3[[#This Row],[VEN]]="X",),"X","")</f>
        <v/>
      </c>
      <c r="D350" s="25" t="s">
        <v>1619</v>
      </c>
      <c r="E350" s="26" t="s">
        <v>1884</v>
      </c>
      <c r="F350" s="26">
        <v>1400</v>
      </c>
      <c r="G350" s="26" t="s">
        <v>1885</v>
      </c>
      <c r="H350" s="27"/>
      <c r="I350" s="27"/>
      <c r="J350" s="27"/>
      <c r="K350" s="27"/>
      <c r="L350" s="27"/>
      <c r="M350" s="26" t="s">
        <v>29</v>
      </c>
      <c r="N350" s="25"/>
      <c r="O350" s="25"/>
      <c r="P350" s="26"/>
      <c r="Q350" s="26" t="s">
        <v>1883</v>
      </c>
      <c r="R350" s="28">
        <v>45590</v>
      </c>
      <c r="S350" s="28" t="s">
        <v>64</v>
      </c>
      <c r="T350" s="77" t="str">
        <f ca="1">IF(AND('Inserimento dati'!$B$3=$H$2, Tabella3[[#This Row],[LUN]]="X"), "X",IF(AND('Inserimento dati'!$B$3=$I$2, Tabella3[[#This Row],[MAR]]="X"), "X", IF(AND('Inserimento dati'!$B$3=$J$2, Tabella3[[#This Row],[MER]]="X"), "X",IF(AND('Inserimento dati'!$B$3=$K$2, Tabella3[[#This Row],[GIO]]="X"), "X", IF(AND('Inserimento dati'!$B$3=$L$2, Tabella3[[#This Row],[VEN]]="X"), "X","")))))</f>
        <v/>
      </c>
      <c r="U350" s="80" t="str">
        <f t="shared" ca="1" si="12"/>
        <v/>
      </c>
    </row>
    <row r="351" spans="1:21" ht="30" hidden="1" x14ac:dyDescent="0.25">
      <c r="A351" s="24"/>
      <c r="B351" s="24" t="str">
        <f t="shared" si="11"/>
        <v>X</v>
      </c>
      <c r="C351" s="24" t="str">
        <f>IF(OR(Tabella3[[#This Row],[LUN]]="X",Tabella3[[#This Row],[MAR]]="X",Tabella3[[#This Row],[MER]]="X",Tabella3[[#This Row],[GIO]]="X",Tabella3[[#This Row],[VEN]]="X",),"X","")</f>
        <v/>
      </c>
      <c r="D351" s="25" t="s">
        <v>1619</v>
      </c>
      <c r="E351" s="26" t="s">
        <v>1881</v>
      </c>
      <c r="F351" s="26">
        <v>1400</v>
      </c>
      <c r="G351" s="26" t="s">
        <v>1882</v>
      </c>
      <c r="H351" s="27"/>
      <c r="I351" s="27"/>
      <c r="J351" s="27"/>
      <c r="K351" s="27"/>
      <c r="L351" s="27"/>
      <c r="M351" s="26" t="s">
        <v>29</v>
      </c>
      <c r="N351" s="25"/>
      <c r="O351" s="25"/>
      <c r="P351" s="26"/>
      <c r="Q351" s="26" t="s">
        <v>1883</v>
      </c>
      <c r="R351" s="28">
        <v>45590</v>
      </c>
      <c r="S351" s="28" t="s">
        <v>64</v>
      </c>
      <c r="T351" s="77" t="str">
        <f ca="1">IF(AND('Inserimento dati'!$B$3=$H$2, Tabella3[[#This Row],[LUN]]="X"), "X",IF(AND('Inserimento dati'!$B$3=$I$2, Tabella3[[#This Row],[MAR]]="X"), "X", IF(AND('Inserimento dati'!$B$3=$J$2, Tabella3[[#This Row],[MER]]="X"), "X",IF(AND('Inserimento dati'!$B$3=$K$2, Tabella3[[#This Row],[GIO]]="X"), "X", IF(AND('Inserimento dati'!$B$3=$L$2, Tabella3[[#This Row],[VEN]]="X"), "X","")))))</f>
        <v/>
      </c>
      <c r="U351" s="80" t="str">
        <f t="shared" ca="1" si="12"/>
        <v/>
      </c>
    </row>
    <row r="352" spans="1:21" ht="23.25" hidden="1" x14ac:dyDescent="0.25">
      <c r="A352" s="24"/>
      <c r="B352" s="24" t="str">
        <f t="shared" si="11"/>
        <v>X</v>
      </c>
      <c r="C352" s="24" t="str">
        <f>IF(OR(Tabella3[[#This Row],[LUN]]="X",Tabella3[[#This Row],[MAR]]="X",Tabella3[[#This Row],[MER]]="X",Tabella3[[#This Row],[GIO]]="X",Tabella3[[#This Row],[VEN]]="X",),"X","")</f>
        <v/>
      </c>
      <c r="D352" s="25" t="s">
        <v>1619</v>
      </c>
      <c r="E352" s="26" t="s">
        <v>1923</v>
      </c>
      <c r="F352" s="26" t="s">
        <v>1648</v>
      </c>
      <c r="G352" s="26" t="s">
        <v>1924</v>
      </c>
      <c r="H352" s="27"/>
      <c r="I352" s="27"/>
      <c r="J352" s="27"/>
      <c r="K352" s="27"/>
      <c r="L352" s="27"/>
      <c r="M352" s="26" t="s">
        <v>29</v>
      </c>
      <c r="N352" s="25"/>
      <c r="O352" s="25"/>
      <c r="P352" s="26"/>
      <c r="Q352" s="26" t="s">
        <v>1925</v>
      </c>
      <c r="R352" s="28">
        <v>45574</v>
      </c>
      <c r="S352" s="28"/>
      <c r="T352" s="77" t="str">
        <f ca="1">IF(AND('Inserimento dati'!$B$3=$H$2, Tabella3[[#This Row],[LUN]]="X"), "X",IF(AND('Inserimento dati'!$B$3=$I$2, Tabella3[[#This Row],[MAR]]="X"), "X", IF(AND('Inserimento dati'!$B$3=$J$2, Tabella3[[#This Row],[MER]]="X"), "X",IF(AND('Inserimento dati'!$B$3=$K$2, Tabella3[[#This Row],[GIO]]="X"), "X", IF(AND('Inserimento dati'!$B$3=$L$2, Tabella3[[#This Row],[VEN]]="X"), "X","")))))</f>
        <v/>
      </c>
      <c r="U352" s="80" t="str">
        <f t="shared" ca="1" si="12"/>
        <v/>
      </c>
    </row>
    <row r="353" spans="1:21" ht="30" hidden="1" x14ac:dyDescent="0.25">
      <c r="A353" s="24"/>
      <c r="B353" s="24" t="str">
        <f t="shared" si="11"/>
        <v>X</v>
      </c>
      <c r="C353" s="24" t="str">
        <f>IF(OR(Tabella3[[#This Row],[LUN]]="X",Tabella3[[#This Row],[MAR]]="X",Tabella3[[#This Row],[MER]]="X",Tabella3[[#This Row],[GIO]]="X",Tabella3[[#This Row],[VEN]]="X",),"X","")</f>
        <v/>
      </c>
      <c r="D353" s="25" t="s">
        <v>1619</v>
      </c>
      <c r="E353" s="26" t="s">
        <v>2138</v>
      </c>
      <c r="F353" s="26">
        <v>700</v>
      </c>
      <c r="G353" s="26" t="s">
        <v>2139</v>
      </c>
      <c r="H353" s="27"/>
      <c r="I353" s="27"/>
      <c r="J353" s="27"/>
      <c r="K353" s="27"/>
      <c r="L353" s="27"/>
      <c r="M353" s="26" t="s">
        <v>29</v>
      </c>
      <c r="N353" s="25"/>
      <c r="O353" s="25"/>
      <c r="P353" s="26"/>
      <c r="Q353" s="26" t="s">
        <v>2140</v>
      </c>
      <c r="R353" s="28">
        <v>45617</v>
      </c>
      <c r="S353" s="28" t="s">
        <v>76</v>
      </c>
      <c r="T353" s="77" t="str">
        <f ca="1">IF(AND('Inserimento dati'!$B$3=$H$2, Tabella3[[#This Row],[LUN]]="X"), "X",IF(AND('Inserimento dati'!$B$3=$I$2, Tabella3[[#This Row],[MAR]]="X"), "X", IF(AND('Inserimento dati'!$B$3=$J$2, Tabella3[[#This Row],[MER]]="X"), "X",IF(AND('Inserimento dati'!$B$3=$K$2, Tabella3[[#This Row],[GIO]]="X"), "X", IF(AND('Inserimento dati'!$B$3=$L$2, Tabella3[[#This Row],[VEN]]="X"), "X","")))))</f>
        <v/>
      </c>
      <c r="U353" s="80" t="str">
        <f t="shared" ca="1" si="12"/>
        <v xml:space="preserve">  102089</v>
      </c>
    </row>
    <row r="354" spans="1:21" ht="30" hidden="1" x14ac:dyDescent="0.25">
      <c r="A354" s="24"/>
      <c r="B354" s="24"/>
      <c r="C354" s="24" t="str">
        <f>IF(OR(Tabella3[[#This Row],[LUN]]="X",Tabella3[[#This Row],[MAR]]="X",Tabella3[[#This Row],[MER]]="X",Tabella3[[#This Row],[GIO]]="X",Tabella3[[#This Row],[VEN]]="X",),"X","")</f>
        <v/>
      </c>
      <c r="D354" s="25" t="s">
        <v>1619</v>
      </c>
      <c r="E354" s="26" t="s">
        <v>4892</v>
      </c>
      <c r="F354" s="26" t="s">
        <v>1648</v>
      </c>
      <c r="G354" s="26" t="s">
        <v>4893</v>
      </c>
      <c r="H354" s="27"/>
      <c r="I354" s="27"/>
      <c r="J354" s="27"/>
      <c r="K354" s="27"/>
      <c r="L354" s="27"/>
      <c r="M354" s="26" t="s">
        <v>29</v>
      </c>
      <c r="N354" s="25"/>
      <c r="O354" s="25"/>
      <c r="P354" s="26"/>
      <c r="Q354" s="26" t="s">
        <v>4919</v>
      </c>
      <c r="R354" s="28">
        <v>46112</v>
      </c>
      <c r="S354" s="26" t="s">
        <v>157</v>
      </c>
      <c r="T354" s="30" t="str">
        <f ca="1">IF(AND('Inserimento dati'!$B$3=$H$2, Tabella3[[#This Row],[LUN]]="X"), "X",IF(AND('Inserimento dati'!$B$3=$I$2, Tabella3[[#This Row],[MAR]]="X"), "X", IF(AND('Inserimento dati'!$B$3=$J$2, Tabella3[[#This Row],[MER]]="X"), "X",IF(AND('Inserimento dati'!$B$3=$K$2, Tabella3[[#This Row],[GIO]]="X"), "X", IF(AND('Inserimento dati'!$B$3=$L$2, Tabella3[[#This Row],[VEN]]="X"), "X","")))))</f>
        <v/>
      </c>
      <c r="U354" s="81"/>
    </row>
    <row r="355" spans="1:21" ht="23.25" x14ac:dyDescent="0.25">
      <c r="A355" s="24"/>
      <c r="B355" s="24"/>
      <c r="C355" s="24" t="str">
        <f>IF(OR(Tabella3[[#This Row],[LUN]]="X",Tabella3[[#This Row],[MAR]]="X",Tabella3[[#This Row],[MER]]="X",Tabella3[[#This Row],[GIO]]="X",Tabella3[[#This Row],[VEN]]="X",),"X","")</f>
        <v>X</v>
      </c>
      <c r="D355" s="25" t="s">
        <v>1619</v>
      </c>
      <c r="E355" s="26" t="s">
        <v>5179</v>
      </c>
      <c r="F355" s="26">
        <v>1800</v>
      </c>
      <c r="G355" s="26" t="s">
        <v>5180</v>
      </c>
      <c r="H355" s="27" t="s">
        <v>109</v>
      </c>
      <c r="I355" s="27" t="s">
        <v>109</v>
      </c>
      <c r="J355" s="27"/>
      <c r="K355" s="27"/>
      <c r="L355" s="27"/>
      <c r="M355" s="26" t="s">
        <v>631</v>
      </c>
      <c r="N355" s="25"/>
      <c r="O355" s="25"/>
      <c r="P355" s="26"/>
      <c r="Q355" s="26"/>
      <c r="R355" s="28"/>
      <c r="S355" s="26"/>
      <c r="T355" s="30" t="str">
        <f ca="1">IF(AND('Inserimento dati'!$B$3=$H$2, Tabella3[[#This Row],[LUN]]="X"), "X",IF(AND('Inserimento dati'!$B$3=$I$2, Tabella3[[#This Row],[MAR]]="X"), "X", IF(AND('Inserimento dati'!$B$3=$J$2, Tabella3[[#This Row],[MER]]="X"), "X",IF(AND('Inserimento dati'!$B$3=$K$2, Tabella3[[#This Row],[GIO]]="X"), "X", IF(AND('Inserimento dati'!$B$3=$L$2, Tabella3[[#This Row],[VEN]]="X"), "X","")))))</f>
        <v>X</v>
      </c>
      <c r="U355" s="81"/>
    </row>
    <row r="356" spans="1:21" ht="23.25" hidden="1" x14ac:dyDescent="0.25">
      <c r="A356" s="24"/>
      <c r="B356" s="24"/>
      <c r="C356" s="24" t="str">
        <f>IF(OR(Tabella3[[#This Row],[LUN]]="X",Tabella3[[#This Row],[MAR]]="X",Tabella3[[#This Row],[MER]]="X",Tabella3[[#This Row],[GIO]]="X",Tabella3[[#This Row],[VEN]]="X",),"X","")</f>
        <v/>
      </c>
      <c r="D356" s="25" t="s">
        <v>1619</v>
      </c>
      <c r="E356" s="26" t="s">
        <v>4835</v>
      </c>
      <c r="F356" s="26">
        <v>1800</v>
      </c>
      <c r="G356" s="26" t="s">
        <v>4836</v>
      </c>
      <c r="H356" s="27"/>
      <c r="I356" s="27"/>
      <c r="J356" s="27"/>
      <c r="K356" s="27"/>
      <c r="L356" s="27"/>
      <c r="M356" s="26" t="s">
        <v>631</v>
      </c>
      <c r="N356" s="25"/>
      <c r="O356" s="25"/>
      <c r="P356" s="26"/>
      <c r="Q356" s="26" t="s">
        <v>4795</v>
      </c>
      <c r="R356" s="28">
        <v>46106</v>
      </c>
      <c r="S356" s="26" t="s">
        <v>44</v>
      </c>
      <c r="T356" s="30" t="str">
        <f ca="1">IF(AND('Inserimento dati'!$B$3=$H$2, Tabella3[[#This Row],[LUN]]="X"), "X",IF(AND('Inserimento dati'!$B$3=$I$2, Tabella3[[#This Row],[MAR]]="X"), "X", IF(AND('Inserimento dati'!$B$3=$J$2, Tabella3[[#This Row],[MER]]="X"), "X",IF(AND('Inserimento dati'!$B$3=$K$2, Tabella3[[#This Row],[GIO]]="X"), "X", IF(AND('Inserimento dati'!$B$3=$L$2, Tabella3[[#This Row],[VEN]]="X"), "X","")))))</f>
        <v/>
      </c>
      <c r="U356" s="81"/>
    </row>
    <row r="357" spans="1:21" ht="23.25" hidden="1" x14ac:dyDescent="0.25">
      <c r="A357" s="24"/>
      <c r="B357" s="24"/>
      <c r="C357" s="24" t="str">
        <f>IF(OR(Tabella3[[#This Row],[LUN]]="X",Tabella3[[#This Row],[MAR]]="X",Tabella3[[#This Row],[MER]]="X",Tabella3[[#This Row],[GIO]]="X",Tabella3[[#This Row],[VEN]]="X",),"X","")</f>
        <v/>
      </c>
      <c r="D357" s="25" t="s">
        <v>1619</v>
      </c>
      <c r="E357" s="26" t="s">
        <v>4644</v>
      </c>
      <c r="F357" s="26" t="s">
        <v>1648</v>
      </c>
      <c r="G357" s="26" t="s">
        <v>4645</v>
      </c>
      <c r="H357" s="27"/>
      <c r="I357" s="27"/>
      <c r="J357" s="27"/>
      <c r="K357" s="27"/>
      <c r="L357" s="27"/>
      <c r="M357" s="26" t="s">
        <v>631</v>
      </c>
      <c r="N357" s="25"/>
      <c r="O357" s="25"/>
      <c r="P357" s="26"/>
      <c r="Q357" s="26"/>
      <c r="R357" s="28"/>
      <c r="S357" s="26"/>
      <c r="T357" s="30" t="str">
        <f ca="1">IF(AND('Inserimento dati'!$B$3=$H$2, Tabella3[[#This Row],[LUN]]="X"), "X",IF(AND('Inserimento dati'!$B$3=$I$2, Tabella3[[#This Row],[MAR]]="X"), "X", IF(AND('Inserimento dati'!$B$3=$J$2, Tabella3[[#This Row],[MER]]="X"), "X",IF(AND('Inserimento dati'!$B$3=$K$2, Tabella3[[#This Row],[GIO]]="X"), "X", IF(AND('Inserimento dati'!$B$3=$L$2, Tabella3[[#This Row],[VEN]]="X"), "X","")))))</f>
        <v/>
      </c>
      <c r="U357" s="81"/>
    </row>
    <row r="358" spans="1:21" ht="23.25" hidden="1" x14ac:dyDescent="0.25">
      <c r="A358" s="24"/>
      <c r="B358" s="24"/>
      <c r="C358" s="24" t="str">
        <f>IF(OR(Tabella3[[#This Row],[LUN]]="X",Tabella3[[#This Row],[MAR]]="X",Tabella3[[#This Row],[MER]]="X",Tabella3[[#This Row],[GIO]]="X",Tabella3[[#This Row],[VEN]]="X",),"X","")</f>
        <v/>
      </c>
      <c r="D358" s="25" t="s">
        <v>1619</v>
      </c>
      <c r="E358" s="26" t="s">
        <v>4646</v>
      </c>
      <c r="F358" s="26" t="s">
        <v>1648</v>
      </c>
      <c r="G358" s="26" t="s">
        <v>4647</v>
      </c>
      <c r="H358" s="27"/>
      <c r="I358" s="27"/>
      <c r="J358" s="27"/>
      <c r="K358" s="27"/>
      <c r="L358" s="27"/>
      <c r="M358" s="26" t="s">
        <v>631</v>
      </c>
      <c r="N358" s="25"/>
      <c r="O358" s="25"/>
      <c r="P358" s="26"/>
      <c r="Q358" s="26"/>
      <c r="R358" s="28"/>
      <c r="S358" s="26"/>
      <c r="T358" s="30" t="str">
        <f ca="1">IF(AND('Inserimento dati'!$B$3=$H$2, Tabella3[[#This Row],[LUN]]="X"), "X",IF(AND('Inserimento dati'!$B$3=$I$2, Tabella3[[#This Row],[MAR]]="X"), "X", IF(AND('Inserimento dati'!$B$3=$J$2, Tabella3[[#This Row],[MER]]="X"), "X",IF(AND('Inserimento dati'!$B$3=$K$2, Tabella3[[#This Row],[GIO]]="X"), "X", IF(AND('Inserimento dati'!$B$3=$L$2, Tabella3[[#This Row],[VEN]]="X"), "X","")))))</f>
        <v/>
      </c>
      <c r="U358" s="81"/>
    </row>
    <row r="359" spans="1:21" ht="23.25" hidden="1" x14ac:dyDescent="0.25">
      <c r="A359" s="24"/>
      <c r="B359" s="24"/>
      <c r="C359" s="24" t="str">
        <f>IF(OR(Tabella3[[#This Row],[LUN]]="X",Tabella3[[#This Row],[MAR]]="X",Tabella3[[#This Row],[MER]]="X",Tabella3[[#This Row],[GIO]]="X",Tabella3[[#This Row],[VEN]]="X",),"X","")</f>
        <v/>
      </c>
      <c r="D359" s="25" t="s">
        <v>1619</v>
      </c>
      <c r="E359" s="26" t="s">
        <v>4648</v>
      </c>
      <c r="F359" s="26" t="s">
        <v>1648</v>
      </c>
      <c r="G359" s="26" t="s">
        <v>4649</v>
      </c>
      <c r="H359" s="27"/>
      <c r="I359" s="27"/>
      <c r="J359" s="27"/>
      <c r="K359" s="27"/>
      <c r="L359" s="27"/>
      <c r="M359" s="26" t="s">
        <v>631</v>
      </c>
      <c r="N359" s="25"/>
      <c r="O359" s="25"/>
      <c r="P359" s="26"/>
      <c r="Q359" s="26"/>
      <c r="R359" s="28"/>
      <c r="S359" s="26"/>
      <c r="T359" s="30" t="str">
        <f ca="1">IF(AND('Inserimento dati'!$B$3=$H$2, Tabella3[[#This Row],[LUN]]="X"), "X",IF(AND('Inserimento dati'!$B$3=$I$2, Tabella3[[#This Row],[MAR]]="X"), "X", IF(AND('Inserimento dati'!$B$3=$J$2, Tabella3[[#This Row],[MER]]="X"), "X",IF(AND('Inserimento dati'!$B$3=$K$2, Tabella3[[#This Row],[GIO]]="X"), "X", IF(AND('Inserimento dati'!$B$3=$L$2, Tabella3[[#This Row],[VEN]]="X"), "X","")))))</f>
        <v/>
      </c>
      <c r="U359" s="81"/>
    </row>
    <row r="360" spans="1:21" ht="30" hidden="1" x14ac:dyDescent="0.25">
      <c r="A360" s="24"/>
      <c r="B360" s="24"/>
      <c r="C360" s="24" t="str">
        <f>IF(OR(Tabella3[[#This Row],[LUN]]="X",Tabella3[[#This Row],[MAR]]="X",Tabella3[[#This Row],[MER]]="X",Tabella3[[#This Row],[GIO]]="X",Tabella3[[#This Row],[VEN]]="X",),"X","")</f>
        <v/>
      </c>
      <c r="D360" s="25" t="s">
        <v>1619</v>
      </c>
      <c r="E360" s="26" t="s">
        <v>4733</v>
      </c>
      <c r="F360" s="26">
        <v>1800</v>
      </c>
      <c r="G360" s="26" t="s">
        <v>4734</v>
      </c>
      <c r="H360" s="27"/>
      <c r="I360" s="27"/>
      <c r="J360" s="27"/>
      <c r="K360" s="27"/>
      <c r="L360" s="27"/>
      <c r="M360" s="26" t="s">
        <v>631</v>
      </c>
      <c r="N360" s="25"/>
      <c r="O360" s="25"/>
      <c r="P360" s="26"/>
      <c r="Q360" s="26" t="s">
        <v>4794</v>
      </c>
      <c r="R360" s="28">
        <v>46100</v>
      </c>
      <c r="S360" s="26" t="s">
        <v>35</v>
      </c>
      <c r="T360" s="30" t="str">
        <f ca="1">IF(AND('Inserimento dati'!$B$3=$H$2, Tabella3[[#This Row],[LUN]]="X"), "X",IF(AND('Inserimento dati'!$B$3=$I$2, Tabella3[[#This Row],[MAR]]="X"), "X", IF(AND('Inserimento dati'!$B$3=$J$2, Tabella3[[#This Row],[MER]]="X"), "X",IF(AND('Inserimento dati'!$B$3=$K$2, Tabella3[[#This Row],[GIO]]="X"), "X", IF(AND('Inserimento dati'!$B$3=$L$2, Tabella3[[#This Row],[VEN]]="X"), "X","")))))</f>
        <v/>
      </c>
      <c r="U360" s="81"/>
    </row>
    <row r="361" spans="1:21" ht="23.25" hidden="1" x14ac:dyDescent="0.25">
      <c r="A361" s="24"/>
      <c r="B361" s="24"/>
      <c r="C361" s="24" t="str">
        <f>IF(OR(Tabella3[[#This Row],[LUN]]="X",Tabella3[[#This Row],[MAR]]="X",Tabella3[[#This Row],[MER]]="X",Tabella3[[#This Row],[GIO]]="X",Tabella3[[#This Row],[VEN]]="X",),"X","")</f>
        <v/>
      </c>
      <c r="D361" s="25" t="s">
        <v>1619</v>
      </c>
      <c r="E361" s="26" t="s">
        <v>4729</v>
      </c>
      <c r="F361" s="26">
        <v>1800</v>
      </c>
      <c r="G361" s="26" t="s">
        <v>4730</v>
      </c>
      <c r="H361" s="27"/>
      <c r="I361" s="27"/>
      <c r="J361" s="27"/>
      <c r="K361" s="27"/>
      <c r="L361" s="27"/>
      <c r="M361" s="26" t="s">
        <v>631</v>
      </c>
      <c r="N361" s="25"/>
      <c r="O361" s="25"/>
      <c r="P361" s="26"/>
      <c r="Q361" s="26" t="s">
        <v>4906</v>
      </c>
      <c r="R361" s="28">
        <v>46112</v>
      </c>
      <c r="S361" s="26" t="s">
        <v>35</v>
      </c>
      <c r="T361" s="30" t="str">
        <f ca="1">IF(AND('Inserimento dati'!$B$3=$H$2, Tabella3[[#This Row],[LUN]]="X"), "X",IF(AND('Inserimento dati'!$B$3=$I$2, Tabella3[[#This Row],[MAR]]="X"), "X", IF(AND('Inserimento dati'!$B$3=$J$2, Tabella3[[#This Row],[MER]]="X"), "X",IF(AND('Inserimento dati'!$B$3=$K$2, Tabella3[[#This Row],[GIO]]="X"), "X", IF(AND('Inserimento dati'!$B$3=$L$2, Tabella3[[#This Row],[VEN]]="X"), "X","")))))</f>
        <v/>
      </c>
      <c r="U361" s="81"/>
    </row>
    <row r="362" spans="1:21" ht="23.25" hidden="1" x14ac:dyDescent="0.25">
      <c r="A362" s="24"/>
      <c r="B362" s="24"/>
      <c r="C362" s="24" t="str">
        <f>IF(OR(Tabella3[[#This Row],[LUN]]="X",Tabella3[[#This Row],[MAR]]="X",Tabella3[[#This Row],[MER]]="X",Tabella3[[#This Row],[GIO]]="X",Tabella3[[#This Row],[VEN]]="X",),"X","")</f>
        <v/>
      </c>
      <c r="D362" s="25" t="s">
        <v>1619</v>
      </c>
      <c r="E362" s="26" t="s">
        <v>4731</v>
      </c>
      <c r="F362" s="26">
        <v>1800</v>
      </c>
      <c r="G362" s="26" t="s">
        <v>4732</v>
      </c>
      <c r="H362" s="27"/>
      <c r="I362" s="27"/>
      <c r="J362" s="27"/>
      <c r="K362" s="27"/>
      <c r="L362" s="27"/>
      <c r="M362" s="26" t="s">
        <v>631</v>
      </c>
      <c r="N362" s="25"/>
      <c r="O362" s="25"/>
      <c r="P362" s="26"/>
      <c r="Q362" s="26" t="s">
        <v>4906</v>
      </c>
      <c r="R362" s="28">
        <v>46112</v>
      </c>
      <c r="S362" s="26" t="s">
        <v>35</v>
      </c>
      <c r="T362" s="30" t="str">
        <f ca="1">IF(AND('Inserimento dati'!$B$3=$H$2, Tabella3[[#This Row],[LUN]]="X"), "X",IF(AND('Inserimento dati'!$B$3=$I$2, Tabella3[[#This Row],[MAR]]="X"), "X", IF(AND('Inserimento dati'!$B$3=$J$2, Tabella3[[#This Row],[MER]]="X"), "X",IF(AND('Inserimento dati'!$B$3=$K$2, Tabella3[[#This Row],[GIO]]="X"), "X", IF(AND('Inserimento dati'!$B$3=$L$2, Tabella3[[#This Row],[VEN]]="X"), "X","")))))</f>
        <v/>
      </c>
      <c r="U362" s="81"/>
    </row>
    <row r="363" spans="1:21" ht="23.25" hidden="1" x14ac:dyDescent="0.25">
      <c r="A363" s="24"/>
      <c r="B363" s="24"/>
      <c r="C363" s="24" t="str">
        <f>IF(OR(Tabella3[[#This Row],[LUN]]="X",Tabella3[[#This Row],[MAR]]="X",Tabella3[[#This Row],[MER]]="X",Tabella3[[#This Row],[GIO]]="X",Tabella3[[#This Row],[VEN]]="X",),"X","")</f>
        <v>X</v>
      </c>
      <c r="D363" s="25" t="s">
        <v>1619</v>
      </c>
      <c r="E363" s="26" t="s">
        <v>4855</v>
      </c>
      <c r="F363" s="26">
        <v>1100</v>
      </c>
      <c r="G363" s="26" t="s">
        <v>4856</v>
      </c>
      <c r="H363" s="27" t="s">
        <v>109</v>
      </c>
      <c r="I363" s="27"/>
      <c r="J363" s="27"/>
      <c r="K363" s="27"/>
      <c r="L363" s="27"/>
      <c r="M363" s="26" t="s">
        <v>631</v>
      </c>
      <c r="N363" s="25"/>
      <c r="O363" s="25"/>
      <c r="P363" s="26"/>
      <c r="Q363" s="26" t="s">
        <v>4918</v>
      </c>
      <c r="R363" s="28">
        <v>46112</v>
      </c>
      <c r="S363" s="26" t="s">
        <v>35</v>
      </c>
      <c r="T363" s="30" t="str">
        <f ca="1">IF(AND('Inserimento dati'!$B$3=$H$2, Tabella3[[#This Row],[LUN]]="X"), "X",IF(AND('Inserimento dati'!$B$3=$I$2, Tabella3[[#This Row],[MAR]]="X"), "X", IF(AND('Inserimento dati'!$B$3=$J$2, Tabella3[[#This Row],[MER]]="X"), "X",IF(AND('Inserimento dati'!$B$3=$K$2, Tabella3[[#This Row],[GIO]]="X"), "X", IF(AND('Inserimento dati'!$B$3=$L$2, Tabella3[[#This Row],[VEN]]="X"), "X","")))))</f>
        <v/>
      </c>
      <c r="U363" s="81"/>
    </row>
    <row r="364" spans="1:21" ht="30" hidden="1" x14ac:dyDescent="0.25">
      <c r="A364" s="24"/>
      <c r="B364" s="24"/>
      <c r="C364" s="24" t="str">
        <f>IF(OR(Tabella3[[#This Row],[LUN]]="X",Tabella3[[#This Row],[MAR]]="X",Tabella3[[#This Row],[MER]]="X",Tabella3[[#This Row],[GIO]]="X",Tabella3[[#This Row],[VEN]]="X",),"X","")</f>
        <v/>
      </c>
      <c r="D364" s="25" t="s">
        <v>1619</v>
      </c>
      <c r="E364" s="26" t="s">
        <v>4955</v>
      </c>
      <c r="F364" s="26">
        <v>1400</v>
      </c>
      <c r="G364" s="26" t="s">
        <v>4956</v>
      </c>
      <c r="H364" s="27"/>
      <c r="I364" s="27"/>
      <c r="J364" s="27"/>
      <c r="K364" s="27"/>
      <c r="L364" s="27"/>
      <c r="M364" s="26" t="s">
        <v>631</v>
      </c>
      <c r="N364" s="25"/>
      <c r="O364" s="25"/>
      <c r="P364" s="26"/>
      <c r="Q364" s="26" t="s">
        <v>4973</v>
      </c>
      <c r="R364" s="28">
        <v>46119</v>
      </c>
      <c r="S364" s="26" t="s">
        <v>44</v>
      </c>
      <c r="T364" s="30" t="str">
        <f ca="1">IF(AND('Inserimento dati'!$B$3=$H$2, Tabella3[[#This Row],[LUN]]="X"), "X",IF(AND('Inserimento dati'!$B$3=$I$2, Tabella3[[#This Row],[MAR]]="X"), "X", IF(AND('Inserimento dati'!$B$3=$J$2, Tabella3[[#This Row],[MER]]="X"), "X",IF(AND('Inserimento dati'!$B$3=$K$2, Tabella3[[#This Row],[GIO]]="X"), "X", IF(AND('Inserimento dati'!$B$3=$L$2, Tabella3[[#This Row],[VEN]]="X"), "X","")))))</f>
        <v/>
      </c>
      <c r="U364" s="81"/>
    </row>
    <row r="365" spans="1:21" ht="45" hidden="1" x14ac:dyDescent="0.25">
      <c r="A365" s="24"/>
      <c r="B365" s="24"/>
      <c r="C365" s="24" t="str">
        <f>IF(OR(Tabella3[[#This Row],[LUN]]="X",Tabella3[[#This Row],[MAR]]="X",Tabella3[[#This Row],[MER]]="X",Tabella3[[#This Row],[GIO]]="X",Tabella3[[#This Row],[VEN]]="X",),"X","")</f>
        <v/>
      </c>
      <c r="D365" s="25" t="s">
        <v>1619</v>
      </c>
      <c r="E365" s="26" t="s">
        <v>4929</v>
      </c>
      <c r="F365" s="26">
        <v>1800</v>
      </c>
      <c r="G365" s="26" t="s">
        <v>4930</v>
      </c>
      <c r="H365" s="27"/>
      <c r="I365" s="27"/>
      <c r="J365" s="27"/>
      <c r="K365" s="27"/>
      <c r="L365" s="27"/>
      <c r="M365" s="26" t="s">
        <v>631</v>
      </c>
      <c r="N365" s="25"/>
      <c r="O365" s="25"/>
      <c r="P365" s="26"/>
      <c r="Q365" s="26" t="s">
        <v>4971</v>
      </c>
      <c r="R365" s="28">
        <v>46120</v>
      </c>
      <c r="S365" s="26" t="s">
        <v>68</v>
      </c>
      <c r="T365" s="30" t="str">
        <f ca="1">IF(AND('Inserimento dati'!$B$3=$H$2, Tabella3[[#This Row],[LUN]]="X"), "X",IF(AND('Inserimento dati'!$B$3=$I$2, Tabella3[[#This Row],[MAR]]="X"), "X", IF(AND('Inserimento dati'!$B$3=$J$2, Tabella3[[#This Row],[MER]]="X"), "X",IF(AND('Inserimento dati'!$B$3=$K$2, Tabella3[[#This Row],[GIO]]="X"), "X", IF(AND('Inserimento dati'!$B$3=$L$2, Tabella3[[#This Row],[VEN]]="X"), "X","")))))</f>
        <v/>
      </c>
      <c r="U365" s="81"/>
    </row>
    <row r="366" spans="1:21" ht="45" hidden="1" x14ac:dyDescent="0.25">
      <c r="A366" s="24"/>
      <c r="B366" s="24"/>
      <c r="C366" s="24" t="str">
        <f>IF(OR(Tabella3[[#This Row],[LUN]]="X",Tabella3[[#This Row],[MAR]]="X",Tabella3[[#This Row],[MER]]="X",Tabella3[[#This Row],[GIO]]="X",Tabella3[[#This Row],[VEN]]="X",),"X","")</f>
        <v/>
      </c>
      <c r="D366" s="25" t="s">
        <v>1619</v>
      </c>
      <c r="E366" s="26" t="s">
        <v>4933</v>
      </c>
      <c r="F366" s="26">
        <v>700</v>
      </c>
      <c r="G366" s="26" t="s">
        <v>4934</v>
      </c>
      <c r="H366" s="27"/>
      <c r="I366" s="27"/>
      <c r="J366" s="27"/>
      <c r="K366" s="27"/>
      <c r="L366" s="27"/>
      <c r="M366" s="26" t="s">
        <v>631</v>
      </c>
      <c r="N366" s="25"/>
      <c r="O366" s="25"/>
      <c r="P366" s="26"/>
      <c r="Q366" s="26" t="s">
        <v>4972</v>
      </c>
      <c r="R366" s="28">
        <v>46119</v>
      </c>
      <c r="S366" s="26" t="s">
        <v>68</v>
      </c>
      <c r="T366" s="30" t="str">
        <f ca="1">IF(AND('Inserimento dati'!$B$3=$H$2, Tabella3[[#This Row],[LUN]]="X"), "X",IF(AND('Inserimento dati'!$B$3=$I$2, Tabella3[[#This Row],[MAR]]="X"), "X", IF(AND('Inserimento dati'!$B$3=$J$2, Tabella3[[#This Row],[MER]]="X"), "X",IF(AND('Inserimento dati'!$B$3=$K$2, Tabella3[[#This Row],[GIO]]="X"), "X", IF(AND('Inserimento dati'!$B$3=$L$2, Tabella3[[#This Row],[VEN]]="X"), "X","")))))</f>
        <v/>
      </c>
      <c r="U366" s="81"/>
    </row>
    <row r="367" spans="1:21" ht="23.25" hidden="1" x14ac:dyDescent="0.25">
      <c r="A367" s="24"/>
      <c r="B367" s="24"/>
      <c r="C367" s="24" t="str">
        <f>IF(OR(Tabella3[[#This Row],[LUN]]="X",Tabella3[[#This Row],[MAR]]="X",Tabella3[[#This Row],[MER]]="X",Tabella3[[#This Row],[GIO]]="X",Tabella3[[#This Row],[VEN]]="X",),"X","")</f>
        <v/>
      </c>
      <c r="D367" s="25" t="s">
        <v>1619</v>
      </c>
      <c r="E367" s="26" t="s">
        <v>4914</v>
      </c>
      <c r="F367" s="26">
        <v>1200</v>
      </c>
      <c r="G367" s="26" t="s">
        <v>4915</v>
      </c>
      <c r="H367" s="27"/>
      <c r="I367" s="27"/>
      <c r="J367" s="27"/>
      <c r="K367" s="27"/>
      <c r="L367" s="27"/>
      <c r="M367" s="26" t="s">
        <v>631</v>
      </c>
      <c r="N367" s="25"/>
      <c r="O367" s="25"/>
      <c r="P367" s="26"/>
      <c r="Q367" s="26" t="s">
        <v>4970</v>
      </c>
      <c r="R367" s="28">
        <v>46119</v>
      </c>
      <c r="S367" s="26" t="s">
        <v>68</v>
      </c>
      <c r="T367" s="30" t="str">
        <f ca="1">IF(AND('Inserimento dati'!$B$3=$H$2, Tabella3[[#This Row],[LUN]]="X"), "X",IF(AND('Inserimento dati'!$B$3=$I$2, Tabella3[[#This Row],[MAR]]="X"), "X", IF(AND('Inserimento dati'!$B$3=$J$2, Tabella3[[#This Row],[MER]]="X"), "X",IF(AND('Inserimento dati'!$B$3=$K$2, Tabella3[[#This Row],[GIO]]="X"), "X", IF(AND('Inserimento dati'!$B$3=$L$2, Tabella3[[#This Row],[VEN]]="X"), "X","")))))</f>
        <v/>
      </c>
      <c r="U367" s="81"/>
    </row>
    <row r="368" spans="1:21" ht="45" hidden="1" x14ac:dyDescent="0.25">
      <c r="A368" s="24"/>
      <c r="B368" s="24"/>
      <c r="C368" s="24" t="str">
        <f>IF(OR(Tabella3[[#This Row],[LUN]]="X",Tabella3[[#This Row],[MAR]]="X",Tabella3[[#This Row],[MER]]="X",Tabella3[[#This Row],[GIO]]="X",Tabella3[[#This Row],[VEN]]="X",),"X","")</f>
        <v/>
      </c>
      <c r="D368" s="25" t="s">
        <v>1619</v>
      </c>
      <c r="E368" s="26" t="s">
        <v>4920</v>
      </c>
      <c r="F368" s="26" t="s">
        <v>1648</v>
      </c>
      <c r="G368" s="26" t="s">
        <v>4921</v>
      </c>
      <c r="H368" s="27"/>
      <c r="I368" s="27"/>
      <c r="J368" s="27"/>
      <c r="K368" s="27"/>
      <c r="L368" s="27"/>
      <c r="M368" s="26" t="s">
        <v>631</v>
      </c>
      <c r="N368" s="25"/>
      <c r="O368" s="25"/>
      <c r="P368" s="26"/>
      <c r="Q368" s="26" t="s">
        <v>4979</v>
      </c>
      <c r="R368" s="28">
        <v>46118</v>
      </c>
      <c r="S368" s="26" t="s">
        <v>508</v>
      </c>
      <c r="T368" s="30" t="str">
        <f ca="1">IF(AND('Inserimento dati'!$B$3=$H$2, Tabella3[[#This Row],[LUN]]="X"), "X",IF(AND('Inserimento dati'!$B$3=$I$2, Tabella3[[#This Row],[MAR]]="X"), "X", IF(AND('Inserimento dati'!$B$3=$J$2, Tabella3[[#This Row],[MER]]="X"), "X",IF(AND('Inserimento dati'!$B$3=$K$2, Tabella3[[#This Row],[GIO]]="X"), "X", IF(AND('Inserimento dati'!$B$3=$L$2, Tabella3[[#This Row],[VEN]]="X"), "X","")))))</f>
        <v/>
      </c>
      <c r="U368" s="81"/>
    </row>
    <row r="369" spans="1:22" ht="45" hidden="1" x14ac:dyDescent="0.25">
      <c r="A369" s="24"/>
      <c r="B369" s="24"/>
      <c r="C369" s="24" t="str">
        <f>IF(OR(Tabella3[[#This Row],[LUN]]="X",Tabella3[[#This Row],[MAR]]="X",Tabella3[[#This Row],[MER]]="X",Tabella3[[#This Row],[GIO]]="X",Tabella3[[#This Row],[VEN]]="X",),"X","")</f>
        <v/>
      </c>
      <c r="D369" s="25" t="s">
        <v>1619</v>
      </c>
      <c r="E369" s="26" t="s">
        <v>5031</v>
      </c>
      <c r="F369" s="26" t="s">
        <v>1672</v>
      </c>
      <c r="G369" s="26" t="s">
        <v>5032</v>
      </c>
      <c r="H369" s="27"/>
      <c r="I369" s="27"/>
      <c r="J369" s="27"/>
      <c r="K369" s="27"/>
      <c r="L369" s="27"/>
      <c r="M369" s="26" t="s">
        <v>631</v>
      </c>
      <c r="N369" s="25"/>
      <c r="O369" s="25"/>
      <c r="P369" s="26"/>
      <c r="Q369" s="26" t="s">
        <v>5038</v>
      </c>
      <c r="R369" s="28">
        <v>46126</v>
      </c>
      <c r="S369" s="26" t="s">
        <v>68</v>
      </c>
      <c r="T369" s="30" t="str">
        <f ca="1">IF(AND('Inserimento dati'!$B$3=$H$2, Tabella3[[#This Row],[LUN]]="X"), "X",IF(AND('Inserimento dati'!$B$3=$I$2, Tabella3[[#This Row],[MAR]]="X"), "X", IF(AND('Inserimento dati'!$B$3=$J$2, Tabella3[[#This Row],[MER]]="X"), "X",IF(AND('Inserimento dati'!$B$3=$K$2, Tabella3[[#This Row],[GIO]]="X"), "X", IF(AND('Inserimento dati'!$B$3=$L$2, Tabella3[[#This Row],[VEN]]="X"), "X","")))))</f>
        <v/>
      </c>
      <c r="U369" s="81"/>
    </row>
    <row r="370" spans="1:22" ht="45" hidden="1" x14ac:dyDescent="0.25">
      <c r="A370" s="24"/>
      <c r="B370" s="24"/>
      <c r="C370" s="24" t="str">
        <f>IF(OR(Tabella3[[#This Row],[LUN]]="X",Tabella3[[#This Row],[MAR]]="X",Tabella3[[#This Row],[MER]]="X",Tabella3[[#This Row],[GIO]]="X",Tabella3[[#This Row],[VEN]]="X",),"X","")</f>
        <v/>
      </c>
      <c r="D370" s="25" t="s">
        <v>1619</v>
      </c>
      <c r="E370" s="26" t="s">
        <v>4987</v>
      </c>
      <c r="F370" s="26" t="s">
        <v>1672</v>
      </c>
      <c r="G370" s="26" t="s">
        <v>4988</v>
      </c>
      <c r="H370" s="27"/>
      <c r="I370" s="27"/>
      <c r="J370" s="27"/>
      <c r="K370" s="27"/>
      <c r="L370" s="27"/>
      <c r="M370" s="26" t="s">
        <v>631</v>
      </c>
      <c r="N370" s="25"/>
      <c r="O370" s="25"/>
      <c r="P370" s="26"/>
      <c r="Q370" s="26" t="s">
        <v>5037</v>
      </c>
      <c r="R370" s="28">
        <v>46126</v>
      </c>
      <c r="S370" s="26" t="s">
        <v>68</v>
      </c>
      <c r="T370" s="30" t="str">
        <f ca="1">IF(AND('Inserimento dati'!$B$3=$H$2, Tabella3[[#This Row],[LUN]]="X"), "X",IF(AND('Inserimento dati'!$B$3=$I$2, Tabella3[[#This Row],[MAR]]="X"), "X", IF(AND('Inserimento dati'!$B$3=$J$2, Tabella3[[#This Row],[MER]]="X"), "X",IF(AND('Inserimento dati'!$B$3=$K$2, Tabella3[[#This Row],[GIO]]="X"), "X", IF(AND('Inserimento dati'!$B$3=$L$2, Tabella3[[#This Row],[VEN]]="X"), "X","")))))</f>
        <v/>
      </c>
      <c r="U370" s="81"/>
    </row>
    <row r="371" spans="1:22" ht="45" hidden="1" x14ac:dyDescent="0.25">
      <c r="A371" s="24"/>
      <c r="B371" s="24"/>
      <c r="C371" s="24" t="str">
        <f>IF(OR(Tabella3[[#This Row],[LUN]]="X",Tabella3[[#This Row],[MAR]]="X",Tabella3[[#This Row],[MER]]="X",Tabella3[[#This Row],[GIO]]="X",Tabella3[[#This Row],[VEN]]="X",),"X","")</f>
        <v/>
      </c>
      <c r="D371" s="25" t="s">
        <v>1619</v>
      </c>
      <c r="E371" s="26" t="s">
        <v>4985</v>
      </c>
      <c r="F371" s="26" t="s">
        <v>1672</v>
      </c>
      <c r="G371" s="26" t="s">
        <v>4986</v>
      </c>
      <c r="H371" s="27"/>
      <c r="I371" s="27"/>
      <c r="J371" s="27"/>
      <c r="K371" s="27"/>
      <c r="L371" s="27"/>
      <c r="M371" s="26" t="s">
        <v>631</v>
      </c>
      <c r="N371" s="25"/>
      <c r="O371" s="25"/>
      <c r="P371" s="26"/>
      <c r="Q371" s="26" t="s">
        <v>5040</v>
      </c>
      <c r="R371" s="28">
        <v>46125</v>
      </c>
      <c r="S371" s="26" t="s">
        <v>68</v>
      </c>
      <c r="T371" s="30" t="str">
        <f ca="1">IF(AND('Inserimento dati'!$B$3=$H$2, Tabella3[[#This Row],[LUN]]="X"), "X",IF(AND('Inserimento dati'!$B$3=$I$2, Tabella3[[#This Row],[MAR]]="X"), "X", IF(AND('Inserimento dati'!$B$3=$J$2, Tabella3[[#This Row],[MER]]="X"), "X",IF(AND('Inserimento dati'!$B$3=$K$2, Tabella3[[#This Row],[GIO]]="X"), "X", IF(AND('Inserimento dati'!$B$3=$L$2, Tabella3[[#This Row],[VEN]]="X"), "X","")))))</f>
        <v/>
      </c>
      <c r="U371" s="81"/>
    </row>
    <row r="372" spans="1:22" ht="60" hidden="1" x14ac:dyDescent="0.25">
      <c r="A372" s="24"/>
      <c r="B372" s="24"/>
      <c r="C372" s="24" t="str">
        <f>IF(OR(Tabella3[[#This Row],[LUN]]="X",Tabella3[[#This Row],[MAR]]="X",Tabella3[[#This Row],[MER]]="X",Tabella3[[#This Row],[GIO]]="X",Tabella3[[#This Row],[VEN]]="X",),"X","")</f>
        <v/>
      </c>
      <c r="D372" s="25" t="s">
        <v>1619</v>
      </c>
      <c r="E372" s="26" t="s">
        <v>4493</v>
      </c>
      <c r="F372" s="26">
        <v>700</v>
      </c>
      <c r="G372" s="26" t="s">
        <v>4494</v>
      </c>
      <c r="H372" s="27"/>
      <c r="I372" s="27"/>
      <c r="J372" s="27"/>
      <c r="K372" s="27"/>
      <c r="L372" s="27"/>
      <c r="M372" s="26" t="s">
        <v>631</v>
      </c>
      <c r="N372" s="25"/>
      <c r="O372" s="25"/>
      <c r="P372" s="26"/>
      <c r="Q372" s="26"/>
      <c r="R372" s="28"/>
      <c r="S372" s="26"/>
      <c r="T372" s="30" t="str">
        <f ca="1">IF(AND('Inserimento dati'!$B$3=$H$2, Tabella3[[#This Row],[LUN]]="X"), "X",IF(AND('Inserimento dati'!$B$3=$I$2, Tabella3[[#This Row],[MAR]]="X"), "X", IF(AND('Inserimento dati'!$B$3=$J$2, Tabella3[[#This Row],[MER]]="X"), "X",IF(AND('Inserimento dati'!$B$3=$K$2, Tabella3[[#This Row],[GIO]]="X"), "X", IF(AND('Inserimento dati'!$B$3=$L$2, Tabella3[[#This Row],[VEN]]="X"), "X","")))))</f>
        <v/>
      </c>
      <c r="U372" s="81"/>
    </row>
    <row r="373" spans="1:22" ht="23.25" hidden="1" x14ac:dyDescent="0.25">
      <c r="A373" s="24"/>
      <c r="B373" s="24"/>
      <c r="C373" s="24" t="str">
        <f>IF(OR(Tabella3[[#This Row],[LUN]]="X",Tabella3[[#This Row],[MAR]]="X",Tabella3[[#This Row],[MER]]="X",Tabella3[[#This Row],[GIO]]="X",Tabella3[[#This Row],[VEN]]="X",),"X","")</f>
        <v/>
      </c>
      <c r="D373" s="25" t="s">
        <v>1619</v>
      </c>
      <c r="E373" s="26" t="s">
        <v>4902</v>
      </c>
      <c r="F373" s="26">
        <v>1400</v>
      </c>
      <c r="G373" s="26" t="s">
        <v>4903</v>
      </c>
      <c r="H373" s="27"/>
      <c r="I373" s="27"/>
      <c r="J373" s="27"/>
      <c r="K373" s="27"/>
      <c r="L373" s="27"/>
      <c r="M373" s="26" t="s">
        <v>631</v>
      </c>
      <c r="N373" s="25"/>
      <c r="O373" s="25"/>
      <c r="P373" s="26"/>
      <c r="Q373" s="26"/>
      <c r="R373" s="28"/>
      <c r="S373" s="26"/>
      <c r="T373" s="30" t="str">
        <f ca="1">IF(AND('Inserimento dati'!$B$3=$H$2, Tabella3[[#This Row],[LUN]]="X"), "X",IF(AND('Inserimento dati'!$B$3=$I$2, Tabella3[[#This Row],[MAR]]="X"), "X", IF(AND('Inserimento dati'!$B$3=$J$2, Tabella3[[#This Row],[MER]]="X"), "X",IF(AND('Inserimento dati'!$B$3=$K$2, Tabella3[[#This Row],[GIO]]="X"), "X", IF(AND('Inserimento dati'!$B$3=$L$2, Tabella3[[#This Row],[VEN]]="X"), "X","")))))</f>
        <v/>
      </c>
      <c r="U373" s="81"/>
    </row>
    <row r="374" spans="1:22" ht="23.25" hidden="1" x14ac:dyDescent="0.25">
      <c r="A374" s="24"/>
      <c r="B374" s="24"/>
      <c r="C374" s="24" t="str">
        <f>IF(OR(Tabella3[[#This Row],[LUN]]="X",Tabella3[[#This Row],[MAR]]="X",Tabella3[[#This Row],[MER]]="X",Tabella3[[#This Row],[GIO]]="X",Tabella3[[#This Row],[VEN]]="X",),"X","")</f>
        <v/>
      </c>
      <c r="D374" s="25" t="s">
        <v>1619</v>
      </c>
      <c r="E374" s="26" t="s">
        <v>4850</v>
      </c>
      <c r="F374" s="26">
        <v>1800</v>
      </c>
      <c r="G374" s="26" t="s">
        <v>4851</v>
      </c>
      <c r="H374" s="27"/>
      <c r="I374" s="27"/>
      <c r="J374" s="27"/>
      <c r="K374" s="27"/>
      <c r="L374" s="27"/>
      <c r="M374" s="26" t="s">
        <v>631</v>
      </c>
      <c r="N374" s="25"/>
      <c r="O374" s="25"/>
      <c r="P374" s="26"/>
      <c r="Q374" s="26"/>
      <c r="R374" s="28"/>
      <c r="S374" s="26"/>
      <c r="T374" s="30" t="str">
        <f ca="1">IF(AND('Inserimento dati'!$B$3=$H$2, Tabella3[[#This Row],[LUN]]="X"), "X",IF(AND('Inserimento dati'!$B$3=$I$2, Tabella3[[#This Row],[MAR]]="X"), "X", IF(AND('Inserimento dati'!$B$3=$J$2, Tabella3[[#This Row],[MER]]="X"), "X",IF(AND('Inserimento dati'!$B$3=$K$2, Tabella3[[#This Row],[GIO]]="X"), "X", IF(AND('Inserimento dati'!$B$3=$L$2, Tabella3[[#This Row],[VEN]]="X"), "X","")))))</f>
        <v/>
      </c>
      <c r="U374" s="81"/>
    </row>
    <row r="375" spans="1:22" ht="23.25" hidden="1" x14ac:dyDescent="0.25">
      <c r="A375" s="24"/>
      <c r="B375" s="24"/>
      <c r="C375" s="24" t="str">
        <f>IF(OR(Tabella3[[#This Row],[LUN]]="X",Tabella3[[#This Row],[MAR]]="X",Tabella3[[#This Row],[MER]]="X",Tabella3[[#This Row],[GIO]]="X",Tabella3[[#This Row],[VEN]]="X",),"X","")</f>
        <v/>
      </c>
      <c r="D375" s="25" t="s">
        <v>1619</v>
      </c>
      <c r="E375" s="26" t="s">
        <v>4845</v>
      </c>
      <c r="F375" s="26">
        <v>1200</v>
      </c>
      <c r="G375" s="26" t="s">
        <v>4846</v>
      </c>
      <c r="H375" s="27"/>
      <c r="I375" s="27"/>
      <c r="J375" s="27"/>
      <c r="K375" s="27"/>
      <c r="L375" s="27"/>
      <c r="M375" s="26" t="s">
        <v>631</v>
      </c>
      <c r="N375" s="25"/>
      <c r="O375" s="25"/>
      <c r="P375" s="26"/>
      <c r="Q375" s="26"/>
      <c r="R375" s="28"/>
      <c r="S375" s="26"/>
      <c r="T375" s="30" t="str">
        <f ca="1">IF(AND('Inserimento dati'!$B$3=$H$2, Tabella3[[#This Row],[LUN]]="X"), "X",IF(AND('Inserimento dati'!$B$3=$I$2, Tabella3[[#This Row],[MAR]]="X"), "X", IF(AND('Inserimento dati'!$B$3=$J$2, Tabella3[[#This Row],[MER]]="X"), "X",IF(AND('Inserimento dati'!$B$3=$K$2, Tabella3[[#This Row],[GIO]]="X"), "X", IF(AND('Inserimento dati'!$B$3=$L$2, Tabella3[[#This Row],[VEN]]="X"), "X","")))))</f>
        <v/>
      </c>
      <c r="U375" s="81"/>
    </row>
    <row r="376" spans="1:22" ht="23.25" hidden="1" x14ac:dyDescent="0.25">
      <c r="A376" s="24"/>
      <c r="B376" s="24"/>
      <c r="C376" s="24" t="str">
        <f>IF(OR(Tabella3[[#This Row],[LUN]]="X",Tabella3[[#This Row],[MAR]]="X",Tabella3[[#This Row],[MER]]="X",Tabella3[[#This Row],[GIO]]="X",Tabella3[[#This Row],[VEN]]="X",),"X","")</f>
        <v/>
      </c>
      <c r="D376" s="25" t="s">
        <v>1619</v>
      </c>
      <c r="E376" s="26" t="s">
        <v>4813</v>
      </c>
      <c r="F376" s="26">
        <v>1200</v>
      </c>
      <c r="G376" s="26" t="s">
        <v>4814</v>
      </c>
      <c r="H376" s="27"/>
      <c r="I376" s="27"/>
      <c r="J376" s="27"/>
      <c r="K376" s="27"/>
      <c r="L376" s="27"/>
      <c r="M376" s="26" t="s">
        <v>631</v>
      </c>
      <c r="N376" s="25"/>
      <c r="O376" s="25"/>
      <c r="P376" s="26"/>
      <c r="Q376" s="26"/>
      <c r="R376" s="28"/>
      <c r="S376" s="26"/>
      <c r="T376" s="30" t="str">
        <f ca="1">IF(AND('Inserimento dati'!$B$3=$H$2, Tabella3[[#This Row],[LUN]]="X"), "X",IF(AND('Inserimento dati'!$B$3=$I$2, Tabella3[[#This Row],[MAR]]="X"), "X", IF(AND('Inserimento dati'!$B$3=$J$2, Tabella3[[#This Row],[MER]]="X"), "X",IF(AND('Inserimento dati'!$B$3=$K$2, Tabella3[[#This Row],[GIO]]="X"), "X", IF(AND('Inserimento dati'!$B$3=$L$2, Tabella3[[#This Row],[VEN]]="X"), "X","")))))</f>
        <v/>
      </c>
      <c r="U376" s="81"/>
    </row>
    <row r="377" spans="1:22" ht="23.25" hidden="1" x14ac:dyDescent="0.25">
      <c r="A377" s="24"/>
      <c r="B377" s="24"/>
      <c r="C377" s="24" t="str">
        <f>IF(OR(Tabella3[[#This Row],[LUN]]="X",Tabella3[[#This Row],[MAR]]="X",Tabella3[[#This Row],[MER]]="X",Tabella3[[#This Row],[GIO]]="X",Tabella3[[#This Row],[VEN]]="X",),"X","")</f>
        <v/>
      </c>
      <c r="D377" s="25" t="s">
        <v>1619</v>
      </c>
      <c r="E377" s="26" t="s">
        <v>4815</v>
      </c>
      <c r="F377" s="26">
        <v>1200</v>
      </c>
      <c r="G377" s="26" t="s">
        <v>4816</v>
      </c>
      <c r="H377" s="27"/>
      <c r="I377" s="27"/>
      <c r="J377" s="27"/>
      <c r="K377" s="27"/>
      <c r="L377" s="27"/>
      <c r="M377" s="26" t="s">
        <v>631</v>
      </c>
      <c r="N377" s="25"/>
      <c r="O377" s="25"/>
      <c r="P377" s="26"/>
      <c r="Q377" s="26"/>
      <c r="R377" s="28"/>
      <c r="S377" s="26"/>
      <c r="T377" s="30" t="str">
        <f ca="1">IF(AND('Inserimento dati'!$B$3=$H$2, Tabella3[[#This Row],[LUN]]="X"), "X",IF(AND('Inserimento dati'!$B$3=$I$2, Tabella3[[#This Row],[MAR]]="X"), "X", IF(AND('Inserimento dati'!$B$3=$J$2, Tabella3[[#This Row],[MER]]="X"), "X",IF(AND('Inserimento dati'!$B$3=$K$2, Tabella3[[#This Row],[GIO]]="X"), "X", IF(AND('Inserimento dati'!$B$3=$L$2, Tabella3[[#This Row],[VEN]]="X"), "X","")))))</f>
        <v/>
      </c>
      <c r="U377" s="81"/>
    </row>
    <row r="378" spans="1:22" ht="23.25" hidden="1" x14ac:dyDescent="0.25">
      <c r="A378" s="24"/>
      <c r="B378" s="24"/>
      <c r="C378" s="24" t="str">
        <f>IF(OR(Tabella3[[#This Row],[LUN]]="X",Tabella3[[#This Row],[MAR]]="X",Tabella3[[#This Row],[MER]]="X",Tabella3[[#This Row],[GIO]]="X",Tabella3[[#This Row],[VEN]]="X",),"X","")</f>
        <v/>
      </c>
      <c r="D378" s="25" t="s">
        <v>1619</v>
      </c>
      <c r="E378" s="26" t="s">
        <v>4829</v>
      </c>
      <c r="F378" s="26">
        <v>700</v>
      </c>
      <c r="G378" s="26" t="s">
        <v>4830</v>
      </c>
      <c r="H378" s="27"/>
      <c r="I378" s="27"/>
      <c r="J378" s="27"/>
      <c r="K378" s="27"/>
      <c r="L378" s="27"/>
      <c r="M378" s="26" t="s">
        <v>631</v>
      </c>
      <c r="N378" s="25"/>
      <c r="O378" s="25"/>
      <c r="P378" s="26"/>
      <c r="Q378" s="26"/>
      <c r="R378" s="28"/>
      <c r="S378" s="26"/>
      <c r="T378" s="30" t="str">
        <f ca="1">IF(AND('Inserimento dati'!$B$3=$H$2, Tabella3[[#This Row],[LUN]]="X"), "X",IF(AND('Inserimento dati'!$B$3=$I$2, Tabella3[[#This Row],[MAR]]="X"), "X", IF(AND('Inserimento dati'!$B$3=$J$2, Tabella3[[#This Row],[MER]]="X"), "X",IF(AND('Inserimento dati'!$B$3=$K$2, Tabella3[[#This Row],[GIO]]="X"), "X", IF(AND('Inserimento dati'!$B$3=$L$2, Tabella3[[#This Row],[VEN]]="X"), "X","")))))</f>
        <v/>
      </c>
      <c r="U378" s="81"/>
    </row>
    <row r="379" spans="1:22" ht="23.25" hidden="1" x14ac:dyDescent="0.25">
      <c r="A379" s="24"/>
      <c r="B379" s="24"/>
      <c r="C379" s="24" t="str">
        <f>IF(OR(Tabella3[[#This Row],[LUN]]="X",Tabella3[[#This Row],[MAR]]="X",Tabella3[[#This Row],[MER]]="X",Tabella3[[#This Row],[GIO]]="X",Tabella3[[#This Row],[VEN]]="X",),"X","")</f>
        <v/>
      </c>
      <c r="D379" s="25" t="s">
        <v>1619</v>
      </c>
      <c r="E379" s="26" t="s">
        <v>4831</v>
      </c>
      <c r="F379" s="26">
        <v>700</v>
      </c>
      <c r="G379" s="26" t="s">
        <v>4832</v>
      </c>
      <c r="H379" s="27"/>
      <c r="I379" s="27"/>
      <c r="J379" s="27"/>
      <c r="K379" s="27"/>
      <c r="L379" s="27"/>
      <c r="M379" s="26" t="s">
        <v>631</v>
      </c>
      <c r="N379" s="25"/>
      <c r="O379" s="25"/>
      <c r="P379" s="26"/>
      <c r="Q379" s="26"/>
      <c r="R379" s="28"/>
      <c r="S379" s="26"/>
      <c r="T379" s="30" t="str">
        <f ca="1">IF(AND('Inserimento dati'!$B$3=$H$2, Tabella3[[#This Row],[LUN]]="X"), "X",IF(AND('Inserimento dati'!$B$3=$I$2, Tabella3[[#This Row],[MAR]]="X"), "X", IF(AND('Inserimento dati'!$B$3=$J$2, Tabella3[[#This Row],[MER]]="X"), "X",IF(AND('Inserimento dati'!$B$3=$K$2, Tabella3[[#This Row],[GIO]]="X"), "X", IF(AND('Inserimento dati'!$B$3=$L$2, Tabella3[[#This Row],[VEN]]="X"), "X","")))))</f>
        <v/>
      </c>
      <c r="U379" s="81"/>
    </row>
    <row r="380" spans="1:22" ht="23.25" hidden="1" x14ac:dyDescent="0.25">
      <c r="A380" s="24"/>
      <c r="B380" s="24"/>
      <c r="C380" s="24" t="str">
        <f>IF(OR(Tabella3[[#This Row],[LUN]]="X",Tabella3[[#This Row],[MAR]]="X",Tabella3[[#This Row],[MER]]="X",Tabella3[[#This Row],[GIO]]="X",Tabella3[[#This Row],[VEN]]="X",),"X","")</f>
        <v/>
      </c>
      <c r="D380" s="25" t="s">
        <v>1619</v>
      </c>
      <c r="E380" s="26" t="s">
        <v>4751</v>
      </c>
      <c r="F380" s="26">
        <v>1200</v>
      </c>
      <c r="G380" s="26" t="s">
        <v>4752</v>
      </c>
      <c r="H380" s="27"/>
      <c r="I380" s="27"/>
      <c r="J380" s="27"/>
      <c r="K380" s="27"/>
      <c r="L380" s="27"/>
      <c r="M380" s="26" t="s">
        <v>631</v>
      </c>
      <c r="N380" s="25"/>
      <c r="O380" s="25"/>
      <c r="P380" s="26"/>
      <c r="Q380" s="26"/>
      <c r="R380" s="28"/>
      <c r="S380" s="26"/>
      <c r="T380" s="30" t="str">
        <f ca="1">IF(AND('Inserimento dati'!$B$3=$H$2, Tabella3[[#This Row],[LUN]]="X"), "X",IF(AND('Inserimento dati'!$B$3=$I$2, Tabella3[[#This Row],[MAR]]="X"), "X", IF(AND('Inserimento dati'!$B$3=$J$2, Tabella3[[#This Row],[MER]]="X"), "X",IF(AND('Inserimento dati'!$B$3=$K$2, Tabella3[[#This Row],[GIO]]="X"), "X", IF(AND('Inserimento dati'!$B$3=$L$2, Tabella3[[#This Row],[VEN]]="X"), "X","")))))</f>
        <v/>
      </c>
      <c r="U380" s="81"/>
    </row>
    <row r="381" spans="1:22" ht="23.25" hidden="1" x14ac:dyDescent="0.25">
      <c r="A381" s="24"/>
      <c r="B381" s="24"/>
      <c r="C381" s="24" t="str">
        <f>IF(OR(Tabella3[[#This Row],[LUN]]="X",Tabella3[[#This Row],[MAR]]="X",Tabella3[[#This Row],[MER]]="X",Tabella3[[#This Row],[GIO]]="X",Tabella3[[#This Row],[VEN]]="X",),"X","")</f>
        <v/>
      </c>
      <c r="D381" s="25" t="s">
        <v>1619</v>
      </c>
      <c r="E381" s="26" t="s">
        <v>4743</v>
      </c>
      <c r="F381" s="26">
        <v>1200</v>
      </c>
      <c r="G381" s="26" t="s">
        <v>4744</v>
      </c>
      <c r="H381" s="27"/>
      <c r="I381" s="27"/>
      <c r="J381" s="27"/>
      <c r="K381" s="27"/>
      <c r="L381" s="27"/>
      <c r="M381" s="26" t="s">
        <v>631</v>
      </c>
      <c r="N381" s="25"/>
      <c r="O381" s="25"/>
      <c r="P381" s="26"/>
      <c r="Q381" s="26"/>
      <c r="R381" s="28"/>
      <c r="S381" s="26"/>
      <c r="T381" s="30" t="str">
        <f ca="1">IF(AND('Inserimento dati'!$B$3=$H$2, Tabella3[[#This Row],[LUN]]="X"), "X",IF(AND('Inserimento dati'!$B$3=$I$2, Tabella3[[#This Row],[MAR]]="X"), "X", IF(AND('Inserimento dati'!$B$3=$J$2, Tabella3[[#This Row],[MER]]="X"), "X",IF(AND('Inserimento dati'!$B$3=$K$2, Tabella3[[#This Row],[GIO]]="X"), "X", IF(AND('Inserimento dati'!$B$3=$L$2, Tabella3[[#This Row],[VEN]]="X"), "X","")))))</f>
        <v/>
      </c>
      <c r="U381" s="81"/>
    </row>
    <row r="382" spans="1:22" ht="23.25" hidden="1" x14ac:dyDescent="0.25">
      <c r="A382" s="24"/>
      <c r="B382" s="24"/>
      <c r="C382" s="24" t="str">
        <f>IF(OR(Tabella3[[#This Row],[LUN]]="X",Tabella3[[#This Row],[MAR]]="X",Tabella3[[#This Row],[MER]]="X",Tabella3[[#This Row],[GIO]]="X",Tabella3[[#This Row],[VEN]]="X",),"X","")</f>
        <v/>
      </c>
      <c r="D382" s="25" t="s">
        <v>1619</v>
      </c>
      <c r="E382" s="26" t="s">
        <v>4598</v>
      </c>
      <c r="F382" s="26" t="s">
        <v>1672</v>
      </c>
      <c r="G382" s="26" t="s">
        <v>4599</v>
      </c>
      <c r="H382" s="27"/>
      <c r="I382" s="27"/>
      <c r="J382" s="27"/>
      <c r="K382" s="27"/>
      <c r="L382" s="27"/>
      <c r="M382" s="26" t="s">
        <v>631</v>
      </c>
      <c r="N382" s="25"/>
      <c r="O382" s="25"/>
      <c r="P382" s="26"/>
      <c r="Q382" s="26"/>
      <c r="R382" s="28"/>
      <c r="S382" s="26"/>
      <c r="T382" s="30" t="str">
        <f ca="1">IF(AND('Inserimento dati'!$B$3=$H$2, Tabella3[[#This Row],[LUN]]="X"), "X",IF(AND('Inserimento dati'!$B$3=$I$2, Tabella3[[#This Row],[MAR]]="X"), "X", IF(AND('Inserimento dati'!$B$3=$J$2, Tabella3[[#This Row],[MER]]="X"), "X",IF(AND('Inserimento dati'!$B$3=$K$2, Tabella3[[#This Row],[GIO]]="X"), "X", IF(AND('Inserimento dati'!$B$3=$L$2, Tabella3[[#This Row],[VEN]]="X"), "X","")))))</f>
        <v/>
      </c>
      <c r="U382" s="81"/>
      <c r="V382" s="71">
        <v>46126.641701388886</v>
      </c>
    </row>
    <row r="383" spans="1:22" ht="23.25" hidden="1" x14ac:dyDescent="0.25">
      <c r="A383" s="24"/>
      <c r="B383" s="24"/>
      <c r="C383" s="24" t="str">
        <f>IF(OR(Tabella3[[#This Row],[LUN]]="X",Tabella3[[#This Row],[MAR]]="X",Tabella3[[#This Row],[MER]]="X",Tabella3[[#This Row],[GIO]]="X",Tabella3[[#This Row],[VEN]]="X",),"X","")</f>
        <v/>
      </c>
      <c r="D383" s="25" t="s">
        <v>1619</v>
      </c>
      <c r="E383" s="26" t="s">
        <v>4580</v>
      </c>
      <c r="F383" s="26">
        <v>800</v>
      </c>
      <c r="G383" s="26" t="s">
        <v>4581</v>
      </c>
      <c r="H383" s="27"/>
      <c r="I383" s="27"/>
      <c r="J383" s="27"/>
      <c r="K383" s="27"/>
      <c r="L383" s="27"/>
      <c r="M383" s="26" t="s">
        <v>631</v>
      </c>
      <c r="N383" s="25"/>
      <c r="O383" s="25"/>
      <c r="P383" s="26"/>
      <c r="Q383" s="26"/>
      <c r="R383" s="28"/>
      <c r="S383" s="26"/>
      <c r="T383" s="30" t="str">
        <f ca="1">IF(AND('Inserimento dati'!$B$3=$H$2, Tabella3[[#This Row],[LUN]]="X"), "X",IF(AND('Inserimento dati'!$B$3=$I$2, Tabella3[[#This Row],[MAR]]="X"), "X", IF(AND('Inserimento dati'!$B$3=$J$2, Tabella3[[#This Row],[MER]]="X"), "X",IF(AND('Inserimento dati'!$B$3=$K$2, Tabella3[[#This Row],[GIO]]="X"), "X", IF(AND('Inserimento dati'!$B$3=$L$2, Tabella3[[#This Row],[VEN]]="X"), "X","")))))</f>
        <v/>
      </c>
      <c r="U383" s="81"/>
    </row>
    <row r="384" spans="1:22" ht="30" hidden="1" x14ac:dyDescent="0.25">
      <c r="A384" s="24"/>
      <c r="B384" s="24"/>
      <c r="C384" s="24" t="str">
        <f>IF(OR(Tabella3[[#This Row],[LUN]]="X",Tabella3[[#This Row],[MAR]]="X",Tabella3[[#This Row],[MER]]="X",Tabella3[[#This Row],[GIO]]="X",Tabella3[[#This Row],[VEN]]="X",),"X","")</f>
        <v/>
      </c>
      <c r="D384" s="25" t="s">
        <v>1619</v>
      </c>
      <c r="E384" s="26" t="s">
        <v>4578</v>
      </c>
      <c r="F384" s="26">
        <v>1400</v>
      </c>
      <c r="G384" s="26" t="s">
        <v>4579</v>
      </c>
      <c r="H384" s="27"/>
      <c r="I384" s="27"/>
      <c r="J384" s="27"/>
      <c r="K384" s="27"/>
      <c r="L384" s="27"/>
      <c r="M384" s="26" t="s">
        <v>631</v>
      </c>
      <c r="N384" s="25"/>
      <c r="O384" s="25"/>
      <c r="P384" s="26"/>
      <c r="Q384" s="26"/>
      <c r="R384" s="28"/>
      <c r="S384" s="26"/>
      <c r="T384" s="30" t="str">
        <f ca="1">IF(AND('Inserimento dati'!$B$3=$H$2, Tabella3[[#This Row],[LUN]]="X"), "X",IF(AND('Inserimento dati'!$B$3=$I$2, Tabella3[[#This Row],[MAR]]="X"), "X", IF(AND('Inserimento dati'!$B$3=$J$2, Tabella3[[#This Row],[MER]]="X"), "X",IF(AND('Inserimento dati'!$B$3=$K$2, Tabella3[[#This Row],[GIO]]="X"), "X", IF(AND('Inserimento dati'!$B$3=$L$2, Tabella3[[#This Row],[VEN]]="X"), "X","")))))</f>
        <v/>
      </c>
      <c r="U384" s="81"/>
    </row>
    <row r="385" spans="1:22" ht="23.25" hidden="1" x14ac:dyDescent="0.25">
      <c r="A385" s="24"/>
      <c r="B385" s="24"/>
      <c r="C385" s="24" t="str">
        <f>IF(OR(Tabella3[[#This Row],[LUN]]="X",Tabella3[[#This Row],[MAR]]="X",Tabella3[[#This Row],[MER]]="X",Tabella3[[#This Row],[GIO]]="X",Tabella3[[#This Row],[VEN]]="X",),"X","")</f>
        <v/>
      </c>
      <c r="D385" s="25" t="s">
        <v>1619</v>
      </c>
      <c r="E385" s="26" t="s">
        <v>4576</v>
      </c>
      <c r="F385" s="26" t="s">
        <v>1648</v>
      </c>
      <c r="G385" s="26" t="s">
        <v>4577</v>
      </c>
      <c r="H385" s="27"/>
      <c r="I385" s="27"/>
      <c r="J385" s="27"/>
      <c r="K385" s="27"/>
      <c r="L385" s="27"/>
      <c r="M385" s="26" t="s">
        <v>631</v>
      </c>
      <c r="N385" s="25"/>
      <c r="O385" s="25"/>
      <c r="P385" s="26"/>
      <c r="Q385" s="26"/>
      <c r="R385" s="28"/>
      <c r="S385" s="26"/>
      <c r="T385" s="30" t="str">
        <f ca="1">IF(AND('Inserimento dati'!$B$3=$H$2, Tabella3[[#This Row],[LUN]]="X"), "X",IF(AND('Inserimento dati'!$B$3=$I$2, Tabella3[[#This Row],[MAR]]="X"), "X", IF(AND('Inserimento dati'!$B$3=$J$2, Tabella3[[#This Row],[MER]]="X"), "X",IF(AND('Inserimento dati'!$B$3=$K$2, Tabella3[[#This Row],[GIO]]="X"), "X", IF(AND('Inserimento dati'!$B$3=$L$2, Tabella3[[#This Row],[VEN]]="X"), "X","")))))</f>
        <v/>
      </c>
      <c r="U385" s="81"/>
    </row>
    <row r="386" spans="1:22" ht="30" hidden="1" x14ac:dyDescent="0.25">
      <c r="A386" s="24"/>
      <c r="B386" s="24"/>
      <c r="C386" s="24" t="str">
        <f>IF(OR(Tabella3[[#This Row],[LUN]]="X",Tabella3[[#This Row],[MAR]]="X",Tabella3[[#This Row],[MER]]="X",Tabella3[[#This Row],[GIO]]="X",Tabella3[[#This Row],[VEN]]="X",),"X","")</f>
        <v/>
      </c>
      <c r="D386" s="25" t="s">
        <v>1619</v>
      </c>
      <c r="E386" s="26" t="s">
        <v>4568</v>
      </c>
      <c r="F386" s="26">
        <v>1200</v>
      </c>
      <c r="G386" s="26" t="s">
        <v>4569</v>
      </c>
      <c r="H386" s="27"/>
      <c r="I386" s="27"/>
      <c r="J386" s="27"/>
      <c r="K386" s="27"/>
      <c r="L386" s="27"/>
      <c r="M386" s="26" t="s">
        <v>631</v>
      </c>
      <c r="N386" s="25"/>
      <c r="O386" s="25"/>
      <c r="P386" s="26"/>
      <c r="Q386" s="26"/>
      <c r="R386" s="28"/>
      <c r="S386" s="26"/>
      <c r="T386" s="30" t="str">
        <f ca="1">IF(AND('Inserimento dati'!$B$3=$H$2, Tabella3[[#This Row],[LUN]]="X"), "X",IF(AND('Inserimento dati'!$B$3=$I$2, Tabella3[[#This Row],[MAR]]="X"), "X", IF(AND('Inserimento dati'!$B$3=$J$2, Tabella3[[#This Row],[MER]]="X"), "X",IF(AND('Inserimento dati'!$B$3=$K$2, Tabella3[[#This Row],[GIO]]="X"), "X", IF(AND('Inserimento dati'!$B$3=$L$2, Tabella3[[#This Row],[VEN]]="X"), "X","")))))</f>
        <v/>
      </c>
      <c r="U386" s="81"/>
    </row>
    <row r="387" spans="1:22" ht="23.25" hidden="1" x14ac:dyDescent="0.25">
      <c r="A387" s="24"/>
      <c r="B387" s="24"/>
      <c r="C387" s="24" t="str">
        <f>IF(OR(Tabella3[[#This Row],[LUN]]="X",Tabella3[[#This Row],[MAR]]="X",Tabella3[[#This Row],[MER]]="X",Tabella3[[#This Row],[GIO]]="X",Tabella3[[#This Row],[VEN]]="X",),"X","")</f>
        <v/>
      </c>
      <c r="D387" s="25" t="s">
        <v>1619</v>
      </c>
      <c r="E387" s="26" t="s">
        <v>4566</v>
      </c>
      <c r="F387" s="26">
        <v>800</v>
      </c>
      <c r="G387" s="26" t="s">
        <v>4567</v>
      </c>
      <c r="H387" s="27"/>
      <c r="I387" s="27"/>
      <c r="J387" s="27"/>
      <c r="K387" s="27"/>
      <c r="L387" s="27"/>
      <c r="M387" s="26" t="s">
        <v>631</v>
      </c>
      <c r="N387" s="25"/>
      <c r="O387" s="25"/>
      <c r="P387" s="26"/>
      <c r="Q387" s="26"/>
      <c r="R387" s="28"/>
      <c r="S387" s="26"/>
      <c r="T387" s="30" t="str">
        <f ca="1">IF(AND('Inserimento dati'!$B$3=$H$2, Tabella3[[#This Row],[LUN]]="X"), "X",IF(AND('Inserimento dati'!$B$3=$I$2, Tabella3[[#This Row],[MAR]]="X"), "X", IF(AND('Inserimento dati'!$B$3=$J$2, Tabella3[[#This Row],[MER]]="X"), "X",IF(AND('Inserimento dati'!$B$3=$K$2, Tabella3[[#This Row],[GIO]]="X"), "X", IF(AND('Inserimento dati'!$B$3=$L$2, Tabella3[[#This Row],[VEN]]="X"), "X","")))))</f>
        <v/>
      </c>
      <c r="U387" s="81"/>
      <c r="V387" s="71">
        <v>46120.621898148151</v>
      </c>
    </row>
    <row r="388" spans="1:22" ht="23.25" hidden="1" x14ac:dyDescent="0.25">
      <c r="A388" s="24"/>
      <c r="B388" s="24"/>
      <c r="C388" s="24" t="str">
        <f>IF(OR(Tabella3[[#This Row],[LUN]]="X",Tabella3[[#This Row],[MAR]]="X",Tabella3[[#This Row],[MER]]="X",Tabella3[[#This Row],[GIO]]="X",Tabella3[[#This Row],[VEN]]="X",),"X","")</f>
        <v/>
      </c>
      <c r="D388" s="25" t="s">
        <v>1619</v>
      </c>
      <c r="E388" s="26" t="s">
        <v>4557</v>
      </c>
      <c r="F388" s="26">
        <v>800</v>
      </c>
      <c r="G388" s="26" t="s">
        <v>4558</v>
      </c>
      <c r="H388" s="27"/>
      <c r="I388" s="27"/>
      <c r="J388" s="27"/>
      <c r="K388" s="27"/>
      <c r="L388" s="27"/>
      <c r="M388" s="26" t="s">
        <v>631</v>
      </c>
      <c r="N388" s="25"/>
      <c r="O388" s="25"/>
      <c r="P388" s="26"/>
      <c r="Q388" s="26"/>
      <c r="R388" s="28"/>
      <c r="S388" s="26"/>
      <c r="T388" s="30" t="str">
        <f ca="1">IF(AND('Inserimento dati'!$B$3=$H$2, Tabella3[[#This Row],[LUN]]="X"), "X",IF(AND('Inserimento dati'!$B$3=$I$2, Tabella3[[#This Row],[MAR]]="X"), "X", IF(AND('Inserimento dati'!$B$3=$J$2, Tabella3[[#This Row],[MER]]="X"), "X",IF(AND('Inserimento dati'!$B$3=$K$2, Tabella3[[#This Row],[GIO]]="X"), "X", IF(AND('Inserimento dati'!$B$3=$L$2, Tabella3[[#This Row],[VEN]]="X"), "X","")))))</f>
        <v/>
      </c>
      <c r="U388" s="81"/>
    </row>
    <row r="389" spans="1:22" ht="23.25" hidden="1" x14ac:dyDescent="0.25">
      <c r="A389" s="24"/>
      <c r="B389" s="24"/>
      <c r="C389" s="24" t="str">
        <f>IF(OR(Tabella3[[#This Row],[LUN]]="X",Tabella3[[#This Row],[MAR]]="X",Tabella3[[#This Row],[MER]]="X",Tabella3[[#This Row],[GIO]]="X",Tabella3[[#This Row],[VEN]]="X",),"X","")</f>
        <v/>
      </c>
      <c r="D389" s="25" t="s">
        <v>1619</v>
      </c>
      <c r="E389" s="26" t="s">
        <v>4552</v>
      </c>
      <c r="F389" s="26">
        <v>800</v>
      </c>
      <c r="G389" s="26" t="s">
        <v>4553</v>
      </c>
      <c r="H389" s="27"/>
      <c r="I389" s="27"/>
      <c r="J389" s="27"/>
      <c r="K389" s="27"/>
      <c r="L389" s="27"/>
      <c r="M389" s="26" t="s">
        <v>631</v>
      </c>
      <c r="N389" s="25"/>
      <c r="O389" s="25"/>
      <c r="P389" s="26"/>
      <c r="Q389" s="26"/>
      <c r="R389" s="28"/>
      <c r="S389" s="26"/>
      <c r="T389" s="30" t="str">
        <f ca="1">IF(AND('Inserimento dati'!$B$3=$H$2, Tabella3[[#This Row],[LUN]]="X"), "X",IF(AND('Inserimento dati'!$B$3=$I$2, Tabella3[[#This Row],[MAR]]="X"), "X", IF(AND('Inserimento dati'!$B$3=$J$2, Tabella3[[#This Row],[MER]]="X"), "X",IF(AND('Inserimento dati'!$B$3=$K$2, Tabella3[[#This Row],[GIO]]="X"), "X", IF(AND('Inserimento dati'!$B$3=$L$2, Tabella3[[#This Row],[VEN]]="X"), "X","")))))</f>
        <v/>
      </c>
      <c r="U389" s="81"/>
    </row>
    <row r="390" spans="1:22" ht="23.25" hidden="1" x14ac:dyDescent="0.25">
      <c r="A390" s="24"/>
      <c r="B390" s="24"/>
      <c r="C390" s="24" t="str">
        <f>IF(OR(Tabella3[[#This Row],[LUN]]="X",Tabella3[[#This Row],[MAR]]="X",Tabella3[[#This Row],[MER]]="X",Tabella3[[#This Row],[GIO]]="X",Tabella3[[#This Row],[VEN]]="X",),"X","")</f>
        <v/>
      </c>
      <c r="D390" s="25" t="s">
        <v>1619</v>
      </c>
      <c r="E390" s="26" t="s">
        <v>4537</v>
      </c>
      <c r="F390" s="26">
        <v>700</v>
      </c>
      <c r="G390" s="26" t="s">
        <v>4538</v>
      </c>
      <c r="H390" s="27"/>
      <c r="I390" s="27"/>
      <c r="J390" s="27"/>
      <c r="K390" s="27"/>
      <c r="L390" s="27"/>
      <c r="M390" s="26" t="s">
        <v>631</v>
      </c>
      <c r="N390" s="25"/>
      <c r="O390" s="25"/>
      <c r="P390" s="26"/>
      <c r="Q390" s="26"/>
      <c r="R390" s="28"/>
      <c r="S390" s="26"/>
      <c r="T390" s="30" t="str">
        <f ca="1">IF(AND('Inserimento dati'!$B$3=$H$2, Tabella3[[#This Row],[LUN]]="X"), "X",IF(AND('Inserimento dati'!$B$3=$I$2, Tabella3[[#This Row],[MAR]]="X"), "X", IF(AND('Inserimento dati'!$B$3=$J$2, Tabella3[[#This Row],[MER]]="X"), "X",IF(AND('Inserimento dati'!$B$3=$K$2, Tabella3[[#This Row],[GIO]]="X"), "X", IF(AND('Inserimento dati'!$B$3=$L$2, Tabella3[[#This Row],[VEN]]="X"), "X","")))))</f>
        <v/>
      </c>
      <c r="U390" s="81"/>
    </row>
    <row r="391" spans="1:22" ht="23.25" hidden="1" x14ac:dyDescent="0.25">
      <c r="A391" s="24"/>
      <c r="B391" s="24"/>
      <c r="C391" s="24" t="str">
        <f>IF(OR(Tabella3[[#This Row],[LUN]]="X",Tabella3[[#This Row],[MAR]]="X",Tabella3[[#This Row],[MER]]="X",Tabella3[[#This Row],[GIO]]="X",Tabella3[[#This Row],[VEN]]="X",),"X","")</f>
        <v/>
      </c>
      <c r="D391" s="25" t="s">
        <v>1619</v>
      </c>
      <c r="E391" s="26" t="s">
        <v>4513</v>
      </c>
      <c r="F391" s="26">
        <v>1200</v>
      </c>
      <c r="G391" s="26" t="s">
        <v>4514</v>
      </c>
      <c r="H391" s="27"/>
      <c r="I391" s="27"/>
      <c r="J391" s="27"/>
      <c r="K391" s="27"/>
      <c r="L391" s="27"/>
      <c r="M391" s="26" t="s">
        <v>631</v>
      </c>
      <c r="N391" s="25"/>
      <c r="O391" s="25"/>
      <c r="P391" s="26"/>
      <c r="Q391" s="26"/>
      <c r="R391" s="28"/>
      <c r="S391" s="26"/>
      <c r="T391" s="30" t="str">
        <f ca="1">IF(AND('Inserimento dati'!$B$3=$H$2, Tabella3[[#This Row],[LUN]]="X"), "X",IF(AND('Inserimento dati'!$B$3=$I$2, Tabella3[[#This Row],[MAR]]="X"), "X", IF(AND('Inserimento dati'!$B$3=$J$2, Tabella3[[#This Row],[MER]]="X"), "X",IF(AND('Inserimento dati'!$B$3=$K$2, Tabella3[[#This Row],[GIO]]="X"), "X", IF(AND('Inserimento dati'!$B$3=$L$2, Tabella3[[#This Row],[VEN]]="X"), "X","")))))</f>
        <v/>
      </c>
      <c r="U391" s="81"/>
    </row>
    <row r="392" spans="1:22" ht="23.25" hidden="1" x14ac:dyDescent="0.25">
      <c r="A392" s="24"/>
      <c r="B392" s="24"/>
      <c r="C392" s="24" t="str">
        <f>IF(OR(Tabella3[[#This Row],[LUN]]="X",Tabella3[[#This Row],[MAR]]="X",Tabella3[[#This Row],[MER]]="X",Tabella3[[#This Row],[GIO]]="X",Tabella3[[#This Row],[VEN]]="X",),"X","")</f>
        <v/>
      </c>
      <c r="D392" s="25" t="s">
        <v>1619</v>
      </c>
      <c r="E392" s="26" t="s">
        <v>4495</v>
      </c>
      <c r="F392" s="26">
        <v>1200</v>
      </c>
      <c r="G392" s="26" t="s">
        <v>4496</v>
      </c>
      <c r="H392" s="27"/>
      <c r="I392" s="27"/>
      <c r="J392" s="27"/>
      <c r="K392" s="27"/>
      <c r="L392" s="27"/>
      <c r="M392" s="26" t="s">
        <v>631</v>
      </c>
      <c r="N392" s="25"/>
      <c r="O392" s="25"/>
      <c r="P392" s="26"/>
      <c r="Q392" s="26"/>
      <c r="R392" s="28"/>
      <c r="S392" s="26"/>
      <c r="T392" s="30" t="str">
        <f ca="1">IF(AND('Inserimento dati'!$B$3=$H$2, Tabella3[[#This Row],[LUN]]="X"), "X",IF(AND('Inserimento dati'!$B$3=$I$2, Tabella3[[#This Row],[MAR]]="X"), "X", IF(AND('Inserimento dati'!$B$3=$J$2, Tabella3[[#This Row],[MER]]="X"), "X",IF(AND('Inserimento dati'!$B$3=$K$2, Tabella3[[#This Row],[GIO]]="X"), "X", IF(AND('Inserimento dati'!$B$3=$L$2, Tabella3[[#This Row],[VEN]]="X"), "X","")))))</f>
        <v/>
      </c>
      <c r="U392" s="81"/>
    </row>
    <row r="393" spans="1:22" ht="23.25" hidden="1" x14ac:dyDescent="0.25">
      <c r="A393" s="24"/>
      <c r="B393" s="24"/>
      <c r="C393" s="24" t="str">
        <f>IF(OR(Tabella3[[#This Row],[LUN]]="X",Tabella3[[#This Row],[MAR]]="X",Tabella3[[#This Row],[MER]]="X",Tabella3[[#This Row],[GIO]]="X",Tabella3[[#This Row],[VEN]]="X",),"X","")</f>
        <v/>
      </c>
      <c r="D393" s="25" t="s">
        <v>1619</v>
      </c>
      <c r="E393" s="26" t="s">
        <v>3004</v>
      </c>
      <c r="F393" s="26">
        <v>700</v>
      </c>
      <c r="G393" s="26" t="s">
        <v>3005</v>
      </c>
      <c r="H393" s="27"/>
      <c r="I393" s="27"/>
      <c r="J393" s="27"/>
      <c r="K393" s="27"/>
      <c r="L393" s="27"/>
      <c r="M393" s="26" t="s">
        <v>631</v>
      </c>
      <c r="N393" s="25"/>
      <c r="O393" s="25"/>
      <c r="P393" s="26"/>
      <c r="Q393" s="26"/>
      <c r="R393" s="28"/>
      <c r="S393" s="26"/>
      <c r="T393" s="30" t="str">
        <f ca="1">IF(AND('Inserimento dati'!$B$3=$H$2, Tabella3[[#This Row],[LUN]]="X"), "X",IF(AND('Inserimento dati'!$B$3=$I$2, Tabella3[[#This Row],[MAR]]="X"), "X", IF(AND('Inserimento dati'!$B$3=$J$2, Tabella3[[#This Row],[MER]]="X"), "X",IF(AND('Inserimento dati'!$B$3=$K$2, Tabella3[[#This Row],[GIO]]="X"), "X", IF(AND('Inserimento dati'!$B$3=$L$2, Tabella3[[#This Row],[VEN]]="X"), "X","")))))</f>
        <v/>
      </c>
      <c r="U393" s="81"/>
      <c r="V393" s="71">
        <v>46112.664641203701</v>
      </c>
    </row>
    <row r="394" spans="1:22" ht="30" hidden="1" x14ac:dyDescent="0.25">
      <c r="A394" s="24"/>
      <c r="B394" s="24"/>
      <c r="C394" s="24" t="str">
        <f>IF(OR(Tabella3[[#This Row],[LUN]]="X",Tabella3[[#This Row],[MAR]]="X",Tabella3[[#This Row],[MER]]="X",Tabella3[[#This Row],[GIO]]="X",Tabella3[[#This Row],[VEN]]="X",),"X","")</f>
        <v/>
      </c>
      <c r="D394" s="25" t="s">
        <v>1619</v>
      </c>
      <c r="E394" s="26" t="s">
        <v>3002</v>
      </c>
      <c r="F394" s="26">
        <v>800</v>
      </c>
      <c r="G394" s="26" t="s">
        <v>3003</v>
      </c>
      <c r="H394" s="27"/>
      <c r="I394" s="27"/>
      <c r="J394" s="27"/>
      <c r="K394" s="27"/>
      <c r="L394" s="27"/>
      <c r="M394" s="26" t="s">
        <v>631</v>
      </c>
      <c r="N394" s="25"/>
      <c r="O394" s="25"/>
      <c r="P394" s="26"/>
      <c r="Q394" s="26"/>
      <c r="R394" s="28"/>
      <c r="S394" s="26"/>
      <c r="T394" s="30" t="str">
        <f ca="1">IF(AND('Inserimento dati'!$B$3=$H$2, Tabella3[[#This Row],[LUN]]="X"), "X",IF(AND('Inserimento dati'!$B$3=$I$2, Tabella3[[#This Row],[MAR]]="X"), "X", IF(AND('Inserimento dati'!$B$3=$J$2, Tabella3[[#This Row],[MER]]="X"), "X",IF(AND('Inserimento dati'!$B$3=$K$2, Tabella3[[#This Row],[GIO]]="X"), "X", IF(AND('Inserimento dati'!$B$3=$L$2, Tabella3[[#This Row],[VEN]]="X"), "X","")))))</f>
        <v/>
      </c>
      <c r="U394" s="81"/>
    </row>
    <row r="395" spans="1:22" ht="45" hidden="1" x14ac:dyDescent="0.25">
      <c r="A395" s="24"/>
      <c r="B395" s="24"/>
      <c r="C395" s="24" t="str">
        <f>IF(OR(Tabella3[[#This Row],[LUN]]="X",Tabella3[[#This Row],[MAR]]="X",Tabella3[[#This Row],[MER]]="X",Tabella3[[#This Row],[GIO]]="X",Tabella3[[#This Row],[VEN]]="X",),"X","")</f>
        <v/>
      </c>
      <c r="D395" s="25" t="s">
        <v>1619</v>
      </c>
      <c r="E395" s="26" t="s">
        <v>3010</v>
      </c>
      <c r="F395" s="26">
        <v>800</v>
      </c>
      <c r="G395" s="26" t="s">
        <v>3011</v>
      </c>
      <c r="H395" s="27"/>
      <c r="I395" s="27"/>
      <c r="J395" s="27"/>
      <c r="K395" s="27"/>
      <c r="L395" s="27"/>
      <c r="M395" s="26" t="s">
        <v>631</v>
      </c>
      <c r="N395" s="25"/>
      <c r="O395" s="25"/>
      <c r="P395" s="26"/>
      <c r="Q395" s="26"/>
      <c r="R395" s="28"/>
      <c r="S395" s="26"/>
      <c r="T395" s="30" t="str">
        <f ca="1">IF(AND('Inserimento dati'!$B$3=$H$2, Tabella3[[#This Row],[LUN]]="X"), "X",IF(AND('Inserimento dati'!$B$3=$I$2, Tabella3[[#This Row],[MAR]]="X"), "X", IF(AND('Inserimento dati'!$B$3=$J$2, Tabella3[[#This Row],[MER]]="X"), "X",IF(AND('Inserimento dati'!$B$3=$K$2, Tabella3[[#This Row],[GIO]]="X"), "X", IF(AND('Inserimento dati'!$B$3=$L$2, Tabella3[[#This Row],[VEN]]="X"), "X","")))))</f>
        <v/>
      </c>
      <c r="U395" s="81"/>
    </row>
    <row r="396" spans="1:22" ht="30" hidden="1" x14ac:dyDescent="0.25">
      <c r="A396" s="24"/>
      <c r="B396" s="24"/>
      <c r="C396" s="24" t="str">
        <f>IF(OR(Tabella3[[#This Row],[LUN]]="X",Tabella3[[#This Row],[MAR]]="X",Tabella3[[#This Row],[MER]]="X",Tabella3[[#This Row],[GIO]]="X",Tabella3[[#This Row],[VEN]]="X",),"X","")</f>
        <v/>
      </c>
      <c r="D396" s="25" t="s">
        <v>1619</v>
      </c>
      <c r="E396" s="26" t="s">
        <v>3008</v>
      </c>
      <c r="F396" s="26">
        <v>800</v>
      </c>
      <c r="G396" s="26" t="s">
        <v>3009</v>
      </c>
      <c r="H396" s="27"/>
      <c r="I396" s="27"/>
      <c r="J396" s="27"/>
      <c r="K396" s="27"/>
      <c r="L396" s="27"/>
      <c r="M396" s="26" t="s">
        <v>631</v>
      </c>
      <c r="N396" s="25"/>
      <c r="O396" s="25"/>
      <c r="P396" s="26"/>
      <c r="Q396" s="26"/>
      <c r="R396" s="28"/>
      <c r="S396" s="26"/>
      <c r="T396" s="30" t="str">
        <f ca="1">IF(AND('Inserimento dati'!$B$3=$H$2, Tabella3[[#This Row],[LUN]]="X"), "X",IF(AND('Inserimento dati'!$B$3=$I$2, Tabella3[[#This Row],[MAR]]="X"), "X", IF(AND('Inserimento dati'!$B$3=$J$2, Tabella3[[#This Row],[MER]]="X"), "X",IF(AND('Inserimento dati'!$B$3=$K$2, Tabella3[[#This Row],[GIO]]="X"), "X", IF(AND('Inserimento dati'!$B$3=$L$2, Tabella3[[#This Row],[VEN]]="X"), "X","")))))</f>
        <v/>
      </c>
      <c r="U396" s="81"/>
    </row>
    <row r="397" spans="1:22" ht="23.25" hidden="1" x14ac:dyDescent="0.25">
      <c r="A397" s="24"/>
      <c r="B397" s="24"/>
      <c r="C397" s="24" t="str">
        <f>IF(OR(Tabella3[[#This Row],[LUN]]="X",Tabella3[[#This Row],[MAR]]="X",Tabella3[[#This Row],[MER]]="X",Tabella3[[#This Row],[GIO]]="X",Tabella3[[#This Row],[VEN]]="X",),"X","")</f>
        <v/>
      </c>
      <c r="D397" s="25" t="s">
        <v>1619</v>
      </c>
      <c r="E397" s="26" t="s">
        <v>3000</v>
      </c>
      <c r="F397" s="26">
        <v>800</v>
      </c>
      <c r="G397" s="26" t="s">
        <v>3001</v>
      </c>
      <c r="H397" s="27"/>
      <c r="I397" s="27"/>
      <c r="J397" s="27"/>
      <c r="K397" s="27"/>
      <c r="L397" s="27"/>
      <c r="M397" s="26" t="s">
        <v>631</v>
      </c>
      <c r="N397" s="25"/>
      <c r="O397" s="25"/>
      <c r="P397" s="26"/>
      <c r="Q397" s="26"/>
      <c r="R397" s="28"/>
      <c r="S397" s="26"/>
      <c r="T397" s="30" t="str">
        <f ca="1">IF(AND('Inserimento dati'!$B$3=$H$2, Tabella3[[#This Row],[LUN]]="X"), "X",IF(AND('Inserimento dati'!$B$3=$I$2, Tabella3[[#This Row],[MAR]]="X"), "X", IF(AND('Inserimento dati'!$B$3=$J$2, Tabella3[[#This Row],[MER]]="X"), "X",IF(AND('Inserimento dati'!$B$3=$K$2, Tabella3[[#This Row],[GIO]]="X"), "X", IF(AND('Inserimento dati'!$B$3=$L$2, Tabella3[[#This Row],[VEN]]="X"), "X","")))))</f>
        <v/>
      </c>
      <c r="U397" s="81"/>
    </row>
    <row r="398" spans="1:22" ht="23.25" hidden="1" x14ac:dyDescent="0.25">
      <c r="A398" s="24"/>
      <c r="B398" s="24"/>
      <c r="C398" s="24" t="str">
        <f>IF(OR(Tabella3[[#This Row],[LUN]]="X",Tabella3[[#This Row],[MAR]]="X",Tabella3[[#This Row],[MER]]="X",Tabella3[[#This Row],[GIO]]="X",Tabella3[[#This Row],[VEN]]="X",),"X","")</f>
        <v/>
      </c>
      <c r="D398" s="25" t="s">
        <v>1619</v>
      </c>
      <c r="E398" s="26" t="s">
        <v>2998</v>
      </c>
      <c r="F398" s="26">
        <v>800</v>
      </c>
      <c r="G398" s="26" t="s">
        <v>2999</v>
      </c>
      <c r="H398" s="27"/>
      <c r="I398" s="27"/>
      <c r="J398" s="27"/>
      <c r="K398" s="27"/>
      <c r="L398" s="27"/>
      <c r="M398" s="26" t="s">
        <v>631</v>
      </c>
      <c r="N398" s="25"/>
      <c r="O398" s="25"/>
      <c r="P398" s="26"/>
      <c r="Q398" s="26"/>
      <c r="R398" s="28"/>
      <c r="S398" s="26"/>
      <c r="T398" s="30" t="str">
        <f ca="1">IF(AND('Inserimento dati'!$B$3=$H$2, Tabella3[[#This Row],[LUN]]="X"), "X",IF(AND('Inserimento dati'!$B$3=$I$2, Tabella3[[#This Row],[MAR]]="X"), "X", IF(AND('Inserimento dati'!$B$3=$J$2, Tabella3[[#This Row],[MER]]="X"), "X",IF(AND('Inserimento dati'!$B$3=$K$2, Tabella3[[#This Row],[GIO]]="X"), "X", IF(AND('Inserimento dati'!$B$3=$L$2, Tabella3[[#This Row],[VEN]]="X"), "X","")))))</f>
        <v/>
      </c>
      <c r="U398" s="81"/>
    </row>
    <row r="399" spans="1:22" ht="23.25" hidden="1" x14ac:dyDescent="0.25">
      <c r="A399" s="24"/>
      <c r="B399" s="24"/>
      <c r="C399" s="24" t="str">
        <f>IF(OR(Tabella3[[#This Row],[LUN]]="X",Tabella3[[#This Row],[MAR]]="X",Tabella3[[#This Row],[MER]]="X",Tabella3[[#This Row],[GIO]]="X",Tabella3[[#This Row],[VEN]]="X",),"X","")</f>
        <v/>
      </c>
      <c r="D399" s="25" t="s">
        <v>1619</v>
      </c>
      <c r="E399" s="26" t="s">
        <v>2996</v>
      </c>
      <c r="F399" s="26">
        <v>800</v>
      </c>
      <c r="G399" s="26" t="s">
        <v>2997</v>
      </c>
      <c r="H399" s="27"/>
      <c r="I399" s="27"/>
      <c r="J399" s="27"/>
      <c r="K399" s="27"/>
      <c r="L399" s="27"/>
      <c r="M399" s="26" t="s">
        <v>631</v>
      </c>
      <c r="N399" s="25"/>
      <c r="O399" s="25"/>
      <c r="P399" s="26"/>
      <c r="Q399" s="26"/>
      <c r="R399" s="28"/>
      <c r="S399" s="26"/>
      <c r="T399" s="30" t="str">
        <f ca="1">IF(AND('Inserimento dati'!$B$3=$H$2, Tabella3[[#This Row],[LUN]]="X"), "X",IF(AND('Inserimento dati'!$B$3=$I$2, Tabella3[[#This Row],[MAR]]="X"), "X", IF(AND('Inserimento dati'!$B$3=$J$2, Tabella3[[#This Row],[MER]]="X"), "X",IF(AND('Inserimento dati'!$B$3=$K$2, Tabella3[[#This Row],[GIO]]="X"), "X", IF(AND('Inserimento dati'!$B$3=$L$2, Tabella3[[#This Row],[VEN]]="X"), "X","")))))</f>
        <v/>
      </c>
      <c r="U399" s="81"/>
      <c r="V399" s="71">
        <v>46107.463796296295</v>
      </c>
    </row>
    <row r="400" spans="1:22" ht="23.25" hidden="1" x14ac:dyDescent="0.25">
      <c r="A400" s="24"/>
      <c r="B400" s="24"/>
      <c r="C400" s="24" t="str">
        <f>IF(OR(Tabella3[[#This Row],[LUN]]="X",Tabella3[[#This Row],[MAR]]="X",Tabella3[[#This Row],[MER]]="X",Tabella3[[#This Row],[GIO]]="X",Tabella3[[#This Row],[VEN]]="X",),"X","")</f>
        <v/>
      </c>
      <c r="D400" s="25" t="s">
        <v>1619</v>
      </c>
      <c r="E400" s="26" t="s">
        <v>2559</v>
      </c>
      <c r="F400" s="26" t="s">
        <v>1648</v>
      </c>
      <c r="G400" s="26" t="s">
        <v>2560</v>
      </c>
      <c r="H400" s="27"/>
      <c r="I400" s="27"/>
      <c r="J400" s="27"/>
      <c r="K400" s="27"/>
      <c r="L400" s="27"/>
      <c r="M400" s="26" t="s">
        <v>631</v>
      </c>
      <c r="N400" s="25"/>
      <c r="O400" s="25"/>
      <c r="P400" s="26"/>
      <c r="Q400" s="26"/>
      <c r="R400" s="28"/>
      <c r="S400" s="26"/>
      <c r="T400" s="30" t="str">
        <f ca="1">IF(AND('Inserimento dati'!$B$3=$H$2, Tabella3[[#This Row],[LUN]]="X"), "X",IF(AND('Inserimento dati'!$B$3=$I$2, Tabella3[[#This Row],[MAR]]="X"), "X", IF(AND('Inserimento dati'!$B$3=$J$2, Tabella3[[#This Row],[MER]]="X"), "X",IF(AND('Inserimento dati'!$B$3=$K$2, Tabella3[[#This Row],[GIO]]="X"), "X", IF(AND('Inserimento dati'!$B$3=$L$2, Tabella3[[#This Row],[VEN]]="X"), "X","")))))</f>
        <v/>
      </c>
      <c r="U400" s="81"/>
    </row>
    <row r="401" spans="1:21" ht="23.25" hidden="1" x14ac:dyDescent="0.25">
      <c r="A401" s="24"/>
      <c r="B401" s="24"/>
      <c r="C401" s="24" t="str">
        <f>IF(OR(Tabella3[[#This Row],[LUN]]="X",Tabella3[[#This Row],[MAR]]="X",Tabella3[[#This Row],[MER]]="X",Tabella3[[#This Row],[GIO]]="X",Tabella3[[#This Row],[VEN]]="X",),"X","")</f>
        <v/>
      </c>
      <c r="D401" s="25" t="s">
        <v>1619</v>
      </c>
      <c r="E401" s="26" t="s">
        <v>2974</v>
      </c>
      <c r="F401" s="26" t="s">
        <v>1648</v>
      </c>
      <c r="G401" s="26" t="s">
        <v>2975</v>
      </c>
      <c r="H401" s="27"/>
      <c r="I401" s="27"/>
      <c r="J401" s="27"/>
      <c r="K401" s="27"/>
      <c r="L401" s="27"/>
      <c r="M401" s="26" t="s">
        <v>631</v>
      </c>
      <c r="N401" s="25"/>
      <c r="O401" s="25"/>
      <c r="P401" s="26"/>
      <c r="Q401" s="26"/>
      <c r="R401" s="28"/>
      <c r="S401" s="26"/>
      <c r="T401" s="30" t="str">
        <f ca="1">IF(AND('Inserimento dati'!$B$3=$H$2, Tabella3[[#This Row],[LUN]]="X"), "X",IF(AND('Inserimento dati'!$B$3=$I$2, Tabella3[[#This Row],[MAR]]="X"), "X", IF(AND('Inserimento dati'!$B$3=$J$2, Tabella3[[#This Row],[MER]]="X"), "X",IF(AND('Inserimento dati'!$B$3=$K$2, Tabella3[[#This Row],[GIO]]="X"), "X", IF(AND('Inserimento dati'!$B$3=$L$2, Tabella3[[#This Row],[VEN]]="X"), "X","")))))</f>
        <v/>
      </c>
      <c r="U401" s="81"/>
    </row>
    <row r="402" spans="1:21" ht="23.25" hidden="1" x14ac:dyDescent="0.25">
      <c r="A402" s="24"/>
      <c r="B402" s="24"/>
      <c r="C402" s="24" t="str">
        <f>IF(OR(Tabella3[[#This Row],[LUN]]="X",Tabella3[[#This Row],[MAR]]="X",Tabella3[[#This Row],[MER]]="X",Tabella3[[#This Row],[GIO]]="X",Tabella3[[#This Row],[VEN]]="X",),"X","")</f>
        <v/>
      </c>
      <c r="D402" s="25" t="s">
        <v>1619</v>
      </c>
      <c r="E402" s="26" t="s">
        <v>2972</v>
      </c>
      <c r="F402" s="26" t="s">
        <v>1648</v>
      </c>
      <c r="G402" s="26" t="s">
        <v>2973</v>
      </c>
      <c r="H402" s="27"/>
      <c r="I402" s="27"/>
      <c r="J402" s="27"/>
      <c r="K402" s="27"/>
      <c r="L402" s="27"/>
      <c r="M402" s="26" t="s">
        <v>631</v>
      </c>
      <c r="N402" s="25"/>
      <c r="O402" s="25"/>
      <c r="P402" s="26"/>
      <c r="Q402" s="26"/>
      <c r="R402" s="28"/>
      <c r="S402" s="26"/>
      <c r="T402" s="30" t="str">
        <f ca="1">IF(AND('Inserimento dati'!$B$3=$H$2, Tabella3[[#This Row],[LUN]]="X"), "X",IF(AND('Inserimento dati'!$B$3=$I$2, Tabella3[[#This Row],[MAR]]="X"), "X", IF(AND('Inserimento dati'!$B$3=$J$2, Tabella3[[#This Row],[MER]]="X"), "X",IF(AND('Inserimento dati'!$B$3=$K$2, Tabella3[[#This Row],[GIO]]="X"), "X", IF(AND('Inserimento dati'!$B$3=$L$2, Tabella3[[#This Row],[VEN]]="X"), "X","")))))</f>
        <v/>
      </c>
      <c r="U402" s="81"/>
    </row>
    <row r="403" spans="1:21" ht="30" hidden="1" x14ac:dyDescent="0.25">
      <c r="A403" s="24"/>
      <c r="B403" s="24"/>
      <c r="C403" s="24" t="str">
        <f>IF(OR(Tabella3[[#This Row],[LUN]]="X",Tabella3[[#This Row],[MAR]]="X",Tabella3[[#This Row],[MER]]="X",Tabella3[[#This Row],[GIO]]="X",Tabella3[[#This Row],[VEN]]="X",),"X","")</f>
        <v/>
      </c>
      <c r="D403" s="25" t="s">
        <v>1619</v>
      </c>
      <c r="E403" s="26" t="s">
        <v>2992</v>
      </c>
      <c r="F403" s="26">
        <v>2400</v>
      </c>
      <c r="G403" s="26" t="s">
        <v>2993</v>
      </c>
      <c r="H403" s="27"/>
      <c r="I403" s="27"/>
      <c r="J403" s="27"/>
      <c r="K403" s="27"/>
      <c r="L403" s="27"/>
      <c r="M403" s="26" t="s">
        <v>631</v>
      </c>
      <c r="N403" s="25"/>
      <c r="O403" s="25"/>
      <c r="P403" s="26"/>
      <c r="Q403" s="26"/>
      <c r="R403" s="28"/>
      <c r="S403" s="26"/>
      <c r="T403" s="30" t="str">
        <f ca="1">IF(AND('Inserimento dati'!$B$3=$H$2, Tabella3[[#This Row],[LUN]]="X"), "X",IF(AND('Inserimento dati'!$B$3=$I$2, Tabella3[[#This Row],[MAR]]="X"), "X", IF(AND('Inserimento dati'!$B$3=$J$2, Tabella3[[#This Row],[MER]]="X"), "X",IF(AND('Inserimento dati'!$B$3=$K$2, Tabella3[[#This Row],[GIO]]="X"), "X", IF(AND('Inserimento dati'!$B$3=$L$2, Tabella3[[#This Row],[VEN]]="X"), "X","")))))</f>
        <v/>
      </c>
      <c r="U403" s="81"/>
    </row>
    <row r="404" spans="1:21" ht="30" hidden="1" x14ac:dyDescent="0.25">
      <c r="A404" s="24"/>
      <c r="B404" s="24"/>
      <c r="C404" s="24" t="str">
        <f>IF(OR(Tabella3[[#This Row],[LUN]]="X",Tabella3[[#This Row],[MAR]]="X",Tabella3[[#This Row],[MER]]="X",Tabella3[[#This Row],[GIO]]="X",Tabella3[[#This Row],[VEN]]="X",),"X","")</f>
        <v/>
      </c>
      <c r="D404" s="25" t="s">
        <v>1619</v>
      </c>
      <c r="E404" s="26" t="s">
        <v>2990</v>
      </c>
      <c r="F404" s="26">
        <v>700</v>
      </c>
      <c r="G404" s="26" t="s">
        <v>2991</v>
      </c>
      <c r="H404" s="27"/>
      <c r="I404" s="27"/>
      <c r="J404" s="27"/>
      <c r="K404" s="27"/>
      <c r="L404" s="27"/>
      <c r="M404" s="26" t="s">
        <v>631</v>
      </c>
      <c r="N404" s="25"/>
      <c r="O404" s="25"/>
      <c r="P404" s="26"/>
      <c r="Q404" s="26"/>
      <c r="R404" s="28"/>
      <c r="S404" s="26"/>
      <c r="T404" s="30" t="str">
        <f ca="1">IF(AND('Inserimento dati'!$B$3=$H$2, Tabella3[[#This Row],[LUN]]="X"), "X",IF(AND('Inserimento dati'!$B$3=$I$2, Tabella3[[#This Row],[MAR]]="X"), "X", IF(AND('Inserimento dati'!$B$3=$J$2, Tabella3[[#This Row],[MER]]="X"), "X",IF(AND('Inserimento dati'!$B$3=$K$2, Tabella3[[#This Row],[GIO]]="X"), "X", IF(AND('Inserimento dati'!$B$3=$L$2, Tabella3[[#This Row],[VEN]]="X"), "X","")))))</f>
        <v/>
      </c>
      <c r="U404" s="81"/>
    </row>
    <row r="405" spans="1:21" ht="30" hidden="1" x14ac:dyDescent="0.25">
      <c r="A405" s="24"/>
      <c r="B405" s="24"/>
      <c r="C405" s="24" t="str">
        <f>IF(OR(Tabella3[[#This Row],[LUN]]="X",Tabella3[[#This Row],[MAR]]="X",Tabella3[[#This Row],[MER]]="X",Tabella3[[#This Row],[GIO]]="X",Tabella3[[#This Row],[VEN]]="X",),"X","")</f>
        <v/>
      </c>
      <c r="D405" s="25" t="s">
        <v>1619</v>
      </c>
      <c r="E405" s="26" t="s">
        <v>2976</v>
      </c>
      <c r="F405" s="26">
        <v>1200</v>
      </c>
      <c r="G405" s="26" t="s">
        <v>2977</v>
      </c>
      <c r="H405" s="27"/>
      <c r="I405" s="27"/>
      <c r="J405" s="27"/>
      <c r="K405" s="27"/>
      <c r="L405" s="27"/>
      <c r="M405" s="26" t="s">
        <v>631</v>
      </c>
      <c r="N405" s="25"/>
      <c r="O405" s="25"/>
      <c r="P405" s="26"/>
      <c r="Q405" s="26"/>
      <c r="R405" s="28"/>
      <c r="S405" s="26"/>
      <c r="T405" s="30" t="str">
        <f ca="1">IF(AND('Inserimento dati'!$B$3=$H$2, Tabella3[[#This Row],[LUN]]="X"), "X",IF(AND('Inserimento dati'!$B$3=$I$2, Tabella3[[#This Row],[MAR]]="X"), "X", IF(AND('Inserimento dati'!$B$3=$J$2, Tabella3[[#This Row],[MER]]="X"), "X",IF(AND('Inserimento dati'!$B$3=$K$2, Tabella3[[#This Row],[GIO]]="X"), "X", IF(AND('Inserimento dati'!$B$3=$L$2, Tabella3[[#This Row],[VEN]]="X"), "X","")))))</f>
        <v/>
      </c>
      <c r="U405" s="81"/>
    </row>
    <row r="406" spans="1:21" ht="45" hidden="1" x14ac:dyDescent="0.25">
      <c r="A406" s="24"/>
      <c r="B406" s="24"/>
      <c r="C406" s="24" t="str">
        <f>IF(OR(Tabella3[[#This Row],[LUN]]="X",Tabella3[[#This Row],[MAR]]="X",Tabella3[[#This Row],[MER]]="X",Tabella3[[#This Row],[GIO]]="X",Tabella3[[#This Row],[VEN]]="X",),"X","")</f>
        <v/>
      </c>
      <c r="D406" s="25" t="s">
        <v>1619</v>
      </c>
      <c r="E406" s="26" t="s">
        <v>2986</v>
      </c>
      <c r="F406" s="26" t="s">
        <v>1672</v>
      </c>
      <c r="G406" s="26" t="s">
        <v>2987</v>
      </c>
      <c r="H406" s="27"/>
      <c r="I406" s="27"/>
      <c r="J406" s="27"/>
      <c r="K406" s="27"/>
      <c r="L406" s="27"/>
      <c r="M406" s="26" t="s">
        <v>631</v>
      </c>
      <c r="N406" s="25"/>
      <c r="O406" s="25"/>
      <c r="P406" s="26"/>
      <c r="Q406" s="26"/>
      <c r="R406" s="28"/>
      <c r="S406" s="26"/>
      <c r="T406" s="30" t="str">
        <f ca="1">IF(AND('Inserimento dati'!$B$3=$H$2, Tabella3[[#This Row],[LUN]]="X"), "X",IF(AND('Inserimento dati'!$B$3=$I$2, Tabella3[[#This Row],[MAR]]="X"), "X", IF(AND('Inserimento dati'!$B$3=$J$2, Tabella3[[#This Row],[MER]]="X"), "X",IF(AND('Inserimento dati'!$B$3=$K$2, Tabella3[[#This Row],[GIO]]="X"), "X", IF(AND('Inserimento dati'!$B$3=$L$2, Tabella3[[#This Row],[VEN]]="X"), "X","")))))</f>
        <v/>
      </c>
      <c r="U406" s="81"/>
    </row>
    <row r="407" spans="1:21" ht="23.25" hidden="1" x14ac:dyDescent="0.25">
      <c r="A407" s="24"/>
      <c r="B407" s="24"/>
      <c r="C407" s="24" t="str">
        <f>IF(OR(Tabella3[[#This Row],[LUN]]="X",Tabella3[[#This Row],[MAR]]="X",Tabella3[[#This Row],[MER]]="X",Tabella3[[#This Row],[GIO]]="X",Tabella3[[#This Row],[VEN]]="X",),"X","")</f>
        <v/>
      </c>
      <c r="D407" s="25" t="s">
        <v>1619</v>
      </c>
      <c r="E407" s="26" t="s">
        <v>2557</v>
      </c>
      <c r="F407" s="26">
        <v>1800</v>
      </c>
      <c r="G407" s="26" t="s">
        <v>2558</v>
      </c>
      <c r="H407" s="27"/>
      <c r="I407" s="27"/>
      <c r="J407" s="27"/>
      <c r="K407" s="27"/>
      <c r="L407" s="27"/>
      <c r="M407" s="26" t="s">
        <v>631</v>
      </c>
      <c r="N407" s="25"/>
      <c r="O407" s="25"/>
      <c r="P407" s="26"/>
      <c r="Q407" s="26"/>
      <c r="R407" s="28"/>
      <c r="S407" s="26"/>
      <c r="T407" s="30" t="str">
        <f ca="1">IF(AND('Inserimento dati'!$B$3=$H$2, Tabella3[[#This Row],[LUN]]="X"), "X",IF(AND('Inserimento dati'!$B$3=$I$2, Tabella3[[#This Row],[MAR]]="X"), "X", IF(AND('Inserimento dati'!$B$3=$J$2, Tabella3[[#This Row],[MER]]="X"), "X",IF(AND('Inserimento dati'!$B$3=$K$2, Tabella3[[#This Row],[GIO]]="X"), "X", IF(AND('Inserimento dati'!$B$3=$L$2, Tabella3[[#This Row],[VEN]]="X"), "X","")))))</f>
        <v/>
      </c>
      <c r="U407" s="81"/>
    </row>
    <row r="408" spans="1:21" ht="23.25" hidden="1" x14ac:dyDescent="0.25">
      <c r="A408" s="24"/>
      <c r="B408" s="24"/>
      <c r="C408" s="24" t="str">
        <f>IF(OR(Tabella3[[#This Row],[LUN]]="X",Tabella3[[#This Row],[MAR]]="X",Tabella3[[#This Row],[MER]]="X",Tabella3[[#This Row],[GIO]]="X",Tabella3[[#This Row],[VEN]]="X",),"X","")</f>
        <v/>
      </c>
      <c r="D408" s="25" t="s">
        <v>1619</v>
      </c>
      <c r="E408" s="26" t="s">
        <v>2984</v>
      </c>
      <c r="F408" s="26">
        <v>1200</v>
      </c>
      <c r="G408" s="26" t="s">
        <v>2985</v>
      </c>
      <c r="H408" s="27"/>
      <c r="I408" s="27"/>
      <c r="J408" s="27"/>
      <c r="K408" s="27"/>
      <c r="L408" s="27"/>
      <c r="M408" s="26" t="s">
        <v>631</v>
      </c>
      <c r="N408" s="25"/>
      <c r="O408" s="25"/>
      <c r="P408" s="26"/>
      <c r="Q408" s="26"/>
      <c r="R408" s="28"/>
      <c r="S408" s="26"/>
      <c r="T408" s="30" t="str">
        <f ca="1">IF(AND('Inserimento dati'!$B$3=$H$2, Tabella3[[#This Row],[LUN]]="X"), "X",IF(AND('Inserimento dati'!$B$3=$I$2, Tabella3[[#This Row],[MAR]]="X"), "X", IF(AND('Inserimento dati'!$B$3=$J$2, Tabella3[[#This Row],[MER]]="X"), "X",IF(AND('Inserimento dati'!$B$3=$K$2, Tabella3[[#This Row],[GIO]]="X"), "X", IF(AND('Inserimento dati'!$B$3=$L$2, Tabella3[[#This Row],[VEN]]="X"), "X","")))))</f>
        <v/>
      </c>
      <c r="U408" s="81"/>
    </row>
    <row r="409" spans="1:21" ht="23.25" hidden="1" x14ac:dyDescent="0.25">
      <c r="A409" s="24"/>
      <c r="B409" s="24"/>
      <c r="C409" s="24" t="str">
        <f>IF(OR(Tabella3[[#This Row],[LUN]]="X",Tabella3[[#This Row],[MAR]]="X",Tabella3[[#This Row],[MER]]="X",Tabella3[[#This Row],[GIO]]="X",Tabella3[[#This Row],[VEN]]="X",),"X","")</f>
        <v/>
      </c>
      <c r="D409" s="25" t="s">
        <v>1619</v>
      </c>
      <c r="E409" s="26" t="s">
        <v>2994</v>
      </c>
      <c r="F409" s="26" t="s">
        <v>1648</v>
      </c>
      <c r="G409" s="26" t="s">
        <v>2995</v>
      </c>
      <c r="H409" s="27"/>
      <c r="I409" s="27"/>
      <c r="J409" s="27"/>
      <c r="K409" s="27"/>
      <c r="L409" s="27"/>
      <c r="M409" s="26" t="s">
        <v>631</v>
      </c>
      <c r="N409" s="25"/>
      <c r="O409" s="25"/>
      <c r="P409" s="26"/>
      <c r="Q409" s="26"/>
      <c r="R409" s="28"/>
      <c r="S409" s="26"/>
      <c r="T409" s="30" t="str">
        <f ca="1">IF(AND('Inserimento dati'!$B$3=$H$2, Tabella3[[#This Row],[LUN]]="X"), "X",IF(AND('Inserimento dati'!$B$3=$I$2, Tabella3[[#This Row],[MAR]]="X"), "X", IF(AND('Inserimento dati'!$B$3=$J$2, Tabella3[[#This Row],[MER]]="X"), "X",IF(AND('Inserimento dati'!$B$3=$K$2, Tabella3[[#This Row],[GIO]]="X"), "X", IF(AND('Inserimento dati'!$B$3=$L$2, Tabella3[[#This Row],[VEN]]="X"), "X","")))))</f>
        <v/>
      </c>
      <c r="U409" s="81"/>
    </row>
    <row r="410" spans="1:21" ht="23.25" hidden="1" x14ac:dyDescent="0.25">
      <c r="A410" s="24"/>
      <c r="B410" s="24"/>
      <c r="C410" s="24" t="str">
        <f>IF(OR(Tabella3[[#This Row],[LUN]]="X",Tabella3[[#This Row],[MAR]]="X",Tabella3[[#This Row],[MER]]="X",Tabella3[[#This Row],[GIO]]="X",Tabella3[[#This Row],[VEN]]="X",),"X","")</f>
        <v/>
      </c>
      <c r="D410" s="25" t="s">
        <v>1619</v>
      </c>
      <c r="E410" s="26" t="s">
        <v>2988</v>
      </c>
      <c r="F410" s="26">
        <v>1200</v>
      </c>
      <c r="G410" s="26" t="s">
        <v>2989</v>
      </c>
      <c r="H410" s="27"/>
      <c r="I410" s="27"/>
      <c r="J410" s="27"/>
      <c r="K410" s="27"/>
      <c r="L410" s="27"/>
      <c r="M410" s="26" t="s">
        <v>631</v>
      </c>
      <c r="N410" s="25"/>
      <c r="O410" s="25"/>
      <c r="P410" s="26"/>
      <c r="Q410" s="26"/>
      <c r="R410" s="28"/>
      <c r="S410" s="26"/>
      <c r="T410" s="30" t="str">
        <f ca="1">IF(AND('Inserimento dati'!$B$3=$H$2, Tabella3[[#This Row],[LUN]]="X"), "X",IF(AND('Inserimento dati'!$B$3=$I$2, Tabella3[[#This Row],[MAR]]="X"), "X", IF(AND('Inserimento dati'!$B$3=$J$2, Tabella3[[#This Row],[MER]]="X"), "X",IF(AND('Inserimento dati'!$B$3=$K$2, Tabella3[[#This Row],[GIO]]="X"), "X", IF(AND('Inserimento dati'!$B$3=$L$2, Tabella3[[#This Row],[VEN]]="X"), "X","")))))</f>
        <v/>
      </c>
      <c r="U410" s="81"/>
    </row>
    <row r="411" spans="1:21" ht="45" hidden="1" x14ac:dyDescent="0.25">
      <c r="A411" s="24"/>
      <c r="B411" s="24"/>
      <c r="C411" s="24" t="str">
        <f>IF(OR(Tabella3[[#This Row],[LUN]]="X",Tabella3[[#This Row],[MAR]]="X",Tabella3[[#This Row],[MER]]="X",Tabella3[[#This Row],[GIO]]="X",Tabella3[[#This Row],[VEN]]="X",),"X","")</f>
        <v/>
      </c>
      <c r="D411" s="25" t="s">
        <v>1619</v>
      </c>
      <c r="E411" s="26" t="s">
        <v>2980</v>
      </c>
      <c r="F411" s="26">
        <v>1800</v>
      </c>
      <c r="G411" s="26" t="s">
        <v>2981</v>
      </c>
      <c r="H411" s="27"/>
      <c r="I411" s="27"/>
      <c r="J411" s="27"/>
      <c r="K411" s="27"/>
      <c r="L411" s="27"/>
      <c r="M411" s="26" t="s">
        <v>631</v>
      </c>
      <c r="N411" s="25"/>
      <c r="O411" s="25"/>
      <c r="P411" s="26"/>
      <c r="Q411" s="26"/>
      <c r="R411" s="28"/>
      <c r="S411" s="26"/>
      <c r="T411" s="30" t="str">
        <f ca="1">IF(AND('Inserimento dati'!$B$3=$H$2, Tabella3[[#This Row],[LUN]]="X"), "X",IF(AND('Inserimento dati'!$B$3=$I$2, Tabella3[[#This Row],[MAR]]="X"), "X", IF(AND('Inserimento dati'!$B$3=$J$2, Tabella3[[#This Row],[MER]]="X"), "X",IF(AND('Inserimento dati'!$B$3=$K$2, Tabella3[[#This Row],[GIO]]="X"), "X", IF(AND('Inserimento dati'!$B$3=$L$2, Tabella3[[#This Row],[VEN]]="X"), "X","")))))</f>
        <v/>
      </c>
      <c r="U411" s="81"/>
    </row>
    <row r="412" spans="1:21" ht="45" hidden="1" x14ac:dyDescent="0.25">
      <c r="A412" s="24"/>
      <c r="B412" s="24"/>
      <c r="C412" s="24" t="str">
        <f>IF(OR(Tabella3[[#This Row],[LUN]]="X",Tabella3[[#This Row],[MAR]]="X",Tabella3[[#This Row],[MER]]="X",Tabella3[[#This Row],[GIO]]="X",Tabella3[[#This Row],[VEN]]="X",),"X","")</f>
        <v/>
      </c>
      <c r="D412" s="25" t="s">
        <v>1619</v>
      </c>
      <c r="E412" s="26" t="s">
        <v>2966</v>
      </c>
      <c r="F412" s="26">
        <v>1800</v>
      </c>
      <c r="G412" s="26" t="s">
        <v>2967</v>
      </c>
      <c r="H412" s="27"/>
      <c r="I412" s="27"/>
      <c r="J412" s="27"/>
      <c r="K412" s="27"/>
      <c r="L412" s="27"/>
      <c r="M412" s="26" t="s">
        <v>631</v>
      </c>
      <c r="N412" s="25"/>
      <c r="O412" s="25"/>
      <c r="P412" s="26"/>
      <c r="Q412" s="26"/>
      <c r="R412" s="28"/>
      <c r="S412" s="26"/>
      <c r="T412" s="30" t="str">
        <f ca="1">IF(AND('Inserimento dati'!$B$3=$H$2, Tabella3[[#This Row],[LUN]]="X"), "X",IF(AND('Inserimento dati'!$B$3=$I$2, Tabella3[[#This Row],[MAR]]="X"), "X", IF(AND('Inserimento dati'!$B$3=$J$2, Tabella3[[#This Row],[MER]]="X"), "X",IF(AND('Inserimento dati'!$B$3=$K$2, Tabella3[[#This Row],[GIO]]="X"), "X", IF(AND('Inserimento dati'!$B$3=$L$2, Tabella3[[#This Row],[VEN]]="X"), "X","")))))</f>
        <v/>
      </c>
      <c r="U412" s="81"/>
    </row>
    <row r="413" spans="1:21" ht="23.25" hidden="1" x14ac:dyDescent="0.25">
      <c r="A413" s="24"/>
      <c r="B413" s="24"/>
      <c r="C413" s="24" t="str">
        <f>IF(OR(Tabella3[[#This Row],[LUN]]="X",Tabella3[[#This Row],[MAR]]="X",Tabella3[[#This Row],[MER]]="X",Tabella3[[#This Row],[GIO]]="X",Tabella3[[#This Row],[VEN]]="X",),"X","")</f>
        <v/>
      </c>
      <c r="D413" s="25" t="s">
        <v>1619</v>
      </c>
      <c r="E413" s="26" t="s">
        <v>2954</v>
      </c>
      <c r="F413" s="26">
        <v>1200</v>
      </c>
      <c r="G413" s="26" t="s">
        <v>2955</v>
      </c>
      <c r="H413" s="27"/>
      <c r="I413" s="27"/>
      <c r="J413" s="27"/>
      <c r="K413" s="27"/>
      <c r="L413" s="27"/>
      <c r="M413" s="26" t="s">
        <v>631</v>
      </c>
      <c r="N413" s="25"/>
      <c r="O413" s="25"/>
      <c r="P413" s="26"/>
      <c r="Q413" s="26"/>
      <c r="R413" s="28"/>
      <c r="S413" s="26"/>
      <c r="T413" s="30" t="str">
        <f ca="1">IF(AND('Inserimento dati'!$B$3=$H$2, Tabella3[[#This Row],[LUN]]="X"), "X",IF(AND('Inserimento dati'!$B$3=$I$2, Tabella3[[#This Row],[MAR]]="X"), "X", IF(AND('Inserimento dati'!$B$3=$J$2, Tabella3[[#This Row],[MER]]="X"), "X",IF(AND('Inserimento dati'!$B$3=$K$2, Tabella3[[#This Row],[GIO]]="X"), "X", IF(AND('Inserimento dati'!$B$3=$L$2, Tabella3[[#This Row],[VEN]]="X"), "X","")))))</f>
        <v/>
      </c>
      <c r="U413" s="81"/>
    </row>
    <row r="414" spans="1:21" ht="23.25" hidden="1" x14ac:dyDescent="0.25">
      <c r="A414" s="24"/>
      <c r="B414" s="24"/>
      <c r="C414" s="24" t="str">
        <f>IF(OR(Tabella3[[#This Row],[LUN]]="X",Tabella3[[#This Row],[MAR]]="X",Tabella3[[#This Row],[MER]]="X",Tabella3[[#This Row],[GIO]]="X",Tabella3[[#This Row],[VEN]]="X",),"X","")</f>
        <v/>
      </c>
      <c r="D414" s="25" t="s">
        <v>1619</v>
      </c>
      <c r="E414" s="26" t="s">
        <v>2982</v>
      </c>
      <c r="F414" s="26" t="s">
        <v>1672</v>
      </c>
      <c r="G414" s="26" t="s">
        <v>2983</v>
      </c>
      <c r="H414" s="27"/>
      <c r="I414" s="27"/>
      <c r="J414" s="27"/>
      <c r="K414" s="27"/>
      <c r="L414" s="27"/>
      <c r="M414" s="26" t="s">
        <v>631</v>
      </c>
      <c r="N414" s="25"/>
      <c r="O414" s="25"/>
      <c r="P414" s="26"/>
      <c r="Q414" s="26"/>
      <c r="R414" s="28"/>
      <c r="S414" s="26"/>
      <c r="T414" s="30" t="str">
        <f ca="1">IF(AND('Inserimento dati'!$B$3=$H$2, Tabella3[[#This Row],[LUN]]="X"), "X",IF(AND('Inserimento dati'!$B$3=$I$2, Tabella3[[#This Row],[MAR]]="X"), "X", IF(AND('Inserimento dati'!$B$3=$J$2, Tabella3[[#This Row],[MER]]="X"), "X",IF(AND('Inserimento dati'!$B$3=$K$2, Tabella3[[#This Row],[GIO]]="X"), "X", IF(AND('Inserimento dati'!$B$3=$L$2, Tabella3[[#This Row],[VEN]]="X"), "X","")))))</f>
        <v/>
      </c>
      <c r="U414" s="81"/>
    </row>
    <row r="415" spans="1:21" ht="30" hidden="1" x14ac:dyDescent="0.25">
      <c r="A415" s="24"/>
      <c r="B415" s="24"/>
      <c r="C415" s="24" t="str">
        <f>IF(OR(Tabella3[[#This Row],[LUN]]="X",Tabella3[[#This Row],[MAR]]="X",Tabella3[[#This Row],[MER]]="X",Tabella3[[#This Row],[GIO]]="X",Tabella3[[#This Row],[VEN]]="X",),"X","")</f>
        <v/>
      </c>
      <c r="D415" s="25" t="s">
        <v>1619</v>
      </c>
      <c r="E415" s="26" t="s">
        <v>2964</v>
      </c>
      <c r="F415" s="26">
        <v>1200</v>
      </c>
      <c r="G415" s="26" t="s">
        <v>2965</v>
      </c>
      <c r="H415" s="27"/>
      <c r="I415" s="27"/>
      <c r="J415" s="27"/>
      <c r="K415" s="27"/>
      <c r="L415" s="27"/>
      <c r="M415" s="26" t="s">
        <v>631</v>
      </c>
      <c r="N415" s="25"/>
      <c r="O415" s="25"/>
      <c r="P415" s="26"/>
      <c r="Q415" s="26"/>
      <c r="R415" s="28"/>
      <c r="S415" s="26"/>
      <c r="T415" s="30" t="str">
        <f ca="1">IF(AND('Inserimento dati'!$B$3=$H$2, Tabella3[[#This Row],[LUN]]="X"), "X",IF(AND('Inserimento dati'!$B$3=$I$2, Tabella3[[#This Row],[MAR]]="X"), "X", IF(AND('Inserimento dati'!$B$3=$J$2, Tabella3[[#This Row],[MER]]="X"), "X",IF(AND('Inserimento dati'!$B$3=$K$2, Tabella3[[#This Row],[GIO]]="X"), "X", IF(AND('Inserimento dati'!$B$3=$L$2, Tabella3[[#This Row],[VEN]]="X"), "X","")))))</f>
        <v/>
      </c>
      <c r="U415" s="81"/>
    </row>
    <row r="416" spans="1:21" ht="30" hidden="1" x14ac:dyDescent="0.25">
      <c r="A416" s="24"/>
      <c r="B416" s="24"/>
      <c r="C416" s="24" t="str">
        <f>IF(OR(Tabella3[[#This Row],[LUN]]="X",Tabella3[[#This Row],[MAR]]="X",Tabella3[[#This Row],[MER]]="X",Tabella3[[#This Row],[GIO]]="X",Tabella3[[#This Row],[VEN]]="X",),"X","")</f>
        <v/>
      </c>
      <c r="D416" s="25" t="s">
        <v>1619</v>
      </c>
      <c r="E416" s="26" t="s">
        <v>2970</v>
      </c>
      <c r="F416" s="26" t="s">
        <v>1648</v>
      </c>
      <c r="G416" s="26" t="s">
        <v>2971</v>
      </c>
      <c r="H416" s="27"/>
      <c r="I416" s="27"/>
      <c r="J416" s="27"/>
      <c r="K416" s="27"/>
      <c r="L416" s="27"/>
      <c r="M416" s="26" t="s">
        <v>631</v>
      </c>
      <c r="N416" s="25"/>
      <c r="O416" s="25"/>
      <c r="P416" s="26"/>
      <c r="Q416" s="26"/>
      <c r="R416" s="28"/>
      <c r="S416" s="26"/>
      <c r="T416" s="30" t="str">
        <f ca="1">IF(AND('Inserimento dati'!$B$3=$H$2, Tabella3[[#This Row],[LUN]]="X"), "X",IF(AND('Inserimento dati'!$B$3=$I$2, Tabella3[[#This Row],[MAR]]="X"), "X", IF(AND('Inserimento dati'!$B$3=$J$2, Tabella3[[#This Row],[MER]]="X"), "X",IF(AND('Inserimento dati'!$B$3=$K$2, Tabella3[[#This Row],[GIO]]="X"), "X", IF(AND('Inserimento dati'!$B$3=$L$2, Tabella3[[#This Row],[VEN]]="X"), "X","")))))</f>
        <v/>
      </c>
      <c r="U416" s="81"/>
    </row>
    <row r="417" spans="1:21" ht="23.25" hidden="1" x14ac:dyDescent="0.25">
      <c r="A417" s="24"/>
      <c r="B417" s="24"/>
      <c r="C417" s="24" t="str">
        <f>IF(OR(Tabella3[[#This Row],[LUN]]="X",Tabella3[[#This Row],[MAR]]="X",Tabella3[[#This Row],[MER]]="X",Tabella3[[#This Row],[GIO]]="X",Tabella3[[#This Row],[VEN]]="X",),"X","")</f>
        <v/>
      </c>
      <c r="D417" s="25" t="s">
        <v>1619</v>
      </c>
      <c r="E417" s="26" t="s">
        <v>2561</v>
      </c>
      <c r="F417" s="26">
        <v>1200</v>
      </c>
      <c r="G417" s="26" t="s">
        <v>2562</v>
      </c>
      <c r="H417" s="27"/>
      <c r="I417" s="27"/>
      <c r="J417" s="27"/>
      <c r="K417" s="27"/>
      <c r="L417" s="27"/>
      <c r="M417" s="26" t="s">
        <v>631</v>
      </c>
      <c r="N417" s="25"/>
      <c r="O417" s="25"/>
      <c r="P417" s="26"/>
      <c r="Q417" s="26"/>
      <c r="R417" s="28"/>
      <c r="S417" s="26"/>
      <c r="T417" s="30" t="str">
        <f ca="1">IF(AND('Inserimento dati'!$B$3=$H$2, Tabella3[[#This Row],[LUN]]="X"), "X",IF(AND('Inserimento dati'!$B$3=$I$2, Tabella3[[#This Row],[MAR]]="X"), "X", IF(AND('Inserimento dati'!$B$3=$J$2, Tabella3[[#This Row],[MER]]="X"), "X",IF(AND('Inserimento dati'!$B$3=$K$2, Tabella3[[#This Row],[GIO]]="X"), "X", IF(AND('Inserimento dati'!$B$3=$L$2, Tabella3[[#This Row],[VEN]]="X"), "X","")))))</f>
        <v/>
      </c>
      <c r="U417" s="81"/>
    </row>
    <row r="418" spans="1:21" ht="45" hidden="1" x14ac:dyDescent="0.25">
      <c r="A418" s="24"/>
      <c r="B418" s="24"/>
      <c r="C418" s="24" t="str">
        <f>IF(OR(Tabella3[[#This Row],[LUN]]="X",Tabella3[[#This Row],[MAR]]="X",Tabella3[[#This Row],[MER]]="X",Tabella3[[#This Row],[GIO]]="X",Tabella3[[#This Row],[VEN]]="X",),"X","")</f>
        <v/>
      </c>
      <c r="D418" s="25" t="s">
        <v>1619</v>
      </c>
      <c r="E418" s="26" t="s">
        <v>2952</v>
      </c>
      <c r="F418" s="26">
        <v>1800</v>
      </c>
      <c r="G418" s="26" t="s">
        <v>2953</v>
      </c>
      <c r="H418" s="27"/>
      <c r="I418" s="27"/>
      <c r="J418" s="27"/>
      <c r="K418" s="27"/>
      <c r="L418" s="27"/>
      <c r="M418" s="26" t="s">
        <v>631</v>
      </c>
      <c r="N418" s="25"/>
      <c r="O418" s="25"/>
      <c r="P418" s="26"/>
      <c r="Q418" s="26"/>
      <c r="R418" s="28"/>
      <c r="S418" s="26"/>
      <c r="T418" s="30" t="str">
        <f ca="1">IF(AND('Inserimento dati'!$B$3=$H$2, Tabella3[[#This Row],[LUN]]="X"), "X",IF(AND('Inserimento dati'!$B$3=$I$2, Tabella3[[#This Row],[MAR]]="X"), "X", IF(AND('Inserimento dati'!$B$3=$J$2, Tabella3[[#This Row],[MER]]="X"), "X",IF(AND('Inserimento dati'!$B$3=$K$2, Tabella3[[#This Row],[GIO]]="X"), "X", IF(AND('Inserimento dati'!$B$3=$L$2, Tabella3[[#This Row],[VEN]]="X"), "X","")))))</f>
        <v/>
      </c>
      <c r="U418" s="81"/>
    </row>
    <row r="419" spans="1:21" ht="45" hidden="1" x14ac:dyDescent="0.25">
      <c r="A419" s="24"/>
      <c r="B419" s="24"/>
      <c r="C419" s="24" t="str">
        <f>IF(OR(Tabella3[[#This Row],[LUN]]="X",Tabella3[[#This Row],[MAR]]="X",Tabella3[[#This Row],[MER]]="X",Tabella3[[#This Row],[GIO]]="X",Tabella3[[#This Row],[VEN]]="X",),"X","")</f>
        <v/>
      </c>
      <c r="D419" s="25" t="s">
        <v>1619</v>
      </c>
      <c r="E419" s="26" t="s">
        <v>2962</v>
      </c>
      <c r="F419" s="26" t="s">
        <v>1648</v>
      </c>
      <c r="G419" s="26" t="s">
        <v>2963</v>
      </c>
      <c r="H419" s="27"/>
      <c r="I419" s="27"/>
      <c r="J419" s="27"/>
      <c r="K419" s="27"/>
      <c r="L419" s="27"/>
      <c r="M419" s="26" t="s">
        <v>631</v>
      </c>
      <c r="N419" s="25"/>
      <c r="O419" s="25"/>
      <c r="P419" s="26"/>
      <c r="Q419" s="26"/>
      <c r="R419" s="28"/>
      <c r="S419" s="26"/>
      <c r="T419" s="30" t="str">
        <f ca="1">IF(AND('Inserimento dati'!$B$3=$H$2, Tabella3[[#This Row],[LUN]]="X"), "X",IF(AND('Inserimento dati'!$B$3=$I$2, Tabella3[[#This Row],[MAR]]="X"), "X", IF(AND('Inserimento dati'!$B$3=$J$2, Tabella3[[#This Row],[MER]]="X"), "X",IF(AND('Inserimento dati'!$B$3=$K$2, Tabella3[[#This Row],[GIO]]="X"), "X", IF(AND('Inserimento dati'!$B$3=$L$2, Tabella3[[#This Row],[VEN]]="X"), "X","")))))</f>
        <v/>
      </c>
      <c r="U419" s="81"/>
    </row>
    <row r="420" spans="1:21" ht="23.25" hidden="1" x14ac:dyDescent="0.25">
      <c r="A420" s="24"/>
      <c r="B420" s="24"/>
      <c r="C420" s="24" t="str">
        <f>IF(OR(Tabella3[[#This Row],[LUN]]="X",Tabella3[[#This Row],[MAR]]="X",Tabella3[[#This Row],[MER]]="X",Tabella3[[#This Row],[GIO]]="X",Tabella3[[#This Row],[VEN]]="X",),"X","")</f>
        <v/>
      </c>
      <c r="D420" s="25" t="s">
        <v>1619</v>
      </c>
      <c r="E420" s="26" t="s">
        <v>2944</v>
      </c>
      <c r="F420" s="26">
        <v>1200</v>
      </c>
      <c r="G420" s="26" t="s">
        <v>2945</v>
      </c>
      <c r="H420" s="27"/>
      <c r="I420" s="27"/>
      <c r="J420" s="27"/>
      <c r="K420" s="27"/>
      <c r="L420" s="27"/>
      <c r="M420" s="26" t="s">
        <v>631</v>
      </c>
      <c r="N420" s="25"/>
      <c r="O420" s="25"/>
      <c r="P420" s="26"/>
      <c r="Q420" s="26"/>
      <c r="R420" s="28"/>
      <c r="S420" s="26"/>
      <c r="T420" s="30" t="str">
        <f ca="1">IF(AND('Inserimento dati'!$B$3=$H$2, Tabella3[[#This Row],[LUN]]="X"), "X",IF(AND('Inserimento dati'!$B$3=$I$2, Tabella3[[#This Row],[MAR]]="X"), "X", IF(AND('Inserimento dati'!$B$3=$J$2, Tabella3[[#This Row],[MER]]="X"), "X",IF(AND('Inserimento dati'!$B$3=$K$2, Tabella3[[#This Row],[GIO]]="X"), "X", IF(AND('Inserimento dati'!$B$3=$L$2, Tabella3[[#This Row],[VEN]]="X"), "X","")))))</f>
        <v/>
      </c>
      <c r="U420" s="81"/>
    </row>
    <row r="421" spans="1:21" ht="60" hidden="1" x14ac:dyDescent="0.25">
      <c r="A421" s="24"/>
      <c r="B421" s="24"/>
      <c r="C421" s="24" t="str">
        <f>IF(OR(Tabella3[[#This Row],[LUN]]="X",Tabella3[[#This Row],[MAR]]="X",Tabella3[[#This Row],[MER]]="X",Tabella3[[#This Row],[GIO]]="X",Tabella3[[#This Row],[VEN]]="X",),"X","")</f>
        <v/>
      </c>
      <c r="D421" s="25" t="s">
        <v>1619</v>
      </c>
      <c r="E421" s="26" t="s">
        <v>2960</v>
      </c>
      <c r="F421" s="26">
        <v>700</v>
      </c>
      <c r="G421" s="26" t="s">
        <v>2961</v>
      </c>
      <c r="H421" s="27"/>
      <c r="I421" s="27"/>
      <c r="J421" s="27"/>
      <c r="K421" s="27"/>
      <c r="L421" s="27"/>
      <c r="M421" s="26" t="s">
        <v>631</v>
      </c>
      <c r="N421" s="25"/>
      <c r="O421" s="25"/>
      <c r="P421" s="26"/>
      <c r="Q421" s="26"/>
      <c r="R421" s="28"/>
      <c r="S421" s="26"/>
      <c r="T421" s="30" t="str">
        <f ca="1">IF(AND('Inserimento dati'!$B$3=$H$2, Tabella3[[#This Row],[LUN]]="X"), "X",IF(AND('Inserimento dati'!$B$3=$I$2, Tabella3[[#This Row],[MAR]]="X"), "X", IF(AND('Inserimento dati'!$B$3=$J$2, Tabella3[[#This Row],[MER]]="X"), "X",IF(AND('Inserimento dati'!$B$3=$K$2, Tabella3[[#This Row],[GIO]]="X"), "X", IF(AND('Inserimento dati'!$B$3=$L$2, Tabella3[[#This Row],[VEN]]="X"), "X","")))))</f>
        <v/>
      </c>
      <c r="U421" s="81"/>
    </row>
    <row r="422" spans="1:21" ht="30" hidden="1" x14ac:dyDescent="0.25">
      <c r="A422" s="24"/>
      <c r="B422" s="24"/>
      <c r="C422" s="24" t="str">
        <f>IF(OR(Tabella3[[#This Row],[LUN]]="X",Tabella3[[#This Row],[MAR]]="X",Tabella3[[#This Row],[MER]]="X",Tabella3[[#This Row],[GIO]]="X",Tabella3[[#This Row],[VEN]]="X",),"X","")</f>
        <v/>
      </c>
      <c r="D422" s="25" t="s">
        <v>1619</v>
      </c>
      <c r="E422" s="26" t="s">
        <v>2946</v>
      </c>
      <c r="F422" s="26">
        <v>1200</v>
      </c>
      <c r="G422" s="26" t="s">
        <v>2947</v>
      </c>
      <c r="H422" s="27"/>
      <c r="I422" s="27"/>
      <c r="J422" s="27"/>
      <c r="K422" s="27"/>
      <c r="L422" s="27"/>
      <c r="M422" s="26" t="s">
        <v>631</v>
      </c>
      <c r="N422" s="25"/>
      <c r="O422" s="25"/>
      <c r="P422" s="26"/>
      <c r="Q422" s="26"/>
      <c r="R422" s="28"/>
      <c r="S422" s="26"/>
      <c r="T422" s="30" t="str">
        <f ca="1">IF(AND('Inserimento dati'!$B$3=$H$2, Tabella3[[#This Row],[LUN]]="X"), "X",IF(AND('Inserimento dati'!$B$3=$I$2, Tabella3[[#This Row],[MAR]]="X"), "X", IF(AND('Inserimento dati'!$B$3=$J$2, Tabella3[[#This Row],[MER]]="X"), "X",IF(AND('Inserimento dati'!$B$3=$K$2, Tabella3[[#This Row],[GIO]]="X"), "X", IF(AND('Inserimento dati'!$B$3=$L$2, Tabella3[[#This Row],[VEN]]="X"), "X","")))))</f>
        <v/>
      </c>
      <c r="U422" s="81"/>
    </row>
    <row r="423" spans="1:21" ht="23.25" hidden="1" x14ac:dyDescent="0.25">
      <c r="A423" s="24"/>
      <c r="B423" s="24"/>
      <c r="C423" s="24" t="str">
        <f>IF(OR(Tabella3[[#This Row],[LUN]]="X",Tabella3[[#This Row],[MAR]]="X",Tabella3[[#This Row],[MER]]="X",Tabella3[[#This Row],[GIO]]="X",Tabella3[[#This Row],[VEN]]="X",),"X","")</f>
        <v/>
      </c>
      <c r="D423" s="25" t="s">
        <v>1619</v>
      </c>
      <c r="E423" s="26" t="s">
        <v>2563</v>
      </c>
      <c r="F423" s="26">
        <v>700</v>
      </c>
      <c r="G423" s="26" t="s">
        <v>2564</v>
      </c>
      <c r="H423" s="27"/>
      <c r="I423" s="27"/>
      <c r="J423" s="27"/>
      <c r="K423" s="27"/>
      <c r="L423" s="27"/>
      <c r="M423" s="26" t="s">
        <v>631</v>
      </c>
      <c r="N423" s="25"/>
      <c r="O423" s="25"/>
      <c r="P423" s="26"/>
      <c r="Q423" s="26"/>
      <c r="R423" s="28"/>
      <c r="S423" s="26"/>
      <c r="T423" s="30" t="str">
        <f ca="1">IF(AND('Inserimento dati'!$B$3=$H$2, Tabella3[[#This Row],[LUN]]="X"), "X",IF(AND('Inserimento dati'!$B$3=$I$2, Tabella3[[#This Row],[MAR]]="X"), "X", IF(AND('Inserimento dati'!$B$3=$J$2, Tabella3[[#This Row],[MER]]="X"), "X",IF(AND('Inserimento dati'!$B$3=$K$2, Tabella3[[#This Row],[GIO]]="X"), "X", IF(AND('Inserimento dati'!$B$3=$L$2, Tabella3[[#This Row],[VEN]]="X"), "X","")))))</f>
        <v/>
      </c>
      <c r="U423" s="81"/>
    </row>
    <row r="424" spans="1:21" ht="23.25" hidden="1" x14ac:dyDescent="0.25">
      <c r="A424" s="24"/>
      <c r="B424" s="24"/>
      <c r="C424" s="24" t="str">
        <f>IF(OR(Tabella3[[#This Row],[LUN]]="X",Tabella3[[#This Row],[MAR]]="X",Tabella3[[#This Row],[MER]]="X",Tabella3[[#This Row],[GIO]]="X",Tabella3[[#This Row],[VEN]]="X",),"X","")</f>
        <v/>
      </c>
      <c r="D424" s="25" t="s">
        <v>1619</v>
      </c>
      <c r="E424" s="26" t="s">
        <v>2934</v>
      </c>
      <c r="F424" s="26">
        <v>1200</v>
      </c>
      <c r="G424" s="26" t="s">
        <v>2935</v>
      </c>
      <c r="H424" s="27"/>
      <c r="I424" s="27"/>
      <c r="J424" s="27"/>
      <c r="K424" s="27"/>
      <c r="L424" s="27"/>
      <c r="M424" s="26" t="s">
        <v>631</v>
      </c>
      <c r="N424" s="25"/>
      <c r="O424" s="25"/>
      <c r="P424" s="26"/>
      <c r="Q424" s="26"/>
      <c r="R424" s="28"/>
      <c r="S424" s="26"/>
      <c r="T424" s="30" t="str">
        <f ca="1">IF(AND('Inserimento dati'!$B$3=$H$2, Tabella3[[#This Row],[LUN]]="X"), "X",IF(AND('Inserimento dati'!$B$3=$I$2, Tabella3[[#This Row],[MAR]]="X"), "X", IF(AND('Inserimento dati'!$B$3=$J$2, Tabella3[[#This Row],[MER]]="X"), "X",IF(AND('Inserimento dati'!$B$3=$K$2, Tabella3[[#This Row],[GIO]]="X"), "X", IF(AND('Inserimento dati'!$B$3=$L$2, Tabella3[[#This Row],[VEN]]="X"), "X","")))))</f>
        <v/>
      </c>
      <c r="U424" s="81"/>
    </row>
    <row r="425" spans="1:21" ht="23.25" hidden="1" x14ac:dyDescent="0.25">
      <c r="A425" s="24"/>
      <c r="B425" s="24"/>
      <c r="C425" s="24" t="str">
        <f>IF(OR(Tabella3[[#This Row],[LUN]]="X",Tabella3[[#This Row],[MAR]]="X",Tabella3[[#This Row],[MER]]="X",Tabella3[[#This Row],[GIO]]="X",Tabella3[[#This Row],[VEN]]="X",),"X","")</f>
        <v/>
      </c>
      <c r="D425" s="25" t="s">
        <v>1619</v>
      </c>
      <c r="E425" s="26" t="s">
        <v>2936</v>
      </c>
      <c r="F425" s="26">
        <v>700</v>
      </c>
      <c r="G425" s="26" t="s">
        <v>2937</v>
      </c>
      <c r="H425" s="27"/>
      <c r="I425" s="27"/>
      <c r="J425" s="27"/>
      <c r="K425" s="27"/>
      <c r="L425" s="27"/>
      <c r="M425" s="26" t="s">
        <v>631</v>
      </c>
      <c r="N425" s="25"/>
      <c r="O425" s="25"/>
      <c r="P425" s="26"/>
      <c r="Q425" s="26"/>
      <c r="R425" s="28"/>
      <c r="S425" s="26"/>
      <c r="T425" s="30" t="str">
        <f ca="1">IF(AND('Inserimento dati'!$B$3=$H$2, Tabella3[[#This Row],[LUN]]="X"), "X",IF(AND('Inserimento dati'!$B$3=$I$2, Tabella3[[#This Row],[MAR]]="X"), "X", IF(AND('Inserimento dati'!$B$3=$J$2, Tabella3[[#This Row],[MER]]="X"), "X",IF(AND('Inserimento dati'!$B$3=$K$2, Tabella3[[#This Row],[GIO]]="X"), "X", IF(AND('Inserimento dati'!$B$3=$L$2, Tabella3[[#This Row],[VEN]]="X"), "X","")))))</f>
        <v/>
      </c>
      <c r="U425" s="81"/>
    </row>
    <row r="426" spans="1:21" ht="45" hidden="1" x14ac:dyDescent="0.25">
      <c r="A426" s="24"/>
      <c r="B426" s="24"/>
      <c r="C426" s="24" t="str">
        <f>IF(OR(Tabella3[[#This Row],[LUN]]="X",Tabella3[[#This Row],[MAR]]="X",Tabella3[[#This Row],[MER]]="X",Tabella3[[#This Row],[GIO]]="X",Tabella3[[#This Row],[VEN]]="X",),"X","")</f>
        <v/>
      </c>
      <c r="D426" s="25" t="s">
        <v>1619</v>
      </c>
      <c r="E426" s="26" t="s">
        <v>2968</v>
      </c>
      <c r="F426" s="26">
        <v>1100</v>
      </c>
      <c r="G426" s="26" t="s">
        <v>2969</v>
      </c>
      <c r="H426" s="27"/>
      <c r="I426" s="27"/>
      <c r="J426" s="27"/>
      <c r="K426" s="27"/>
      <c r="L426" s="27"/>
      <c r="M426" s="26" t="s">
        <v>631</v>
      </c>
      <c r="N426" s="25"/>
      <c r="O426" s="25"/>
      <c r="P426" s="26"/>
      <c r="Q426" s="26"/>
      <c r="R426" s="28"/>
      <c r="S426" s="26"/>
      <c r="T426" s="30" t="str">
        <f ca="1">IF(AND('Inserimento dati'!$B$3=$H$2, Tabella3[[#This Row],[LUN]]="X"), "X",IF(AND('Inserimento dati'!$B$3=$I$2, Tabella3[[#This Row],[MAR]]="X"), "X", IF(AND('Inserimento dati'!$B$3=$J$2, Tabella3[[#This Row],[MER]]="X"), "X",IF(AND('Inserimento dati'!$B$3=$K$2, Tabella3[[#This Row],[GIO]]="X"), "X", IF(AND('Inserimento dati'!$B$3=$L$2, Tabella3[[#This Row],[VEN]]="X"), "X","")))))</f>
        <v/>
      </c>
      <c r="U426" s="81"/>
    </row>
    <row r="427" spans="1:21" ht="23.25" hidden="1" x14ac:dyDescent="0.25">
      <c r="A427" s="24"/>
      <c r="B427" s="24"/>
      <c r="C427" s="24" t="str">
        <f>IF(OR(Tabella3[[#This Row],[LUN]]="X",Tabella3[[#This Row],[MAR]]="X",Tabella3[[#This Row],[MER]]="X",Tabella3[[#This Row],[GIO]]="X",Tabella3[[#This Row],[VEN]]="X",),"X","")</f>
        <v/>
      </c>
      <c r="D427" s="25" t="s">
        <v>1619</v>
      </c>
      <c r="E427" s="26" t="s">
        <v>2932</v>
      </c>
      <c r="F427" s="26">
        <v>1200</v>
      </c>
      <c r="G427" s="26" t="s">
        <v>2933</v>
      </c>
      <c r="H427" s="27"/>
      <c r="I427" s="27"/>
      <c r="J427" s="27"/>
      <c r="K427" s="27"/>
      <c r="L427" s="27"/>
      <c r="M427" s="26" t="s">
        <v>631</v>
      </c>
      <c r="N427" s="25"/>
      <c r="O427" s="25"/>
      <c r="P427" s="26"/>
      <c r="Q427" s="26"/>
      <c r="R427" s="28"/>
      <c r="S427" s="26"/>
      <c r="T427" s="30" t="str">
        <f ca="1">IF(AND('Inserimento dati'!$B$3=$H$2, Tabella3[[#This Row],[LUN]]="X"), "X",IF(AND('Inserimento dati'!$B$3=$I$2, Tabella3[[#This Row],[MAR]]="X"), "X", IF(AND('Inserimento dati'!$B$3=$J$2, Tabella3[[#This Row],[MER]]="X"), "X",IF(AND('Inserimento dati'!$B$3=$K$2, Tabella3[[#This Row],[GIO]]="X"), "X", IF(AND('Inserimento dati'!$B$3=$L$2, Tabella3[[#This Row],[VEN]]="X"), "X","")))))</f>
        <v/>
      </c>
      <c r="U427" s="81"/>
    </row>
    <row r="428" spans="1:21" ht="60" hidden="1" x14ac:dyDescent="0.25">
      <c r="A428" s="24"/>
      <c r="B428" s="24"/>
      <c r="C428" s="24" t="str">
        <f>IF(OR(Tabella3[[#This Row],[LUN]]="X",Tabella3[[#This Row],[MAR]]="X",Tabella3[[#This Row],[MER]]="X",Tabella3[[#This Row],[GIO]]="X",Tabella3[[#This Row],[VEN]]="X",),"X","")</f>
        <v/>
      </c>
      <c r="D428" s="25" t="s">
        <v>1619</v>
      </c>
      <c r="E428" s="26" t="s">
        <v>2978</v>
      </c>
      <c r="F428" s="26">
        <v>800</v>
      </c>
      <c r="G428" s="26" t="s">
        <v>2979</v>
      </c>
      <c r="H428" s="27"/>
      <c r="I428" s="27"/>
      <c r="J428" s="27"/>
      <c r="K428" s="27"/>
      <c r="L428" s="27"/>
      <c r="M428" s="26" t="s">
        <v>631</v>
      </c>
      <c r="N428" s="25"/>
      <c r="O428" s="25"/>
      <c r="P428" s="26"/>
      <c r="Q428" s="26"/>
      <c r="R428" s="28"/>
      <c r="S428" s="26"/>
      <c r="T428" s="30" t="str">
        <f ca="1">IF(AND('Inserimento dati'!$B$3=$H$2, Tabella3[[#This Row],[LUN]]="X"), "X",IF(AND('Inserimento dati'!$B$3=$I$2, Tabella3[[#This Row],[MAR]]="X"), "X", IF(AND('Inserimento dati'!$B$3=$J$2, Tabella3[[#This Row],[MER]]="X"), "X",IF(AND('Inserimento dati'!$B$3=$K$2, Tabella3[[#This Row],[GIO]]="X"), "X", IF(AND('Inserimento dati'!$B$3=$L$2, Tabella3[[#This Row],[VEN]]="X"), "X","")))))</f>
        <v/>
      </c>
      <c r="U428" s="81"/>
    </row>
    <row r="429" spans="1:21" ht="23.25" hidden="1" x14ac:dyDescent="0.25">
      <c r="A429" s="24"/>
      <c r="B429" s="24"/>
      <c r="C429" s="24" t="str">
        <f>IF(OR(Tabella3[[#This Row],[LUN]]="X",Tabella3[[#This Row],[MAR]]="X",Tabella3[[#This Row],[MER]]="X",Tabella3[[#This Row],[GIO]]="X",Tabella3[[#This Row],[VEN]]="X",),"X","")</f>
        <v/>
      </c>
      <c r="D429" s="25" t="s">
        <v>1619</v>
      </c>
      <c r="E429" s="26" t="s">
        <v>2956</v>
      </c>
      <c r="F429" s="26">
        <v>1200</v>
      </c>
      <c r="G429" s="26" t="s">
        <v>2957</v>
      </c>
      <c r="H429" s="27"/>
      <c r="I429" s="27"/>
      <c r="J429" s="27"/>
      <c r="K429" s="27"/>
      <c r="L429" s="27"/>
      <c r="M429" s="26" t="s">
        <v>631</v>
      </c>
      <c r="N429" s="25"/>
      <c r="O429" s="25"/>
      <c r="P429" s="26"/>
      <c r="Q429" s="26"/>
      <c r="R429" s="28"/>
      <c r="S429" s="26"/>
      <c r="T429" s="30" t="str">
        <f ca="1">IF(AND('Inserimento dati'!$B$3=$H$2, Tabella3[[#This Row],[LUN]]="X"), "X",IF(AND('Inserimento dati'!$B$3=$I$2, Tabella3[[#This Row],[MAR]]="X"), "X", IF(AND('Inserimento dati'!$B$3=$J$2, Tabella3[[#This Row],[MER]]="X"), "X",IF(AND('Inserimento dati'!$B$3=$K$2, Tabella3[[#This Row],[GIO]]="X"), "X", IF(AND('Inserimento dati'!$B$3=$L$2, Tabella3[[#This Row],[VEN]]="X"), "X","")))))</f>
        <v/>
      </c>
      <c r="U429" s="81"/>
    </row>
    <row r="430" spans="1:21" ht="45" hidden="1" x14ac:dyDescent="0.25">
      <c r="A430" s="24"/>
      <c r="B430" s="24"/>
      <c r="C430" s="24" t="str">
        <f>IF(OR(Tabella3[[#This Row],[LUN]]="X",Tabella3[[#This Row],[MAR]]="X",Tabella3[[#This Row],[MER]]="X",Tabella3[[#This Row],[GIO]]="X",Tabella3[[#This Row],[VEN]]="X",),"X","")</f>
        <v/>
      </c>
      <c r="D430" s="25" t="s">
        <v>1619</v>
      </c>
      <c r="E430" s="26" t="s">
        <v>2950</v>
      </c>
      <c r="F430" s="26">
        <v>700</v>
      </c>
      <c r="G430" s="26" t="s">
        <v>2951</v>
      </c>
      <c r="H430" s="27"/>
      <c r="I430" s="27"/>
      <c r="J430" s="27"/>
      <c r="K430" s="27"/>
      <c r="L430" s="27"/>
      <c r="M430" s="26" t="s">
        <v>631</v>
      </c>
      <c r="N430" s="25"/>
      <c r="O430" s="25"/>
      <c r="P430" s="26"/>
      <c r="Q430" s="26"/>
      <c r="R430" s="28"/>
      <c r="S430" s="26"/>
      <c r="T430" s="30" t="str">
        <f ca="1">IF(AND('Inserimento dati'!$B$3=$H$2, Tabella3[[#This Row],[LUN]]="X"), "X",IF(AND('Inserimento dati'!$B$3=$I$2, Tabella3[[#This Row],[MAR]]="X"), "X", IF(AND('Inserimento dati'!$B$3=$J$2, Tabella3[[#This Row],[MER]]="X"), "X",IF(AND('Inserimento dati'!$B$3=$K$2, Tabella3[[#This Row],[GIO]]="X"), "X", IF(AND('Inserimento dati'!$B$3=$L$2, Tabella3[[#This Row],[VEN]]="X"), "X","")))))</f>
        <v/>
      </c>
      <c r="U430" s="81"/>
    </row>
    <row r="431" spans="1:21" ht="60" hidden="1" x14ac:dyDescent="0.25">
      <c r="A431" s="24"/>
      <c r="B431" s="24"/>
      <c r="C431" s="24" t="str">
        <f>IF(OR(Tabella3[[#This Row],[LUN]]="X",Tabella3[[#This Row],[MAR]]="X",Tabella3[[#This Row],[MER]]="X",Tabella3[[#This Row],[GIO]]="X",Tabella3[[#This Row],[VEN]]="X",),"X","")</f>
        <v/>
      </c>
      <c r="D431" s="25" t="s">
        <v>1619</v>
      </c>
      <c r="E431" s="26" t="s">
        <v>2940</v>
      </c>
      <c r="F431" s="26">
        <v>1800</v>
      </c>
      <c r="G431" s="26" t="s">
        <v>2941</v>
      </c>
      <c r="H431" s="27"/>
      <c r="I431" s="27"/>
      <c r="J431" s="27"/>
      <c r="K431" s="27"/>
      <c r="L431" s="27"/>
      <c r="M431" s="26" t="s">
        <v>631</v>
      </c>
      <c r="N431" s="25"/>
      <c r="O431" s="25"/>
      <c r="P431" s="26"/>
      <c r="Q431" s="26"/>
      <c r="R431" s="28"/>
      <c r="S431" s="26"/>
      <c r="T431" s="30" t="str">
        <f ca="1">IF(AND('Inserimento dati'!$B$3=$H$2, Tabella3[[#This Row],[LUN]]="X"), "X",IF(AND('Inserimento dati'!$B$3=$I$2, Tabella3[[#This Row],[MAR]]="X"), "X", IF(AND('Inserimento dati'!$B$3=$J$2, Tabella3[[#This Row],[MER]]="X"), "X",IF(AND('Inserimento dati'!$B$3=$K$2, Tabella3[[#This Row],[GIO]]="X"), "X", IF(AND('Inserimento dati'!$B$3=$L$2, Tabella3[[#This Row],[VEN]]="X"), "X","")))))</f>
        <v/>
      </c>
      <c r="U431" s="81"/>
    </row>
    <row r="432" spans="1:21" ht="60" hidden="1" x14ac:dyDescent="0.25">
      <c r="A432" s="24"/>
      <c r="B432" s="24"/>
      <c r="C432" s="24" t="str">
        <f>IF(OR(Tabella3[[#This Row],[LUN]]="X",Tabella3[[#This Row],[MAR]]="X",Tabella3[[#This Row],[MER]]="X",Tabella3[[#This Row],[GIO]]="X",Tabella3[[#This Row],[VEN]]="X",),"X","")</f>
        <v/>
      </c>
      <c r="D432" s="25" t="s">
        <v>1619</v>
      </c>
      <c r="E432" s="26" t="s">
        <v>2942</v>
      </c>
      <c r="F432" s="26">
        <v>1800</v>
      </c>
      <c r="G432" s="26" t="s">
        <v>2943</v>
      </c>
      <c r="H432" s="27"/>
      <c r="I432" s="27"/>
      <c r="J432" s="27"/>
      <c r="K432" s="27"/>
      <c r="L432" s="27"/>
      <c r="M432" s="26" t="s">
        <v>631</v>
      </c>
      <c r="N432" s="25"/>
      <c r="O432" s="25"/>
      <c r="P432" s="26"/>
      <c r="Q432" s="26"/>
      <c r="R432" s="28"/>
      <c r="S432" s="26"/>
      <c r="T432" s="30" t="str">
        <f ca="1">IF(AND('Inserimento dati'!$B$3=$H$2, Tabella3[[#This Row],[LUN]]="X"), "X",IF(AND('Inserimento dati'!$B$3=$I$2, Tabella3[[#This Row],[MAR]]="X"), "X", IF(AND('Inserimento dati'!$B$3=$J$2, Tabella3[[#This Row],[MER]]="X"), "X",IF(AND('Inserimento dati'!$B$3=$K$2, Tabella3[[#This Row],[GIO]]="X"), "X", IF(AND('Inserimento dati'!$B$3=$L$2, Tabella3[[#This Row],[VEN]]="X"), "X","")))))</f>
        <v/>
      </c>
      <c r="U432" s="81"/>
    </row>
    <row r="433" spans="1:21" ht="23.25" hidden="1" x14ac:dyDescent="0.25">
      <c r="A433" s="24"/>
      <c r="B433" s="24"/>
      <c r="C433" s="24" t="str">
        <f>IF(OR(Tabella3[[#This Row],[LUN]]="X",Tabella3[[#This Row],[MAR]]="X",Tabella3[[#This Row],[MER]]="X",Tabella3[[#This Row],[GIO]]="X",Tabella3[[#This Row],[VEN]]="X",),"X","")</f>
        <v/>
      </c>
      <c r="D433" s="25" t="s">
        <v>1619</v>
      </c>
      <c r="E433" s="26" t="s">
        <v>2930</v>
      </c>
      <c r="F433" s="26">
        <v>1800</v>
      </c>
      <c r="G433" s="26" t="s">
        <v>2931</v>
      </c>
      <c r="H433" s="27"/>
      <c r="I433" s="27"/>
      <c r="J433" s="27"/>
      <c r="K433" s="27"/>
      <c r="L433" s="27"/>
      <c r="M433" s="26" t="s">
        <v>631</v>
      </c>
      <c r="N433" s="25"/>
      <c r="O433" s="25"/>
      <c r="P433" s="26"/>
      <c r="Q433" s="26"/>
      <c r="R433" s="28"/>
      <c r="S433" s="26"/>
      <c r="T433" s="30" t="str">
        <f ca="1">IF(AND('Inserimento dati'!$B$3=$H$2, Tabella3[[#This Row],[LUN]]="X"), "X",IF(AND('Inserimento dati'!$B$3=$I$2, Tabella3[[#This Row],[MAR]]="X"), "X", IF(AND('Inserimento dati'!$B$3=$J$2, Tabella3[[#This Row],[MER]]="X"), "X",IF(AND('Inserimento dati'!$B$3=$K$2, Tabella3[[#This Row],[GIO]]="X"), "X", IF(AND('Inserimento dati'!$B$3=$L$2, Tabella3[[#This Row],[VEN]]="X"), "X","")))))</f>
        <v/>
      </c>
      <c r="U433" s="81"/>
    </row>
    <row r="434" spans="1:21" ht="23.25" hidden="1" x14ac:dyDescent="0.25">
      <c r="A434" s="24"/>
      <c r="B434" s="24"/>
      <c r="C434" s="24" t="str">
        <f>IF(OR(Tabella3[[#This Row],[LUN]]="X",Tabella3[[#This Row],[MAR]]="X",Tabella3[[#This Row],[MER]]="X",Tabella3[[#This Row],[GIO]]="X",Tabella3[[#This Row],[VEN]]="X",),"X","")</f>
        <v/>
      </c>
      <c r="D434" s="25" t="s">
        <v>1619</v>
      </c>
      <c r="E434" s="26" t="s">
        <v>2898</v>
      </c>
      <c r="F434" s="26">
        <v>700</v>
      </c>
      <c r="G434" s="26" t="s">
        <v>2899</v>
      </c>
      <c r="H434" s="27"/>
      <c r="I434" s="27"/>
      <c r="J434" s="27"/>
      <c r="K434" s="27"/>
      <c r="L434" s="27"/>
      <c r="M434" s="26" t="s">
        <v>631</v>
      </c>
      <c r="N434" s="25"/>
      <c r="O434" s="25"/>
      <c r="P434" s="26"/>
      <c r="Q434" s="26"/>
      <c r="R434" s="28"/>
      <c r="S434" s="26"/>
      <c r="T434" s="30" t="str">
        <f ca="1">IF(AND('Inserimento dati'!$B$3=$H$2, Tabella3[[#This Row],[LUN]]="X"), "X",IF(AND('Inserimento dati'!$B$3=$I$2, Tabella3[[#This Row],[MAR]]="X"), "X", IF(AND('Inserimento dati'!$B$3=$J$2, Tabella3[[#This Row],[MER]]="X"), "X",IF(AND('Inserimento dati'!$B$3=$K$2, Tabella3[[#This Row],[GIO]]="X"), "X", IF(AND('Inserimento dati'!$B$3=$L$2, Tabella3[[#This Row],[VEN]]="X"), "X","")))))</f>
        <v/>
      </c>
      <c r="U434" s="81"/>
    </row>
    <row r="435" spans="1:21" ht="23.25" hidden="1" x14ac:dyDescent="0.25">
      <c r="A435" s="24"/>
      <c r="B435" s="24"/>
      <c r="C435" s="24" t="str">
        <f>IF(OR(Tabella3[[#This Row],[LUN]]="X",Tabella3[[#This Row],[MAR]]="X",Tabella3[[#This Row],[MER]]="X",Tabella3[[#This Row],[GIO]]="X",Tabella3[[#This Row],[VEN]]="X",),"X","")</f>
        <v/>
      </c>
      <c r="D435" s="25" t="s">
        <v>1619</v>
      </c>
      <c r="E435" s="26" t="s">
        <v>2565</v>
      </c>
      <c r="F435" s="26">
        <v>700</v>
      </c>
      <c r="G435" s="26" t="s">
        <v>2566</v>
      </c>
      <c r="H435" s="27"/>
      <c r="I435" s="27"/>
      <c r="J435" s="27"/>
      <c r="K435" s="27"/>
      <c r="L435" s="27"/>
      <c r="M435" s="26" t="s">
        <v>631</v>
      </c>
      <c r="N435" s="25"/>
      <c r="O435" s="25"/>
      <c r="P435" s="26"/>
      <c r="Q435" s="26"/>
      <c r="R435" s="28"/>
      <c r="S435" s="26"/>
      <c r="T435" s="30" t="str">
        <f ca="1">IF(AND('Inserimento dati'!$B$3=$H$2, Tabella3[[#This Row],[LUN]]="X"), "X",IF(AND('Inserimento dati'!$B$3=$I$2, Tabella3[[#This Row],[MAR]]="X"), "X", IF(AND('Inserimento dati'!$B$3=$J$2, Tabella3[[#This Row],[MER]]="X"), "X",IF(AND('Inserimento dati'!$B$3=$K$2, Tabella3[[#This Row],[GIO]]="X"), "X", IF(AND('Inserimento dati'!$B$3=$L$2, Tabella3[[#This Row],[VEN]]="X"), "X","")))))</f>
        <v/>
      </c>
      <c r="U435" s="81"/>
    </row>
    <row r="436" spans="1:21" ht="23.25" hidden="1" x14ac:dyDescent="0.25">
      <c r="A436" s="24"/>
      <c r="B436" s="24"/>
      <c r="C436" s="24" t="str">
        <f>IF(OR(Tabella3[[#This Row],[LUN]]="X",Tabella3[[#This Row],[MAR]]="X",Tabella3[[#This Row],[MER]]="X",Tabella3[[#This Row],[GIO]]="X",Tabella3[[#This Row],[VEN]]="X",),"X","")</f>
        <v/>
      </c>
      <c r="D436" s="25" t="s">
        <v>1619</v>
      </c>
      <c r="E436" s="26" t="s">
        <v>2570</v>
      </c>
      <c r="F436" s="26">
        <v>700</v>
      </c>
      <c r="G436" s="26" t="s">
        <v>2571</v>
      </c>
      <c r="H436" s="27"/>
      <c r="I436" s="27"/>
      <c r="J436" s="27"/>
      <c r="K436" s="27"/>
      <c r="L436" s="27"/>
      <c r="M436" s="26" t="s">
        <v>631</v>
      </c>
      <c r="N436" s="25"/>
      <c r="O436" s="25"/>
      <c r="P436" s="26"/>
      <c r="Q436" s="26"/>
      <c r="R436" s="28"/>
      <c r="S436" s="26"/>
      <c r="T436" s="30" t="str">
        <f ca="1">IF(AND('Inserimento dati'!$B$3=$H$2, Tabella3[[#This Row],[LUN]]="X"), "X",IF(AND('Inserimento dati'!$B$3=$I$2, Tabella3[[#This Row],[MAR]]="X"), "X", IF(AND('Inserimento dati'!$B$3=$J$2, Tabella3[[#This Row],[MER]]="X"), "X",IF(AND('Inserimento dati'!$B$3=$K$2, Tabella3[[#This Row],[GIO]]="X"), "X", IF(AND('Inserimento dati'!$B$3=$L$2, Tabella3[[#This Row],[VEN]]="X"), "X","")))))</f>
        <v/>
      </c>
      <c r="U436" s="81"/>
    </row>
    <row r="437" spans="1:21" ht="23.25" hidden="1" x14ac:dyDescent="0.25">
      <c r="A437" s="24"/>
      <c r="B437" s="24"/>
      <c r="C437" s="24" t="str">
        <f>IF(OR(Tabella3[[#This Row],[LUN]]="X",Tabella3[[#This Row],[MAR]]="X",Tabella3[[#This Row],[MER]]="X",Tabella3[[#This Row],[GIO]]="X",Tabella3[[#This Row],[VEN]]="X",),"X","")</f>
        <v/>
      </c>
      <c r="D437" s="25" t="s">
        <v>1619</v>
      </c>
      <c r="E437" s="26" t="s">
        <v>2910</v>
      </c>
      <c r="F437" s="26">
        <v>700</v>
      </c>
      <c r="G437" s="26" t="s">
        <v>2911</v>
      </c>
      <c r="H437" s="27"/>
      <c r="I437" s="27"/>
      <c r="J437" s="27"/>
      <c r="K437" s="27"/>
      <c r="L437" s="27"/>
      <c r="M437" s="26" t="s">
        <v>631</v>
      </c>
      <c r="N437" s="25"/>
      <c r="O437" s="25"/>
      <c r="P437" s="26"/>
      <c r="Q437" s="26"/>
      <c r="R437" s="28"/>
      <c r="S437" s="26"/>
      <c r="T437" s="30" t="str">
        <f ca="1">IF(AND('Inserimento dati'!$B$3=$H$2, Tabella3[[#This Row],[LUN]]="X"), "X",IF(AND('Inserimento dati'!$B$3=$I$2, Tabella3[[#This Row],[MAR]]="X"), "X", IF(AND('Inserimento dati'!$B$3=$J$2, Tabella3[[#This Row],[MER]]="X"), "X",IF(AND('Inserimento dati'!$B$3=$K$2, Tabella3[[#This Row],[GIO]]="X"), "X", IF(AND('Inserimento dati'!$B$3=$L$2, Tabella3[[#This Row],[VEN]]="X"), "X","")))))</f>
        <v/>
      </c>
      <c r="U437" s="81"/>
    </row>
    <row r="438" spans="1:21" ht="30" hidden="1" x14ac:dyDescent="0.25">
      <c r="A438" s="24"/>
      <c r="B438" s="24"/>
      <c r="C438" s="24" t="str">
        <f>IF(OR(Tabella3[[#This Row],[LUN]]="X",Tabella3[[#This Row],[MAR]]="X",Tabella3[[#This Row],[MER]]="X",Tabella3[[#This Row],[GIO]]="X",Tabella3[[#This Row],[VEN]]="X",),"X","")</f>
        <v/>
      </c>
      <c r="D438" s="25" t="s">
        <v>1619</v>
      </c>
      <c r="E438" s="26" t="s">
        <v>2938</v>
      </c>
      <c r="F438" s="26">
        <v>1200</v>
      </c>
      <c r="G438" s="26" t="s">
        <v>2939</v>
      </c>
      <c r="H438" s="27"/>
      <c r="I438" s="27"/>
      <c r="J438" s="27"/>
      <c r="K438" s="27"/>
      <c r="L438" s="27"/>
      <c r="M438" s="26" t="s">
        <v>631</v>
      </c>
      <c r="N438" s="25"/>
      <c r="O438" s="25"/>
      <c r="P438" s="26"/>
      <c r="Q438" s="26"/>
      <c r="R438" s="28"/>
      <c r="S438" s="26"/>
      <c r="T438" s="30" t="str">
        <f ca="1">IF(AND('Inserimento dati'!$B$3=$H$2, Tabella3[[#This Row],[LUN]]="X"), "X",IF(AND('Inserimento dati'!$B$3=$I$2, Tabella3[[#This Row],[MAR]]="X"), "X", IF(AND('Inserimento dati'!$B$3=$J$2, Tabella3[[#This Row],[MER]]="X"), "X",IF(AND('Inserimento dati'!$B$3=$K$2, Tabella3[[#This Row],[GIO]]="X"), "X", IF(AND('Inserimento dati'!$B$3=$L$2, Tabella3[[#This Row],[VEN]]="X"), "X","")))))</f>
        <v/>
      </c>
      <c r="U438" s="81"/>
    </row>
    <row r="439" spans="1:21" ht="23.25" hidden="1" x14ac:dyDescent="0.25">
      <c r="A439" s="24"/>
      <c r="B439" s="24"/>
      <c r="C439" s="24" t="str">
        <f>IF(OR(Tabella3[[#This Row],[LUN]]="X",Tabella3[[#This Row],[MAR]]="X",Tabella3[[#This Row],[MER]]="X",Tabella3[[#This Row],[GIO]]="X",Tabella3[[#This Row],[VEN]]="X",),"X","")</f>
        <v/>
      </c>
      <c r="D439" s="25" t="s">
        <v>1619</v>
      </c>
      <c r="E439" s="26" t="s">
        <v>2569</v>
      </c>
      <c r="F439" s="26">
        <v>800</v>
      </c>
      <c r="G439" s="26" t="s">
        <v>2496</v>
      </c>
      <c r="H439" s="27"/>
      <c r="I439" s="27"/>
      <c r="J439" s="27"/>
      <c r="K439" s="27"/>
      <c r="L439" s="27"/>
      <c r="M439" s="26" t="s">
        <v>631</v>
      </c>
      <c r="N439" s="25"/>
      <c r="O439" s="25"/>
      <c r="P439" s="26"/>
      <c r="Q439" s="26"/>
      <c r="R439" s="28"/>
      <c r="S439" s="26"/>
      <c r="T439" s="30" t="str">
        <f ca="1">IF(AND('Inserimento dati'!$B$3=$H$2, Tabella3[[#This Row],[LUN]]="X"), "X",IF(AND('Inserimento dati'!$B$3=$I$2, Tabella3[[#This Row],[MAR]]="X"), "X", IF(AND('Inserimento dati'!$B$3=$J$2, Tabella3[[#This Row],[MER]]="X"), "X",IF(AND('Inserimento dati'!$B$3=$K$2, Tabella3[[#This Row],[GIO]]="X"), "X", IF(AND('Inserimento dati'!$B$3=$L$2, Tabella3[[#This Row],[VEN]]="X"), "X","")))))</f>
        <v/>
      </c>
      <c r="U439" s="81"/>
    </row>
    <row r="440" spans="1:21" ht="23.25" hidden="1" x14ac:dyDescent="0.25">
      <c r="A440" s="24"/>
      <c r="B440" s="24"/>
      <c r="C440" s="24" t="str">
        <f>IF(OR(Tabella3[[#This Row],[LUN]]="X",Tabella3[[#This Row],[MAR]]="X",Tabella3[[#This Row],[MER]]="X",Tabella3[[#This Row],[GIO]]="X",Tabella3[[#This Row],[VEN]]="X",),"X","")</f>
        <v/>
      </c>
      <c r="D440" s="25" t="s">
        <v>1619</v>
      </c>
      <c r="E440" s="26" t="s">
        <v>2921</v>
      </c>
      <c r="F440" s="26">
        <v>800</v>
      </c>
      <c r="G440" s="26" t="s">
        <v>2812</v>
      </c>
      <c r="H440" s="27"/>
      <c r="I440" s="27"/>
      <c r="J440" s="27"/>
      <c r="K440" s="27"/>
      <c r="L440" s="27"/>
      <c r="M440" s="26" t="s">
        <v>631</v>
      </c>
      <c r="N440" s="25"/>
      <c r="O440" s="25"/>
      <c r="P440" s="26"/>
      <c r="Q440" s="26"/>
      <c r="R440" s="28"/>
      <c r="S440" s="26"/>
      <c r="T440" s="30" t="str">
        <f ca="1">IF(AND('Inserimento dati'!$B$3=$H$2, Tabella3[[#This Row],[LUN]]="X"), "X",IF(AND('Inserimento dati'!$B$3=$I$2, Tabella3[[#This Row],[MAR]]="X"), "X", IF(AND('Inserimento dati'!$B$3=$J$2, Tabella3[[#This Row],[MER]]="X"), "X",IF(AND('Inserimento dati'!$B$3=$K$2, Tabella3[[#This Row],[GIO]]="X"), "X", IF(AND('Inserimento dati'!$B$3=$L$2, Tabella3[[#This Row],[VEN]]="X"), "X","")))))</f>
        <v/>
      </c>
      <c r="U440" s="81"/>
    </row>
    <row r="441" spans="1:21" ht="23.25" hidden="1" x14ac:dyDescent="0.25">
      <c r="A441" s="24"/>
      <c r="B441" s="24"/>
      <c r="C441" s="24" t="str">
        <f>IF(OR(Tabella3[[#This Row],[LUN]]="X",Tabella3[[#This Row],[MAR]]="X",Tabella3[[#This Row],[MER]]="X",Tabella3[[#This Row],[GIO]]="X",Tabella3[[#This Row],[VEN]]="X",),"X","")</f>
        <v/>
      </c>
      <c r="D441" s="25" t="s">
        <v>1619</v>
      </c>
      <c r="E441" s="26" t="s">
        <v>2567</v>
      </c>
      <c r="F441" s="26">
        <v>800</v>
      </c>
      <c r="G441" s="26" t="s">
        <v>2568</v>
      </c>
      <c r="H441" s="27"/>
      <c r="I441" s="27"/>
      <c r="J441" s="27"/>
      <c r="K441" s="27"/>
      <c r="L441" s="27"/>
      <c r="M441" s="26" t="s">
        <v>631</v>
      </c>
      <c r="N441" s="25"/>
      <c r="O441" s="25"/>
      <c r="P441" s="26"/>
      <c r="Q441" s="26"/>
      <c r="R441" s="28"/>
      <c r="S441" s="26"/>
      <c r="T441" s="30" t="str">
        <f ca="1">IF(AND('Inserimento dati'!$B$3=$H$2, Tabella3[[#This Row],[LUN]]="X"), "X",IF(AND('Inserimento dati'!$B$3=$I$2, Tabella3[[#This Row],[MAR]]="X"), "X", IF(AND('Inserimento dati'!$B$3=$J$2, Tabella3[[#This Row],[MER]]="X"), "X",IF(AND('Inserimento dati'!$B$3=$K$2, Tabella3[[#This Row],[GIO]]="X"), "X", IF(AND('Inserimento dati'!$B$3=$L$2, Tabella3[[#This Row],[VEN]]="X"), "X","")))))</f>
        <v/>
      </c>
      <c r="U441" s="81"/>
    </row>
    <row r="442" spans="1:21" ht="23.25" hidden="1" x14ac:dyDescent="0.25">
      <c r="A442" s="24"/>
      <c r="B442" s="24"/>
      <c r="C442" s="24" t="str">
        <f>IF(OR(Tabella3[[#This Row],[LUN]]="X",Tabella3[[#This Row],[MAR]]="X",Tabella3[[#This Row],[MER]]="X",Tabella3[[#This Row],[GIO]]="X",Tabella3[[#This Row],[VEN]]="X",),"X","")</f>
        <v/>
      </c>
      <c r="D442" s="25" t="s">
        <v>1619</v>
      </c>
      <c r="E442" s="26" t="s">
        <v>2572</v>
      </c>
      <c r="F442" s="26">
        <v>1200</v>
      </c>
      <c r="G442" s="26" t="s">
        <v>2573</v>
      </c>
      <c r="H442" s="27"/>
      <c r="I442" s="27"/>
      <c r="J442" s="27"/>
      <c r="K442" s="27"/>
      <c r="L442" s="27"/>
      <c r="M442" s="26" t="s">
        <v>631</v>
      </c>
      <c r="N442" s="25"/>
      <c r="O442" s="25"/>
      <c r="P442" s="26"/>
      <c r="Q442" s="26"/>
      <c r="R442" s="28"/>
      <c r="S442" s="26"/>
      <c r="T442" s="30" t="str">
        <f ca="1">IF(AND('Inserimento dati'!$B$3=$H$2, Tabella3[[#This Row],[LUN]]="X"), "X",IF(AND('Inserimento dati'!$B$3=$I$2, Tabella3[[#This Row],[MAR]]="X"), "X", IF(AND('Inserimento dati'!$B$3=$J$2, Tabella3[[#This Row],[MER]]="X"), "X",IF(AND('Inserimento dati'!$B$3=$K$2, Tabella3[[#This Row],[GIO]]="X"), "X", IF(AND('Inserimento dati'!$B$3=$L$2, Tabella3[[#This Row],[VEN]]="X"), "X","")))))</f>
        <v/>
      </c>
      <c r="U442" s="54"/>
    </row>
    <row r="443" spans="1:21" ht="23.25" hidden="1" x14ac:dyDescent="0.25">
      <c r="A443" s="24"/>
      <c r="B443" s="24"/>
      <c r="C443" s="24" t="str">
        <f>IF(OR(Tabella3[[#This Row],[LUN]]="X",Tabella3[[#This Row],[MAR]]="X",Tabella3[[#This Row],[MER]]="X",Tabella3[[#This Row],[GIO]]="X",Tabella3[[#This Row],[VEN]]="X",),"X","")</f>
        <v/>
      </c>
      <c r="D443" s="25" t="s">
        <v>1619</v>
      </c>
      <c r="E443" s="26" t="s">
        <v>2894</v>
      </c>
      <c r="F443" s="26">
        <v>1200</v>
      </c>
      <c r="G443" s="26" t="s">
        <v>2895</v>
      </c>
      <c r="H443" s="27"/>
      <c r="I443" s="27"/>
      <c r="J443" s="27"/>
      <c r="K443" s="27"/>
      <c r="L443" s="27"/>
      <c r="M443" s="26" t="s">
        <v>631</v>
      </c>
      <c r="N443" s="25"/>
      <c r="O443" s="25"/>
      <c r="P443" s="26"/>
      <c r="Q443" s="26"/>
      <c r="R443" s="28"/>
      <c r="S443" s="26"/>
      <c r="T443" s="30" t="str">
        <f ca="1">IF(AND('Inserimento dati'!$B$3=$H$2, Tabella3[[#This Row],[LUN]]="X"), "X",IF(AND('Inserimento dati'!$B$3=$I$2, Tabella3[[#This Row],[MAR]]="X"), "X", IF(AND('Inserimento dati'!$B$3=$J$2, Tabella3[[#This Row],[MER]]="X"), "X",IF(AND('Inserimento dati'!$B$3=$K$2, Tabella3[[#This Row],[GIO]]="X"), "X", IF(AND('Inserimento dati'!$B$3=$L$2, Tabella3[[#This Row],[VEN]]="X"), "X","")))))</f>
        <v/>
      </c>
      <c r="U443" s="54"/>
    </row>
    <row r="444" spans="1:21" ht="23.25" hidden="1" x14ac:dyDescent="0.25">
      <c r="A444" s="24"/>
      <c r="B444" s="24"/>
      <c r="C444" s="24" t="str">
        <f>IF(OR(Tabella3[[#This Row],[LUN]]="X",Tabella3[[#This Row],[MAR]]="X",Tabella3[[#This Row],[MER]]="X",Tabella3[[#This Row],[GIO]]="X",Tabella3[[#This Row],[VEN]]="X",),"X","")</f>
        <v/>
      </c>
      <c r="D444" s="25" t="s">
        <v>1619</v>
      </c>
      <c r="E444" s="26" t="s">
        <v>2574</v>
      </c>
      <c r="F444" s="26">
        <v>700</v>
      </c>
      <c r="G444" s="26" t="s">
        <v>2575</v>
      </c>
      <c r="H444" s="27"/>
      <c r="I444" s="27"/>
      <c r="J444" s="27"/>
      <c r="K444" s="27"/>
      <c r="L444" s="27"/>
      <c r="M444" s="26" t="s">
        <v>631</v>
      </c>
      <c r="N444" s="25"/>
      <c r="O444" s="25"/>
      <c r="P444" s="26"/>
      <c r="Q444" s="26"/>
      <c r="R444" s="28"/>
      <c r="S444" s="26"/>
      <c r="T444" s="30" t="str">
        <f ca="1">IF(AND('Inserimento dati'!$B$3=$H$2, Tabella3[[#This Row],[LUN]]="X"), "X",IF(AND('Inserimento dati'!$B$3=$I$2, Tabella3[[#This Row],[MAR]]="X"), "X", IF(AND('Inserimento dati'!$B$3=$J$2, Tabella3[[#This Row],[MER]]="X"), "X",IF(AND('Inserimento dati'!$B$3=$K$2, Tabella3[[#This Row],[GIO]]="X"), "X", IF(AND('Inserimento dati'!$B$3=$L$2, Tabella3[[#This Row],[VEN]]="X"), "X","")))))</f>
        <v/>
      </c>
      <c r="U444" s="54"/>
    </row>
    <row r="445" spans="1:21" ht="23.25" hidden="1" x14ac:dyDescent="0.25">
      <c r="A445" s="24"/>
      <c r="B445" s="24"/>
      <c r="C445" s="24" t="str">
        <f>IF(OR(Tabella3[[#This Row],[LUN]]="X",Tabella3[[#This Row],[MAR]]="X",Tabella3[[#This Row],[MER]]="X",Tabella3[[#This Row],[GIO]]="X",Tabella3[[#This Row],[VEN]]="X",),"X","")</f>
        <v/>
      </c>
      <c r="D445" s="25" t="s">
        <v>1619</v>
      </c>
      <c r="E445" s="26" t="s">
        <v>2904</v>
      </c>
      <c r="F445" s="26">
        <v>1200</v>
      </c>
      <c r="G445" s="26" t="s">
        <v>2905</v>
      </c>
      <c r="H445" s="27"/>
      <c r="I445" s="27"/>
      <c r="J445" s="27"/>
      <c r="K445" s="27"/>
      <c r="L445" s="27"/>
      <c r="M445" s="26" t="s">
        <v>631</v>
      </c>
      <c r="N445" s="25"/>
      <c r="O445" s="25"/>
      <c r="P445" s="26"/>
      <c r="Q445" s="26"/>
      <c r="R445" s="28"/>
      <c r="S445" s="26"/>
      <c r="T445" s="30" t="str">
        <f ca="1">IF(AND('Inserimento dati'!$B$3=$H$2, Tabella3[[#This Row],[LUN]]="X"), "X",IF(AND('Inserimento dati'!$B$3=$I$2, Tabella3[[#This Row],[MAR]]="X"), "X", IF(AND('Inserimento dati'!$B$3=$J$2, Tabella3[[#This Row],[MER]]="X"), "X",IF(AND('Inserimento dati'!$B$3=$K$2, Tabella3[[#This Row],[GIO]]="X"), "X", IF(AND('Inserimento dati'!$B$3=$L$2, Tabella3[[#This Row],[VEN]]="X"), "X","")))))</f>
        <v/>
      </c>
      <c r="U445" s="54"/>
    </row>
    <row r="446" spans="1:21" ht="23.25" hidden="1" x14ac:dyDescent="0.25">
      <c r="A446" s="24"/>
      <c r="B446" s="24"/>
      <c r="C446" s="24" t="str">
        <f>IF(OR(Tabella3[[#This Row],[LUN]]="X",Tabella3[[#This Row],[MAR]]="X",Tabella3[[#This Row],[MER]]="X",Tabella3[[#This Row],[GIO]]="X",Tabella3[[#This Row],[VEN]]="X",),"X","")</f>
        <v/>
      </c>
      <c r="D446" s="25" t="s">
        <v>1619</v>
      </c>
      <c r="E446" s="26" t="s">
        <v>2878</v>
      </c>
      <c r="F446" s="26">
        <v>1200</v>
      </c>
      <c r="G446" s="26" t="s">
        <v>2879</v>
      </c>
      <c r="H446" s="27"/>
      <c r="I446" s="27"/>
      <c r="J446" s="27"/>
      <c r="K446" s="27"/>
      <c r="L446" s="27"/>
      <c r="M446" s="26" t="s">
        <v>631</v>
      </c>
      <c r="N446" s="25"/>
      <c r="O446" s="25"/>
      <c r="P446" s="26"/>
      <c r="Q446" s="26"/>
      <c r="R446" s="28"/>
      <c r="S446" s="26"/>
      <c r="T446" s="30" t="str">
        <f ca="1">IF(AND('Inserimento dati'!$B$3=$H$2, Tabella3[[#This Row],[LUN]]="X"), "X",IF(AND('Inserimento dati'!$B$3=$I$2, Tabella3[[#This Row],[MAR]]="X"), "X", IF(AND('Inserimento dati'!$B$3=$J$2, Tabella3[[#This Row],[MER]]="X"), "X",IF(AND('Inserimento dati'!$B$3=$K$2, Tabella3[[#This Row],[GIO]]="X"), "X", IF(AND('Inserimento dati'!$B$3=$L$2, Tabella3[[#This Row],[VEN]]="X"), "X","")))))</f>
        <v/>
      </c>
      <c r="U446" s="54"/>
    </row>
    <row r="447" spans="1:21" ht="23.25" hidden="1" x14ac:dyDescent="0.25">
      <c r="A447" s="24"/>
      <c r="B447" s="24"/>
      <c r="C447" s="24" t="str">
        <f>IF(OR(Tabella3[[#This Row],[LUN]]="X",Tabella3[[#This Row],[MAR]]="X",Tabella3[[#This Row],[MER]]="X",Tabella3[[#This Row],[GIO]]="X",Tabella3[[#This Row],[VEN]]="X",),"X","")</f>
        <v/>
      </c>
      <c r="D447" s="25" t="s">
        <v>1619</v>
      </c>
      <c r="E447" s="26" t="s">
        <v>2902</v>
      </c>
      <c r="F447" s="26">
        <v>1200</v>
      </c>
      <c r="G447" s="26" t="s">
        <v>2903</v>
      </c>
      <c r="H447" s="27"/>
      <c r="I447" s="27"/>
      <c r="J447" s="27"/>
      <c r="K447" s="27"/>
      <c r="L447" s="27"/>
      <c r="M447" s="26" t="s">
        <v>631</v>
      </c>
      <c r="N447" s="25"/>
      <c r="O447" s="25"/>
      <c r="P447" s="26"/>
      <c r="Q447" s="26"/>
      <c r="R447" s="28"/>
      <c r="S447" s="26"/>
      <c r="T447" s="30" t="str">
        <f ca="1">IF(AND('Inserimento dati'!$B$3=$H$2, Tabella3[[#This Row],[LUN]]="X"), "X",IF(AND('Inserimento dati'!$B$3=$I$2, Tabella3[[#This Row],[MAR]]="X"), "X", IF(AND('Inserimento dati'!$B$3=$J$2, Tabella3[[#This Row],[MER]]="X"), "X",IF(AND('Inserimento dati'!$B$3=$K$2, Tabella3[[#This Row],[GIO]]="X"), "X", IF(AND('Inserimento dati'!$B$3=$L$2, Tabella3[[#This Row],[VEN]]="X"), "X","")))))</f>
        <v/>
      </c>
      <c r="U447" s="54"/>
    </row>
    <row r="448" spans="1:21" ht="23.25" hidden="1" x14ac:dyDescent="0.25">
      <c r="A448" s="24"/>
      <c r="B448" s="24"/>
      <c r="C448" s="24" t="str">
        <f>IF(OR(Tabella3[[#This Row],[LUN]]="X",Tabella3[[#This Row],[MAR]]="X",Tabella3[[#This Row],[MER]]="X",Tabella3[[#This Row],[GIO]]="X",Tabella3[[#This Row],[VEN]]="X",),"X","")</f>
        <v/>
      </c>
      <c r="D448" s="25" t="s">
        <v>1619</v>
      </c>
      <c r="E448" s="26" t="s">
        <v>2948</v>
      </c>
      <c r="F448" s="26">
        <v>1200</v>
      </c>
      <c r="G448" s="26" t="s">
        <v>2949</v>
      </c>
      <c r="H448" s="27"/>
      <c r="I448" s="27"/>
      <c r="J448" s="27"/>
      <c r="K448" s="27"/>
      <c r="L448" s="27"/>
      <c r="M448" s="26" t="s">
        <v>631</v>
      </c>
      <c r="N448" s="25"/>
      <c r="O448" s="25"/>
      <c r="P448" s="26"/>
      <c r="Q448" s="26"/>
      <c r="R448" s="28"/>
      <c r="S448" s="26"/>
      <c r="T448" s="30" t="str">
        <f ca="1">IF(AND('Inserimento dati'!$B$3=$H$2, Tabella3[[#This Row],[LUN]]="X"), "X",IF(AND('Inserimento dati'!$B$3=$I$2, Tabella3[[#This Row],[MAR]]="X"), "X", IF(AND('Inserimento dati'!$B$3=$J$2, Tabella3[[#This Row],[MER]]="X"), "X",IF(AND('Inserimento dati'!$B$3=$K$2, Tabella3[[#This Row],[GIO]]="X"), "X", IF(AND('Inserimento dati'!$B$3=$L$2, Tabella3[[#This Row],[VEN]]="X"), "X","")))))</f>
        <v/>
      </c>
      <c r="U448" s="54"/>
    </row>
    <row r="449" spans="1:21" ht="30" hidden="1" x14ac:dyDescent="0.25">
      <c r="A449" s="24"/>
      <c r="B449" s="24"/>
      <c r="C449" s="24" t="str">
        <f>IF(OR(Tabella3[[#This Row],[LUN]]="X",Tabella3[[#This Row],[MAR]]="X",Tabella3[[#This Row],[MER]]="X",Tabella3[[#This Row],[GIO]]="X",Tabella3[[#This Row],[VEN]]="X",),"X","")</f>
        <v/>
      </c>
      <c r="D449" s="25" t="s">
        <v>1619</v>
      </c>
      <c r="E449" s="26" t="s">
        <v>2900</v>
      </c>
      <c r="F449" s="26">
        <v>1200</v>
      </c>
      <c r="G449" s="26" t="s">
        <v>2901</v>
      </c>
      <c r="H449" s="27"/>
      <c r="I449" s="27"/>
      <c r="J449" s="27"/>
      <c r="K449" s="27"/>
      <c r="L449" s="27"/>
      <c r="M449" s="26" t="s">
        <v>631</v>
      </c>
      <c r="N449" s="25"/>
      <c r="O449" s="25"/>
      <c r="P449" s="26"/>
      <c r="Q449" s="26"/>
      <c r="R449" s="28"/>
      <c r="S449" s="26"/>
      <c r="T449" s="30" t="str">
        <f ca="1">IF(AND('Inserimento dati'!$B$3=$H$2, Tabella3[[#This Row],[LUN]]="X"), "X",IF(AND('Inserimento dati'!$B$3=$I$2, Tabella3[[#This Row],[MAR]]="X"), "X", IF(AND('Inserimento dati'!$B$3=$J$2, Tabella3[[#This Row],[MER]]="X"), "X",IF(AND('Inserimento dati'!$B$3=$K$2, Tabella3[[#This Row],[GIO]]="X"), "X", IF(AND('Inserimento dati'!$B$3=$L$2, Tabella3[[#This Row],[VEN]]="X"), "X","")))))</f>
        <v/>
      </c>
      <c r="U449" s="54"/>
    </row>
    <row r="450" spans="1:21" ht="23.25" hidden="1" x14ac:dyDescent="0.25">
      <c r="A450" s="24"/>
      <c r="B450" s="24"/>
      <c r="C450" s="24" t="str">
        <f>IF(OR(Tabella3[[#This Row],[LUN]]="X",Tabella3[[#This Row],[MAR]]="X",Tabella3[[#This Row],[MER]]="X",Tabella3[[#This Row],[GIO]]="X",Tabella3[[#This Row],[VEN]]="X",),"X","")</f>
        <v/>
      </c>
      <c r="D450" s="25" t="s">
        <v>1619</v>
      </c>
      <c r="E450" s="26" t="s">
        <v>2892</v>
      </c>
      <c r="F450" s="26">
        <v>1200</v>
      </c>
      <c r="G450" s="26" t="s">
        <v>2893</v>
      </c>
      <c r="H450" s="27"/>
      <c r="I450" s="27"/>
      <c r="J450" s="27"/>
      <c r="K450" s="27"/>
      <c r="L450" s="27"/>
      <c r="M450" s="26" t="s">
        <v>631</v>
      </c>
      <c r="N450" s="25"/>
      <c r="O450" s="25"/>
      <c r="P450" s="26"/>
      <c r="Q450" s="26"/>
      <c r="R450" s="28"/>
      <c r="S450" s="26"/>
      <c r="T450" s="30" t="str">
        <f ca="1">IF(AND('Inserimento dati'!$B$3=$H$2, Tabella3[[#This Row],[LUN]]="X"), "X",IF(AND('Inserimento dati'!$B$3=$I$2, Tabella3[[#This Row],[MAR]]="X"), "X", IF(AND('Inserimento dati'!$B$3=$J$2, Tabella3[[#This Row],[MER]]="X"), "X",IF(AND('Inserimento dati'!$B$3=$K$2, Tabella3[[#This Row],[GIO]]="X"), "X", IF(AND('Inserimento dati'!$B$3=$L$2, Tabella3[[#This Row],[VEN]]="X"), "X","")))))</f>
        <v/>
      </c>
      <c r="U450" s="54"/>
    </row>
    <row r="451" spans="1:21" ht="30" hidden="1" x14ac:dyDescent="0.25">
      <c r="A451" s="24"/>
      <c r="B451" s="24"/>
      <c r="C451" s="24" t="str">
        <f>IF(OR(Tabella3[[#This Row],[LUN]]="X",Tabella3[[#This Row],[MAR]]="X",Tabella3[[#This Row],[MER]]="X",Tabella3[[#This Row],[GIO]]="X",Tabella3[[#This Row],[VEN]]="X",),"X","")</f>
        <v/>
      </c>
      <c r="D451" s="25" t="s">
        <v>1619</v>
      </c>
      <c r="E451" s="26" t="s">
        <v>2924</v>
      </c>
      <c r="F451" s="26">
        <v>700</v>
      </c>
      <c r="G451" s="26" t="s">
        <v>2925</v>
      </c>
      <c r="H451" s="27"/>
      <c r="I451" s="27"/>
      <c r="J451" s="27"/>
      <c r="K451" s="27"/>
      <c r="L451" s="27"/>
      <c r="M451" s="26" t="s">
        <v>631</v>
      </c>
      <c r="N451" s="25"/>
      <c r="O451" s="25"/>
      <c r="P451" s="26"/>
      <c r="Q451" s="26"/>
      <c r="R451" s="28"/>
      <c r="S451" s="26"/>
      <c r="T451" s="30" t="str">
        <f ca="1">IF(AND('Inserimento dati'!$B$3=$H$2, Tabella3[[#This Row],[LUN]]="X"), "X",IF(AND('Inserimento dati'!$B$3=$I$2, Tabella3[[#This Row],[MAR]]="X"), "X", IF(AND('Inserimento dati'!$B$3=$J$2, Tabella3[[#This Row],[MER]]="X"), "X",IF(AND('Inserimento dati'!$B$3=$K$2, Tabella3[[#This Row],[GIO]]="X"), "X", IF(AND('Inserimento dati'!$B$3=$L$2, Tabella3[[#This Row],[VEN]]="X"), "X","")))))</f>
        <v/>
      </c>
      <c r="U451" s="54"/>
    </row>
    <row r="452" spans="1:21" ht="23.25" hidden="1" x14ac:dyDescent="0.25">
      <c r="A452" s="24"/>
      <c r="B452" s="24"/>
      <c r="C452" s="24" t="str">
        <f>IF(OR(Tabella3[[#This Row],[LUN]]="X",Tabella3[[#This Row],[MAR]]="X",Tabella3[[#This Row],[MER]]="X",Tabella3[[#This Row],[GIO]]="X",Tabella3[[#This Row],[VEN]]="X",),"X","")</f>
        <v/>
      </c>
      <c r="D452" s="25" t="s">
        <v>1619</v>
      </c>
      <c r="E452" s="26" t="s">
        <v>2908</v>
      </c>
      <c r="F452" s="26">
        <v>800</v>
      </c>
      <c r="G452" s="26" t="s">
        <v>2909</v>
      </c>
      <c r="H452" s="27"/>
      <c r="I452" s="27"/>
      <c r="J452" s="27"/>
      <c r="K452" s="27"/>
      <c r="L452" s="27"/>
      <c r="M452" s="26" t="s">
        <v>631</v>
      </c>
      <c r="N452" s="25"/>
      <c r="O452" s="25"/>
      <c r="P452" s="26"/>
      <c r="Q452" s="26"/>
      <c r="R452" s="28"/>
      <c r="S452" s="26"/>
      <c r="T452" s="30" t="str">
        <f ca="1">IF(AND('Inserimento dati'!$B$3=$H$2, Tabella3[[#This Row],[LUN]]="X"), "X",IF(AND('Inserimento dati'!$B$3=$I$2, Tabella3[[#This Row],[MAR]]="X"), "X", IF(AND('Inserimento dati'!$B$3=$J$2, Tabella3[[#This Row],[MER]]="X"), "X",IF(AND('Inserimento dati'!$B$3=$K$2, Tabella3[[#This Row],[GIO]]="X"), "X", IF(AND('Inserimento dati'!$B$3=$L$2, Tabella3[[#This Row],[VEN]]="X"), "X","")))))</f>
        <v/>
      </c>
      <c r="U452" s="54"/>
    </row>
    <row r="453" spans="1:21" ht="23.25" hidden="1" x14ac:dyDescent="0.25">
      <c r="A453" s="24"/>
      <c r="B453" s="24"/>
      <c r="C453" s="24" t="str">
        <f>IF(OR(Tabella3[[#This Row],[LUN]]="X",Tabella3[[#This Row],[MAR]]="X",Tabella3[[#This Row],[MER]]="X",Tabella3[[#This Row],[GIO]]="X",Tabella3[[#This Row],[VEN]]="X",),"X","")</f>
        <v/>
      </c>
      <c r="D453" s="25" t="s">
        <v>1619</v>
      </c>
      <c r="E453" s="26" t="s">
        <v>2888</v>
      </c>
      <c r="F453" s="26">
        <v>1200</v>
      </c>
      <c r="G453" s="26" t="s">
        <v>2889</v>
      </c>
      <c r="H453" s="27"/>
      <c r="I453" s="27"/>
      <c r="J453" s="27"/>
      <c r="K453" s="27"/>
      <c r="L453" s="27"/>
      <c r="M453" s="26" t="s">
        <v>631</v>
      </c>
      <c r="N453" s="25"/>
      <c r="O453" s="25"/>
      <c r="P453" s="26"/>
      <c r="Q453" s="26"/>
      <c r="R453" s="28"/>
      <c r="S453" s="26"/>
      <c r="T453" s="30" t="str">
        <f ca="1">IF(AND('Inserimento dati'!$B$3=$H$2, Tabella3[[#This Row],[LUN]]="X"), "X",IF(AND('Inserimento dati'!$B$3=$I$2, Tabella3[[#This Row],[MAR]]="X"), "X", IF(AND('Inserimento dati'!$B$3=$J$2, Tabella3[[#This Row],[MER]]="X"), "X",IF(AND('Inserimento dati'!$B$3=$K$2, Tabella3[[#This Row],[GIO]]="X"), "X", IF(AND('Inserimento dati'!$B$3=$L$2, Tabella3[[#This Row],[VEN]]="X"), "X","")))))</f>
        <v/>
      </c>
      <c r="U453" s="54"/>
    </row>
    <row r="454" spans="1:21" ht="23.25" hidden="1" x14ac:dyDescent="0.25">
      <c r="A454" s="24"/>
      <c r="B454" s="24"/>
      <c r="C454" s="24" t="str">
        <f>IF(OR(Tabella3[[#This Row],[LUN]]="X",Tabella3[[#This Row],[MAR]]="X",Tabella3[[#This Row],[MER]]="X",Tabella3[[#This Row],[GIO]]="X",Tabella3[[#This Row],[VEN]]="X",),"X","")</f>
        <v/>
      </c>
      <c r="D454" s="25" t="s">
        <v>1619</v>
      </c>
      <c r="E454" s="26" t="s">
        <v>2886</v>
      </c>
      <c r="F454" s="26">
        <v>1200</v>
      </c>
      <c r="G454" s="26" t="s">
        <v>2887</v>
      </c>
      <c r="H454" s="27"/>
      <c r="I454" s="27"/>
      <c r="J454" s="27"/>
      <c r="K454" s="27"/>
      <c r="L454" s="27"/>
      <c r="M454" s="26" t="s">
        <v>631</v>
      </c>
      <c r="N454" s="25"/>
      <c r="O454" s="25"/>
      <c r="P454" s="26"/>
      <c r="Q454" s="26"/>
      <c r="R454" s="28"/>
      <c r="S454" s="26"/>
      <c r="T454" s="30" t="str">
        <f ca="1">IF(AND('Inserimento dati'!$B$3=$H$2, Tabella3[[#This Row],[LUN]]="X"), "X",IF(AND('Inserimento dati'!$B$3=$I$2, Tabella3[[#This Row],[MAR]]="X"), "X", IF(AND('Inserimento dati'!$B$3=$J$2, Tabella3[[#This Row],[MER]]="X"), "X",IF(AND('Inserimento dati'!$B$3=$K$2, Tabella3[[#This Row],[GIO]]="X"), "X", IF(AND('Inserimento dati'!$B$3=$L$2, Tabella3[[#This Row],[VEN]]="X"), "X","")))))</f>
        <v/>
      </c>
      <c r="U454" s="54"/>
    </row>
    <row r="455" spans="1:21" ht="23.25" hidden="1" x14ac:dyDescent="0.25">
      <c r="A455" s="24"/>
      <c r="B455" s="24"/>
      <c r="C455" s="24" t="str">
        <f>IF(OR(Tabella3[[#This Row],[LUN]]="X",Tabella3[[#This Row],[MAR]]="X",Tabella3[[#This Row],[MER]]="X",Tabella3[[#This Row],[GIO]]="X",Tabella3[[#This Row],[VEN]]="X",),"X","")</f>
        <v/>
      </c>
      <c r="D455" s="25" t="s">
        <v>1619</v>
      </c>
      <c r="E455" s="26" t="s">
        <v>2896</v>
      </c>
      <c r="F455" s="26">
        <v>1200</v>
      </c>
      <c r="G455" s="26" t="s">
        <v>2897</v>
      </c>
      <c r="H455" s="27"/>
      <c r="I455" s="27"/>
      <c r="J455" s="27"/>
      <c r="K455" s="27"/>
      <c r="L455" s="27"/>
      <c r="M455" s="26" t="s">
        <v>631</v>
      </c>
      <c r="N455" s="25"/>
      <c r="O455" s="25"/>
      <c r="P455" s="26"/>
      <c r="Q455" s="26"/>
      <c r="R455" s="28"/>
      <c r="S455" s="26"/>
      <c r="T455" s="30" t="str">
        <f ca="1">IF(AND('Inserimento dati'!$B$3=$H$2, Tabella3[[#This Row],[LUN]]="X"), "X",IF(AND('Inserimento dati'!$B$3=$I$2, Tabella3[[#This Row],[MAR]]="X"), "X", IF(AND('Inserimento dati'!$B$3=$J$2, Tabella3[[#This Row],[MER]]="X"), "X",IF(AND('Inserimento dati'!$B$3=$K$2, Tabella3[[#This Row],[GIO]]="X"), "X", IF(AND('Inserimento dati'!$B$3=$L$2, Tabella3[[#This Row],[VEN]]="X"), "X","")))))</f>
        <v/>
      </c>
      <c r="U455" s="54"/>
    </row>
    <row r="456" spans="1:21" ht="23.25" hidden="1" x14ac:dyDescent="0.25">
      <c r="A456" s="24"/>
      <c r="B456" s="24"/>
      <c r="C456" s="24" t="str">
        <f>IF(OR(Tabella3[[#This Row],[LUN]]="X",Tabella3[[#This Row],[MAR]]="X",Tabella3[[#This Row],[MER]]="X",Tabella3[[#This Row],[GIO]]="X",Tabella3[[#This Row],[VEN]]="X",),"X","")</f>
        <v/>
      </c>
      <c r="D456" s="25" t="s">
        <v>1619</v>
      </c>
      <c r="E456" s="26" t="s">
        <v>2912</v>
      </c>
      <c r="F456" s="26">
        <v>1200</v>
      </c>
      <c r="G456" s="26" t="s">
        <v>2913</v>
      </c>
      <c r="H456" s="27"/>
      <c r="I456" s="27"/>
      <c r="J456" s="27"/>
      <c r="K456" s="27"/>
      <c r="L456" s="27"/>
      <c r="M456" s="26" t="s">
        <v>631</v>
      </c>
      <c r="N456" s="25"/>
      <c r="O456" s="25"/>
      <c r="P456" s="26"/>
      <c r="Q456" s="26"/>
      <c r="R456" s="28"/>
      <c r="S456" s="26"/>
      <c r="T456" s="30" t="str">
        <f ca="1">IF(AND('Inserimento dati'!$B$3=$H$2, Tabella3[[#This Row],[LUN]]="X"), "X",IF(AND('Inserimento dati'!$B$3=$I$2, Tabella3[[#This Row],[MAR]]="X"), "X", IF(AND('Inserimento dati'!$B$3=$J$2, Tabella3[[#This Row],[MER]]="X"), "X",IF(AND('Inserimento dati'!$B$3=$K$2, Tabella3[[#This Row],[GIO]]="X"), "X", IF(AND('Inserimento dati'!$B$3=$L$2, Tabella3[[#This Row],[VEN]]="X"), "X","")))))</f>
        <v/>
      </c>
      <c r="U456" s="54"/>
    </row>
    <row r="457" spans="1:21" ht="23.25" hidden="1" x14ac:dyDescent="0.25">
      <c r="A457" s="24"/>
      <c r="B457" s="24"/>
      <c r="C457" s="24" t="str">
        <f>IF(OR(Tabella3[[#This Row],[LUN]]="X",Tabella3[[#This Row],[MAR]]="X",Tabella3[[#This Row],[MER]]="X",Tabella3[[#This Row],[GIO]]="X",Tabella3[[#This Row],[VEN]]="X",),"X","")</f>
        <v/>
      </c>
      <c r="D457" s="25" t="s">
        <v>1619</v>
      </c>
      <c r="E457" s="26" t="s">
        <v>2884</v>
      </c>
      <c r="F457" s="26">
        <v>800</v>
      </c>
      <c r="G457" s="26" t="s">
        <v>2885</v>
      </c>
      <c r="H457" s="27"/>
      <c r="I457" s="27"/>
      <c r="J457" s="27"/>
      <c r="K457" s="27"/>
      <c r="L457" s="27"/>
      <c r="M457" s="26" t="s">
        <v>631</v>
      </c>
      <c r="N457" s="25"/>
      <c r="O457" s="25"/>
      <c r="P457" s="26"/>
      <c r="Q457" s="26"/>
      <c r="R457" s="28"/>
      <c r="S457" s="26"/>
      <c r="T457" s="30" t="str">
        <f ca="1">IF(AND('Inserimento dati'!$B$3=$H$2, Tabella3[[#This Row],[LUN]]="X"), "X",IF(AND('Inserimento dati'!$B$3=$I$2, Tabella3[[#This Row],[MAR]]="X"), "X", IF(AND('Inserimento dati'!$B$3=$J$2, Tabella3[[#This Row],[MER]]="X"), "X",IF(AND('Inserimento dati'!$B$3=$K$2, Tabella3[[#This Row],[GIO]]="X"), "X", IF(AND('Inserimento dati'!$B$3=$L$2, Tabella3[[#This Row],[VEN]]="X"), "X","")))))</f>
        <v/>
      </c>
      <c r="U457" s="54"/>
    </row>
    <row r="458" spans="1:21" ht="23.25" hidden="1" x14ac:dyDescent="0.25">
      <c r="A458" s="24"/>
      <c r="B458" s="24"/>
      <c r="C458" s="24" t="str">
        <f>IF(OR(Tabella3[[#This Row],[LUN]]="X",Tabella3[[#This Row],[MAR]]="X",Tabella3[[#This Row],[MER]]="X",Tabella3[[#This Row],[GIO]]="X",Tabella3[[#This Row],[VEN]]="X",),"X","")</f>
        <v/>
      </c>
      <c r="D458" s="25" t="s">
        <v>1619</v>
      </c>
      <c r="E458" s="26" t="s">
        <v>2926</v>
      </c>
      <c r="F458" s="26">
        <v>700</v>
      </c>
      <c r="G458" s="26" t="s">
        <v>2927</v>
      </c>
      <c r="H458" s="27"/>
      <c r="I458" s="27"/>
      <c r="J458" s="27"/>
      <c r="K458" s="27"/>
      <c r="L458" s="27"/>
      <c r="M458" s="26" t="s">
        <v>631</v>
      </c>
      <c r="N458" s="25"/>
      <c r="O458" s="25"/>
      <c r="P458" s="26"/>
      <c r="Q458" s="26"/>
      <c r="R458" s="28"/>
      <c r="S458" s="26"/>
      <c r="T458" s="30" t="str">
        <f ca="1">IF(AND('Inserimento dati'!$B$3=$H$2, Tabella3[[#This Row],[LUN]]="X"), "X",IF(AND('Inserimento dati'!$B$3=$I$2, Tabella3[[#This Row],[MAR]]="X"), "X", IF(AND('Inserimento dati'!$B$3=$J$2, Tabella3[[#This Row],[MER]]="X"), "X",IF(AND('Inserimento dati'!$B$3=$K$2, Tabella3[[#This Row],[GIO]]="X"), "X", IF(AND('Inserimento dati'!$B$3=$L$2, Tabella3[[#This Row],[VEN]]="X"), "X","")))))</f>
        <v/>
      </c>
      <c r="U458" s="54"/>
    </row>
    <row r="459" spans="1:21" ht="30" hidden="1" x14ac:dyDescent="0.25">
      <c r="A459" s="24"/>
      <c r="B459" s="24"/>
      <c r="C459" s="24" t="str">
        <f>IF(OR(Tabella3[[#This Row],[LUN]]="X",Tabella3[[#This Row],[MAR]]="X",Tabella3[[#This Row],[MER]]="X",Tabella3[[#This Row],[GIO]]="X",Tabella3[[#This Row],[VEN]]="X",),"X","")</f>
        <v/>
      </c>
      <c r="D459" s="25" t="s">
        <v>1619</v>
      </c>
      <c r="E459" s="26" t="s">
        <v>2958</v>
      </c>
      <c r="F459" s="26">
        <v>1200</v>
      </c>
      <c r="G459" s="26" t="s">
        <v>2959</v>
      </c>
      <c r="H459" s="27"/>
      <c r="I459" s="27"/>
      <c r="J459" s="27"/>
      <c r="K459" s="27"/>
      <c r="L459" s="27"/>
      <c r="M459" s="26" t="s">
        <v>631</v>
      </c>
      <c r="N459" s="25"/>
      <c r="O459" s="25"/>
      <c r="P459" s="26"/>
      <c r="Q459" s="26"/>
      <c r="R459" s="28"/>
      <c r="S459" s="26"/>
      <c r="T459" s="30" t="str">
        <f ca="1">IF(AND('Inserimento dati'!$B$3=$H$2, Tabella3[[#This Row],[LUN]]="X"), "X",IF(AND('Inserimento dati'!$B$3=$I$2, Tabella3[[#This Row],[MAR]]="X"), "X", IF(AND('Inserimento dati'!$B$3=$J$2, Tabella3[[#This Row],[MER]]="X"), "X",IF(AND('Inserimento dati'!$B$3=$K$2, Tabella3[[#This Row],[GIO]]="X"), "X", IF(AND('Inserimento dati'!$B$3=$L$2, Tabella3[[#This Row],[VEN]]="X"), "X","")))))</f>
        <v/>
      </c>
      <c r="U459" s="54"/>
    </row>
    <row r="460" spans="1:21" ht="30" hidden="1" x14ac:dyDescent="0.25">
      <c r="A460" s="24"/>
      <c r="B460" s="24"/>
      <c r="C460" s="24" t="str">
        <f>IF(OR(Tabella3[[#This Row],[LUN]]="X",Tabella3[[#This Row],[MAR]]="X",Tabella3[[#This Row],[MER]]="X",Tabella3[[#This Row],[GIO]]="X",Tabella3[[#This Row],[VEN]]="X",),"X","")</f>
        <v/>
      </c>
      <c r="D460" s="25" t="s">
        <v>1619</v>
      </c>
      <c r="E460" s="26" t="s">
        <v>2882</v>
      </c>
      <c r="F460" s="26">
        <v>800</v>
      </c>
      <c r="G460" s="26" t="s">
        <v>2883</v>
      </c>
      <c r="H460" s="27"/>
      <c r="I460" s="27"/>
      <c r="J460" s="27"/>
      <c r="K460" s="27"/>
      <c r="L460" s="27"/>
      <c r="M460" s="26" t="s">
        <v>631</v>
      </c>
      <c r="N460" s="25"/>
      <c r="O460" s="25"/>
      <c r="P460" s="26"/>
      <c r="Q460" s="26"/>
      <c r="R460" s="28"/>
      <c r="S460" s="26"/>
      <c r="T460" s="30" t="str">
        <f ca="1">IF(AND('Inserimento dati'!$B$3=$H$2, Tabella3[[#This Row],[LUN]]="X"), "X",IF(AND('Inserimento dati'!$B$3=$I$2, Tabella3[[#This Row],[MAR]]="X"), "X", IF(AND('Inserimento dati'!$B$3=$J$2, Tabella3[[#This Row],[MER]]="X"), "X",IF(AND('Inserimento dati'!$B$3=$K$2, Tabella3[[#This Row],[GIO]]="X"), "X", IF(AND('Inserimento dati'!$B$3=$L$2, Tabella3[[#This Row],[VEN]]="X"), "X","")))))</f>
        <v/>
      </c>
      <c r="U460" s="54"/>
    </row>
    <row r="461" spans="1:21" ht="23.25" hidden="1" x14ac:dyDescent="0.25">
      <c r="A461" s="24"/>
      <c r="B461" s="24"/>
      <c r="C461" s="24" t="str">
        <f>IF(OR(Tabella3[[#This Row],[LUN]]="X",Tabella3[[#This Row],[MAR]]="X",Tabella3[[#This Row],[MER]]="X",Tabella3[[#This Row],[GIO]]="X",Tabella3[[#This Row],[VEN]]="X",),"X","")</f>
        <v/>
      </c>
      <c r="D461" s="25" t="s">
        <v>1619</v>
      </c>
      <c r="E461" s="26" t="s">
        <v>2914</v>
      </c>
      <c r="F461" s="26">
        <v>700</v>
      </c>
      <c r="G461" s="26" t="s">
        <v>2915</v>
      </c>
      <c r="H461" s="27"/>
      <c r="I461" s="27"/>
      <c r="J461" s="27"/>
      <c r="K461" s="27"/>
      <c r="L461" s="27"/>
      <c r="M461" s="26" t="s">
        <v>631</v>
      </c>
      <c r="N461" s="25"/>
      <c r="O461" s="25"/>
      <c r="P461" s="26"/>
      <c r="Q461" s="26"/>
      <c r="R461" s="28"/>
      <c r="S461" s="26"/>
      <c r="T461" s="30" t="str">
        <f ca="1">IF(AND('Inserimento dati'!$B$3=$H$2, Tabella3[[#This Row],[LUN]]="X"), "X",IF(AND('Inserimento dati'!$B$3=$I$2, Tabella3[[#This Row],[MAR]]="X"), "X", IF(AND('Inserimento dati'!$B$3=$J$2, Tabella3[[#This Row],[MER]]="X"), "X",IF(AND('Inserimento dati'!$B$3=$K$2, Tabella3[[#This Row],[GIO]]="X"), "X", IF(AND('Inserimento dati'!$B$3=$L$2, Tabella3[[#This Row],[VEN]]="X"), "X","")))))</f>
        <v/>
      </c>
      <c r="U461" s="54"/>
    </row>
    <row r="462" spans="1:21" ht="23.25" hidden="1" x14ac:dyDescent="0.25">
      <c r="A462" s="24"/>
      <c r="B462" s="24"/>
      <c r="C462" s="24" t="str">
        <f>IF(OR(Tabella3[[#This Row],[LUN]]="X",Tabella3[[#This Row],[MAR]]="X",Tabella3[[#This Row],[MER]]="X",Tabella3[[#This Row],[GIO]]="X",Tabella3[[#This Row],[VEN]]="X",),"X","")</f>
        <v/>
      </c>
      <c r="D462" s="25" t="s">
        <v>1619</v>
      </c>
      <c r="E462" s="26" t="s">
        <v>2928</v>
      </c>
      <c r="F462" s="26">
        <v>700</v>
      </c>
      <c r="G462" s="26" t="s">
        <v>2929</v>
      </c>
      <c r="H462" s="27"/>
      <c r="I462" s="27"/>
      <c r="J462" s="27"/>
      <c r="K462" s="27"/>
      <c r="L462" s="27"/>
      <c r="M462" s="26" t="s">
        <v>631</v>
      </c>
      <c r="N462" s="25"/>
      <c r="O462" s="25"/>
      <c r="P462" s="26"/>
      <c r="Q462" s="26"/>
      <c r="R462" s="28"/>
      <c r="S462" s="26"/>
      <c r="T462" s="30" t="str">
        <f ca="1">IF(AND('Inserimento dati'!$B$3=$H$2, Tabella3[[#This Row],[LUN]]="X"), "X",IF(AND('Inserimento dati'!$B$3=$I$2, Tabella3[[#This Row],[MAR]]="X"), "X", IF(AND('Inserimento dati'!$B$3=$J$2, Tabella3[[#This Row],[MER]]="X"), "X",IF(AND('Inserimento dati'!$B$3=$K$2, Tabella3[[#This Row],[GIO]]="X"), "X", IF(AND('Inserimento dati'!$B$3=$L$2, Tabella3[[#This Row],[VEN]]="X"), "X","")))))</f>
        <v/>
      </c>
      <c r="U462" s="54"/>
    </row>
    <row r="463" spans="1:21" ht="23.25" hidden="1" x14ac:dyDescent="0.25">
      <c r="A463" s="24"/>
      <c r="B463" s="24"/>
      <c r="C463" s="24" t="str">
        <f>IF(OR(Tabella3[[#This Row],[LUN]]="X",Tabella3[[#This Row],[MAR]]="X",Tabella3[[#This Row],[MER]]="X",Tabella3[[#This Row],[GIO]]="X",Tabella3[[#This Row],[VEN]]="X",),"X","")</f>
        <v/>
      </c>
      <c r="D463" s="25" t="s">
        <v>1619</v>
      </c>
      <c r="E463" s="26" t="s">
        <v>2890</v>
      </c>
      <c r="F463" s="26">
        <v>800</v>
      </c>
      <c r="G463" s="26" t="s">
        <v>2891</v>
      </c>
      <c r="H463" s="27"/>
      <c r="I463" s="27"/>
      <c r="J463" s="27"/>
      <c r="K463" s="27"/>
      <c r="L463" s="27"/>
      <c r="M463" s="26" t="s">
        <v>631</v>
      </c>
      <c r="N463" s="25"/>
      <c r="O463" s="25"/>
      <c r="P463" s="26"/>
      <c r="Q463" s="26"/>
      <c r="R463" s="28"/>
      <c r="S463" s="26"/>
      <c r="T463" s="30" t="str">
        <f ca="1">IF(AND('Inserimento dati'!$B$3=$H$2, Tabella3[[#This Row],[LUN]]="X"), "X",IF(AND('Inserimento dati'!$B$3=$I$2, Tabella3[[#This Row],[MAR]]="X"), "X", IF(AND('Inserimento dati'!$B$3=$J$2, Tabella3[[#This Row],[MER]]="X"), "X",IF(AND('Inserimento dati'!$B$3=$K$2, Tabella3[[#This Row],[GIO]]="X"), "X", IF(AND('Inserimento dati'!$B$3=$L$2, Tabella3[[#This Row],[VEN]]="X"), "X","")))))</f>
        <v/>
      </c>
      <c r="U463" s="54"/>
    </row>
    <row r="464" spans="1:21" ht="23.25" hidden="1" x14ac:dyDescent="0.25">
      <c r="A464" s="24"/>
      <c r="B464" s="24"/>
      <c r="C464" s="24" t="str">
        <f>IF(OR(Tabella3[[#This Row],[LUN]]="X",Tabella3[[#This Row],[MAR]]="X",Tabella3[[#This Row],[MER]]="X",Tabella3[[#This Row],[GIO]]="X",Tabella3[[#This Row],[VEN]]="X",),"X","")</f>
        <v/>
      </c>
      <c r="D464" s="25" t="s">
        <v>1619</v>
      </c>
      <c r="E464" s="26" t="s">
        <v>2880</v>
      </c>
      <c r="F464" s="26">
        <v>700</v>
      </c>
      <c r="G464" s="26" t="s">
        <v>2881</v>
      </c>
      <c r="H464" s="27"/>
      <c r="I464" s="27"/>
      <c r="J464" s="27"/>
      <c r="K464" s="27"/>
      <c r="L464" s="27"/>
      <c r="M464" s="26" t="s">
        <v>631</v>
      </c>
      <c r="N464" s="25"/>
      <c r="O464" s="25"/>
      <c r="P464" s="26"/>
      <c r="Q464" s="26"/>
      <c r="R464" s="28"/>
      <c r="S464" s="26"/>
      <c r="T464" s="30" t="str">
        <f ca="1">IF(AND('Inserimento dati'!$B$3=$H$2, Tabella3[[#This Row],[LUN]]="X"), "X",IF(AND('Inserimento dati'!$B$3=$I$2, Tabella3[[#This Row],[MAR]]="X"), "X", IF(AND('Inserimento dati'!$B$3=$J$2, Tabella3[[#This Row],[MER]]="X"), "X",IF(AND('Inserimento dati'!$B$3=$K$2, Tabella3[[#This Row],[GIO]]="X"), "X", IF(AND('Inserimento dati'!$B$3=$L$2, Tabella3[[#This Row],[VEN]]="X"), "X","")))))</f>
        <v/>
      </c>
      <c r="U464" s="54"/>
    </row>
    <row r="465" spans="1:21" ht="23.25" hidden="1" x14ac:dyDescent="0.25">
      <c r="A465" s="24"/>
      <c r="B465" s="24"/>
      <c r="C465" s="24" t="str">
        <f>IF(OR(Tabella3[[#This Row],[LUN]]="X",Tabella3[[#This Row],[MAR]]="X",Tabella3[[#This Row],[MER]]="X",Tabella3[[#This Row],[GIO]]="X",Tabella3[[#This Row],[VEN]]="X",),"X","")</f>
        <v/>
      </c>
      <c r="D465" s="25" t="s">
        <v>1619</v>
      </c>
      <c r="E465" s="26" t="s">
        <v>2576</v>
      </c>
      <c r="F465" s="26">
        <v>800</v>
      </c>
      <c r="G465" s="26" t="s">
        <v>2577</v>
      </c>
      <c r="H465" s="27"/>
      <c r="I465" s="27"/>
      <c r="J465" s="27"/>
      <c r="K465" s="27"/>
      <c r="L465" s="27"/>
      <c r="M465" s="26" t="s">
        <v>631</v>
      </c>
      <c r="N465" s="25"/>
      <c r="O465" s="25"/>
      <c r="P465" s="26"/>
      <c r="Q465" s="26"/>
      <c r="R465" s="28"/>
      <c r="S465" s="26"/>
      <c r="T465" s="30" t="str">
        <f ca="1">IF(AND('Inserimento dati'!$B$3=$H$2, Tabella3[[#This Row],[LUN]]="X"), "X",IF(AND('Inserimento dati'!$B$3=$I$2, Tabella3[[#This Row],[MAR]]="X"), "X", IF(AND('Inserimento dati'!$B$3=$J$2, Tabella3[[#This Row],[MER]]="X"), "X",IF(AND('Inserimento dati'!$B$3=$K$2, Tabella3[[#This Row],[GIO]]="X"), "X", IF(AND('Inserimento dati'!$B$3=$L$2, Tabella3[[#This Row],[VEN]]="X"), "X","")))))</f>
        <v/>
      </c>
      <c r="U465" s="54"/>
    </row>
    <row r="466" spans="1:21" ht="30" hidden="1" x14ac:dyDescent="0.25">
      <c r="A466" s="24"/>
      <c r="B466" s="24"/>
      <c r="C466" s="24" t="str">
        <f>IF(OR(Tabella3[[#This Row],[LUN]]="X",Tabella3[[#This Row],[MAR]]="X",Tabella3[[#This Row],[MER]]="X",Tabella3[[#This Row],[GIO]]="X",Tabella3[[#This Row],[VEN]]="X",),"X","")</f>
        <v/>
      </c>
      <c r="D466" s="25" t="s">
        <v>1619</v>
      </c>
      <c r="E466" s="26" t="s">
        <v>2922</v>
      </c>
      <c r="F466" s="26">
        <v>1100</v>
      </c>
      <c r="G466" s="26" t="s">
        <v>2923</v>
      </c>
      <c r="H466" s="27"/>
      <c r="I466" s="27"/>
      <c r="J466" s="27"/>
      <c r="K466" s="27"/>
      <c r="L466" s="27"/>
      <c r="M466" s="26" t="s">
        <v>631</v>
      </c>
      <c r="N466" s="25"/>
      <c r="O466" s="25"/>
      <c r="P466" s="26"/>
      <c r="Q466" s="26"/>
      <c r="R466" s="28"/>
      <c r="S466" s="26"/>
      <c r="T466" s="30" t="str">
        <f ca="1">IF(AND('Inserimento dati'!$B$3=$H$2, Tabella3[[#This Row],[LUN]]="X"), "X",IF(AND('Inserimento dati'!$B$3=$I$2, Tabella3[[#This Row],[MAR]]="X"), "X", IF(AND('Inserimento dati'!$B$3=$J$2, Tabella3[[#This Row],[MER]]="X"), "X",IF(AND('Inserimento dati'!$B$3=$K$2, Tabella3[[#This Row],[GIO]]="X"), "X", IF(AND('Inserimento dati'!$B$3=$L$2, Tabella3[[#This Row],[VEN]]="X"), "X","")))))</f>
        <v/>
      </c>
      <c r="U466" s="54"/>
    </row>
    <row r="467" spans="1:21" ht="23.25" hidden="1" x14ac:dyDescent="0.25">
      <c r="A467" s="24"/>
      <c r="B467" s="24"/>
      <c r="C467" s="24" t="str">
        <f>IF(OR(Tabella3[[#This Row],[LUN]]="X",Tabella3[[#This Row],[MAR]]="X",Tabella3[[#This Row],[MER]]="X",Tabella3[[#This Row],[GIO]]="X",Tabella3[[#This Row],[VEN]]="X",),"X","")</f>
        <v/>
      </c>
      <c r="D467" s="25" t="s">
        <v>1619</v>
      </c>
      <c r="E467" s="26" t="s">
        <v>2876</v>
      </c>
      <c r="F467" s="26">
        <v>1200</v>
      </c>
      <c r="G467" s="26" t="s">
        <v>2877</v>
      </c>
      <c r="H467" s="27"/>
      <c r="I467" s="27"/>
      <c r="J467" s="27"/>
      <c r="K467" s="27"/>
      <c r="L467" s="27"/>
      <c r="M467" s="26" t="s">
        <v>631</v>
      </c>
      <c r="N467" s="25"/>
      <c r="O467" s="25"/>
      <c r="P467" s="26"/>
      <c r="Q467" s="26"/>
      <c r="R467" s="28"/>
      <c r="S467" s="26"/>
      <c r="T467" s="30" t="str">
        <f ca="1">IF(AND('Inserimento dati'!$B$3=$H$2, Tabella3[[#This Row],[LUN]]="X"), "X",IF(AND('Inserimento dati'!$B$3=$I$2, Tabella3[[#This Row],[MAR]]="X"), "X", IF(AND('Inserimento dati'!$B$3=$J$2, Tabella3[[#This Row],[MER]]="X"), "X",IF(AND('Inserimento dati'!$B$3=$K$2, Tabella3[[#This Row],[GIO]]="X"), "X", IF(AND('Inserimento dati'!$B$3=$L$2, Tabella3[[#This Row],[VEN]]="X"), "X","")))))</f>
        <v/>
      </c>
      <c r="U467" s="54"/>
    </row>
    <row r="468" spans="1:21" ht="30" hidden="1" x14ac:dyDescent="0.25">
      <c r="A468" s="24"/>
      <c r="B468" s="24"/>
      <c r="C468" s="24" t="str">
        <f>IF(OR(Tabella3[[#This Row],[LUN]]="X",Tabella3[[#This Row],[MAR]]="X",Tabella3[[#This Row],[MER]]="X",Tabella3[[#This Row],[GIO]]="X",Tabella3[[#This Row],[VEN]]="X",),"X","")</f>
        <v/>
      </c>
      <c r="D468" s="25" t="s">
        <v>1619</v>
      </c>
      <c r="E468" s="26" t="s">
        <v>2870</v>
      </c>
      <c r="F468" s="26">
        <v>700</v>
      </c>
      <c r="G468" s="26" t="s">
        <v>2871</v>
      </c>
      <c r="H468" s="27"/>
      <c r="I468" s="27"/>
      <c r="J468" s="27"/>
      <c r="K468" s="27"/>
      <c r="L468" s="27"/>
      <c r="M468" s="26" t="s">
        <v>631</v>
      </c>
      <c r="N468" s="25"/>
      <c r="O468" s="25"/>
      <c r="P468" s="26"/>
      <c r="Q468" s="26"/>
      <c r="R468" s="28"/>
      <c r="S468" s="26"/>
      <c r="T468" s="30" t="str">
        <f ca="1">IF(AND('Inserimento dati'!$B$3=$H$2, Tabella3[[#This Row],[LUN]]="X"), "X",IF(AND('Inserimento dati'!$B$3=$I$2, Tabella3[[#This Row],[MAR]]="X"), "X", IF(AND('Inserimento dati'!$B$3=$J$2, Tabella3[[#This Row],[MER]]="X"), "X",IF(AND('Inserimento dati'!$B$3=$K$2, Tabella3[[#This Row],[GIO]]="X"), "X", IF(AND('Inserimento dati'!$B$3=$L$2, Tabella3[[#This Row],[VEN]]="X"), "X","")))))</f>
        <v/>
      </c>
      <c r="U468" s="54"/>
    </row>
    <row r="469" spans="1:21" ht="23.25" hidden="1" x14ac:dyDescent="0.25">
      <c r="A469" s="24"/>
      <c r="B469" s="24"/>
      <c r="C469" s="24" t="str">
        <f>IF(OR(Tabella3[[#This Row],[LUN]]="X",Tabella3[[#This Row],[MAR]]="X",Tabella3[[#This Row],[MER]]="X",Tabella3[[#This Row],[GIO]]="X",Tabella3[[#This Row],[VEN]]="X",),"X","")</f>
        <v/>
      </c>
      <c r="D469" s="25" t="s">
        <v>1619</v>
      </c>
      <c r="E469" s="26" t="s">
        <v>2578</v>
      </c>
      <c r="F469" s="26">
        <v>1200</v>
      </c>
      <c r="G469" s="26" t="s">
        <v>2579</v>
      </c>
      <c r="H469" s="27"/>
      <c r="I469" s="27"/>
      <c r="J469" s="27"/>
      <c r="K469" s="27"/>
      <c r="L469" s="27"/>
      <c r="M469" s="26" t="s">
        <v>631</v>
      </c>
      <c r="N469" s="25"/>
      <c r="O469" s="25"/>
      <c r="P469" s="26"/>
      <c r="Q469" s="26"/>
      <c r="R469" s="28"/>
      <c r="S469" s="26"/>
      <c r="T469" s="30" t="str">
        <f ca="1">IF(AND('Inserimento dati'!$B$3=$H$2, Tabella3[[#This Row],[LUN]]="X"), "X",IF(AND('Inserimento dati'!$B$3=$I$2, Tabella3[[#This Row],[MAR]]="X"), "X", IF(AND('Inserimento dati'!$B$3=$J$2, Tabella3[[#This Row],[MER]]="X"), "X",IF(AND('Inserimento dati'!$B$3=$K$2, Tabella3[[#This Row],[GIO]]="X"), "X", IF(AND('Inserimento dati'!$B$3=$L$2, Tabella3[[#This Row],[VEN]]="X"), "X","")))))</f>
        <v/>
      </c>
      <c r="U469" s="54"/>
    </row>
    <row r="470" spans="1:21" ht="23.25" hidden="1" x14ac:dyDescent="0.25">
      <c r="A470" s="24"/>
      <c r="B470" s="24"/>
      <c r="C470" s="24" t="str">
        <f>IF(OR(Tabella3[[#This Row],[LUN]]="X",Tabella3[[#This Row],[MAR]]="X",Tabella3[[#This Row],[MER]]="X",Tabella3[[#This Row],[GIO]]="X",Tabella3[[#This Row],[VEN]]="X",),"X","")</f>
        <v/>
      </c>
      <c r="D470" s="25" t="s">
        <v>1619</v>
      </c>
      <c r="E470" s="26" t="s">
        <v>2582</v>
      </c>
      <c r="F470" s="26">
        <v>1200</v>
      </c>
      <c r="G470" s="26" t="s">
        <v>2583</v>
      </c>
      <c r="H470" s="27"/>
      <c r="I470" s="27"/>
      <c r="J470" s="27"/>
      <c r="K470" s="27"/>
      <c r="L470" s="27"/>
      <c r="M470" s="26" t="s">
        <v>631</v>
      </c>
      <c r="N470" s="25"/>
      <c r="O470" s="25"/>
      <c r="P470" s="26"/>
      <c r="Q470" s="26"/>
      <c r="R470" s="28"/>
      <c r="S470" s="26"/>
      <c r="T470" s="30" t="str">
        <f ca="1">IF(AND('Inserimento dati'!$B$3=$H$2, Tabella3[[#This Row],[LUN]]="X"), "X",IF(AND('Inserimento dati'!$B$3=$I$2, Tabella3[[#This Row],[MAR]]="X"), "X", IF(AND('Inserimento dati'!$B$3=$J$2, Tabella3[[#This Row],[MER]]="X"), "X",IF(AND('Inserimento dati'!$B$3=$K$2, Tabella3[[#This Row],[GIO]]="X"), "X", IF(AND('Inserimento dati'!$B$3=$L$2, Tabella3[[#This Row],[VEN]]="X"), "X","")))))</f>
        <v/>
      </c>
      <c r="U470" s="54"/>
    </row>
    <row r="471" spans="1:21" ht="30" hidden="1" x14ac:dyDescent="0.25">
      <c r="A471" s="24"/>
      <c r="B471" s="24"/>
      <c r="C471" s="24" t="str">
        <f>IF(OR(Tabella3[[#This Row],[LUN]]="X",Tabella3[[#This Row],[MAR]]="X",Tabella3[[#This Row],[MER]]="X",Tabella3[[#This Row],[GIO]]="X",Tabella3[[#This Row],[VEN]]="X",),"X","")</f>
        <v/>
      </c>
      <c r="D471" s="25" t="s">
        <v>1619</v>
      </c>
      <c r="E471" s="26" t="s">
        <v>2874</v>
      </c>
      <c r="F471" s="26">
        <v>1200</v>
      </c>
      <c r="G471" s="26" t="s">
        <v>2875</v>
      </c>
      <c r="H471" s="27"/>
      <c r="I471" s="27"/>
      <c r="J471" s="27"/>
      <c r="K471" s="27"/>
      <c r="L471" s="27"/>
      <c r="M471" s="26" t="s">
        <v>631</v>
      </c>
      <c r="N471" s="25"/>
      <c r="O471" s="25"/>
      <c r="P471" s="26"/>
      <c r="Q471" s="26"/>
      <c r="R471" s="28"/>
      <c r="S471" s="26"/>
      <c r="T471" s="30" t="str">
        <f ca="1">IF(AND('Inserimento dati'!$B$3=$H$2, Tabella3[[#This Row],[LUN]]="X"), "X",IF(AND('Inserimento dati'!$B$3=$I$2, Tabella3[[#This Row],[MAR]]="X"), "X", IF(AND('Inserimento dati'!$B$3=$J$2, Tabella3[[#This Row],[MER]]="X"), "X",IF(AND('Inserimento dati'!$B$3=$K$2, Tabella3[[#This Row],[GIO]]="X"), "X", IF(AND('Inserimento dati'!$B$3=$L$2, Tabella3[[#This Row],[VEN]]="X"), "X","")))))</f>
        <v/>
      </c>
      <c r="U471" s="54"/>
    </row>
    <row r="472" spans="1:21" ht="23.25" hidden="1" x14ac:dyDescent="0.25">
      <c r="A472" s="24"/>
      <c r="B472" s="24"/>
      <c r="C472" s="24" t="str">
        <f>IF(OR(Tabella3[[#This Row],[LUN]]="X",Tabella3[[#This Row],[MAR]]="X",Tabella3[[#This Row],[MER]]="X",Tabella3[[#This Row],[GIO]]="X",Tabella3[[#This Row],[VEN]]="X",),"X","")</f>
        <v/>
      </c>
      <c r="D472" s="25" t="s">
        <v>1619</v>
      </c>
      <c r="E472" s="26" t="s">
        <v>2580</v>
      </c>
      <c r="F472" s="26">
        <v>1800</v>
      </c>
      <c r="G472" s="26" t="s">
        <v>2581</v>
      </c>
      <c r="H472" s="27"/>
      <c r="I472" s="27"/>
      <c r="J472" s="27"/>
      <c r="K472" s="27"/>
      <c r="L472" s="27"/>
      <c r="M472" s="26" t="s">
        <v>631</v>
      </c>
      <c r="N472" s="25"/>
      <c r="O472" s="25"/>
      <c r="P472" s="26"/>
      <c r="Q472" s="26"/>
      <c r="R472" s="28"/>
      <c r="S472" s="26"/>
      <c r="T472" s="30" t="str">
        <f ca="1">IF(AND('Inserimento dati'!$B$3=$H$2, Tabella3[[#This Row],[LUN]]="X"), "X",IF(AND('Inserimento dati'!$B$3=$I$2, Tabella3[[#This Row],[MAR]]="X"), "X", IF(AND('Inserimento dati'!$B$3=$J$2, Tabella3[[#This Row],[MER]]="X"), "X",IF(AND('Inserimento dati'!$B$3=$K$2, Tabella3[[#This Row],[GIO]]="X"), "X", IF(AND('Inserimento dati'!$B$3=$L$2, Tabella3[[#This Row],[VEN]]="X"), "X","")))))</f>
        <v/>
      </c>
      <c r="U472" s="54"/>
    </row>
    <row r="473" spans="1:21" ht="23.25" hidden="1" x14ac:dyDescent="0.25">
      <c r="A473" s="24"/>
      <c r="B473" s="24"/>
      <c r="C473" s="24" t="str">
        <f>IF(OR(Tabella3[[#This Row],[LUN]]="X",Tabella3[[#This Row],[MAR]]="X",Tabella3[[#This Row],[MER]]="X",Tabella3[[#This Row],[GIO]]="X",Tabella3[[#This Row],[VEN]]="X",),"X","")</f>
        <v/>
      </c>
      <c r="D473" s="25" t="s">
        <v>1619</v>
      </c>
      <c r="E473" s="26" t="s">
        <v>2584</v>
      </c>
      <c r="F473" s="26" t="s">
        <v>1672</v>
      </c>
      <c r="G473" s="26" t="s">
        <v>2585</v>
      </c>
      <c r="H473" s="27"/>
      <c r="I473" s="27"/>
      <c r="J473" s="27"/>
      <c r="K473" s="27"/>
      <c r="L473" s="27"/>
      <c r="M473" s="26" t="s">
        <v>631</v>
      </c>
      <c r="N473" s="25"/>
      <c r="O473" s="25"/>
      <c r="P473" s="26"/>
      <c r="Q473" s="26"/>
      <c r="R473" s="28"/>
      <c r="S473" s="26"/>
      <c r="T473" s="30" t="str">
        <f ca="1">IF(AND('Inserimento dati'!$B$3=$H$2, Tabella3[[#This Row],[LUN]]="X"), "X",IF(AND('Inserimento dati'!$B$3=$I$2, Tabella3[[#This Row],[MAR]]="X"), "X", IF(AND('Inserimento dati'!$B$3=$J$2, Tabella3[[#This Row],[MER]]="X"), "X",IF(AND('Inserimento dati'!$B$3=$K$2, Tabella3[[#This Row],[GIO]]="X"), "X", IF(AND('Inserimento dati'!$B$3=$L$2, Tabella3[[#This Row],[VEN]]="X"), "X","")))))</f>
        <v/>
      </c>
      <c r="U473" s="54"/>
    </row>
    <row r="474" spans="1:21" ht="23.25" hidden="1" x14ac:dyDescent="0.25">
      <c r="A474" s="24"/>
      <c r="B474" s="24"/>
      <c r="C474" s="24" t="str">
        <f>IF(OR(Tabella3[[#This Row],[LUN]]="X",Tabella3[[#This Row],[MAR]]="X",Tabella3[[#This Row],[MER]]="X",Tabella3[[#This Row],[GIO]]="X",Tabella3[[#This Row],[VEN]]="X",),"X","")</f>
        <v/>
      </c>
      <c r="D474" s="25" t="s">
        <v>1619</v>
      </c>
      <c r="E474" s="26" t="s">
        <v>2588</v>
      </c>
      <c r="F474" s="26" t="s">
        <v>1672</v>
      </c>
      <c r="G474" s="26" t="s">
        <v>2589</v>
      </c>
      <c r="H474" s="27"/>
      <c r="I474" s="27"/>
      <c r="J474" s="27"/>
      <c r="K474" s="27"/>
      <c r="L474" s="27"/>
      <c r="M474" s="26" t="s">
        <v>631</v>
      </c>
      <c r="N474" s="25"/>
      <c r="O474" s="25"/>
      <c r="P474" s="26"/>
      <c r="Q474" s="26"/>
      <c r="R474" s="28"/>
      <c r="S474" s="26"/>
      <c r="T474" s="30" t="str">
        <f ca="1">IF(AND('Inserimento dati'!$B$3=$H$2, Tabella3[[#This Row],[LUN]]="X"), "X",IF(AND('Inserimento dati'!$B$3=$I$2, Tabella3[[#This Row],[MAR]]="X"), "X", IF(AND('Inserimento dati'!$B$3=$J$2, Tabella3[[#This Row],[MER]]="X"), "X",IF(AND('Inserimento dati'!$B$3=$K$2, Tabella3[[#This Row],[GIO]]="X"), "X", IF(AND('Inserimento dati'!$B$3=$L$2, Tabella3[[#This Row],[VEN]]="X"), "X","")))))</f>
        <v/>
      </c>
      <c r="U474" s="54"/>
    </row>
    <row r="475" spans="1:21" ht="23.25" hidden="1" x14ac:dyDescent="0.25">
      <c r="A475" s="24"/>
      <c r="B475" s="24"/>
      <c r="C475" s="24" t="str">
        <f>IF(OR(Tabella3[[#This Row],[LUN]]="X",Tabella3[[#This Row],[MAR]]="X",Tabella3[[#This Row],[MER]]="X",Tabella3[[#This Row],[GIO]]="X",Tabella3[[#This Row],[VEN]]="X",),"X","")</f>
        <v/>
      </c>
      <c r="D475" s="25" t="s">
        <v>1619</v>
      </c>
      <c r="E475" s="26" t="s">
        <v>2586</v>
      </c>
      <c r="F475" s="26" t="s">
        <v>1648</v>
      </c>
      <c r="G475" s="26" t="s">
        <v>2587</v>
      </c>
      <c r="H475" s="27"/>
      <c r="I475" s="27"/>
      <c r="J475" s="27"/>
      <c r="K475" s="27"/>
      <c r="L475" s="27"/>
      <c r="M475" s="26" t="s">
        <v>631</v>
      </c>
      <c r="N475" s="25"/>
      <c r="O475" s="25"/>
      <c r="P475" s="26"/>
      <c r="Q475" s="26"/>
      <c r="R475" s="28"/>
      <c r="S475" s="26"/>
      <c r="T475" s="30" t="str">
        <f ca="1">IF(AND('Inserimento dati'!$B$3=$H$2, Tabella3[[#This Row],[LUN]]="X"), "X",IF(AND('Inserimento dati'!$B$3=$I$2, Tabella3[[#This Row],[MAR]]="X"), "X", IF(AND('Inserimento dati'!$B$3=$J$2, Tabella3[[#This Row],[MER]]="X"), "X",IF(AND('Inserimento dati'!$B$3=$K$2, Tabella3[[#This Row],[GIO]]="X"), "X", IF(AND('Inserimento dati'!$B$3=$L$2, Tabella3[[#This Row],[VEN]]="X"), "X","")))))</f>
        <v/>
      </c>
      <c r="U475" s="54"/>
    </row>
    <row r="476" spans="1:21" ht="30" hidden="1" x14ac:dyDescent="0.25">
      <c r="A476" s="24"/>
      <c r="B476" s="24"/>
      <c r="C476" s="24" t="str">
        <f>IF(OR(Tabella3[[#This Row],[LUN]]="X",Tabella3[[#This Row],[MAR]]="X",Tabella3[[#This Row],[MER]]="X",Tabella3[[#This Row],[GIO]]="X",Tabella3[[#This Row],[VEN]]="X",),"X","")</f>
        <v/>
      </c>
      <c r="D476" s="25" t="s">
        <v>1619</v>
      </c>
      <c r="E476" s="26" t="s">
        <v>2590</v>
      </c>
      <c r="F476" s="26">
        <v>800</v>
      </c>
      <c r="G476" s="26" t="s">
        <v>2591</v>
      </c>
      <c r="H476" s="27"/>
      <c r="I476" s="27"/>
      <c r="J476" s="27"/>
      <c r="K476" s="27"/>
      <c r="L476" s="27"/>
      <c r="M476" s="26" t="s">
        <v>631</v>
      </c>
      <c r="N476" s="25"/>
      <c r="O476" s="25"/>
      <c r="P476" s="26"/>
      <c r="Q476" s="26"/>
      <c r="R476" s="28"/>
      <c r="S476" s="26"/>
      <c r="T476" s="30" t="str">
        <f ca="1">IF(AND('Inserimento dati'!$B$3=$H$2, Tabella3[[#This Row],[LUN]]="X"), "X",IF(AND('Inserimento dati'!$B$3=$I$2, Tabella3[[#This Row],[MAR]]="X"), "X", IF(AND('Inserimento dati'!$B$3=$J$2, Tabella3[[#This Row],[MER]]="X"), "X",IF(AND('Inserimento dati'!$B$3=$K$2, Tabella3[[#This Row],[GIO]]="X"), "X", IF(AND('Inserimento dati'!$B$3=$L$2, Tabella3[[#This Row],[VEN]]="X"), "X","")))))</f>
        <v/>
      </c>
      <c r="U476" s="54"/>
    </row>
    <row r="477" spans="1:21" ht="23.25" hidden="1" x14ac:dyDescent="0.25">
      <c r="A477" s="24"/>
      <c r="B477" s="24"/>
      <c r="C477" s="24" t="str">
        <f>IF(OR(Tabella3[[#This Row],[LUN]]="X",Tabella3[[#This Row],[MAR]]="X",Tabella3[[#This Row],[MER]]="X",Tabella3[[#This Row],[GIO]]="X",Tabella3[[#This Row],[VEN]]="X",),"X","")</f>
        <v/>
      </c>
      <c r="D477" s="25" t="s">
        <v>1619</v>
      </c>
      <c r="E477" s="26" t="s">
        <v>2844</v>
      </c>
      <c r="F477" s="26">
        <v>700</v>
      </c>
      <c r="G477" s="26" t="s">
        <v>2845</v>
      </c>
      <c r="H477" s="27"/>
      <c r="I477" s="27"/>
      <c r="J477" s="27"/>
      <c r="K477" s="27"/>
      <c r="L477" s="27"/>
      <c r="M477" s="26" t="s">
        <v>631</v>
      </c>
      <c r="N477" s="25"/>
      <c r="O477" s="25"/>
      <c r="P477" s="26"/>
      <c r="Q477" s="26"/>
      <c r="R477" s="28"/>
      <c r="S477" s="26"/>
      <c r="T477" s="30" t="str">
        <f ca="1">IF(AND('Inserimento dati'!$B$3=$H$2, Tabella3[[#This Row],[LUN]]="X"), "X",IF(AND('Inserimento dati'!$B$3=$I$2, Tabella3[[#This Row],[MAR]]="X"), "X", IF(AND('Inserimento dati'!$B$3=$J$2, Tabella3[[#This Row],[MER]]="X"), "X",IF(AND('Inserimento dati'!$B$3=$K$2, Tabella3[[#This Row],[GIO]]="X"), "X", IF(AND('Inserimento dati'!$B$3=$L$2, Tabella3[[#This Row],[VEN]]="X"), "X","")))))</f>
        <v/>
      </c>
      <c r="U477" s="54"/>
    </row>
    <row r="478" spans="1:21" ht="30" hidden="1" x14ac:dyDescent="0.25">
      <c r="A478" s="24"/>
      <c r="B478" s="24"/>
      <c r="C478" s="24" t="str">
        <f>IF(OR(Tabella3[[#This Row],[LUN]]="X",Tabella3[[#This Row],[MAR]]="X",Tabella3[[#This Row],[MER]]="X",Tabella3[[#This Row],[GIO]]="X",Tabella3[[#This Row],[VEN]]="X",),"X","")</f>
        <v/>
      </c>
      <c r="D478" s="25" t="s">
        <v>1619</v>
      </c>
      <c r="E478" s="26" t="s">
        <v>2592</v>
      </c>
      <c r="F478" s="26" t="s">
        <v>1648</v>
      </c>
      <c r="G478" s="26" t="s">
        <v>2593</v>
      </c>
      <c r="H478" s="27"/>
      <c r="I478" s="27"/>
      <c r="J478" s="27"/>
      <c r="K478" s="27"/>
      <c r="L478" s="27"/>
      <c r="M478" s="26" t="s">
        <v>631</v>
      </c>
      <c r="N478" s="25"/>
      <c r="O478" s="25"/>
      <c r="P478" s="26"/>
      <c r="Q478" s="26"/>
      <c r="R478" s="28"/>
      <c r="S478" s="26"/>
      <c r="T478" s="30" t="str">
        <f ca="1">IF(AND('Inserimento dati'!$B$3=$H$2, Tabella3[[#This Row],[LUN]]="X"), "X",IF(AND('Inserimento dati'!$B$3=$I$2, Tabella3[[#This Row],[MAR]]="X"), "X", IF(AND('Inserimento dati'!$B$3=$J$2, Tabella3[[#This Row],[MER]]="X"), "X",IF(AND('Inserimento dati'!$B$3=$K$2, Tabella3[[#This Row],[GIO]]="X"), "X", IF(AND('Inserimento dati'!$B$3=$L$2, Tabella3[[#This Row],[VEN]]="X"), "X","")))))</f>
        <v/>
      </c>
      <c r="U478" s="54"/>
    </row>
    <row r="479" spans="1:21" ht="23.25" hidden="1" x14ac:dyDescent="0.25">
      <c r="A479" s="24"/>
      <c r="B479" s="24"/>
      <c r="C479" s="24" t="str">
        <f>IF(OR(Tabella3[[#This Row],[LUN]]="X",Tabella3[[#This Row],[MAR]]="X",Tabella3[[#This Row],[MER]]="X",Tabella3[[#This Row],[GIO]]="X",Tabella3[[#This Row],[VEN]]="X",),"X","")</f>
        <v/>
      </c>
      <c r="D479" s="25" t="s">
        <v>1619</v>
      </c>
      <c r="E479" s="26" t="s">
        <v>2860</v>
      </c>
      <c r="F479" s="26">
        <v>800</v>
      </c>
      <c r="G479" s="26" t="s">
        <v>2861</v>
      </c>
      <c r="H479" s="27"/>
      <c r="I479" s="27"/>
      <c r="J479" s="27"/>
      <c r="K479" s="27"/>
      <c r="L479" s="27"/>
      <c r="M479" s="26" t="s">
        <v>631</v>
      </c>
      <c r="N479" s="25"/>
      <c r="O479" s="25"/>
      <c r="P479" s="26"/>
      <c r="Q479" s="26"/>
      <c r="R479" s="28"/>
      <c r="S479" s="26"/>
      <c r="T479" s="30" t="str">
        <f ca="1">IF(AND('Inserimento dati'!$B$3=$H$2, Tabella3[[#This Row],[LUN]]="X"), "X",IF(AND('Inserimento dati'!$B$3=$I$2, Tabella3[[#This Row],[MAR]]="X"), "X", IF(AND('Inserimento dati'!$B$3=$J$2, Tabella3[[#This Row],[MER]]="X"), "X",IF(AND('Inserimento dati'!$B$3=$K$2, Tabella3[[#This Row],[GIO]]="X"), "X", IF(AND('Inserimento dati'!$B$3=$L$2, Tabella3[[#This Row],[VEN]]="X"), "X","")))))</f>
        <v/>
      </c>
      <c r="U479" s="54"/>
    </row>
    <row r="480" spans="1:21" ht="23.25" hidden="1" x14ac:dyDescent="0.25">
      <c r="A480" s="24"/>
      <c r="B480" s="24"/>
      <c r="C480" s="24" t="str">
        <f>IF(OR(Tabella3[[#This Row],[LUN]]="X",Tabella3[[#This Row],[MAR]]="X",Tabella3[[#This Row],[MER]]="X",Tabella3[[#This Row],[GIO]]="X",Tabella3[[#This Row],[VEN]]="X",),"X","")</f>
        <v/>
      </c>
      <c r="D480" s="25" t="s">
        <v>1619</v>
      </c>
      <c r="E480" s="26" t="s">
        <v>2840</v>
      </c>
      <c r="F480" s="26">
        <v>700</v>
      </c>
      <c r="G480" s="26" t="s">
        <v>2841</v>
      </c>
      <c r="H480" s="27"/>
      <c r="I480" s="27"/>
      <c r="J480" s="27"/>
      <c r="K480" s="27"/>
      <c r="L480" s="27"/>
      <c r="M480" s="26" t="s">
        <v>631</v>
      </c>
      <c r="N480" s="25"/>
      <c r="O480" s="25"/>
      <c r="P480" s="26"/>
      <c r="Q480" s="26"/>
      <c r="R480" s="28"/>
      <c r="S480" s="26"/>
      <c r="T480" s="30" t="str">
        <f ca="1">IF(AND('Inserimento dati'!$B$3=$H$2, Tabella3[[#This Row],[LUN]]="X"), "X",IF(AND('Inserimento dati'!$B$3=$I$2, Tabella3[[#This Row],[MAR]]="X"), "X", IF(AND('Inserimento dati'!$B$3=$J$2, Tabella3[[#This Row],[MER]]="X"), "X",IF(AND('Inserimento dati'!$B$3=$K$2, Tabella3[[#This Row],[GIO]]="X"), "X", IF(AND('Inserimento dati'!$B$3=$L$2, Tabella3[[#This Row],[VEN]]="X"), "X","")))))</f>
        <v/>
      </c>
      <c r="U480" s="54"/>
    </row>
    <row r="481" spans="1:21" ht="23.25" hidden="1" x14ac:dyDescent="0.25">
      <c r="A481" s="24"/>
      <c r="B481" s="24"/>
      <c r="C481" s="24" t="str">
        <f>IF(OR(Tabella3[[#This Row],[LUN]]="X",Tabella3[[#This Row],[MAR]]="X",Tabella3[[#This Row],[MER]]="X",Tabella3[[#This Row],[GIO]]="X",Tabella3[[#This Row],[VEN]]="X",),"X","")</f>
        <v/>
      </c>
      <c r="D481" s="25" t="s">
        <v>1619</v>
      </c>
      <c r="E481" s="26" t="s">
        <v>3241</v>
      </c>
      <c r="F481" s="26">
        <v>1200</v>
      </c>
      <c r="G481" s="26" t="s">
        <v>3242</v>
      </c>
      <c r="H481" s="27"/>
      <c r="I481" s="27"/>
      <c r="J481" s="27"/>
      <c r="K481" s="27"/>
      <c r="L481" s="27"/>
      <c r="M481" s="26" t="s">
        <v>631</v>
      </c>
      <c r="N481" s="25"/>
      <c r="O481" s="25"/>
      <c r="P481" s="26"/>
      <c r="Q481" s="26"/>
      <c r="R481" s="28"/>
      <c r="S481" s="26"/>
      <c r="T481" s="30" t="str">
        <f ca="1">IF(AND('Inserimento dati'!$B$3=$H$2, Tabella3[[#This Row],[LUN]]="X"), "X",IF(AND('Inserimento dati'!$B$3=$I$2, Tabella3[[#This Row],[MAR]]="X"), "X", IF(AND('Inserimento dati'!$B$3=$J$2, Tabella3[[#This Row],[MER]]="X"), "X",IF(AND('Inserimento dati'!$B$3=$K$2, Tabella3[[#This Row],[GIO]]="X"), "X", IF(AND('Inserimento dati'!$B$3=$L$2, Tabella3[[#This Row],[VEN]]="X"), "X","")))))</f>
        <v/>
      </c>
      <c r="U481" s="54"/>
    </row>
    <row r="482" spans="1:21" ht="23.25" hidden="1" x14ac:dyDescent="0.25">
      <c r="A482" s="24"/>
      <c r="B482" s="24"/>
      <c r="C482" s="24" t="str">
        <f>IF(OR(Tabella3[[#This Row],[LUN]]="X",Tabella3[[#This Row],[MAR]]="X",Tabella3[[#This Row],[MER]]="X",Tabella3[[#This Row],[GIO]]="X",Tabella3[[#This Row],[VEN]]="X",),"X","")</f>
        <v/>
      </c>
      <c r="D482" s="25" t="s">
        <v>1619</v>
      </c>
      <c r="E482" s="26" t="s">
        <v>2919</v>
      </c>
      <c r="F482" s="26">
        <v>1100</v>
      </c>
      <c r="G482" s="26" t="s">
        <v>2920</v>
      </c>
      <c r="H482" s="27"/>
      <c r="I482" s="27"/>
      <c r="J482" s="27"/>
      <c r="K482" s="27"/>
      <c r="L482" s="27"/>
      <c r="M482" s="26" t="s">
        <v>631</v>
      </c>
      <c r="N482" s="25"/>
      <c r="O482" s="25"/>
      <c r="P482" s="26"/>
      <c r="Q482" s="26"/>
      <c r="R482" s="28"/>
      <c r="S482" s="26"/>
      <c r="T482" s="30" t="str">
        <f ca="1">IF(AND('Inserimento dati'!$B$3=$H$2, Tabella3[[#This Row],[LUN]]="X"), "X",IF(AND('Inserimento dati'!$B$3=$I$2, Tabella3[[#This Row],[MAR]]="X"), "X", IF(AND('Inserimento dati'!$B$3=$J$2, Tabella3[[#This Row],[MER]]="X"), "X",IF(AND('Inserimento dati'!$B$3=$K$2, Tabella3[[#This Row],[GIO]]="X"), "X", IF(AND('Inserimento dati'!$B$3=$L$2, Tabella3[[#This Row],[VEN]]="X"), "X","")))))</f>
        <v/>
      </c>
      <c r="U482" s="54"/>
    </row>
    <row r="483" spans="1:21" ht="23.25" hidden="1" x14ac:dyDescent="0.25">
      <c r="A483" s="24"/>
      <c r="B483" s="24"/>
      <c r="C483" s="24" t="str">
        <f>IF(OR(Tabella3[[#This Row],[LUN]]="X",Tabella3[[#This Row],[MAR]]="X",Tabella3[[#This Row],[MER]]="X",Tabella3[[#This Row],[GIO]]="X",Tabella3[[#This Row],[VEN]]="X",),"X","")</f>
        <v/>
      </c>
      <c r="D483" s="25" t="s">
        <v>1619</v>
      </c>
      <c r="E483" s="26" t="s">
        <v>2826</v>
      </c>
      <c r="F483" s="26">
        <v>1200</v>
      </c>
      <c r="G483" s="26" t="s">
        <v>2827</v>
      </c>
      <c r="H483" s="27"/>
      <c r="I483" s="27"/>
      <c r="J483" s="27"/>
      <c r="K483" s="27"/>
      <c r="L483" s="27"/>
      <c r="M483" s="26" t="s">
        <v>631</v>
      </c>
      <c r="N483" s="25"/>
      <c r="O483" s="25"/>
      <c r="P483" s="26"/>
      <c r="Q483" s="26"/>
      <c r="R483" s="28"/>
      <c r="S483" s="26"/>
      <c r="T483" s="30" t="str">
        <f ca="1">IF(AND('Inserimento dati'!$B$3=$H$2, Tabella3[[#This Row],[LUN]]="X"), "X",IF(AND('Inserimento dati'!$B$3=$I$2, Tabella3[[#This Row],[MAR]]="X"), "X", IF(AND('Inserimento dati'!$B$3=$J$2, Tabella3[[#This Row],[MER]]="X"), "X",IF(AND('Inserimento dati'!$B$3=$K$2, Tabella3[[#This Row],[GIO]]="X"), "X", IF(AND('Inserimento dati'!$B$3=$L$2, Tabella3[[#This Row],[VEN]]="X"), "X","")))))</f>
        <v/>
      </c>
      <c r="U483" s="54"/>
    </row>
    <row r="484" spans="1:21" ht="23.25" hidden="1" x14ac:dyDescent="0.25">
      <c r="A484" s="24"/>
      <c r="B484" s="24"/>
      <c r="C484" s="24" t="str">
        <f>IF(OR(Tabella3[[#This Row],[LUN]]="X",Tabella3[[#This Row],[MAR]]="X",Tabella3[[#This Row],[MER]]="X",Tabella3[[#This Row],[GIO]]="X",Tabella3[[#This Row],[VEN]]="X",),"X","")</f>
        <v/>
      </c>
      <c r="D484" s="25" t="s">
        <v>1619</v>
      </c>
      <c r="E484" s="26" t="s">
        <v>2838</v>
      </c>
      <c r="F484" s="26">
        <v>1200</v>
      </c>
      <c r="G484" s="26" t="s">
        <v>2839</v>
      </c>
      <c r="H484" s="27"/>
      <c r="I484" s="27"/>
      <c r="J484" s="27"/>
      <c r="K484" s="27"/>
      <c r="L484" s="27"/>
      <c r="M484" s="26" t="s">
        <v>631</v>
      </c>
      <c r="N484" s="25"/>
      <c r="O484" s="25"/>
      <c r="P484" s="26"/>
      <c r="Q484" s="26"/>
      <c r="R484" s="28"/>
      <c r="S484" s="26"/>
      <c r="T484" s="30" t="str">
        <f ca="1">IF(AND('Inserimento dati'!$B$3=$H$2, Tabella3[[#This Row],[LUN]]="X"), "X",IF(AND('Inserimento dati'!$B$3=$I$2, Tabella3[[#This Row],[MAR]]="X"), "X", IF(AND('Inserimento dati'!$B$3=$J$2, Tabella3[[#This Row],[MER]]="X"), "X",IF(AND('Inserimento dati'!$B$3=$K$2, Tabella3[[#This Row],[GIO]]="X"), "X", IF(AND('Inserimento dati'!$B$3=$L$2, Tabella3[[#This Row],[VEN]]="X"), "X","")))))</f>
        <v/>
      </c>
      <c r="U484" s="54"/>
    </row>
    <row r="485" spans="1:21" ht="23.25" hidden="1" x14ac:dyDescent="0.25">
      <c r="A485" s="24"/>
      <c r="B485" s="24"/>
      <c r="C485" s="24" t="str">
        <f>IF(OR(Tabella3[[#This Row],[LUN]]="X",Tabella3[[#This Row],[MAR]]="X",Tabella3[[#This Row],[MER]]="X",Tabella3[[#This Row],[GIO]]="X",Tabella3[[#This Row],[VEN]]="X",),"X","")</f>
        <v/>
      </c>
      <c r="D485" s="25" t="s">
        <v>1619</v>
      </c>
      <c r="E485" s="26" t="s">
        <v>2834</v>
      </c>
      <c r="F485" s="26">
        <v>1400</v>
      </c>
      <c r="G485" s="26" t="s">
        <v>2835</v>
      </c>
      <c r="H485" s="27"/>
      <c r="I485" s="27"/>
      <c r="J485" s="27"/>
      <c r="K485" s="27"/>
      <c r="L485" s="27"/>
      <c r="M485" s="26" t="s">
        <v>631</v>
      </c>
      <c r="N485" s="25"/>
      <c r="O485" s="25"/>
      <c r="P485" s="26"/>
      <c r="Q485" s="26"/>
      <c r="R485" s="28"/>
      <c r="S485" s="26"/>
      <c r="T485" s="30" t="str">
        <f ca="1">IF(AND('Inserimento dati'!$B$3=$H$2, Tabella3[[#This Row],[LUN]]="X"), "X",IF(AND('Inserimento dati'!$B$3=$I$2, Tabella3[[#This Row],[MAR]]="X"), "X", IF(AND('Inserimento dati'!$B$3=$J$2, Tabella3[[#This Row],[MER]]="X"), "X",IF(AND('Inserimento dati'!$B$3=$K$2, Tabella3[[#This Row],[GIO]]="X"), "X", IF(AND('Inserimento dati'!$B$3=$L$2, Tabella3[[#This Row],[VEN]]="X"), "X","")))))</f>
        <v/>
      </c>
      <c r="U485" s="54"/>
    </row>
    <row r="486" spans="1:21" ht="23.25" hidden="1" x14ac:dyDescent="0.25">
      <c r="A486" s="24"/>
      <c r="B486" s="24"/>
      <c r="C486" s="24" t="str">
        <f>IF(OR(Tabella3[[#This Row],[LUN]]="X",Tabella3[[#This Row],[MAR]]="X",Tabella3[[#This Row],[MER]]="X",Tabella3[[#This Row],[GIO]]="X",Tabella3[[#This Row],[VEN]]="X",),"X","")</f>
        <v/>
      </c>
      <c r="D486" s="25" t="s">
        <v>1619</v>
      </c>
      <c r="E486" s="26" t="s">
        <v>2830</v>
      </c>
      <c r="F486" s="26">
        <v>1400</v>
      </c>
      <c r="G486" s="26" t="s">
        <v>2831</v>
      </c>
      <c r="H486" s="27"/>
      <c r="I486" s="27"/>
      <c r="J486" s="27"/>
      <c r="K486" s="27"/>
      <c r="L486" s="27"/>
      <c r="M486" s="26" t="s">
        <v>631</v>
      </c>
      <c r="N486" s="25"/>
      <c r="O486" s="25"/>
      <c r="P486" s="26"/>
      <c r="Q486" s="26"/>
      <c r="R486" s="28"/>
      <c r="S486" s="26"/>
      <c r="T486" s="30" t="str">
        <f ca="1">IF(AND('Inserimento dati'!$B$3=$H$2, Tabella3[[#This Row],[LUN]]="X"), "X",IF(AND('Inserimento dati'!$B$3=$I$2, Tabella3[[#This Row],[MAR]]="X"), "X", IF(AND('Inserimento dati'!$B$3=$J$2, Tabella3[[#This Row],[MER]]="X"), "X",IF(AND('Inserimento dati'!$B$3=$K$2, Tabella3[[#This Row],[GIO]]="X"), "X", IF(AND('Inserimento dati'!$B$3=$L$2, Tabella3[[#This Row],[VEN]]="X"), "X","")))))</f>
        <v/>
      </c>
      <c r="U486" s="54"/>
    </row>
    <row r="487" spans="1:21" ht="30" hidden="1" x14ac:dyDescent="0.25">
      <c r="A487" s="24"/>
      <c r="B487" s="24"/>
      <c r="C487" s="24" t="str">
        <f>IF(OR(Tabella3[[#This Row],[LUN]]="X",Tabella3[[#This Row],[MAR]]="X",Tabella3[[#This Row],[MER]]="X",Tabella3[[#This Row],[GIO]]="X",Tabella3[[#This Row],[VEN]]="X",),"X","")</f>
        <v/>
      </c>
      <c r="D487" s="25" t="s">
        <v>1619</v>
      </c>
      <c r="E487" s="26" t="s">
        <v>2832</v>
      </c>
      <c r="F487" s="26">
        <v>1800</v>
      </c>
      <c r="G487" s="26" t="s">
        <v>2833</v>
      </c>
      <c r="H487" s="27"/>
      <c r="I487" s="27"/>
      <c r="J487" s="27"/>
      <c r="K487" s="27"/>
      <c r="L487" s="27"/>
      <c r="M487" s="26" t="s">
        <v>631</v>
      </c>
      <c r="N487" s="25"/>
      <c r="O487" s="25"/>
      <c r="P487" s="26"/>
      <c r="Q487" s="26"/>
      <c r="R487" s="28"/>
      <c r="S487" s="26"/>
      <c r="T487" s="30" t="str">
        <f ca="1">IF(AND('Inserimento dati'!$B$3=$H$2, Tabella3[[#This Row],[LUN]]="X"), "X",IF(AND('Inserimento dati'!$B$3=$I$2, Tabella3[[#This Row],[MAR]]="X"), "X", IF(AND('Inserimento dati'!$B$3=$J$2, Tabella3[[#This Row],[MER]]="X"), "X",IF(AND('Inserimento dati'!$B$3=$K$2, Tabella3[[#This Row],[GIO]]="X"), "X", IF(AND('Inserimento dati'!$B$3=$L$2, Tabella3[[#This Row],[VEN]]="X"), "X","")))))</f>
        <v/>
      </c>
      <c r="U487" s="54"/>
    </row>
    <row r="488" spans="1:21" ht="23.25" hidden="1" x14ac:dyDescent="0.25">
      <c r="A488" s="24"/>
      <c r="B488" s="24"/>
      <c r="C488" s="24" t="str">
        <f>IF(OR(Tabella3[[#This Row],[LUN]]="X",Tabella3[[#This Row],[MAR]]="X",Tabella3[[#This Row],[MER]]="X",Tabella3[[#This Row],[GIO]]="X",Tabella3[[#This Row],[VEN]]="X",),"X","")</f>
        <v/>
      </c>
      <c r="D488" s="25" t="s">
        <v>1619</v>
      </c>
      <c r="E488" s="26" t="s">
        <v>2836</v>
      </c>
      <c r="F488" s="26">
        <v>700</v>
      </c>
      <c r="G488" s="26" t="s">
        <v>2837</v>
      </c>
      <c r="H488" s="27"/>
      <c r="I488" s="27"/>
      <c r="J488" s="27"/>
      <c r="K488" s="27"/>
      <c r="L488" s="27"/>
      <c r="M488" s="26" t="s">
        <v>631</v>
      </c>
      <c r="N488" s="25"/>
      <c r="O488" s="25"/>
      <c r="P488" s="26"/>
      <c r="Q488" s="26"/>
      <c r="R488" s="28"/>
      <c r="S488" s="26"/>
      <c r="T488" s="30" t="str">
        <f ca="1">IF(AND('Inserimento dati'!$B$3=$H$2, Tabella3[[#This Row],[LUN]]="X"), "X",IF(AND('Inserimento dati'!$B$3=$I$2, Tabella3[[#This Row],[MAR]]="X"), "X", IF(AND('Inserimento dati'!$B$3=$J$2, Tabella3[[#This Row],[MER]]="X"), "X",IF(AND('Inserimento dati'!$B$3=$K$2, Tabella3[[#This Row],[GIO]]="X"), "X", IF(AND('Inserimento dati'!$B$3=$L$2, Tabella3[[#This Row],[VEN]]="X"), "X","")))))</f>
        <v/>
      </c>
      <c r="U488" s="54"/>
    </row>
    <row r="489" spans="1:21" ht="23.25" hidden="1" x14ac:dyDescent="0.25">
      <c r="A489" s="24"/>
      <c r="B489" s="24"/>
      <c r="C489" s="24" t="str">
        <f>IF(OR(Tabella3[[#This Row],[LUN]]="X",Tabella3[[#This Row],[MAR]]="X",Tabella3[[#This Row],[MER]]="X",Tabella3[[#This Row],[GIO]]="X",Tabella3[[#This Row],[VEN]]="X",),"X","")</f>
        <v/>
      </c>
      <c r="D489" s="25" t="s">
        <v>1619</v>
      </c>
      <c r="E489" s="26" t="s">
        <v>2594</v>
      </c>
      <c r="F489" s="26">
        <v>700</v>
      </c>
      <c r="G489" s="26" t="s">
        <v>2595</v>
      </c>
      <c r="H489" s="27"/>
      <c r="I489" s="27"/>
      <c r="J489" s="27"/>
      <c r="K489" s="27"/>
      <c r="L489" s="27"/>
      <c r="M489" s="26" t="s">
        <v>631</v>
      </c>
      <c r="N489" s="25"/>
      <c r="O489" s="25"/>
      <c r="P489" s="26"/>
      <c r="Q489" s="26"/>
      <c r="R489" s="28"/>
      <c r="S489" s="26"/>
      <c r="T489" s="30" t="str">
        <f ca="1">IF(AND('Inserimento dati'!$B$3=$H$2, Tabella3[[#This Row],[LUN]]="X"), "X",IF(AND('Inserimento dati'!$B$3=$I$2, Tabella3[[#This Row],[MAR]]="X"), "X", IF(AND('Inserimento dati'!$B$3=$J$2, Tabella3[[#This Row],[MER]]="X"), "X",IF(AND('Inserimento dati'!$B$3=$K$2, Tabella3[[#This Row],[GIO]]="X"), "X", IF(AND('Inserimento dati'!$B$3=$L$2, Tabella3[[#This Row],[VEN]]="X"), "X","")))))</f>
        <v/>
      </c>
      <c r="U489" s="54"/>
    </row>
    <row r="490" spans="1:21" ht="23.25" hidden="1" x14ac:dyDescent="0.25">
      <c r="A490" s="24"/>
      <c r="B490" s="24"/>
      <c r="C490" s="24" t="str">
        <f>IF(OR(Tabella3[[#This Row],[LUN]]="X",Tabella3[[#This Row],[MAR]]="X",Tabella3[[#This Row],[MER]]="X",Tabella3[[#This Row],[GIO]]="X",Tabella3[[#This Row],[VEN]]="X",),"X","")</f>
        <v/>
      </c>
      <c r="D490" s="25" t="s">
        <v>1619</v>
      </c>
      <c r="E490" s="26" t="s">
        <v>2813</v>
      </c>
      <c r="F490" s="26">
        <v>700</v>
      </c>
      <c r="G490" s="26" t="s">
        <v>2814</v>
      </c>
      <c r="H490" s="27"/>
      <c r="I490" s="27"/>
      <c r="J490" s="27"/>
      <c r="K490" s="27"/>
      <c r="L490" s="27"/>
      <c r="M490" s="26" t="s">
        <v>631</v>
      </c>
      <c r="N490" s="25"/>
      <c r="O490" s="25"/>
      <c r="P490" s="26"/>
      <c r="Q490" s="26"/>
      <c r="R490" s="28"/>
      <c r="S490" s="26"/>
      <c r="T490" s="30" t="str">
        <f ca="1">IF(AND('Inserimento dati'!$B$3=$H$2, Tabella3[[#This Row],[LUN]]="X"), "X",IF(AND('Inserimento dati'!$B$3=$I$2, Tabella3[[#This Row],[MAR]]="X"), "X", IF(AND('Inserimento dati'!$B$3=$J$2, Tabella3[[#This Row],[MER]]="X"), "X",IF(AND('Inserimento dati'!$B$3=$K$2, Tabella3[[#This Row],[GIO]]="X"), "X", IF(AND('Inserimento dati'!$B$3=$L$2, Tabella3[[#This Row],[VEN]]="X"), "X","")))))</f>
        <v/>
      </c>
      <c r="U490" s="54"/>
    </row>
    <row r="491" spans="1:21" ht="23.25" hidden="1" x14ac:dyDescent="0.25">
      <c r="A491" s="24"/>
      <c r="B491" s="24"/>
      <c r="C491" s="24" t="str">
        <f>IF(OR(Tabella3[[#This Row],[LUN]]="X",Tabella3[[#This Row],[MAR]]="X",Tabella3[[#This Row],[MER]]="X",Tabella3[[#This Row],[GIO]]="X",Tabella3[[#This Row],[VEN]]="X",),"X","")</f>
        <v/>
      </c>
      <c r="D491" s="25" t="s">
        <v>1619</v>
      </c>
      <c r="E491" s="26" t="s">
        <v>2828</v>
      </c>
      <c r="F491" s="26">
        <v>1100</v>
      </c>
      <c r="G491" s="26" t="s">
        <v>2829</v>
      </c>
      <c r="H491" s="27"/>
      <c r="I491" s="27"/>
      <c r="J491" s="27"/>
      <c r="K491" s="27"/>
      <c r="L491" s="27"/>
      <c r="M491" s="26" t="s">
        <v>631</v>
      </c>
      <c r="N491" s="25"/>
      <c r="O491" s="25"/>
      <c r="P491" s="26"/>
      <c r="Q491" s="26"/>
      <c r="R491" s="28"/>
      <c r="S491" s="26"/>
      <c r="T491" s="30" t="str">
        <f ca="1">IF(AND('Inserimento dati'!$B$3=$H$2, Tabella3[[#This Row],[LUN]]="X"), "X",IF(AND('Inserimento dati'!$B$3=$I$2, Tabella3[[#This Row],[MAR]]="X"), "X", IF(AND('Inserimento dati'!$B$3=$J$2, Tabella3[[#This Row],[MER]]="X"), "X",IF(AND('Inserimento dati'!$B$3=$K$2, Tabella3[[#This Row],[GIO]]="X"), "X", IF(AND('Inserimento dati'!$B$3=$L$2, Tabella3[[#This Row],[VEN]]="X"), "X","")))))</f>
        <v/>
      </c>
      <c r="U491" s="54"/>
    </row>
    <row r="492" spans="1:21" ht="23.25" hidden="1" x14ac:dyDescent="0.25">
      <c r="A492" s="24"/>
      <c r="B492" s="24"/>
      <c r="C492" s="24" t="str">
        <f>IF(OR(Tabella3[[#This Row],[LUN]]="X",Tabella3[[#This Row],[MAR]]="X",Tabella3[[#This Row],[MER]]="X",Tabella3[[#This Row],[GIO]]="X",Tabella3[[#This Row],[VEN]]="X",),"X","")</f>
        <v/>
      </c>
      <c r="D492" s="25" t="s">
        <v>1619</v>
      </c>
      <c r="E492" s="26" t="s">
        <v>2596</v>
      </c>
      <c r="F492" s="26">
        <v>1100</v>
      </c>
      <c r="G492" s="26" t="s">
        <v>2597</v>
      </c>
      <c r="H492" s="27"/>
      <c r="I492" s="27"/>
      <c r="J492" s="27"/>
      <c r="K492" s="27"/>
      <c r="L492" s="27"/>
      <c r="M492" s="26" t="s">
        <v>631</v>
      </c>
      <c r="N492" s="25"/>
      <c r="O492" s="25"/>
      <c r="P492" s="26"/>
      <c r="Q492" s="26"/>
      <c r="R492" s="28"/>
      <c r="S492" s="26"/>
      <c r="T492" s="30" t="str">
        <f ca="1">IF(AND('Inserimento dati'!$B$3=$H$2, Tabella3[[#This Row],[LUN]]="X"), "X",IF(AND('Inserimento dati'!$B$3=$I$2, Tabella3[[#This Row],[MAR]]="X"), "X", IF(AND('Inserimento dati'!$B$3=$J$2, Tabella3[[#This Row],[MER]]="X"), "X",IF(AND('Inserimento dati'!$B$3=$K$2, Tabella3[[#This Row],[GIO]]="X"), "X", IF(AND('Inserimento dati'!$B$3=$L$2, Tabella3[[#This Row],[VEN]]="X"), "X","")))))</f>
        <v/>
      </c>
      <c r="U492" s="54"/>
    </row>
    <row r="493" spans="1:21" ht="23.25" hidden="1" x14ac:dyDescent="0.25">
      <c r="A493" s="24"/>
      <c r="B493" s="24"/>
      <c r="C493" s="24" t="str">
        <f>IF(OR(Tabella3[[#This Row],[LUN]]="X",Tabella3[[#This Row],[MAR]]="X",Tabella3[[#This Row],[MER]]="X",Tabella3[[#This Row],[GIO]]="X",Tabella3[[#This Row],[VEN]]="X",),"X","")</f>
        <v/>
      </c>
      <c r="D493" s="25" t="s">
        <v>1619</v>
      </c>
      <c r="E493" s="26" t="s">
        <v>2872</v>
      </c>
      <c r="F493" s="26">
        <v>1200</v>
      </c>
      <c r="G493" s="26" t="s">
        <v>2873</v>
      </c>
      <c r="H493" s="27"/>
      <c r="I493" s="27"/>
      <c r="J493" s="27"/>
      <c r="K493" s="27"/>
      <c r="L493" s="27"/>
      <c r="M493" s="26" t="s">
        <v>631</v>
      </c>
      <c r="N493" s="25"/>
      <c r="O493" s="25"/>
      <c r="P493" s="26"/>
      <c r="Q493" s="26"/>
      <c r="R493" s="28"/>
      <c r="S493" s="26"/>
      <c r="T493" s="30" t="str">
        <f ca="1">IF(AND('Inserimento dati'!$B$3=$H$2, Tabella3[[#This Row],[LUN]]="X"), "X",IF(AND('Inserimento dati'!$B$3=$I$2, Tabella3[[#This Row],[MAR]]="X"), "X", IF(AND('Inserimento dati'!$B$3=$J$2, Tabella3[[#This Row],[MER]]="X"), "X",IF(AND('Inserimento dati'!$B$3=$K$2, Tabella3[[#This Row],[GIO]]="X"), "X", IF(AND('Inserimento dati'!$B$3=$L$2, Tabella3[[#This Row],[VEN]]="X"), "X","")))))</f>
        <v/>
      </c>
      <c r="U493" s="54"/>
    </row>
    <row r="494" spans="1:21" ht="23.25" hidden="1" x14ac:dyDescent="0.25">
      <c r="A494" s="24"/>
      <c r="B494" s="24"/>
      <c r="C494" s="24" t="str">
        <f>IF(OR(Tabella3[[#This Row],[LUN]]="X",Tabella3[[#This Row],[MAR]]="X",Tabella3[[#This Row],[MER]]="X",Tabella3[[#This Row],[GIO]]="X",Tabella3[[#This Row],[VEN]]="X",),"X","")</f>
        <v/>
      </c>
      <c r="D494" s="25" t="s">
        <v>1619</v>
      </c>
      <c r="E494" s="26" t="s">
        <v>2862</v>
      </c>
      <c r="F494" s="26">
        <v>1400</v>
      </c>
      <c r="G494" s="26" t="s">
        <v>2863</v>
      </c>
      <c r="H494" s="27"/>
      <c r="I494" s="27"/>
      <c r="J494" s="27"/>
      <c r="K494" s="27"/>
      <c r="L494" s="27"/>
      <c r="M494" s="26" t="s">
        <v>631</v>
      </c>
      <c r="N494" s="25"/>
      <c r="O494" s="25"/>
      <c r="P494" s="26"/>
      <c r="Q494" s="26"/>
      <c r="R494" s="28"/>
      <c r="S494" s="26"/>
      <c r="T494" s="30" t="str">
        <f ca="1">IF(AND('Inserimento dati'!$B$3=$H$2, Tabella3[[#This Row],[LUN]]="X"), "X",IF(AND('Inserimento dati'!$B$3=$I$2, Tabella3[[#This Row],[MAR]]="X"), "X", IF(AND('Inserimento dati'!$B$3=$J$2, Tabella3[[#This Row],[MER]]="X"), "X",IF(AND('Inserimento dati'!$B$3=$K$2, Tabella3[[#This Row],[GIO]]="X"), "X", IF(AND('Inserimento dati'!$B$3=$L$2, Tabella3[[#This Row],[VEN]]="X"), "X","")))))</f>
        <v/>
      </c>
      <c r="U494" s="54"/>
    </row>
    <row r="495" spans="1:21" ht="23.25" hidden="1" x14ac:dyDescent="0.25">
      <c r="A495" s="24"/>
      <c r="B495" s="24"/>
      <c r="C495" s="24" t="str">
        <f>IF(OR(Tabella3[[#This Row],[LUN]]="X",Tabella3[[#This Row],[MAR]]="X",Tabella3[[#This Row],[MER]]="X",Tabella3[[#This Row],[GIO]]="X",Tabella3[[#This Row],[VEN]]="X",),"X","")</f>
        <v/>
      </c>
      <c r="D495" s="25" t="s">
        <v>1619</v>
      </c>
      <c r="E495" s="26" t="s">
        <v>2816</v>
      </c>
      <c r="F495" s="26">
        <v>700</v>
      </c>
      <c r="G495" s="26" t="s">
        <v>2817</v>
      </c>
      <c r="H495" s="27"/>
      <c r="I495" s="27"/>
      <c r="J495" s="27"/>
      <c r="K495" s="27"/>
      <c r="L495" s="27"/>
      <c r="M495" s="26" t="s">
        <v>631</v>
      </c>
      <c r="N495" s="25"/>
      <c r="O495" s="25"/>
      <c r="P495" s="26"/>
      <c r="Q495" s="26"/>
      <c r="R495" s="28"/>
      <c r="S495" s="26"/>
      <c r="T495" s="30" t="str">
        <f ca="1">IF(AND('Inserimento dati'!$B$3=$H$2, Tabella3[[#This Row],[LUN]]="X"), "X",IF(AND('Inserimento dati'!$B$3=$I$2, Tabella3[[#This Row],[MAR]]="X"), "X", IF(AND('Inserimento dati'!$B$3=$J$2, Tabella3[[#This Row],[MER]]="X"), "X",IF(AND('Inserimento dati'!$B$3=$K$2, Tabella3[[#This Row],[GIO]]="X"), "X", IF(AND('Inserimento dati'!$B$3=$L$2, Tabella3[[#This Row],[VEN]]="X"), "X","")))))</f>
        <v/>
      </c>
      <c r="U495" s="54"/>
    </row>
    <row r="496" spans="1:21" ht="23.25" hidden="1" x14ac:dyDescent="0.25">
      <c r="A496" s="24"/>
      <c r="B496" s="24"/>
      <c r="C496" s="24" t="str">
        <f>IF(OR(Tabella3[[#This Row],[LUN]]="X",Tabella3[[#This Row],[MAR]]="X",Tabella3[[#This Row],[MER]]="X",Tabella3[[#This Row],[GIO]]="X",Tabella3[[#This Row],[VEN]]="X",),"X","")</f>
        <v/>
      </c>
      <c r="D496" s="25" t="s">
        <v>1619</v>
      </c>
      <c r="E496" s="26" t="s">
        <v>2820</v>
      </c>
      <c r="F496" s="26" t="s">
        <v>1672</v>
      </c>
      <c r="G496" s="26" t="s">
        <v>2821</v>
      </c>
      <c r="H496" s="27"/>
      <c r="I496" s="27"/>
      <c r="J496" s="27"/>
      <c r="K496" s="27"/>
      <c r="L496" s="27"/>
      <c r="M496" s="26" t="s">
        <v>631</v>
      </c>
      <c r="N496" s="25"/>
      <c r="O496" s="25"/>
      <c r="P496" s="26"/>
      <c r="Q496" s="26"/>
      <c r="R496" s="28"/>
      <c r="S496" s="26"/>
      <c r="T496" s="30" t="str">
        <f ca="1">IF(AND('Inserimento dati'!$B$3=$H$2, Tabella3[[#This Row],[LUN]]="X"), "X",IF(AND('Inserimento dati'!$B$3=$I$2, Tabella3[[#This Row],[MAR]]="X"), "X", IF(AND('Inserimento dati'!$B$3=$J$2, Tabella3[[#This Row],[MER]]="X"), "X",IF(AND('Inserimento dati'!$B$3=$K$2, Tabella3[[#This Row],[GIO]]="X"), "X", IF(AND('Inserimento dati'!$B$3=$L$2, Tabella3[[#This Row],[VEN]]="X"), "X","")))))</f>
        <v/>
      </c>
      <c r="U496" s="54"/>
    </row>
    <row r="497" spans="1:21" ht="23.25" hidden="1" x14ac:dyDescent="0.25">
      <c r="A497" s="24"/>
      <c r="B497" s="24"/>
      <c r="C497" s="24" t="str">
        <f>IF(OR(Tabella3[[#This Row],[LUN]]="X",Tabella3[[#This Row],[MAR]]="X",Tabella3[[#This Row],[MER]]="X",Tabella3[[#This Row],[GIO]]="X",Tabella3[[#This Row],[VEN]]="X",),"X","")</f>
        <v/>
      </c>
      <c r="D497" s="25" t="s">
        <v>1619</v>
      </c>
      <c r="E497" s="26" t="s">
        <v>2916</v>
      </c>
      <c r="F497" s="26">
        <v>800</v>
      </c>
      <c r="G497" s="26" t="s">
        <v>2917</v>
      </c>
      <c r="H497" s="27"/>
      <c r="I497" s="27"/>
      <c r="J497" s="27"/>
      <c r="K497" s="27"/>
      <c r="L497" s="27"/>
      <c r="M497" s="26" t="s">
        <v>631</v>
      </c>
      <c r="N497" s="25"/>
      <c r="O497" s="25"/>
      <c r="P497" s="26"/>
      <c r="Q497" s="26" t="s">
        <v>2918</v>
      </c>
      <c r="R497" s="28">
        <v>45985</v>
      </c>
      <c r="S497" s="26" t="s">
        <v>68</v>
      </c>
      <c r="T497" s="30" t="str">
        <f ca="1">IF(AND('Inserimento dati'!$B$3=$H$2, Tabella3[[#This Row],[LUN]]="X"), "X",IF(AND('Inserimento dati'!$B$3=$I$2, Tabella3[[#This Row],[MAR]]="X"), "X", IF(AND('Inserimento dati'!$B$3=$J$2, Tabella3[[#This Row],[MER]]="X"), "X",IF(AND('Inserimento dati'!$B$3=$K$2, Tabella3[[#This Row],[GIO]]="X"), "X", IF(AND('Inserimento dati'!$B$3=$L$2, Tabella3[[#This Row],[VEN]]="X"), "X","")))))</f>
        <v/>
      </c>
      <c r="U497" s="54"/>
    </row>
    <row r="498" spans="1:21" ht="23.25" hidden="1" x14ac:dyDescent="0.25">
      <c r="A498" s="24"/>
      <c r="B498" s="24"/>
      <c r="C498" s="24" t="str">
        <f>IF(OR(Tabella3[[#This Row],[LUN]]="X",Tabella3[[#This Row],[MAR]]="X",Tabella3[[#This Row],[MER]]="X",Tabella3[[#This Row],[GIO]]="X",Tabella3[[#This Row],[VEN]]="X",),"X","")</f>
        <v/>
      </c>
      <c r="D498" s="25" t="s">
        <v>1619</v>
      </c>
      <c r="E498" s="26" t="s">
        <v>2818</v>
      </c>
      <c r="F498" s="26">
        <v>700</v>
      </c>
      <c r="G498" s="26" t="s">
        <v>2819</v>
      </c>
      <c r="H498" s="27"/>
      <c r="I498" s="27"/>
      <c r="J498" s="27"/>
      <c r="K498" s="27"/>
      <c r="L498" s="27"/>
      <c r="M498" s="26" t="s">
        <v>631</v>
      </c>
      <c r="N498" s="25"/>
      <c r="O498" s="25"/>
      <c r="P498" s="26"/>
      <c r="Q498" s="26"/>
      <c r="R498" s="28"/>
      <c r="S498" s="26"/>
      <c r="T498" s="30" t="str">
        <f ca="1">IF(AND('Inserimento dati'!$B$3=$H$2, Tabella3[[#This Row],[LUN]]="X"), "X",IF(AND('Inserimento dati'!$B$3=$I$2, Tabella3[[#This Row],[MAR]]="X"), "X", IF(AND('Inserimento dati'!$B$3=$J$2, Tabella3[[#This Row],[MER]]="X"), "X",IF(AND('Inserimento dati'!$B$3=$K$2, Tabella3[[#This Row],[GIO]]="X"), "X", IF(AND('Inserimento dati'!$B$3=$L$2, Tabella3[[#This Row],[VEN]]="X"), "X","")))))</f>
        <v/>
      </c>
      <c r="U498" s="54"/>
    </row>
    <row r="499" spans="1:21" ht="23.25" hidden="1" x14ac:dyDescent="0.25">
      <c r="A499" s="24"/>
      <c r="B499" s="24"/>
      <c r="C499" s="24" t="str">
        <f>IF(OR(Tabella3[[#This Row],[LUN]]="X",Tabella3[[#This Row],[MAR]]="X",Tabella3[[#This Row],[MER]]="X",Tabella3[[#This Row],[GIO]]="X",Tabella3[[#This Row],[VEN]]="X",),"X","")</f>
        <v/>
      </c>
      <c r="D499" s="25" t="s">
        <v>1619</v>
      </c>
      <c r="E499" s="26" t="s">
        <v>2822</v>
      </c>
      <c r="F499" s="26">
        <v>800</v>
      </c>
      <c r="G499" s="26" t="s">
        <v>2823</v>
      </c>
      <c r="H499" s="27"/>
      <c r="I499" s="27"/>
      <c r="J499" s="27"/>
      <c r="K499" s="27"/>
      <c r="L499" s="27"/>
      <c r="M499" s="26" t="s">
        <v>631</v>
      </c>
      <c r="N499" s="25"/>
      <c r="O499" s="25"/>
      <c r="P499" s="26"/>
      <c r="Q499" s="26"/>
      <c r="R499" s="28"/>
      <c r="S499" s="26"/>
      <c r="T499" s="30" t="str">
        <f ca="1">IF(AND('Inserimento dati'!$B$3=$H$2, Tabella3[[#This Row],[LUN]]="X"), "X",IF(AND('Inserimento dati'!$B$3=$I$2, Tabella3[[#This Row],[MAR]]="X"), "X", IF(AND('Inserimento dati'!$B$3=$J$2, Tabella3[[#This Row],[MER]]="X"), "X",IF(AND('Inserimento dati'!$B$3=$K$2, Tabella3[[#This Row],[GIO]]="X"), "X", IF(AND('Inserimento dati'!$B$3=$L$2, Tabella3[[#This Row],[VEN]]="X"), "X","")))))</f>
        <v/>
      </c>
      <c r="U499" s="54"/>
    </row>
    <row r="500" spans="1:21" ht="23.25" hidden="1" x14ac:dyDescent="0.25">
      <c r="A500" s="24"/>
      <c r="B500" s="24"/>
      <c r="C500" s="24" t="str">
        <f>IF(OR(Tabella3[[#This Row],[LUN]]="X",Tabella3[[#This Row],[MAR]]="X",Tabella3[[#This Row],[MER]]="X",Tabella3[[#This Row],[GIO]]="X",Tabella3[[#This Row],[VEN]]="X",),"X","")</f>
        <v/>
      </c>
      <c r="D500" s="25" t="s">
        <v>1619</v>
      </c>
      <c r="E500" s="26" t="s">
        <v>2598</v>
      </c>
      <c r="F500" s="26">
        <v>700</v>
      </c>
      <c r="G500" s="26" t="s">
        <v>2599</v>
      </c>
      <c r="H500" s="27"/>
      <c r="I500" s="27"/>
      <c r="J500" s="27"/>
      <c r="K500" s="27"/>
      <c r="L500" s="27"/>
      <c r="M500" s="26" t="s">
        <v>631</v>
      </c>
      <c r="N500" s="25"/>
      <c r="O500" s="25"/>
      <c r="P500" s="26"/>
      <c r="Q500" s="26"/>
      <c r="R500" s="28"/>
      <c r="S500" s="26"/>
      <c r="T500" s="30" t="str">
        <f ca="1">IF(AND('Inserimento dati'!$B$3=$H$2, Tabella3[[#This Row],[LUN]]="X"), "X",IF(AND('Inserimento dati'!$B$3=$I$2, Tabella3[[#This Row],[MAR]]="X"), "X", IF(AND('Inserimento dati'!$B$3=$J$2, Tabella3[[#This Row],[MER]]="X"), "X",IF(AND('Inserimento dati'!$B$3=$K$2, Tabella3[[#This Row],[GIO]]="X"), "X", IF(AND('Inserimento dati'!$B$3=$L$2, Tabella3[[#This Row],[VEN]]="X"), "X","")))))</f>
        <v/>
      </c>
      <c r="U500" s="54"/>
    </row>
    <row r="501" spans="1:21" ht="23.25" hidden="1" x14ac:dyDescent="0.25">
      <c r="A501" s="24"/>
      <c r="B501" s="24"/>
      <c r="C501" s="24" t="str">
        <f>IF(OR(Tabella3[[#This Row],[LUN]]="X",Tabella3[[#This Row],[MAR]]="X",Tabella3[[#This Row],[MER]]="X",Tabella3[[#This Row],[GIO]]="X",Tabella3[[#This Row],[VEN]]="X",),"X","")</f>
        <v/>
      </c>
      <c r="D501" s="25" t="s">
        <v>1619</v>
      </c>
      <c r="E501" s="26" t="s">
        <v>2600</v>
      </c>
      <c r="F501" s="26">
        <v>1200</v>
      </c>
      <c r="G501" s="26" t="s">
        <v>2601</v>
      </c>
      <c r="H501" s="27"/>
      <c r="I501" s="27"/>
      <c r="J501" s="27"/>
      <c r="K501" s="27"/>
      <c r="L501" s="27"/>
      <c r="M501" s="26" t="s">
        <v>631</v>
      </c>
      <c r="N501" s="25"/>
      <c r="O501" s="25"/>
      <c r="P501" s="26"/>
      <c r="Q501" s="26"/>
      <c r="R501" s="28"/>
      <c r="S501" s="26"/>
      <c r="T501" s="30" t="str">
        <f ca="1">IF(AND('Inserimento dati'!$B$3=$H$2, Tabella3[[#This Row],[LUN]]="X"), "X",IF(AND('Inserimento dati'!$B$3=$I$2, Tabella3[[#This Row],[MAR]]="X"), "X", IF(AND('Inserimento dati'!$B$3=$J$2, Tabella3[[#This Row],[MER]]="X"), "X",IF(AND('Inserimento dati'!$B$3=$K$2, Tabella3[[#This Row],[GIO]]="X"), "X", IF(AND('Inserimento dati'!$B$3=$L$2, Tabella3[[#This Row],[VEN]]="X"), "X","")))))</f>
        <v/>
      </c>
      <c r="U501" s="54"/>
    </row>
    <row r="502" spans="1:21" ht="23.25" hidden="1" x14ac:dyDescent="0.25">
      <c r="A502" s="24"/>
      <c r="B502" s="24"/>
      <c r="C502" s="24" t="str">
        <f>IF(OR(Tabella3[[#This Row],[LUN]]="X",Tabella3[[#This Row],[MAR]]="X",Tabella3[[#This Row],[MER]]="X",Tabella3[[#This Row],[GIO]]="X",Tabella3[[#This Row],[VEN]]="X",),"X","")</f>
        <v/>
      </c>
      <c r="D502" s="25" t="s">
        <v>1619</v>
      </c>
      <c r="E502" s="26" t="s">
        <v>2807</v>
      </c>
      <c r="F502" s="26">
        <v>1200</v>
      </c>
      <c r="G502" s="26" t="s">
        <v>2808</v>
      </c>
      <c r="H502" s="27"/>
      <c r="I502" s="27"/>
      <c r="J502" s="27"/>
      <c r="K502" s="27"/>
      <c r="L502" s="27"/>
      <c r="M502" s="26" t="s">
        <v>631</v>
      </c>
      <c r="N502" s="25"/>
      <c r="O502" s="25"/>
      <c r="P502" s="26"/>
      <c r="Q502" s="26"/>
      <c r="R502" s="28"/>
      <c r="S502" s="26"/>
      <c r="T502" s="30" t="str">
        <f ca="1">IF(AND('Inserimento dati'!$B$3=$H$2, Tabella3[[#This Row],[LUN]]="X"), "X",IF(AND('Inserimento dati'!$B$3=$I$2, Tabella3[[#This Row],[MAR]]="X"), "X", IF(AND('Inserimento dati'!$B$3=$J$2, Tabella3[[#This Row],[MER]]="X"), "X",IF(AND('Inserimento dati'!$B$3=$K$2, Tabella3[[#This Row],[GIO]]="X"), "X", IF(AND('Inserimento dati'!$B$3=$L$2, Tabella3[[#This Row],[VEN]]="X"), "X","")))))</f>
        <v/>
      </c>
      <c r="U502" s="54"/>
    </row>
    <row r="503" spans="1:21" ht="30" hidden="1" x14ac:dyDescent="0.25">
      <c r="A503" s="24"/>
      <c r="B503" s="24"/>
      <c r="C503" s="24" t="str">
        <f>IF(OR(Tabella3[[#This Row],[LUN]]="X",Tabella3[[#This Row],[MAR]]="X",Tabella3[[#This Row],[MER]]="X",Tabella3[[#This Row],[GIO]]="X",Tabella3[[#This Row],[VEN]]="X",),"X","")</f>
        <v/>
      </c>
      <c r="D503" s="25" t="s">
        <v>1619</v>
      </c>
      <c r="E503" s="26" t="s">
        <v>2906</v>
      </c>
      <c r="F503" s="26">
        <v>1200</v>
      </c>
      <c r="G503" s="26" t="s">
        <v>2907</v>
      </c>
      <c r="H503" s="27"/>
      <c r="I503" s="27"/>
      <c r="J503" s="27"/>
      <c r="K503" s="27"/>
      <c r="L503" s="27"/>
      <c r="M503" s="26" t="s">
        <v>631</v>
      </c>
      <c r="N503" s="25"/>
      <c r="O503" s="25"/>
      <c r="P503" s="26"/>
      <c r="Q503" s="26"/>
      <c r="R503" s="28"/>
      <c r="S503" s="26"/>
      <c r="T503" s="30" t="str">
        <f ca="1">IF(AND('Inserimento dati'!$B$3=$H$2, Tabella3[[#This Row],[LUN]]="X"), "X",IF(AND('Inserimento dati'!$B$3=$I$2, Tabella3[[#This Row],[MAR]]="X"), "X", IF(AND('Inserimento dati'!$B$3=$J$2, Tabella3[[#This Row],[MER]]="X"), "X",IF(AND('Inserimento dati'!$B$3=$K$2, Tabella3[[#This Row],[GIO]]="X"), "X", IF(AND('Inserimento dati'!$B$3=$L$2, Tabella3[[#This Row],[VEN]]="X"), "X","")))))</f>
        <v/>
      </c>
      <c r="U503" s="54"/>
    </row>
    <row r="504" spans="1:21" ht="23.25" hidden="1" x14ac:dyDescent="0.25">
      <c r="A504" s="24"/>
      <c r="B504" s="24"/>
      <c r="C504" s="24" t="str">
        <f>IF(OR(Tabella3[[#This Row],[LUN]]="X",Tabella3[[#This Row],[MAR]]="X",Tabella3[[#This Row],[MER]]="X",Tabella3[[#This Row],[GIO]]="X",Tabella3[[#This Row],[VEN]]="X",),"X","")</f>
        <v/>
      </c>
      <c r="D504" s="25" t="s">
        <v>1619</v>
      </c>
      <c r="E504" s="26" t="s">
        <v>2798</v>
      </c>
      <c r="F504" s="26">
        <v>1200</v>
      </c>
      <c r="G504" s="26" t="s">
        <v>2799</v>
      </c>
      <c r="H504" s="27"/>
      <c r="I504" s="27"/>
      <c r="J504" s="27"/>
      <c r="K504" s="27"/>
      <c r="L504" s="27"/>
      <c r="M504" s="26" t="s">
        <v>631</v>
      </c>
      <c r="N504" s="25"/>
      <c r="O504" s="25"/>
      <c r="P504" s="26"/>
      <c r="Q504" s="26"/>
      <c r="R504" s="28"/>
      <c r="S504" s="26"/>
      <c r="T504" s="30" t="str">
        <f ca="1">IF(AND('Inserimento dati'!$B$3=$H$2, Tabella3[[#This Row],[LUN]]="X"), "X",IF(AND('Inserimento dati'!$B$3=$I$2, Tabella3[[#This Row],[MAR]]="X"), "X", IF(AND('Inserimento dati'!$B$3=$J$2, Tabella3[[#This Row],[MER]]="X"), "X",IF(AND('Inserimento dati'!$B$3=$K$2, Tabella3[[#This Row],[GIO]]="X"), "X", IF(AND('Inserimento dati'!$B$3=$L$2, Tabella3[[#This Row],[VEN]]="X"), "X","")))))</f>
        <v/>
      </c>
      <c r="U504" s="54"/>
    </row>
    <row r="505" spans="1:21" ht="30" hidden="1" x14ac:dyDescent="0.25">
      <c r="A505" s="24"/>
      <c r="B505" s="24"/>
      <c r="C505" s="24" t="str">
        <f>IF(OR(Tabella3[[#This Row],[LUN]]="X",Tabella3[[#This Row],[MAR]]="X",Tabella3[[#This Row],[MER]]="X",Tabella3[[#This Row],[GIO]]="X",Tabella3[[#This Row],[VEN]]="X",),"X","")</f>
        <v/>
      </c>
      <c r="D505" s="25" t="s">
        <v>1619</v>
      </c>
      <c r="E505" s="26" t="s">
        <v>2604</v>
      </c>
      <c r="F505" s="26">
        <v>1200</v>
      </c>
      <c r="G505" s="26" t="s">
        <v>2605</v>
      </c>
      <c r="H505" s="27"/>
      <c r="I505" s="27"/>
      <c r="J505" s="27"/>
      <c r="K505" s="27"/>
      <c r="L505" s="27"/>
      <c r="M505" s="26" t="s">
        <v>631</v>
      </c>
      <c r="N505" s="25"/>
      <c r="O505" s="25"/>
      <c r="P505" s="26"/>
      <c r="Q505" s="26"/>
      <c r="R505" s="28"/>
      <c r="S505" s="26"/>
      <c r="T505" s="30" t="str">
        <f ca="1">IF(AND('Inserimento dati'!$B$3=$H$2, Tabella3[[#This Row],[LUN]]="X"), "X",IF(AND('Inserimento dati'!$B$3=$I$2, Tabella3[[#This Row],[MAR]]="X"), "X", IF(AND('Inserimento dati'!$B$3=$J$2, Tabella3[[#This Row],[MER]]="X"), "X",IF(AND('Inserimento dati'!$B$3=$K$2, Tabella3[[#This Row],[GIO]]="X"), "X", IF(AND('Inserimento dati'!$B$3=$L$2, Tabella3[[#This Row],[VEN]]="X"), "X","")))))</f>
        <v/>
      </c>
      <c r="U505" s="54"/>
    </row>
    <row r="506" spans="1:21" ht="23.25" hidden="1" x14ac:dyDescent="0.25">
      <c r="A506" s="24"/>
      <c r="B506" s="24"/>
      <c r="C506" s="24" t="str">
        <f>IF(OR(Tabella3[[#This Row],[LUN]]="X",Tabella3[[#This Row],[MAR]]="X",Tabella3[[#This Row],[MER]]="X",Tabella3[[#This Row],[GIO]]="X",Tabella3[[#This Row],[VEN]]="X",),"X","")</f>
        <v/>
      </c>
      <c r="D506" s="25" t="s">
        <v>1619</v>
      </c>
      <c r="E506" s="26" t="s">
        <v>2802</v>
      </c>
      <c r="F506" s="26">
        <v>1400</v>
      </c>
      <c r="G506" s="26" t="s">
        <v>2803</v>
      </c>
      <c r="H506" s="27"/>
      <c r="I506" s="27"/>
      <c r="J506" s="27"/>
      <c r="K506" s="27"/>
      <c r="L506" s="27"/>
      <c r="M506" s="26" t="s">
        <v>631</v>
      </c>
      <c r="N506" s="25"/>
      <c r="O506" s="25"/>
      <c r="P506" s="26"/>
      <c r="Q506" s="26"/>
      <c r="R506" s="28"/>
      <c r="S506" s="26"/>
      <c r="T506" s="30" t="str">
        <f ca="1">IF(AND('Inserimento dati'!$B$3=$H$2, Tabella3[[#This Row],[LUN]]="X"), "X",IF(AND('Inserimento dati'!$B$3=$I$2, Tabella3[[#This Row],[MAR]]="X"), "X", IF(AND('Inserimento dati'!$B$3=$J$2, Tabella3[[#This Row],[MER]]="X"), "X",IF(AND('Inserimento dati'!$B$3=$K$2, Tabella3[[#This Row],[GIO]]="X"), "X", IF(AND('Inserimento dati'!$B$3=$L$2, Tabella3[[#This Row],[VEN]]="X"), "X","")))))</f>
        <v/>
      </c>
      <c r="U506" s="54"/>
    </row>
    <row r="507" spans="1:21" ht="30" hidden="1" x14ac:dyDescent="0.25">
      <c r="A507" s="24"/>
      <c r="B507" s="24"/>
      <c r="C507" s="24" t="str">
        <f>IF(OR(Tabella3[[#This Row],[LUN]]="X",Tabella3[[#This Row],[MAR]]="X",Tabella3[[#This Row],[MER]]="X",Tabella3[[#This Row],[GIO]]="X",Tabella3[[#This Row],[VEN]]="X",),"X","")</f>
        <v/>
      </c>
      <c r="D507" s="25" t="s">
        <v>1619</v>
      </c>
      <c r="E507" s="26" t="s">
        <v>2606</v>
      </c>
      <c r="F507" s="26">
        <v>1200</v>
      </c>
      <c r="G507" s="26" t="s">
        <v>2607</v>
      </c>
      <c r="H507" s="27"/>
      <c r="I507" s="27"/>
      <c r="J507" s="27"/>
      <c r="K507" s="27"/>
      <c r="L507" s="27"/>
      <c r="M507" s="26" t="s">
        <v>631</v>
      </c>
      <c r="N507" s="25"/>
      <c r="O507" s="25"/>
      <c r="P507" s="26"/>
      <c r="Q507" s="26"/>
      <c r="R507" s="28"/>
      <c r="S507" s="26"/>
      <c r="T507" s="30" t="str">
        <f ca="1">IF(AND('Inserimento dati'!$B$3=$H$2, Tabella3[[#This Row],[LUN]]="X"), "X",IF(AND('Inserimento dati'!$B$3=$I$2, Tabella3[[#This Row],[MAR]]="X"), "X", IF(AND('Inserimento dati'!$B$3=$J$2, Tabella3[[#This Row],[MER]]="X"), "X",IF(AND('Inserimento dati'!$B$3=$K$2, Tabella3[[#This Row],[GIO]]="X"), "X", IF(AND('Inserimento dati'!$B$3=$L$2, Tabella3[[#This Row],[VEN]]="X"), "X","")))))</f>
        <v/>
      </c>
      <c r="U507" s="54"/>
    </row>
    <row r="508" spans="1:21" ht="23.25" hidden="1" x14ac:dyDescent="0.25">
      <c r="A508" s="24"/>
      <c r="B508" s="24"/>
      <c r="C508" s="24" t="str">
        <f>IF(OR(Tabella3[[#This Row],[LUN]]="X",Tabella3[[#This Row],[MAR]]="X",Tabella3[[#This Row],[MER]]="X",Tabella3[[#This Row],[GIO]]="X",Tabella3[[#This Row],[VEN]]="X",),"X","")</f>
        <v/>
      </c>
      <c r="D508" s="25" t="s">
        <v>1619</v>
      </c>
      <c r="E508" s="26" t="s">
        <v>2795</v>
      </c>
      <c r="F508" s="26">
        <v>1200</v>
      </c>
      <c r="G508" s="26" t="s">
        <v>2796</v>
      </c>
      <c r="H508" s="27"/>
      <c r="I508" s="27"/>
      <c r="J508" s="27"/>
      <c r="K508" s="27"/>
      <c r="L508" s="27"/>
      <c r="M508" s="26" t="s">
        <v>631</v>
      </c>
      <c r="N508" s="25"/>
      <c r="O508" s="25"/>
      <c r="P508" s="26"/>
      <c r="Q508" s="26"/>
      <c r="R508" s="28"/>
      <c r="S508" s="26"/>
      <c r="T508" s="30" t="str">
        <f ca="1">IF(AND('Inserimento dati'!$B$3=$H$2, Tabella3[[#This Row],[LUN]]="X"), "X",IF(AND('Inserimento dati'!$B$3=$I$2, Tabella3[[#This Row],[MAR]]="X"), "X", IF(AND('Inserimento dati'!$B$3=$J$2, Tabella3[[#This Row],[MER]]="X"), "X",IF(AND('Inserimento dati'!$B$3=$K$2, Tabella3[[#This Row],[GIO]]="X"), "X", IF(AND('Inserimento dati'!$B$3=$L$2, Tabella3[[#This Row],[VEN]]="X"), "X","")))))</f>
        <v/>
      </c>
      <c r="U508" s="54"/>
    </row>
    <row r="509" spans="1:21" ht="23.25" hidden="1" x14ac:dyDescent="0.25">
      <c r="A509" s="24"/>
      <c r="B509" s="24"/>
      <c r="C509" s="24" t="str">
        <f>IF(OR(Tabella3[[#This Row],[LUN]]="X",Tabella3[[#This Row],[MAR]]="X",Tabella3[[#This Row],[MER]]="X",Tabella3[[#This Row],[GIO]]="X",Tabella3[[#This Row],[VEN]]="X",),"X","")</f>
        <v/>
      </c>
      <c r="D509" s="25" t="s">
        <v>1619</v>
      </c>
      <c r="E509" s="26" t="s">
        <v>2793</v>
      </c>
      <c r="F509" s="26">
        <v>1200</v>
      </c>
      <c r="G509" s="26" t="s">
        <v>2794</v>
      </c>
      <c r="H509" s="27"/>
      <c r="I509" s="27"/>
      <c r="J509" s="27"/>
      <c r="K509" s="27"/>
      <c r="L509" s="27"/>
      <c r="M509" s="26" t="s">
        <v>631</v>
      </c>
      <c r="N509" s="25"/>
      <c r="O509" s="25"/>
      <c r="P509" s="26"/>
      <c r="Q509" s="26"/>
      <c r="R509" s="28"/>
      <c r="S509" s="26"/>
      <c r="T509" s="30" t="str">
        <f ca="1">IF(AND('Inserimento dati'!$B$3=$H$2, Tabella3[[#This Row],[LUN]]="X"), "X",IF(AND('Inserimento dati'!$B$3=$I$2, Tabella3[[#This Row],[MAR]]="X"), "X", IF(AND('Inserimento dati'!$B$3=$J$2, Tabella3[[#This Row],[MER]]="X"), "X",IF(AND('Inserimento dati'!$B$3=$K$2, Tabella3[[#This Row],[GIO]]="X"), "X", IF(AND('Inserimento dati'!$B$3=$L$2, Tabella3[[#This Row],[VEN]]="X"), "X","")))))</f>
        <v/>
      </c>
      <c r="U509" s="54"/>
    </row>
    <row r="510" spans="1:21" ht="23.25" hidden="1" x14ac:dyDescent="0.25">
      <c r="A510" s="24"/>
      <c r="B510" s="24"/>
      <c r="C510" s="24" t="str">
        <f>IF(OR(Tabella3[[#This Row],[LUN]]="X",Tabella3[[#This Row],[MAR]]="X",Tabella3[[#This Row],[MER]]="X",Tabella3[[#This Row],[GIO]]="X",Tabella3[[#This Row],[VEN]]="X",),"X","")</f>
        <v/>
      </c>
      <c r="D510" s="25" t="s">
        <v>1619</v>
      </c>
      <c r="E510" s="26" t="s">
        <v>2789</v>
      </c>
      <c r="F510" s="26">
        <v>1200</v>
      </c>
      <c r="G510" s="26" t="s">
        <v>2790</v>
      </c>
      <c r="H510" s="27"/>
      <c r="I510" s="27"/>
      <c r="J510" s="27"/>
      <c r="K510" s="27"/>
      <c r="L510" s="27"/>
      <c r="M510" s="26" t="s">
        <v>631</v>
      </c>
      <c r="N510" s="25"/>
      <c r="O510" s="25"/>
      <c r="P510" s="26"/>
      <c r="Q510" s="26"/>
      <c r="R510" s="28"/>
      <c r="S510" s="26"/>
      <c r="T510" s="30" t="str">
        <f ca="1">IF(AND('Inserimento dati'!$B$3=$H$2, Tabella3[[#This Row],[LUN]]="X"), "X",IF(AND('Inserimento dati'!$B$3=$I$2, Tabella3[[#This Row],[MAR]]="X"), "X", IF(AND('Inserimento dati'!$B$3=$J$2, Tabella3[[#This Row],[MER]]="X"), "X",IF(AND('Inserimento dati'!$B$3=$K$2, Tabella3[[#This Row],[GIO]]="X"), "X", IF(AND('Inserimento dati'!$B$3=$L$2, Tabella3[[#This Row],[VEN]]="X"), "X","")))))</f>
        <v/>
      </c>
      <c r="U510" s="54"/>
    </row>
    <row r="511" spans="1:21" ht="23.25" hidden="1" x14ac:dyDescent="0.25">
      <c r="A511" s="24"/>
      <c r="B511" s="24"/>
      <c r="C511" s="24" t="str">
        <f>IF(OR(Tabella3[[#This Row],[LUN]]="X",Tabella3[[#This Row],[MAR]]="X",Tabella3[[#This Row],[MER]]="X",Tabella3[[#This Row],[GIO]]="X",Tabella3[[#This Row],[VEN]]="X",),"X","")</f>
        <v/>
      </c>
      <c r="D511" s="25" t="s">
        <v>1619</v>
      </c>
      <c r="E511" s="26" t="s">
        <v>2608</v>
      </c>
      <c r="F511" s="26">
        <v>1200</v>
      </c>
      <c r="G511" s="26" t="s">
        <v>2609</v>
      </c>
      <c r="H511" s="27"/>
      <c r="I511" s="27"/>
      <c r="J511" s="27"/>
      <c r="K511" s="27"/>
      <c r="L511" s="27"/>
      <c r="M511" s="26" t="s">
        <v>631</v>
      </c>
      <c r="N511" s="25"/>
      <c r="O511" s="25"/>
      <c r="P511" s="26"/>
      <c r="Q511" s="26"/>
      <c r="R511" s="28"/>
      <c r="S511" s="26"/>
      <c r="T511" s="30" t="str">
        <f ca="1">IF(AND('Inserimento dati'!$B$3=$H$2, Tabella3[[#This Row],[LUN]]="X"), "X",IF(AND('Inserimento dati'!$B$3=$I$2, Tabella3[[#This Row],[MAR]]="X"), "X", IF(AND('Inserimento dati'!$B$3=$J$2, Tabella3[[#This Row],[MER]]="X"), "X",IF(AND('Inserimento dati'!$B$3=$K$2, Tabella3[[#This Row],[GIO]]="X"), "X", IF(AND('Inserimento dati'!$B$3=$L$2, Tabella3[[#This Row],[VEN]]="X"), "X","")))))</f>
        <v/>
      </c>
      <c r="U511" s="54"/>
    </row>
    <row r="512" spans="1:21" ht="23.25" hidden="1" x14ac:dyDescent="0.25">
      <c r="A512" s="24"/>
      <c r="B512" s="24"/>
      <c r="C512" s="24" t="str">
        <f>IF(OR(Tabella3[[#This Row],[LUN]]="X",Tabella3[[#This Row],[MAR]]="X",Tabella3[[#This Row],[MER]]="X",Tabella3[[#This Row],[GIO]]="X",Tabella3[[#This Row],[VEN]]="X",),"X","")</f>
        <v/>
      </c>
      <c r="D512" s="25" t="s">
        <v>1619</v>
      </c>
      <c r="E512" s="26" t="s">
        <v>2785</v>
      </c>
      <c r="F512" s="26">
        <v>800</v>
      </c>
      <c r="G512" s="26" t="s">
        <v>2786</v>
      </c>
      <c r="H512" s="27"/>
      <c r="I512" s="27"/>
      <c r="J512" s="27"/>
      <c r="K512" s="27"/>
      <c r="L512" s="27"/>
      <c r="M512" s="26" t="s">
        <v>631</v>
      </c>
      <c r="N512" s="25"/>
      <c r="O512" s="25"/>
      <c r="P512" s="26"/>
      <c r="Q512" s="26"/>
      <c r="R512" s="28"/>
      <c r="S512" s="26"/>
      <c r="T512" s="30" t="str">
        <f ca="1">IF(AND('Inserimento dati'!$B$3=$H$2, Tabella3[[#This Row],[LUN]]="X"), "X",IF(AND('Inserimento dati'!$B$3=$I$2, Tabella3[[#This Row],[MAR]]="X"), "X", IF(AND('Inserimento dati'!$B$3=$J$2, Tabella3[[#This Row],[MER]]="X"), "X",IF(AND('Inserimento dati'!$B$3=$K$2, Tabella3[[#This Row],[GIO]]="X"), "X", IF(AND('Inserimento dati'!$B$3=$L$2, Tabella3[[#This Row],[VEN]]="X"), "X","")))))</f>
        <v/>
      </c>
      <c r="U512" s="54">
        <v>10233289</v>
      </c>
    </row>
    <row r="513" spans="1:21" ht="23.25" hidden="1" x14ac:dyDescent="0.25">
      <c r="A513" s="24"/>
      <c r="B513" s="24"/>
      <c r="C513" s="24" t="str">
        <f>IF(OR(Tabella3[[#This Row],[LUN]]="X",Tabella3[[#This Row],[MAR]]="X",Tabella3[[#This Row],[MER]]="X",Tabella3[[#This Row],[GIO]]="X",Tabella3[[#This Row],[VEN]]="X",),"X","")</f>
        <v/>
      </c>
      <c r="D513" s="25" t="s">
        <v>1619</v>
      </c>
      <c r="E513" s="26" t="s">
        <v>2610</v>
      </c>
      <c r="F513" s="26">
        <v>800</v>
      </c>
      <c r="G513" s="26" t="s">
        <v>2611</v>
      </c>
      <c r="H513" s="27"/>
      <c r="I513" s="27"/>
      <c r="J513" s="27"/>
      <c r="K513" s="27"/>
      <c r="L513" s="27"/>
      <c r="M513" s="26" t="s">
        <v>631</v>
      </c>
      <c r="N513" s="25"/>
      <c r="O513" s="25"/>
      <c r="P513" s="26"/>
      <c r="Q513" s="26"/>
      <c r="R513" s="28"/>
      <c r="S513" s="26"/>
      <c r="T513" s="30" t="str">
        <f ca="1">IF(AND('Inserimento dati'!$B$3=$H$2, Tabella3[[#This Row],[LUN]]="X"), "X",IF(AND('Inserimento dati'!$B$3=$I$2, Tabella3[[#This Row],[MAR]]="X"), "X", IF(AND('Inserimento dati'!$B$3=$J$2, Tabella3[[#This Row],[MER]]="X"), "X",IF(AND('Inserimento dati'!$B$3=$K$2, Tabella3[[#This Row],[GIO]]="X"), "X", IF(AND('Inserimento dati'!$B$3=$L$2, Tabella3[[#This Row],[VEN]]="X"), "X","")))))</f>
        <v/>
      </c>
      <c r="U513" s="54"/>
    </row>
    <row r="514" spans="1:21" ht="23.25" hidden="1" x14ac:dyDescent="0.25">
      <c r="A514" s="24"/>
      <c r="B514" s="24"/>
      <c r="C514" s="24" t="str">
        <f>IF(OR(Tabella3[[#This Row],[LUN]]="X",Tabella3[[#This Row],[MAR]]="X",Tabella3[[#This Row],[MER]]="X",Tabella3[[#This Row],[GIO]]="X",Tabella3[[#This Row],[VEN]]="X",),"X","")</f>
        <v/>
      </c>
      <c r="D514" s="25" t="s">
        <v>1619</v>
      </c>
      <c r="E514" s="26" t="s">
        <v>2787</v>
      </c>
      <c r="F514" s="26">
        <v>1200</v>
      </c>
      <c r="G514" s="26" t="s">
        <v>2788</v>
      </c>
      <c r="H514" s="27"/>
      <c r="I514" s="27"/>
      <c r="J514" s="27"/>
      <c r="K514" s="27"/>
      <c r="L514" s="27"/>
      <c r="M514" s="26" t="s">
        <v>631</v>
      </c>
      <c r="N514" s="25"/>
      <c r="O514" s="25"/>
      <c r="P514" s="26"/>
      <c r="Q514" s="26"/>
      <c r="R514" s="28"/>
      <c r="S514" s="26"/>
      <c r="T514" s="30" t="str">
        <f ca="1">IF(AND('Inserimento dati'!$B$3=$H$2, Tabella3[[#This Row],[LUN]]="X"), "X",IF(AND('Inserimento dati'!$B$3=$I$2, Tabella3[[#This Row],[MAR]]="X"), "X", IF(AND('Inserimento dati'!$B$3=$J$2, Tabella3[[#This Row],[MER]]="X"), "X",IF(AND('Inserimento dati'!$B$3=$K$2, Tabella3[[#This Row],[GIO]]="X"), "X", IF(AND('Inserimento dati'!$B$3=$L$2, Tabella3[[#This Row],[VEN]]="X"), "X","")))))</f>
        <v/>
      </c>
      <c r="U514" s="54" t="str">
        <f t="shared" ref="U514:U541" ca="1" si="13">IFERROR(MID(G514,_xlfn.AGGREGATE(15,6,(ROW(INDIRECT("1:"&amp;LEN(G514)-7)))/(ISNUMBER(--MID(G514,ROW(INDIRECT("1:"&amp;LEN(G514)-7)),8))),1),8),"")</f>
        <v/>
      </c>
    </row>
    <row r="515" spans="1:21" ht="23.25" hidden="1" x14ac:dyDescent="0.25">
      <c r="A515" s="24"/>
      <c r="B515" s="24"/>
      <c r="C515" s="24" t="str">
        <f>IF(OR(Tabella3[[#This Row],[LUN]]="X",Tabella3[[#This Row],[MAR]]="X",Tabella3[[#This Row],[MER]]="X",Tabella3[[#This Row],[GIO]]="X",Tabella3[[#This Row],[VEN]]="X",),"X","")</f>
        <v/>
      </c>
      <c r="D515" s="25" t="s">
        <v>1619</v>
      </c>
      <c r="E515" s="26" t="s">
        <v>2866</v>
      </c>
      <c r="F515" s="26">
        <v>1400</v>
      </c>
      <c r="G515" s="26" t="s">
        <v>2867</v>
      </c>
      <c r="H515" s="27"/>
      <c r="I515" s="27"/>
      <c r="J515" s="27"/>
      <c r="K515" s="27"/>
      <c r="L515" s="27"/>
      <c r="M515" s="26" t="s">
        <v>631</v>
      </c>
      <c r="N515" s="25"/>
      <c r="O515" s="25"/>
      <c r="P515" s="26"/>
      <c r="Q515" s="26"/>
      <c r="R515" s="28"/>
      <c r="S515" s="26"/>
      <c r="T515" s="30" t="str">
        <f ca="1">IF(AND('Inserimento dati'!$B$3=$H$2, Tabella3[[#This Row],[LUN]]="X"), "X",IF(AND('Inserimento dati'!$B$3=$I$2, Tabella3[[#This Row],[MAR]]="X"), "X", IF(AND('Inserimento dati'!$B$3=$J$2, Tabella3[[#This Row],[MER]]="X"), "X",IF(AND('Inserimento dati'!$B$3=$K$2, Tabella3[[#This Row],[GIO]]="X"), "X", IF(AND('Inserimento dati'!$B$3=$L$2, Tabella3[[#This Row],[VEN]]="X"), "X","")))))</f>
        <v/>
      </c>
      <c r="U515" s="54" t="str">
        <f t="shared" ca="1" si="13"/>
        <v>00000008</v>
      </c>
    </row>
    <row r="516" spans="1:21" ht="30" hidden="1" x14ac:dyDescent="0.25">
      <c r="A516" s="24"/>
      <c r="B516" s="24"/>
      <c r="C516" s="24" t="str">
        <f>IF(OR(Tabella3[[#This Row],[LUN]]="X",Tabella3[[#This Row],[MAR]]="X",Tabella3[[#This Row],[MER]]="X",Tabella3[[#This Row],[GIO]]="X",Tabella3[[#This Row],[VEN]]="X",),"X","")</f>
        <v/>
      </c>
      <c r="D516" s="25" t="s">
        <v>1619</v>
      </c>
      <c r="E516" s="26" t="s">
        <v>2775</v>
      </c>
      <c r="F516" s="26" t="s">
        <v>1648</v>
      </c>
      <c r="G516" s="26" t="s">
        <v>2776</v>
      </c>
      <c r="H516" s="27"/>
      <c r="I516" s="27"/>
      <c r="J516" s="27"/>
      <c r="K516" s="27"/>
      <c r="L516" s="27"/>
      <c r="M516" s="26" t="s">
        <v>631</v>
      </c>
      <c r="N516" s="25"/>
      <c r="O516" s="25"/>
      <c r="P516" s="26"/>
      <c r="Q516" s="26"/>
      <c r="R516" s="28"/>
      <c r="S516" s="26"/>
      <c r="T516" s="30" t="str">
        <f ca="1">IF(AND('Inserimento dati'!$B$3=$H$2, Tabella3[[#This Row],[LUN]]="X"), "X",IF(AND('Inserimento dati'!$B$3=$I$2, Tabella3[[#This Row],[MAR]]="X"), "X", IF(AND('Inserimento dati'!$B$3=$J$2, Tabella3[[#This Row],[MER]]="X"), "X",IF(AND('Inserimento dati'!$B$3=$K$2, Tabella3[[#This Row],[GIO]]="X"), "X", IF(AND('Inserimento dati'!$B$3=$L$2, Tabella3[[#This Row],[VEN]]="X"), "X","")))))</f>
        <v/>
      </c>
      <c r="U516" s="54" t="str">
        <f t="shared" ca="1" si="13"/>
        <v>00000009</v>
      </c>
    </row>
    <row r="517" spans="1:21" ht="23.25" hidden="1" x14ac:dyDescent="0.25">
      <c r="A517" s="24"/>
      <c r="B517" s="24"/>
      <c r="C517" s="24" t="str">
        <f>IF(OR(Tabella3[[#This Row],[LUN]]="X",Tabella3[[#This Row],[MAR]]="X",Tabella3[[#This Row],[MER]]="X",Tabella3[[#This Row],[GIO]]="X",Tabella3[[#This Row],[VEN]]="X",),"X","")</f>
        <v/>
      </c>
      <c r="D517" s="25" t="s">
        <v>1619</v>
      </c>
      <c r="E517" s="26" t="s">
        <v>2811</v>
      </c>
      <c r="F517" s="26">
        <v>800</v>
      </c>
      <c r="G517" s="26" t="s">
        <v>2812</v>
      </c>
      <c r="H517" s="27"/>
      <c r="I517" s="27"/>
      <c r="J517" s="27"/>
      <c r="K517" s="27"/>
      <c r="L517" s="27"/>
      <c r="M517" s="26" t="s">
        <v>631</v>
      </c>
      <c r="N517" s="25"/>
      <c r="O517" s="25"/>
      <c r="P517" s="26"/>
      <c r="Q517" s="26"/>
      <c r="R517" s="28"/>
      <c r="S517" s="26"/>
      <c r="T517" s="30" t="str">
        <f ca="1">IF(AND('Inserimento dati'!$B$3=$H$2, Tabella3[[#This Row],[LUN]]="X"), "X",IF(AND('Inserimento dati'!$B$3=$I$2, Tabella3[[#This Row],[MAR]]="X"), "X", IF(AND('Inserimento dati'!$B$3=$J$2, Tabella3[[#This Row],[MER]]="X"), "X",IF(AND('Inserimento dati'!$B$3=$K$2, Tabella3[[#This Row],[GIO]]="X"), "X", IF(AND('Inserimento dati'!$B$3=$L$2, Tabella3[[#This Row],[VEN]]="X"), "X","")))))</f>
        <v/>
      </c>
      <c r="U517" s="54" t="str">
        <f t="shared" ca="1" si="13"/>
        <v>10232989</v>
      </c>
    </row>
    <row r="518" spans="1:21" ht="23.25" hidden="1" x14ac:dyDescent="0.25">
      <c r="A518" s="24"/>
      <c r="B518" s="24"/>
      <c r="C518" s="24" t="str">
        <f>IF(OR(Tabella3[[#This Row],[LUN]]="X",Tabella3[[#This Row],[MAR]]="X",Tabella3[[#This Row],[MER]]="X",Tabella3[[#This Row],[GIO]]="X",Tabella3[[#This Row],[VEN]]="X",),"X","")</f>
        <v/>
      </c>
      <c r="D518" s="25" t="s">
        <v>1619</v>
      </c>
      <c r="E518" s="26" t="s">
        <v>2815</v>
      </c>
      <c r="F518" s="26">
        <v>800</v>
      </c>
      <c r="G518" s="26" t="s">
        <v>2568</v>
      </c>
      <c r="H518" s="27"/>
      <c r="I518" s="27"/>
      <c r="J518" s="27"/>
      <c r="K518" s="27"/>
      <c r="L518" s="27"/>
      <c r="M518" s="26" t="s">
        <v>631</v>
      </c>
      <c r="N518" s="25"/>
      <c r="O518" s="25"/>
      <c r="P518" s="26"/>
      <c r="Q518" s="26"/>
      <c r="R518" s="28"/>
      <c r="S518" s="26"/>
      <c r="T518" s="30" t="str">
        <f ca="1">IF(AND('Inserimento dati'!$B$3=$H$2, Tabella3[[#This Row],[LUN]]="X"), "X",IF(AND('Inserimento dati'!$B$3=$I$2, Tabella3[[#This Row],[MAR]]="X"), "X", IF(AND('Inserimento dati'!$B$3=$J$2, Tabella3[[#This Row],[MER]]="X"), "X",IF(AND('Inserimento dati'!$B$3=$K$2, Tabella3[[#This Row],[GIO]]="X"), "X", IF(AND('Inserimento dati'!$B$3=$L$2, Tabella3[[#This Row],[VEN]]="X"), "X","")))))</f>
        <v/>
      </c>
      <c r="U518" s="54" t="str">
        <f t="shared" ca="1" si="13"/>
        <v>10232988</v>
      </c>
    </row>
    <row r="519" spans="1:21" ht="23.25" hidden="1" x14ac:dyDescent="0.25">
      <c r="A519" s="24"/>
      <c r="B519" s="24"/>
      <c r="C519" s="24" t="str">
        <f>IF(OR(Tabella3[[#This Row],[LUN]]="X",Tabella3[[#This Row],[MAR]]="X",Tabella3[[#This Row],[MER]]="X",Tabella3[[#This Row],[GIO]]="X",Tabella3[[#This Row],[VEN]]="X",),"X","")</f>
        <v/>
      </c>
      <c r="D519" s="25" t="s">
        <v>1619</v>
      </c>
      <c r="E519" s="26" t="s">
        <v>2800</v>
      </c>
      <c r="F519" s="26">
        <v>1200</v>
      </c>
      <c r="G519" s="26" t="s">
        <v>2801</v>
      </c>
      <c r="H519" s="27"/>
      <c r="I519" s="27"/>
      <c r="J519" s="27"/>
      <c r="K519" s="27"/>
      <c r="L519" s="27"/>
      <c r="M519" s="26" t="s">
        <v>631</v>
      </c>
      <c r="N519" s="25"/>
      <c r="O519" s="25"/>
      <c r="P519" s="26"/>
      <c r="Q519" s="26"/>
      <c r="R519" s="28"/>
      <c r="S519" s="26"/>
      <c r="T519" s="30" t="str">
        <f ca="1">IF(AND('Inserimento dati'!$B$3=$H$2, Tabella3[[#This Row],[LUN]]="X"), "X",IF(AND('Inserimento dati'!$B$3=$I$2, Tabella3[[#This Row],[MAR]]="X"), "X", IF(AND('Inserimento dati'!$B$3=$J$2, Tabella3[[#This Row],[MER]]="X"), "X",IF(AND('Inserimento dati'!$B$3=$K$2, Tabella3[[#This Row],[GIO]]="X"), "X", IF(AND('Inserimento dati'!$B$3=$L$2, Tabella3[[#This Row],[VEN]]="X"), "X","")))))</f>
        <v/>
      </c>
      <c r="U519" s="54" t="str">
        <f t="shared" ca="1" si="13"/>
        <v/>
      </c>
    </row>
    <row r="520" spans="1:21" ht="23.25" hidden="1" x14ac:dyDescent="0.25">
      <c r="A520" s="24"/>
      <c r="B520" s="24"/>
      <c r="C520" s="24" t="str">
        <f>IF(OR(Tabella3[[#This Row],[LUN]]="X",Tabella3[[#This Row],[MAR]]="X",Tabella3[[#This Row],[MER]]="X",Tabella3[[#This Row],[GIO]]="X",Tabella3[[#This Row],[VEN]]="X",),"X","")</f>
        <v/>
      </c>
      <c r="D520" s="25" t="s">
        <v>1619</v>
      </c>
      <c r="E520" s="26" t="s">
        <v>2768</v>
      </c>
      <c r="F520" s="26">
        <v>1200</v>
      </c>
      <c r="G520" s="26" t="s">
        <v>2769</v>
      </c>
      <c r="H520" s="27"/>
      <c r="I520" s="27"/>
      <c r="J520" s="27"/>
      <c r="K520" s="27"/>
      <c r="L520" s="27"/>
      <c r="M520" s="26" t="s">
        <v>631</v>
      </c>
      <c r="N520" s="25"/>
      <c r="O520" s="25"/>
      <c r="P520" s="26"/>
      <c r="Q520" s="26"/>
      <c r="R520" s="28"/>
      <c r="S520" s="26"/>
      <c r="T520" s="30" t="str">
        <f ca="1">IF(AND('Inserimento dati'!$B$3=$H$2, Tabella3[[#This Row],[LUN]]="X"), "X",IF(AND('Inserimento dati'!$B$3=$I$2, Tabella3[[#This Row],[MAR]]="X"), "X", IF(AND('Inserimento dati'!$B$3=$J$2, Tabella3[[#This Row],[MER]]="X"), "X",IF(AND('Inserimento dati'!$B$3=$K$2, Tabella3[[#This Row],[GIO]]="X"), "X", IF(AND('Inserimento dati'!$B$3=$L$2, Tabella3[[#This Row],[VEN]]="X"), "X","")))))</f>
        <v/>
      </c>
      <c r="U520" s="54" t="str">
        <f t="shared" ca="1" si="13"/>
        <v/>
      </c>
    </row>
    <row r="521" spans="1:21" ht="30" hidden="1" x14ac:dyDescent="0.25">
      <c r="A521" s="24"/>
      <c r="B521" s="24"/>
      <c r="C521" s="24" t="str">
        <f>IF(OR(Tabella3[[#This Row],[LUN]]="X",Tabella3[[#This Row],[MAR]]="X",Tabella3[[#This Row],[MER]]="X",Tabella3[[#This Row],[GIO]]="X",Tabella3[[#This Row],[VEN]]="X",),"X","")</f>
        <v/>
      </c>
      <c r="D521" s="25" t="s">
        <v>1619</v>
      </c>
      <c r="E521" s="26" t="s">
        <v>2770</v>
      </c>
      <c r="F521" s="26">
        <v>800</v>
      </c>
      <c r="G521" s="26" t="s">
        <v>2771</v>
      </c>
      <c r="H521" s="27"/>
      <c r="I521" s="27"/>
      <c r="J521" s="27"/>
      <c r="K521" s="27"/>
      <c r="L521" s="27"/>
      <c r="M521" s="26" t="s">
        <v>631</v>
      </c>
      <c r="N521" s="25"/>
      <c r="O521" s="25"/>
      <c r="P521" s="26"/>
      <c r="Q521" s="26"/>
      <c r="R521" s="28"/>
      <c r="S521" s="26"/>
      <c r="T521" s="30" t="str">
        <f ca="1">IF(AND('Inserimento dati'!$B$3=$H$2, Tabella3[[#This Row],[LUN]]="X"), "X",IF(AND('Inserimento dati'!$B$3=$I$2, Tabella3[[#This Row],[MAR]]="X"), "X", IF(AND('Inserimento dati'!$B$3=$J$2, Tabella3[[#This Row],[MER]]="X"), "X",IF(AND('Inserimento dati'!$B$3=$K$2, Tabella3[[#This Row],[GIO]]="X"), "X", IF(AND('Inserimento dati'!$B$3=$L$2, Tabella3[[#This Row],[VEN]]="X"), "X","")))))</f>
        <v/>
      </c>
      <c r="U521" s="54" t="str">
        <f t="shared" ca="1" si="13"/>
        <v>18000158</v>
      </c>
    </row>
    <row r="522" spans="1:21" ht="23.25" hidden="1" x14ac:dyDescent="0.25">
      <c r="A522" s="24"/>
      <c r="B522" s="24"/>
      <c r="C522" s="24" t="str">
        <f>IF(OR(Tabella3[[#This Row],[LUN]]="X",Tabella3[[#This Row],[MAR]]="X",Tabella3[[#This Row],[MER]]="X",Tabella3[[#This Row],[GIO]]="X",Tabella3[[#This Row],[VEN]]="X",),"X","")</f>
        <v/>
      </c>
      <c r="D522" s="25" t="s">
        <v>1619</v>
      </c>
      <c r="E522" s="26" t="s">
        <v>2772</v>
      </c>
      <c r="F522" s="26">
        <v>800</v>
      </c>
      <c r="G522" s="26" t="s">
        <v>2516</v>
      </c>
      <c r="H522" s="27"/>
      <c r="I522" s="27"/>
      <c r="J522" s="27"/>
      <c r="K522" s="27"/>
      <c r="L522" s="27"/>
      <c r="M522" s="26" t="s">
        <v>631</v>
      </c>
      <c r="N522" s="25"/>
      <c r="O522" s="25"/>
      <c r="P522" s="26"/>
      <c r="Q522" s="26"/>
      <c r="R522" s="28"/>
      <c r="S522" s="26"/>
      <c r="T522" s="30" t="str">
        <f ca="1">IF(AND('Inserimento dati'!$B$3=$H$2, Tabella3[[#This Row],[LUN]]="X"), "X",IF(AND('Inserimento dati'!$B$3=$I$2, Tabella3[[#This Row],[MAR]]="X"), "X", IF(AND('Inserimento dati'!$B$3=$J$2, Tabella3[[#This Row],[MER]]="X"), "X",IF(AND('Inserimento dati'!$B$3=$K$2, Tabella3[[#This Row],[GIO]]="X"), "X", IF(AND('Inserimento dati'!$B$3=$L$2, Tabella3[[#This Row],[VEN]]="X"), "X","")))))</f>
        <v/>
      </c>
      <c r="U522" s="54" t="str">
        <f t="shared" ca="1" si="13"/>
        <v>10232875</v>
      </c>
    </row>
    <row r="523" spans="1:21" ht="23.25" hidden="1" x14ac:dyDescent="0.25">
      <c r="A523" s="24"/>
      <c r="B523" s="24"/>
      <c r="C523" s="24" t="str">
        <f>IF(OR(Tabella3[[#This Row],[LUN]]="X",Tabella3[[#This Row],[MAR]]="X",Tabella3[[#This Row],[MER]]="X",Tabella3[[#This Row],[GIO]]="X",Tabella3[[#This Row],[VEN]]="X",),"X","")</f>
        <v/>
      </c>
      <c r="D523" s="25" t="s">
        <v>1619</v>
      </c>
      <c r="E523" s="26" t="s">
        <v>2773</v>
      </c>
      <c r="F523" s="26">
        <v>800</v>
      </c>
      <c r="G523" s="26" t="s">
        <v>2514</v>
      </c>
      <c r="H523" s="27"/>
      <c r="I523" s="27"/>
      <c r="J523" s="27"/>
      <c r="K523" s="27"/>
      <c r="L523" s="27"/>
      <c r="M523" s="26" t="s">
        <v>631</v>
      </c>
      <c r="N523" s="25"/>
      <c r="O523" s="25"/>
      <c r="P523" s="26"/>
      <c r="Q523" s="26"/>
      <c r="R523" s="28"/>
      <c r="S523" s="26"/>
      <c r="T523" s="30" t="str">
        <f ca="1">IF(AND('Inserimento dati'!$B$3=$H$2, Tabella3[[#This Row],[LUN]]="X"), "X",IF(AND('Inserimento dati'!$B$3=$I$2, Tabella3[[#This Row],[MAR]]="X"), "X", IF(AND('Inserimento dati'!$B$3=$J$2, Tabella3[[#This Row],[MER]]="X"), "X",IF(AND('Inserimento dati'!$B$3=$K$2, Tabella3[[#This Row],[GIO]]="X"), "X", IF(AND('Inserimento dati'!$B$3=$L$2, Tabella3[[#This Row],[VEN]]="X"), "X","")))))</f>
        <v/>
      </c>
      <c r="U523" s="54" t="str">
        <f t="shared" ca="1" si="13"/>
        <v>10232874</v>
      </c>
    </row>
    <row r="524" spans="1:21" ht="23.25" hidden="1" x14ac:dyDescent="0.25">
      <c r="A524" s="24"/>
      <c r="B524" s="24"/>
      <c r="C524" s="24" t="str">
        <f>IF(OR(Tabella3[[#This Row],[LUN]]="X",Tabella3[[#This Row],[MAR]]="X",Tabella3[[#This Row],[MER]]="X",Tabella3[[#This Row],[GIO]]="X",Tabella3[[#This Row],[VEN]]="X",),"X","")</f>
        <v/>
      </c>
      <c r="D524" s="25" t="s">
        <v>1619</v>
      </c>
      <c r="E524" s="26" t="s">
        <v>2774</v>
      </c>
      <c r="F524" s="26">
        <v>800</v>
      </c>
      <c r="G524" s="26" t="s">
        <v>2518</v>
      </c>
      <c r="H524" s="27"/>
      <c r="I524" s="27"/>
      <c r="J524" s="27"/>
      <c r="K524" s="27"/>
      <c r="L524" s="27"/>
      <c r="M524" s="26" t="s">
        <v>631</v>
      </c>
      <c r="N524" s="25"/>
      <c r="O524" s="25"/>
      <c r="P524" s="26"/>
      <c r="Q524" s="26"/>
      <c r="R524" s="28"/>
      <c r="S524" s="26"/>
      <c r="T524" s="30" t="str">
        <f ca="1">IF(AND('Inserimento dati'!$B$3=$H$2, Tabella3[[#This Row],[LUN]]="X"), "X",IF(AND('Inserimento dati'!$B$3=$I$2, Tabella3[[#This Row],[MAR]]="X"), "X", IF(AND('Inserimento dati'!$B$3=$J$2, Tabella3[[#This Row],[MER]]="X"), "X",IF(AND('Inserimento dati'!$B$3=$K$2, Tabella3[[#This Row],[GIO]]="X"), "X", IF(AND('Inserimento dati'!$B$3=$L$2, Tabella3[[#This Row],[VEN]]="X"), "X","")))))</f>
        <v/>
      </c>
      <c r="U524" s="54" t="str">
        <f t="shared" ca="1" si="13"/>
        <v>10232873</v>
      </c>
    </row>
    <row r="525" spans="1:21" ht="23.25" hidden="1" x14ac:dyDescent="0.25">
      <c r="A525" s="24"/>
      <c r="B525" s="24"/>
      <c r="C525" s="24" t="str">
        <f>IF(OR(Tabella3[[#This Row],[LUN]]="X",Tabella3[[#This Row],[MAR]]="X",Tabella3[[#This Row],[MER]]="X",Tabella3[[#This Row],[GIO]]="X",Tabella3[[#This Row],[VEN]]="X",),"X","")</f>
        <v/>
      </c>
      <c r="D525" s="25" t="s">
        <v>1619</v>
      </c>
      <c r="E525" s="26" t="s">
        <v>2804</v>
      </c>
      <c r="F525" s="26">
        <v>700</v>
      </c>
      <c r="G525" s="26" t="s">
        <v>2805</v>
      </c>
      <c r="H525" s="27"/>
      <c r="I525" s="27"/>
      <c r="J525" s="27"/>
      <c r="K525" s="27"/>
      <c r="L525" s="27"/>
      <c r="M525" s="26" t="s">
        <v>631</v>
      </c>
      <c r="N525" s="25"/>
      <c r="O525" s="25"/>
      <c r="P525" s="26"/>
      <c r="Q525" s="26" t="s">
        <v>2806</v>
      </c>
      <c r="R525" s="28">
        <v>45946</v>
      </c>
      <c r="S525" s="26" t="s">
        <v>68</v>
      </c>
      <c r="T525" s="30" t="str">
        <f ca="1">IF(AND('Inserimento dati'!$B$3=$H$2, Tabella3[[#This Row],[LUN]]="X"), "X",IF(AND('Inserimento dati'!$B$3=$I$2, Tabella3[[#This Row],[MAR]]="X"), "X", IF(AND('Inserimento dati'!$B$3=$J$2, Tabella3[[#This Row],[MER]]="X"), "X",IF(AND('Inserimento dati'!$B$3=$K$2, Tabella3[[#This Row],[GIO]]="X"), "X", IF(AND('Inserimento dati'!$B$3=$L$2, Tabella3[[#This Row],[VEN]]="X"), "X","")))))</f>
        <v/>
      </c>
      <c r="U525" s="54" t="str">
        <f t="shared" ca="1" si="13"/>
        <v>10232831</v>
      </c>
    </row>
    <row r="526" spans="1:21" ht="23.25" hidden="1" x14ac:dyDescent="0.25">
      <c r="A526" s="24"/>
      <c r="B526" s="24"/>
      <c r="C526" s="24" t="str">
        <f>IF(OR(Tabella3[[#This Row],[LUN]]="X",Tabella3[[#This Row],[MAR]]="X",Tabella3[[#This Row],[MER]]="X",Tabella3[[#This Row],[GIO]]="X",Tabella3[[#This Row],[VEN]]="X",),"X","")</f>
        <v/>
      </c>
      <c r="D526" s="25" t="s">
        <v>1619</v>
      </c>
      <c r="E526" s="26" t="s">
        <v>2809</v>
      </c>
      <c r="F526" s="26">
        <v>1200</v>
      </c>
      <c r="G526" s="26" t="s">
        <v>2810</v>
      </c>
      <c r="H526" s="27"/>
      <c r="I526" s="27"/>
      <c r="J526" s="27"/>
      <c r="K526" s="27"/>
      <c r="L526" s="27"/>
      <c r="M526" s="26" t="s">
        <v>631</v>
      </c>
      <c r="N526" s="25"/>
      <c r="O526" s="25"/>
      <c r="P526" s="26"/>
      <c r="Q526" s="26"/>
      <c r="R526" s="28"/>
      <c r="S526" s="26"/>
      <c r="T526" s="30" t="str">
        <f ca="1">IF(AND('Inserimento dati'!$B$3=$H$2, Tabella3[[#This Row],[LUN]]="X"), "X",IF(AND('Inserimento dati'!$B$3=$I$2, Tabella3[[#This Row],[MAR]]="X"), "X", IF(AND('Inserimento dati'!$B$3=$J$2, Tabella3[[#This Row],[MER]]="X"), "X",IF(AND('Inserimento dati'!$B$3=$K$2, Tabella3[[#This Row],[GIO]]="X"), "X", IF(AND('Inserimento dati'!$B$3=$L$2, Tabella3[[#This Row],[VEN]]="X"), "X","")))))</f>
        <v/>
      </c>
      <c r="U526" s="54" t="str">
        <f t="shared" ca="1" si="13"/>
        <v>10232774</v>
      </c>
    </row>
    <row r="527" spans="1:21" ht="23.25" hidden="1" x14ac:dyDescent="0.25">
      <c r="A527" s="24"/>
      <c r="B527" s="24"/>
      <c r="C527" s="24" t="str">
        <f>IF(OR(Tabella3[[#This Row],[LUN]]="X",Tabella3[[#This Row],[MAR]]="X",Tabella3[[#This Row],[MER]]="X",Tabella3[[#This Row],[GIO]]="X",Tabella3[[#This Row],[VEN]]="X",),"X","")</f>
        <v/>
      </c>
      <c r="D527" s="25" t="s">
        <v>1619</v>
      </c>
      <c r="E527" s="26" t="s">
        <v>2783</v>
      </c>
      <c r="F527" s="26">
        <v>1200</v>
      </c>
      <c r="G527" s="26" t="s">
        <v>2784</v>
      </c>
      <c r="H527" s="27"/>
      <c r="I527" s="27"/>
      <c r="J527" s="27"/>
      <c r="K527" s="27"/>
      <c r="L527" s="27"/>
      <c r="M527" s="26" t="s">
        <v>631</v>
      </c>
      <c r="N527" s="25"/>
      <c r="O527" s="25"/>
      <c r="P527" s="26"/>
      <c r="Q527" s="26"/>
      <c r="R527" s="28"/>
      <c r="S527" s="26"/>
      <c r="T527" s="30" t="str">
        <f ca="1">IF(AND('Inserimento dati'!$B$3=$H$2, Tabella3[[#This Row],[LUN]]="X"), "X",IF(AND('Inserimento dati'!$B$3=$I$2, Tabella3[[#This Row],[MAR]]="X"), "X", IF(AND('Inserimento dati'!$B$3=$J$2, Tabella3[[#This Row],[MER]]="X"), "X",IF(AND('Inserimento dati'!$B$3=$K$2, Tabella3[[#This Row],[GIO]]="X"), "X", IF(AND('Inserimento dati'!$B$3=$L$2, Tabella3[[#This Row],[VEN]]="X"), "X","")))))</f>
        <v/>
      </c>
      <c r="U527" s="54" t="str">
        <f t="shared" ca="1" si="13"/>
        <v>10232773</v>
      </c>
    </row>
    <row r="528" spans="1:21" ht="23.25" hidden="1" x14ac:dyDescent="0.25">
      <c r="A528" s="24"/>
      <c r="B528" s="24"/>
      <c r="C528" s="24" t="str">
        <f>IF(OR(Tabella3[[#This Row],[LUN]]="X",Tabella3[[#This Row],[MAR]]="X",Tabella3[[#This Row],[MER]]="X",Tabella3[[#This Row],[GIO]]="X",Tabella3[[#This Row],[VEN]]="X",),"X","")</f>
        <v/>
      </c>
      <c r="D528" s="25" t="s">
        <v>1619</v>
      </c>
      <c r="E528" s="26" t="s">
        <v>2781</v>
      </c>
      <c r="F528" s="26">
        <v>1200</v>
      </c>
      <c r="G528" s="26" t="s">
        <v>2782</v>
      </c>
      <c r="H528" s="27"/>
      <c r="I528" s="27"/>
      <c r="J528" s="27"/>
      <c r="K528" s="27"/>
      <c r="L528" s="27"/>
      <c r="M528" s="26" t="s">
        <v>631</v>
      </c>
      <c r="N528" s="25"/>
      <c r="O528" s="25"/>
      <c r="P528" s="26"/>
      <c r="Q528" s="26"/>
      <c r="R528" s="28"/>
      <c r="S528" s="26"/>
      <c r="T528" s="30" t="str">
        <f ca="1">IF(AND('Inserimento dati'!$B$3=$H$2, Tabella3[[#This Row],[LUN]]="X"), "X",IF(AND('Inserimento dati'!$B$3=$I$2, Tabella3[[#This Row],[MAR]]="X"), "X", IF(AND('Inserimento dati'!$B$3=$J$2, Tabella3[[#This Row],[MER]]="X"), "X",IF(AND('Inserimento dati'!$B$3=$K$2, Tabella3[[#This Row],[GIO]]="X"), "X", IF(AND('Inserimento dati'!$B$3=$L$2, Tabella3[[#This Row],[VEN]]="X"), "X","")))))</f>
        <v/>
      </c>
      <c r="U528" s="54" t="str">
        <f t="shared" ca="1" si="13"/>
        <v>10232772</v>
      </c>
    </row>
    <row r="529" spans="1:21" ht="23.25" hidden="1" x14ac:dyDescent="0.25">
      <c r="A529" s="24"/>
      <c r="B529" s="24"/>
      <c r="C529" s="24" t="str">
        <f>IF(OR(Tabella3[[#This Row],[LUN]]="X",Tabella3[[#This Row],[MAR]]="X",Tabella3[[#This Row],[MER]]="X",Tabella3[[#This Row],[GIO]]="X",Tabella3[[#This Row],[VEN]]="X",),"X","")</f>
        <v/>
      </c>
      <c r="D529" s="25" t="s">
        <v>1619</v>
      </c>
      <c r="E529" s="26" t="s">
        <v>2779</v>
      </c>
      <c r="F529" s="26">
        <v>1200</v>
      </c>
      <c r="G529" s="26" t="s">
        <v>2780</v>
      </c>
      <c r="H529" s="27"/>
      <c r="I529" s="27"/>
      <c r="J529" s="27"/>
      <c r="K529" s="27"/>
      <c r="L529" s="27"/>
      <c r="M529" s="26" t="s">
        <v>631</v>
      </c>
      <c r="N529" s="25"/>
      <c r="O529" s="25"/>
      <c r="P529" s="26"/>
      <c r="Q529" s="26"/>
      <c r="R529" s="28"/>
      <c r="S529" s="26"/>
      <c r="T529" s="30" t="str">
        <f ca="1">IF(AND('Inserimento dati'!$B$3=$H$2, Tabella3[[#This Row],[LUN]]="X"), "X",IF(AND('Inserimento dati'!$B$3=$I$2, Tabella3[[#This Row],[MAR]]="X"), "X", IF(AND('Inserimento dati'!$B$3=$J$2, Tabella3[[#This Row],[MER]]="X"), "X",IF(AND('Inserimento dati'!$B$3=$K$2, Tabella3[[#This Row],[GIO]]="X"), "X", IF(AND('Inserimento dati'!$B$3=$L$2, Tabella3[[#This Row],[VEN]]="X"), "X","")))))</f>
        <v/>
      </c>
      <c r="U529" s="54" t="str">
        <f t="shared" ca="1" si="13"/>
        <v>10232771</v>
      </c>
    </row>
    <row r="530" spans="1:21" ht="23.25" hidden="1" x14ac:dyDescent="0.25">
      <c r="A530" s="24"/>
      <c r="B530" s="24"/>
      <c r="C530" s="24" t="str">
        <f>IF(OR(Tabella3[[#This Row],[LUN]]="X",Tabella3[[#This Row],[MAR]]="X",Tabella3[[#This Row],[MER]]="X",Tabella3[[#This Row],[GIO]]="X",Tabella3[[#This Row],[VEN]]="X",),"X","")</f>
        <v/>
      </c>
      <c r="D530" s="25" t="s">
        <v>1619</v>
      </c>
      <c r="E530" s="26" t="s">
        <v>2868</v>
      </c>
      <c r="F530" s="26">
        <v>700</v>
      </c>
      <c r="G530" s="26" t="s">
        <v>2869</v>
      </c>
      <c r="H530" s="27"/>
      <c r="I530" s="27"/>
      <c r="J530" s="27"/>
      <c r="K530" s="27"/>
      <c r="L530" s="27"/>
      <c r="M530" s="26" t="s">
        <v>631</v>
      </c>
      <c r="N530" s="25"/>
      <c r="O530" s="25"/>
      <c r="P530" s="26"/>
      <c r="Q530" s="26"/>
      <c r="R530" s="28"/>
      <c r="S530" s="26"/>
      <c r="T530" s="30" t="str">
        <f ca="1">IF(AND('Inserimento dati'!$B$3=$H$2, Tabella3[[#This Row],[LUN]]="X"), "X",IF(AND('Inserimento dati'!$B$3=$I$2, Tabella3[[#This Row],[MAR]]="X"), "X", IF(AND('Inserimento dati'!$B$3=$J$2, Tabella3[[#This Row],[MER]]="X"), "X",IF(AND('Inserimento dati'!$B$3=$K$2, Tabella3[[#This Row],[GIO]]="X"), "X", IF(AND('Inserimento dati'!$B$3=$L$2, Tabella3[[#This Row],[VEN]]="X"), "X","")))))</f>
        <v/>
      </c>
      <c r="U530" s="84" t="str">
        <f t="shared" ca="1" si="13"/>
        <v>00000006</v>
      </c>
    </row>
    <row r="531" spans="1:21" ht="23.25" hidden="1" x14ac:dyDescent="0.25">
      <c r="A531" s="24"/>
      <c r="B531" s="24"/>
      <c r="C531" s="24" t="str">
        <f>IF(OR(Tabella3[[#This Row],[LUN]]="X",Tabella3[[#This Row],[MAR]]="X",Tabella3[[#This Row],[MER]]="X",Tabella3[[#This Row],[GIO]]="X",Tabella3[[#This Row],[VEN]]="X",),"X","")</f>
        <v/>
      </c>
      <c r="D531" s="25" t="s">
        <v>1619</v>
      </c>
      <c r="E531" s="26" t="s">
        <v>2842</v>
      </c>
      <c r="F531" s="26">
        <v>1800</v>
      </c>
      <c r="G531" s="26" t="s">
        <v>2843</v>
      </c>
      <c r="H531" s="27"/>
      <c r="I531" s="27"/>
      <c r="J531" s="27"/>
      <c r="K531" s="27"/>
      <c r="L531" s="27"/>
      <c r="M531" s="26" t="s">
        <v>631</v>
      </c>
      <c r="N531" s="25"/>
      <c r="O531" s="25"/>
      <c r="P531" s="26"/>
      <c r="Q531" s="26"/>
      <c r="R531" s="28"/>
      <c r="S531" s="26"/>
      <c r="T531" s="30" t="str">
        <f ca="1">IF(AND('Inserimento dati'!$B$3=$H$2, Tabella3[[#This Row],[LUN]]="X"), "X",IF(AND('Inserimento dati'!$B$3=$I$2, Tabella3[[#This Row],[MAR]]="X"), "X", IF(AND('Inserimento dati'!$B$3=$J$2, Tabella3[[#This Row],[MER]]="X"), "X",IF(AND('Inserimento dati'!$B$3=$K$2, Tabella3[[#This Row],[GIO]]="X"), "X", IF(AND('Inserimento dati'!$B$3=$L$2, Tabella3[[#This Row],[VEN]]="X"), "X","")))))</f>
        <v/>
      </c>
      <c r="U531" s="54" t="str">
        <f t="shared" ca="1" si="13"/>
        <v>10232689</v>
      </c>
    </row>
    <row r="532" spans="1:21" ht="23.25" hidden="1" x14ac:dyDescent="0.25">
      <c r="A532" s="24"/>
      <c r="B532" s="24"/>
      <c r="C532" s="24" t="str">
        <f>IF(OR(Tabella3[[#This Row],[LUN]]="X",Tabella3[[#This Row],[MAR]]="X",Tabella3[[#This Row],[MER]]="X",Tabella3[[#This Row],[GIO]]="X",Tabella3[[#This Row],[VEN]]="X",),"X","")</f>
        <v/>
      </c>
      <c r="D532" s="25" t="s">
        <v>1619</v>
      </c>
      <c r="E532" s="26" t="s">
        <v>2777</v>
      </c>
      <c r="F532" s="26">
        <v>700</v>
      </c>
      <c r="G532" s="26" t="s">
        <v>2778</v>
      </c>
      <c r="H532" s="27"/>
      <c r="I532" s="27"/>
      <c r="J532" s="27"/>
      <c r="K532" s="27"/>
      <c r="L532" s="27"/>
      <c r="M532" s="26" t="s">
        <v>631</v>
      </c>
      <c r="N532" s="25"/>
      <c r="O532" s="25"/>
      <c r="P532" s="26"/>
      <c r="Q532" s="26"/>
      <c r="R532" s="28"/>
      <c r="S532" s="26"/>
      <c r="T532" s="30" t="str">
        <f ca="1">IF(AND('Inserimento dati'!$B$3=$H$2, Tabella3[[#This Row],[LUN]]="X"), "X",IF(AND('Inserimento dati'!$B$3=$I$2, Tabella3[[#This Row],[MAR]]="X"), "X", IF(AND('Inserimento dati'!$B$3=$J$2, Tabella3[[#This Row],[MER]]="X"), "X",IF(AND('Inserimento dati'!$B$3=$K$2, Tabella3[[#This Row],[GIO]]="X"), "X", IF(AND('Inserimento dati'!$B$3=$L$2, Tabella3[[#This Row],[VEN]]="X"), "X","")))))</f>
        <v/>
      </c>
      <c r="U532" s="54" t="str">
        <f t="shared" ca="1" si="13"/>
        <v>10226908</v>
      </c>
    </row>
    <row r="533" spans="1:21" ht="23.25" hidden="1" x14ac:dyDescent="0.25">
      <c r="A533" s="24"/>
      <c r="B533" s="24"/>
      <c r="C533" s="24" t="str">
        <f>IF(OR(Tabella3[[#This Row],[LUN]]="X",Tabella3[[#This Row],[MAR]]="X",Tabella3[[#This Row],[MER]]="X",Tabella3[[#This Row],[GIO]]="X",Tabella3[[#This Row],[VEN]]="X",),"X","")</f>
        <v/>
      </c>
      <c r="D533" s="25" t="s">
        <v>1619</v>
      </c>
      <c r="E533" s="26" t="s">
        <v>2763</v>
      </c>
      <c r="F533" s="26">
        <v>700</v>
      </c>
      <c r="G533" s="26" t="s">
        <v>2764</v>
      </c>
      <c r="H533" s="27"/>
      <c r="I533" s="27"/>
      <c r="J533" s="27"/>
      <c r="K533" s="27"/>
      <c r="L533" s="27"/>
      <c r="M533" s="26" t="s">
        <v>631</v>
      </c>
      <c r="N533" s="25"/>
      <c r="O533" s="25"/>
      <c r="P533" s="26"/>
      <c r="Q533" s="26"/>
      <c r="R533" s="28"/>
      <c r="S533" s="26"/>
      <c r="T533" s="30" t="str">
        <f ca="1">IF(AND('Inserimento dati'!$B$3=$H$2, Tabella3[[#This Row],[LUN]]="X"), "X",IF(AND('Inserimento dati'!$B$3=$I$2, Tabella3[[#This Row],[MAR]]="X"), "X", IF(AND('Inserimento dati'!$B$3=$J$2, Tabella3[[#This Row],[MER]]="X"), "X",IF(AND('Inserimento dati'!$B$3=$K$2, Tabella3[[#This Row],[GIO]]="X"), "X", IF(AND('Inserimento dati'!$B$3=$L$2, Tabella3[[#This Row],[VEN]]="X"), "X","")))))</f>
        <v/>
      </c>
      <c r="U533" s="54" t="str">
        <f t="shared" ca="1" si="13"/>
        <v>10224449</v>
      </c>
    </row>
    <row r="534" spans="1:21" ht="23.25" hidden="1" x14ac:dyDescent="0.25">
      <c r="A534" s="24"/>
      <c r="B534" s="24"/>
      <c r="C534" s="24" t="str">
        <f>IF(OR(Tabella3[[#This Row],[LUN]]="X",Tabella3[[#This Row],[MAR]]="X",Tabella3[[#This Row],[MER]]="X",Tabella3[[#This Row],[GIO]]="X",Tabella3[[#This Row],[VEN]]="X",),"X","")</f>
        <v/>
      </c>
      <c r="D534" s="25" t="s">
        <v>1619</v>
      </c>
      <c r="E534" s="26" t="s">
        <v>2761</v>
      </c>
      <c r="F534" s="26">
        <v>700</v>
      </c>
      <c r="G534" s="26" t="s">
        <v>2762</v>
      </c>
      <c r="H534" s="27"/>
      <c r="I534" s="27"/>
      <c r="J534" s="27"/>
      <c r="K534" s="27"/>
      <c r="L534" s="27"/>
      <c r="M534" s="26" t="s">
        <v>631</v>
      </c>
      <c r="N534" s="25"/>
      <c r="O534" s="25"/>
      <c r="P534" s="26"/>
      <c r="Q534" s="26"/>
      <c r="R534" s="28"/>
      <c r="S534" s="26"/>
      <c r="T534" s="30" t="str">
        <f ca="1">IF(AND('Inserimento dati'!$B$3=$H$2, Tabella3[[#This Row],[LUN]]="X"), "X",IF(AND('Inserimento dati'!$B$3=$I$2, Tabella3[[#This Row],[MAR]]="X"), "X", IF(AND('Inserimento dati'!$B$3=$J$2, Tabella3[[#This Row],[MER]]="X"), "X",IF(AND('Inserimento dati'!$B$3=$K$2, Tabella3[[#This Row],[GIO]]="X"), "X", IF(AND('Inserimento dati'!$B$3=$L$2, Tabella3[[#This Row],[VEN]]="X"), "X","")))))</f>
        <v/>
      </c>
      <c r="U534" s="54" t="str">
        <f t="shared" ca="1" si="13"/>
        <v>10224476</v>
      </c>
    </row>
    <row r="535" spans="1:21" ht="23.25" hidden="1" x14ac:dyDescent="0.25">
      <c r="A535" s="24"/>
      <c r="B535" s="24"/>
      <c r="C535" s="24" t="str">
        <f>IF(OR(Tabella3[[#This Row],[LUN]]="X",Tabella3[[#This Row],[MAR]]="X",Tabella3[[#This Row],[MER]]="X",Tabella3[[#This Row],[GIO]]="X",Tabella3[[#This Row],[VEN]]="X",),"X","")</f>
        <v/>
      </c>
      <c r="D535" s="25" t="s">
        <v>1619</v>
      </c>
      <c r="E535" s="26" t="s">
        <v>2759</v>
      </c>
      <c r="F535" s="26">
        <v>700</v>
      </c>
      <c r="G535" s="26" t="s">
        <v>2760</v>
      </c>
      <c r="H535" s="27"/>
      <c r="I535" s="27"/>
      <c r="J535" s="27"/>
      <c r="K535" s="27"/>
      <c r="L535" s="27"/>
      <c r="M535" s="26" t="s">
        <v>631</v>
      </c>
      <c r="N535" s="25"/>
      <c r="O535" s="25"/>
      <c r="P535" s="26"/>
      <c r="Q535" s="26"/>
      <c r="R535" s="28"/>
      <c r="S535" s="26"/>
      <c r="T535" s="30" t="str">
        <f ca="1">IF(AND('Inserimento dati'!$B$3=$H$2, Tabella3[[#This Row],[LUN]]="X"), "X",IF(AND('Inserimento dati'!$B$3=$I$2, Tabella3[[#This Row],[MAR]]="X"), "X", IF(AND('Inserimento dati'!$B$3=$J$2, Tabella3[[#This Row],[MER]]="X"), "X",IF(AND('Inserimento dati'!$B$3=$K$2, Tabella3[[#This Row],[GIO]]="X"), "X", IF(AND('Inserimento dati'!$B$3=$L$2, Tabella3[[#This Row],[VEN]]="X"), "X","")))))</f>
        <v/>
      </c>
      <c r="U535" s="54" t="str">
        <f t="shared" ca="1" si="13"/>
        <v xml:space="preserve"> 1022447</v>
      </c>
    </row>
    <row r="536" spans="1:21" ht="23.25" hidden="1" x14ac:dyDescent="0.25">
      <c r="A536" s="24"/>
      <c r="B536" s="24"/>
      <c r="C536" s="24" t="str">
        <f>IF(OR(Tabella3[[#This Row],[LUN]]="X",Tabella3[[#This Row],[MAR]]="X",Tabella3[[#This Row],[MER]]="X",Tabella3[[#This Row],[GIO]]="X",Tabella3[[#This Row],[VEN]]="X",),"X","")</f>
        <v/>
      </c>
      <c r="D536" s="25" t="s">
        <v>1619</v>
      </c>
      <c r="E536" s="26" t="s">
        <v>2757</v>
      </c>
      <c r="F536" s="26">
        <v>700</v>
      </c>
      <c r="G536" s="26" t="s">
        <v>2758</v>
      </c>
      <c r="H536" s="27"/>
      <c r="I536" s="27"/>
      <c r="J536" s="27"/>
      <c r="K536" s="27"/>
      <c r="L536" s="27"/>
      <c r="M536" s="26" t="s">
        <v>631</v>
      </c>
      <c r="N536" s="25"/>
      <c r="O536" s="25"/>
      <c r="P536" s="26"/>
      <c r="Q536" s="26"/>
      <c r="R536" s="28"/>
      <c r="S536" s="26"/>
      <c r="T536" s="30" t="str">
        <f ca="1">IF(AND('Inserimento dati'!$B$3=$H$2, Tabella3[[#This Row],[LUN]]="X"), "X",IF(AND('Inserimento dati'!$B$3=$I$2, Tabella3[[#This Row],[MAR]]="X"), "X", IF(AND('Inserimento dati'!$B$3=$J$2, Tabella3[[#This Row],[MER]]="X"), "X",IF(AND('Inserimento dati'!$B$3=$K$2, Tabella3[[#This Row],[GIO]]="X"), "X", IF(AND('Inserimento dati'!$B$3=$L$2, Tabella3[[#This Row],[VEN]]="X"), "X","")))))</f>
        <v/>
      </c>
      <c r="U536" s="54" t="str">
        <f t="shared" ca="1" si="13"/>
        <v>10224479</v>
      </c>
    </row>
    <row r="537" spans="1:21" ht="23.25" hidden="1" x14ac:dyDescent="0.25">
      <c r="A537" s="24"/>
      <c r="B537" s="24"/>
      <c r="C537" s="24" t="str">
        <f>IF(OR(Tabella3[[#This Row],[LUN]]="X",Tabella3[[#This Row],[MAR]]="X",Tabella3[[#This Row],[MER]]="X",Tabella3[[#This Row],[GIO]]="X",Tabella3[[#This Row],[VEN]]="X",),"X","")</f>
        <v/>
      </c>
      <c r="D537" s="25" t="s">
        <v>1619</v>
      </c>
      <c r="E537" s="26" t="s">
        <v>2791</v>
      </c>
      <c r="F537" s="26">
        <v>1200</v>
      </c>
      <c r="G537" s="26" t="s">
        <v>2792</v>
      </c>
      <c r="H537" s="27"/>
      <c r="I537" s="27"/>
      <c r="J537" s="27"/>
      <c r="K537" s="27"/>
      <c r="L537" s="27"/>
      <c r="M537" s="26" t="s">
        <v>631</v>
      </c>
      <c r="N537" s="25"/>
      <c r="O537" s="25"/>
      <c r="P537" s="26"/>
      <c r="Q537" s="26"/>
      <c r="R537" s="28"/>
      <c r="S537" s="26"/>
      <c r="T537" s="30" t="str">
        <f ca="1">IF(AND('Inserimento dati'!$B$3=$H$2, Tabella3[[#This Row],[LUN]]="X"), "X",IF(AND('Inserimento dati'!$B$3=$I$2, Tabella3[[#This Row],[MAR]]="X"), "X", IF(AND('Inserimento dati'!$B$3=$J$2, Tabella3[[#This Row],[MER]]="X"), "X",IF(AND('Inserimento dati'!$B$3=$K$2, Tabella3[[#This Row],[GIO]]="X"), "X", IF(AND('Inserimento dati'!$B$3=$L$2, Tabella3[[#This Row],[VEN]]="X"), "X","")))))</f>
        <v/>
      </c>
      <c r="U537" s="54" t="str">
        <f t="shared" ca="1" si="13"/>
        <v>10232613</v>
      </c>
    </row>
    <row r="538" spans="1:21" ht="23.25" hidden="1" x14ac:dyDescent="0.25">
      <c r="A538" s="24"/>
      <c r="B538" s="24"/>
      <c r="C538" s="24" t="str">
        <f>IF(OR(Tabella3[[#This Row],[LUN]]="X",Tabella3[[#This Row],[MAR]]="X",Tabella3[[#This Row],[MER]]="X",Tabella3[[#This Row],[GIO]]="X",Tabella3[[#This Row],[VEN]]="X",),"X","")</f>
        <v/>
      </c>
      <c r="D538" s="25" t="s">
        <v>1619</v>
      </c>
      <c r="E538" s="26" t="s">
        <v>2612</v>
      </c>
      <c r="F538" s="26">
        <v>700</v>
      </c>
      <c r="G538" s="26" t="s">
        <v>2613</v>
      </c>
      <c r="H538" s="27"/>
      <c r="I538" s="27"/>
      <c r="J538" s="27"/>
      <c r="K538" s="27"/>
      <c r="L538" s="27"/>
      <c r="M538" s="26" t="s">
        <v>631</v>
      </c>
      <c r="N538" s="25"/>
      <c r="O538" s="25"/>
      <c r="P538" s="26"/>
      <c r="Q538" s="26"/>
      <c r="R538" s="28"/>
      <c r="S538" s="26"/>
      <c r="T538" s="30" t="str">
        <f ca="1">IF(AND('Inserimento dati'!$B$3=$H$2, Tabella3[[#This Row],[LUN]]="X"), "X",IF(AND('Inserimento dati'!$B$3=$I$2, Tabella3[[#This Row],[MAR]]="X"), "X", IF(AND('Inserimento dati'!$B$3=$J$2, Tabella3[[#This Row],[MER]]="X"), "X",IF(AND('Inserimento dati'!$B$3=$K$2, Tabella3[[#This Row],[GIO]]="X"), "X", IF(AND('Inserimento dati'!$B$3=$L$2, Tabella3[[#This Row],[VEN]]="X"), "X","")))))</f>
        <v/>
      </c>
      <c r="U538" s="69" t="str">
        <f t="shared" ca="1" si="13"/>
        <v>10226805</v>
      </c>
    </row>
    <row r="539" spans="1:21" ht="60" hidden="1" x14ac:dyDescent="0.25">
      <c r="A539" s="24"/>
      <c r="B539" s="24"/>
      <c r="C539" s="24" t="str">
        <f>IF(OR(Tabella3[[#This Row],[LUN]]="X",Tabella3[[#This Row],[MAR]]="X",Tabella3[[#This Row],[MER]]="X",Tabella3[[#This Row],[GIO]]="X",Tabella3[[#This Row],[VEN]]="X",),"X","")</f>
        <v/>
      </c>
      <c r="D539" s="25" t="s">
        <v>1619</v>
      </c>
      <c r="E539" s="26" t="s">
        <v>2765</v>
      </c>
      <c r="F539" s="26" t="s">
        <v>1631</v>
      </c>
      <c r="G539" s="26" t="s">
        <v>2766</v>
      </c>
      <c r="H539" s="27"/>
      <c r="I539" s="27"/>
      <c r="J539" s="27"/>
      <c r="K539" s="27"/>
      <c r="L539" s="27"/>
      <c r="M539" s="26" t="s">
        <v>631</v>
      </c>
      <c r="N539" s="25"/>
      <c r="O539" s="25"/>
      <c r="P539" s="26"/>
      <c r="Q539" s="26" t="s">
        <v>2767</v>
      </c>
      <c r="R539" s="28">
        <v>45952</v>
      </c>
      <c r="S539" s="26" t="s">
        <v>157</v>
      </c>
      <c r="T539" s="30" t="str">
        <f ca="1">IF(AND('Inserimento dati'!$B$3=$H$2, Tabella3[[#This Row],[LUN]]="X"), "X",IF(AND('Inserimento dati'!$B$3=$I$2, Tabella3[[#This Row],[MAR]]="X"), "X", IF(AND('Inserimento dati'!$B$3=$J$2, Tabella3[[#This Row],[MER]]="X"), "X",IF(AND('Inserimento dati'!$B$3=$K$2, Tabella3[[#This Row],[GIO]]="X"), "X", IF(AND('Inserimento dati'!$B$3=$L$2, Tabella3[[#This Row],[VEN]]="X"), "X","")))))</f>
        <v/>
      </c>
      <c r="U539" s="69" t="str">
        <f t="shared" ca="1" si="13"/>
        <v/>
      </c>
    </row>
    <row r="540" spans="1:21" ht="23.25" hidden="1" x14ac:dyDescent="0.25">
      <c r="A540" s="24"/>
      <c r="B540" s="24"/>
      <c r="C540" s="24" t="str">
        <f>IF(OR(Tabella3[[#This Row],[LUN]]="X",Tabella3[[#This Row],[MAR]]="X",Tabella3[[#This Row],[MER]]="X",Tabella3[[#This Row],[GIO]]="X",Tabella3[[#This Row],[VEN]]="X",),"X","")</f>
        <v/>
      </c>
      <c r="D540" s="25" t="s">
        <v>1619</v>
      </c>
      <c r="E540" s="26" t="s">
        <v>2824</v>
      </c>
      <c r="F540" s="26">
        <v>700</v>
      </c>
      <c r="G540" s="26" t="s">
        <v>2825</v>
      </c>
      <c r="H540" s="27"/>
      <c r="I540" s="27"/>
      <c r="J540" s="27"/>
      <c r="K540" s="27"/>
      <c r="L540" s="27"/>
      <c r="M540" s="26" t="s">
        <v>631</v>
      </c>
      <c r="N540" s="25"/>
      <c r="O540" s="25"/>
      <c r="P540" s="26"/>
      <c r="Q540" s="26"/>
      <c r="R540" s="28"/>
      <c r="S540" s="26"/>
      <c r="T540" s="30" t="str">
        <f ca="1">IF(AND('Inserimento dati'!$B$3=$H$2, Tabella3[[#This Row],[LUN]]="X"), "X",IF(AND('Inserimento dati'!$B$3=$I$2, Tabella3[[#This Row],[MAR]]="X"), "X", IF(AND('Inserimento dati'!$B$3=$J$2, Tabella3[[#This Row],[MER]]="X"), "X",IF(AND('Inserimento dati'!$B$3=$K$2, Tabella3[[#This Row],[GIO]]="X"), "X", IF(AND('Inserimento dati'!$B$3=$L$2, Tabella3[[#This Row],[VEN]]="X"), "X","")))))</f>
        <v/>
      </c>
      <c r="U540" s="84" t="str">
        <f t="shared" ca="1" si="13"/>
        <v>00000004</v>
      </c>
    </row>
    <row r="541" spans="1:21" ht="23.25" hidden="1" x14ac:dyDescent="0.25">
      <c r="A541" s="24"/>
      <c r="B541" s="24"/>
      <c r="C541" s="24" t="str">
        <f>IF(OR(Tabella3[[#This Row],[LUN]]="X",Tabella3[[#This Row],[MAR]]="X",Tabella3[[#This Row],[MER]]="X",Tabella3[[#This Row],[GIO]]="X",Tabella3[[#This Row],[VEN]]="X",),"X","")</f>
        <v/>
      </c>
      <c r="D541" s="25" t="s">
        <v>1619</v>
      </c>
      <c r="E541" s="26" t="s">
        <v>2753</v>
      </c>
      <c r="F541" s="26">
        <v>700</v>
      </c>
      <c r="G541" s="26" t="s">
        <v>2754</v>
      </c>
      <c r="H541" s="27"/>
      <c r="I541" s="27"/>
      <c r="J541" s="27"/>
      <c r="K541" s="27"/>
      <c r="L541" s="27"/>
      <c r="M541" s="26" t="s">
        <v>631</v>
      </c>
      <c r="N541" s="25"/>
      <c r="O541" s="25"/>
      <c r="P541" s="26"/>
      <c r="Q541" s="26"/>
      <c r="R541" s="28"/>
      <c r="S541" s="26"/>
      <c r="T541" s="30" t="str">
        <f ca="1">IF(AND('Inserimento dati'!$B$3=$H$2, Tabella3[[#This Row],[LUN]]="X"), "X",IF(AND('Inserimento dati'!$B$3=$I$2, Tabella3[[#This Row],[MAR]]="X"), "X", IF(AND('Inserimento dati'!$B$3=$J$2, Tabella3[[#This Row],[MER]]="X"), "X",IF(AND('Inserimento dati'!$B$3=$K$2, Tabella3[[#This Row],[GIO]]="X"), "X", IF(AND('Inserimento dati'!$B$3=$L$2, Tabella3[[#This Row],[VEN]]="X"), "X","")))))</f>
        <v/>
      </c>
      <c r="U541" s="69" t="str">
        <f t="shared" ca="1" si="13"/>
        <v>10226908</v>
      </c>
    </row>
    <row r="542" spans="1:21" ht="23.25" hidden="1" x14ac:dyDescent="0.25">
      <c r="A542" s="24"/>
      <c r="B542" s="24"/>
      <c r="C542" s="24" t="str">
        <f>IF(OR(Tabella3[[#This Row],[LUN]]="X",Tabella3[[#This Row],[MAR]]="X",Tabella3[[#This Row],[MER]]="X",Tabella3[[#This Row],[GIO]]="X",Tabella3[[#This Row],[VEN]]="X",),"X","")</f>
        <v/>
      </c>
      <c r="D542" s="25" t="s">
        <v>1619</v>
      </c>
      <c r="E542" s="26" t="s">
        <v>2864</v>
      </c>
      <c r="F542" s="26">
        <v>700</v>
      </c>
      <c r="G542" s="26" t="s">
        <v>2865</v>
      </c>
      <c r="H542" s="27"/>
      <c r="I542" s="27"/>
      <c r="J542" s="27"/>
      <c r="K542" s="27"/>
      <c r="L542" s="27"/>
      <c r="M542" s="26" t="s">
        <v>631</v>
      </c>
      <c r="N542" s="25"/>
      <c r="O542" s="25"/>
      <c r="P542" s="26"/>
      <c r="Q542" s="26"/>
      <c r="R542" s="28"/>
      <c r="S542" s="26"/>
      <c r="T542" s="30" t="str">
        <f ca="1">IF(AND('Inserimento dati'!$B$3=$H$2, Tabella3[[#This Row],[LUN]]="X"), "X",IF(AND('Inserimento dati'!$B$3=$I$2, Tabella3[[#This Row],[MAR]]="X"), "X", IF(AND('Inserimento dati'!$B$3=$J$2, Tabella3[[#This Row],[MER]]="X"), "X",IF(AND('Inserimento dati'!$B$3=$K$2, Tabella3[[#This Row],[GIO]]="X"), "X", IF(AND('Inserimento dati'!$B$3=$L$2, Tabella3[[#This Row],[VEN]]="X"), "X","")))))</f>
        <v/>
      </c>
      <c r="U542" s="54"/>
    </row>
    <row r="543" spans="1:21" ht="23.25" hidden="1" x14ac:dyDescent="0.25">
      <c r="A543" s="24"/>
      <c r="B543" s="24"/>
      <c r="C543" s="24" t="str">
        <f>IF(OR(Tabella3[[#This Row],[LUN]]="X",Tabella3[[#This Row],[MAR]]="X",Tabella3[[#This Row],[MER]]="X",Tabella3[[#This Row],[GIO]]="X",Tabella3[[#This Row],[VEN]]="X",),"X","")</f>
        <v/>
      </c>
      <c r="D543" s="25" t="s">
        <v>1619</v>
      </c>
      <c r="E543" s="26" t="s">
        <v>2602</v>
      </c>
      <c r="F543" s="26" t="s">
        <v>1672</v>
      </c>
      <c r="G543" s="26" t="s">
        <v>2603</v>
      </c>
      <c r="H543" s="27"/>
      <c r="I543" s="27"/>
      <c r="J543" s="27"/>
      <c r="K543" s="27"/>
      <c r="L543" s="27"/>
      <c r="M543" s="26" t="s">
        <v>631</v>
      </c>
      <c r="N543" s="25"/>
      <c r="O543" s="25"/>
      <c r="P543" s="26"/>
      <c r="Q543" s="26"/>
      <c r="R543" s="28"/>
      <c r="S543" s="26"/>
      <c r="T543" s="30" t="str">
        <f ca="1">IF(AND('Inserimento dati'!$B$3=$H$2, Tabella3[[#This Row],[LUN]]="X"), "X",IF(AND('Inserimento dati'!$B$3=$I$2, Tabella3[[#This Row],[MAR]]="X"), "X", IF(AND('Inserimento dati'!$B$3=$J$2, Tabella3[[#This Row],[MER]]="X"), "X",IF(AND('Inserimento dati'!$B$3=$K$2, Tabella3[[#This Row],[GIO]]="X"), "X", IF(AND('Inserimento dati'!$B$3=$L$2, Tabella3[[#This Row],[VEN]]="X"), "X","")))))</f>
        <v/>
      </c>
      <c r="U543" s="54"/>
    </row>
    <row r="544" spans="1:21" ht="45" hidden="1" x14ac:dyDescent="0.25">
      <c r="A544" s="24"/>
      <c r="B544" s="24"/>
      <c r="C544" s="24" t="str">
        <f>IF(OR(Tabella3[[#This Row],[LUN]]="X",Tabella3[[#This Row],[MAR]]="X",Tabella3[[#This Row],[MER]]="X",Tabella3[[#This Row],[GIO]]="X",Tabella3[[#This Row],[VEN]]="X",),"X","")</f>
        <v/>
      </c>
      <c r="D544" s="25" t="s">
        <v>1619</v>
      </c>
      <c r="E544" s="26" t="s">
        <v>2750</v>
      </c>
      <c r="F544" s="26">
        <v>1200</v>
      </c>
      <c r="G544" s="26" t="s">
        <v>2751</v>
      </c>
      <c r="H544" s="27"/>
      <c r="I544" s="27"/>
      <c r="J544" s="27"/>
      <c r="K544" s="27"/>
      <c r="L544" s="27"/>
      <c r="M544" s="26" t="s">
        <v>631</v>
      </c>
      <c r="N544" s="25"/>
      <c r="O544" s="25"/>
      <c r="P544" s="26"/>
      <c r="Q544" s="26" t="s">
        <v>2752</v>
      </c>
      <c r="R544" s="28">
        <v>45946</v>
      </c>
      <c r="S544" s="26" t="s">
        <v>68</v>
      </c>
      <c r="T544" s="30" t="str">
        <f ca="1">IF(AND('Inserimento dati'!$B$3=$H$2, Tabella3[[#This Row],[LUN]]="X"), "X",IF(AND('Inserimento dati'!$B$3=$I$2, Tabella3[[#This Row],[MAR]]="X"), "X", IF(AND('Inserimento dati'!$B$3=$J$2, Tabella3[[#This Row],[MER]]="X"), "X",IF(AND('Inserimento dati'!$B$3=$K$2, Tabella3[[#This Row],[GIO]]="X"), "X", IF(AND('Inserimento dati'!$B$3=$L$2, Tabella3[[#This Row],[VEN]]="X"), "X","")))))</f>
        <v/>
      </c>
      <c r="U544" s="69" t="str">
        <f t="shared" ref="U544:U575" ca="1" si="14">IFERROR(MID(G544,_xlfn.AGGREGATE(15,6,(ROW(INDIRECT("1:"&amp;LEN(G544)-7)))/(ISNUMBER(--MID(G544,ROW(INDIRECT("1:"&amp;LEN(G544)-7)),8))),1),8),"")</f>
        <v>10231952</v>
      </c>
    </row>
    <row r="545" spans="1:21" ht="23.25" hidden="1" x14ac:dyDescent="0.25">
      <c r="A545" s="24"/>
      <c r="B545" s="24"/>
      <c r="C545" s="24" t="str">
        <f>IF(OR(Tabella3[[#This Row],[LUN]]="X",Tabella3[[#This Row],[MAR]]="X",Tabella3[[#This Row],[MER]]="X",Tabella3[[#This Row],[GIO]]="X",Tabella3[[#This Row],[VEN]]="X",),"X","")</f>
        <v/>
      </c>
      <c r="D545" s="25" t="s">
        <v>1619</v>
      </c>
      <c r="E545" s="26" t="s">
        <v>2614</v>
      </c>
      <c r="F545" s="26">
        <v>1400</v>
      </c>
      <c r="G545" s="26" t="s">
        <v>2615</v>
      </c>
      <c r="H545" s="27"/>
      <c r="I545" s="27"/>
      <c r="J545" s="27"/>
      <c r="K545" s="27"/>
      <c r="L545" s="27"/>
      <c r="M545" s="26" t="s">
        <v>631</v>
      </c>
      <c r="N545" s="25"/>
      <c r="O545" s="25"/>
      <c r="P545" s="26"/>
      <c r="Q545" s="26"/>
      <c r="R545" s="28"/>
      <c r="S545" s="26"/>
      <c r="T545" s="30" t="str">
        <f ca="1">IF(AND('Inserimento dati'!$B$3=$H$2, Tabella3[[#This Row],[LUN]]="X"), "X",IF(AND('Inserimento dati'!$B$3=$I$2, Tabella3[[#This Row],[MAR]]="X"), "X", IF(AND('Inserimento dati'!$B$3=$J$2, Tabella3[[#This Row],[MER]]="X"), "X",IF(AND('Inserimento dati'!$B$3=$K$2, Tabella3[[#This Row],[GIO]]="X"), "X", IF(AND('Inserimento dati'!$B$3=$L$2, Tabella3[[#This Row],[VEN]]="X"), "X","")))))</f>
        <v/>
      </c>
      <c r="U545" s="54" t="str">
        <f t="shared" ca="1" si="14"/>
        <v>10231797</v>
      </c>
    </row>
    <row r="546" spans="1:21" ht="30" hidden="1" x14ac:dyDescent="0.25">
      <c r="A546" s="24"/>
      <c r="B546" s="24"/>
      <c r="C546" s="24" t="str">
        <f>IF(OR(Tabella3[[#This Row],[LUN]]="X",Tabella3[[#This Row],[MAR]]="X",Tabella3[[#This Row],[MER]]="X",Tabella3[[#This Row],[GIO]]="X",Tabella3[[#This Row],[VEN]]="X",),"X","")</f>
        <v/>
      </c>
      <c r="D546" s="25" t="s">
        <v>1619</v>
      </c>
      <c r="E546" s="26" t="s">
        <v>2736</v>
      </c>
      <c r="F546" s="26">
        <v>1400</v>
      </c>
      <c r="G546" s="26" t="s">
        <v>2737</v>
      </c>
      <c r="H546" s="27"/>
      <c r="I546" s="27"/>
      <c r="J546" s="27"/>
      <c r="K546" s="27"/>
      <c r="L546" s="27"/>
      <c r="M546" s="26" t="s">
        <v>631</v>
      </c>
      <c r="N546" s="25"/>
      <c r="O546" s="25"/>
      <c r="P546" s="26"/>
      <c r="Q546" s="26" t="s">
        <v>2738</v>
      </c>
      <c r="R546" s="28">
        <v>45938</v>
      </c>
      <c r="S546" s="26" t="s">
        <v>1450</v>
      </c>
      <c r="T546" s="30" t="str">
        <f ca="1">IF(AND('Inserimento dati'!$B$3=$H$2, Tabella3[[#This Row],[LUN]]="X"), "X",IF(AND('Inserimento dati'!$B$3=$I$2, Tabella3[[#This Row],[MAR]]="X"), "X", IF(AND('Inserimento dati'!$B$3=$J$2, Tabella3[[#This Row],[MER]]="X"), "X",IF(AND('Inserimento dati'!$B$3=$K$2, Tabella3[[#This Row],[GIO]]="X"), "X", IF(AND('Inserimento dati'!$B$3=$L$2, Tabella3[[#This Row],[VEN]]="X"), "X","")))))</f>
        <v/>
      </c>
      <c r="U546" s="54" t="str">
        <f t="shared" ca="1" si="14"/>
        <v>10231640</v>
      </c>
    </row>
    <row r="547" spans="1:21" ht="30" hidden="1" x14ac:dyDescent="0.25">
      <c r="A547" s="24"/>
      <c r="B547" s="24"/>
      <c r="C547" s="24" t="str">
        <f>IF(OR(Tabella3[[#This Row],[LUN]]="X",Tabella3[[#This Row],[MAR]]="X",Tabella3[[#This Row],[MER]]="X",Tabella3[[#This Row],[GIO]]="X",Tabella3[[#This Row],[VEN]]="X",),"X","")</f>
        <v/>
      </c>
      <c r="D547" s="25" t="s">
        <v>1619</v>
      </c>
      <c r="E547" s="26" t="s">
        <v>2742</v>
      </c>
      <c r="F547" s="26">
        <v>700</v>
      </c>
      <c r="G547" s="26" t="s">
        <v>2743</v>
      </c>
      <c r="H547" s="27"/>
      <c r="I547" s="27"/>
      <c r="J547" s="27"/>
      <c r="K547" s="27"/>
      <c r="L547" s="27"/>
      <c r="M547" s="26" t="s">
        <v>631</v>
      </c>
      <c r="N547" s="25"/>
      <c r="O547" s="25"/>
      <c r="P547" s="26"/>
      <c r="Q547" s="26" t="s">
        <v>2744</v>
      </c>
      <c r="R547" s="28">
        <v>45938</v>
      </c>
      <c r="S547" s="26" t="s">
        <v>76</v>
      </c>
      <c r="T547" s="30" t="str">
        <f ca="1">IF(AND('Inserimento dati'!$B$3=$H$2, Tabella3[[#This Row],[LUN]]="X"), "X",IF(AND('Inserimento dati'!$B$3=$I$2, Tabella3[[#This Row],[MAR]]="X"), "X", IF(AND('Inserimento dati'!$B$3=$J$2, Tabella3[[#This Row],[MER]]="X"), "X",IF(AND('Inserimento dati'!$B$3=$K$2, Tabella3[[#This Row],[GIO]]="X"), "X", IF(AND('Inserimento dati'!$B$3=$L$2, Tabella3[[#This Row],[VEN]]="X"), "X","")))))</f>
        <v/>
      </c>
      <c r="U547" s="54" t="str">
        <f t="shared" ca="1" si="14"/>
        <v>10231541</v>
      </c>
    </row>
    <row r="548" spans="1:21" ht="23.25" hidden="1" x14ac:dyDescent="0.25">
      <c r="A548" s="24"/>
      <c r="B548" s="24"/>
      <c r="C548" s="24" t="str">
        <f>IF(OR(Tabella3[[#This Row],[LUN]]="X",Tabella3[[#This Row],[MAR]]="X",Tabella3[[#This Row],[MER]]="X",Tabella3[[#This Row],[GIO]]="X",Tabella3[[#This Row],[VEN]]="X",),"X","")</f>
        <v/>
      </c>
      <c r="D548" s="25" t="s">
        <v>1619</v>
      </c>
      <c r="E548" s="26" t="s">
        <v>2747</v>
      </c>
      <c r="F548" s="26" t="s">
        <v>1672</v>
      </c>
      <c r="G548" s="26" t="s">
        <v>2748</v>
      </c>
      <c r="H548" s="27"/>
      <c r="I548" s="27"/>
      <c r="J548" s="27"/>
      <c r="K548" s="27"/>
      <c r="L548" s="27"/>
      <c r="M548" s="26" t="s">
        <v>631</v>
      </c>
      <c r="N548" s="25"/>
      <c r="O548" s="25"/>
      <c r="P548" s="26"/>
      <c r="Q548" s="26" t="s">
        <v>2749</v>
      </c>
      <c r="R548" s="28">
        <v>45937</v>
      </c>
      <c r="S548" s="26"/>
      <c r="T548" s="30" t="str">
        <f ca="1">IF(AND('Inserimento dati'!$B$3=$H$2, Tabella3[[#This Row],[LUN]]="X"), "X",IF(AND('Inserimento dati'!$B$3=$I$2, Tabella3[[#This Row],[MAR]]="X"), "X", IF(AND('Inserimento dati'!$B$3=$J$2, Tabella3[[#This Row],[MER]]="X"), "X",IF(AND('Inserimento dati'!$B$3=$K$2, Tabella3[[#This Row],[GIO]]="X"), "X", IF(AND('Inserimento dati'!$B$3=$L$2, Tabella3[[#This Row],[VEN]]="X"), "X","")))))</f>
        <v/>
      </c>
      <c r="U548" s="54" t="str">
        <f t="shared" ca="1" si="14"/>
        <v>10231539</v>
      </c>
    </row>
    <row r="549" spans="1:21" ht="75" hidden="1" x14ac:dyDescent="0.25">
      <c r="A549" s="24"/>
      <c r="B549" s="24"/>
      <c r="C549" s="24" t="str">
        <f>IF(OR(Tabella3[[#This Row],[LUN]]="X",Tabella3[[#This Row],[MAR]]="X",Tabella3[[#This Row],[MER]]="X",Tabella3[[#This Row],[GIO]]="X",Tabella3[[#This Row],[VEN]]="X",),"X","")</f>
        <v/>
      </c>
      <c r="D549" s="25" t="s">
        <v>1619</v>
      </c>
      <c r="E549" s="26" t="s">
        <v>2739</v>
      </c>
      <c r="F549" s="26" t="s">
        <v>1672</v>
      </c>
      <c r="G549" s="26" t="s">
        <v>2740</v>
      </c>
      <c r="H549" s="27"/>
      <c r="I549" s="27"/>
      <c r="J549" s="27"/>
      <c r="K549" s="27"/>
      <c r="L549" s="27"/>
      <c r="M549" s="26" t="s">
        <v>631</v>
      </c>
      <c r="N549" s="25" t="s">
        <v>109</v>
      </c>
      <c r="O549" s="25"/>
      <c r="P549" s="26"/>
      <c r="Q549" s="26" t="s">
        <v>2741</v>
      </c>
      <c r="R549" s="28">
        <v>45938</v>
      </c>
      <c r="S549" s="26" t="s">
        <v>76</v>
      </c>
      <c r="T549" s="30" t="str">
        <f ca="1">IF(AND('Inserimento dati'!$B$3=$H$2, Tabella3[[#This Row],[LUN]]="X"), "X",IF(AND('Inserimento dati'!$B$3=$I$2, Tabella3[[#This Row],[MAR]]="X"), "X", IF(AND('Inserimento dati'!$B$3=$J$2, Tabella3[[#This Row],[MER]]="X"), "X",IF(AND('Inserimento dati'!$B$3=$K$2, Tabella3[[#This Row],[GIO]]="X"), "X", IF(AND('Inserimento dati'!$B$3=$L$2, Tabella3[[#This Row],[VEN]]="X"), "X","")))))</f>
        <v/>
      </c>
      <c r="U549" s="54" t="str">
        <f t="shared" ca="1" si="14"/>
        <v/>
      </c>
    </row>
    <row r="550" spans="1:21" ht="30" hidden="1" x14ac:dyDescent="0.25">
      <c r="A550" s="24"/>
      <c r="B550" s="24"/>
      <c r="C550" s="24" t="str">
        <f>IF(OR(Tabella3[[#This Row],[LUN]]="X",Tabella3[[#This Row],[MAR]]="X",Tabella3[[#This Row],[MER]]="X",Tabella3[[#This Row],[GIO]]="X",Tabella3[[#This Row],[VEN]]="X",),"X","")</f>
        <v/>
      </c>
      <c r="D550" s="25" t="s">
        <v>1619</v>
      </c>
      <c r="E550" s="26" t="s">
        <v>2731</v>
      </c>
      <c r="F550" s="26">
        <v>1200</v>
      </c>
      <c r="G550" s="26" t="s">
        <v>2732</v>
      </c>
      <c r="H550" s="27"/>
      <c r="I550" s="27"/>
      <c r="J550" s="27"/>
      <c r="K550" s="27"/>
      <c r="L550" s="27"/>
      <c r="M550" s="26" t="s">
        <v>631</v>
      </c>
      <c r="N550" s="25"/>
      <c r="O550" s="25"/>
      <c r="P550" s="26"/>
      <c r="Q550" s="26"/>
      <c r="R550" s="28"/>
      <c r="S550" s="26"/>
      <c r="T550" s="30" t="str">
        <f ca="1">IF(AND('Inserimento dati'!$B$3=$H$2, Tabella3[[#This Row],[LUN]]="X"), "X",IF(AND('Inserimento dati'!$B$3=$I$2, Tabella3[[#This Row],[MAR]]="X"), "X", IF(AND('Inserimento dati'!$B$3=$J$2, Tabella3[[#This Row],[MER]]="X"), "X",IF(AND('Inserimento dati'!$B$3=$K$2, Tabella3[[#This Row],[GIO]]="X"), "X", IF(AND('Inserimento dati'!$B$3=$L$2, Tabella3[[#This Row],[VEN]]="X"), "X","")))))</f>
        <v/>
      </c>
      <c r="U550" s="54" t="str">
        <f t="shared" ca="1" si="14"/>
        <v/>
      </c>
    </row>
    <row r="551" spans="1:21" ht="23.25" hidden="1" x14ac:dyDescent="0.25">
      <c r="A551" s="24"/>
      <c r="B551" s="24"/>
      <c r="C551" s="24" t="str">
        <f>IF(OR(Tabella3[[#This Row],[LUN]]="X",Tabella3[[#This Row],[MAR]]="X",Tabella3[[#This Row],[MER]]="X",Tabella3[[#This Row],[GIO]]="X",Tabella3[[#This Row],[VEN]]="X",),"X","")</f>
        <v/>
      </c>
      <c r="D551" s="25" t="s">
        <v>1619</v>
      </c>
      <c r="E551" s="26" t="s">
        <v>2733</v>
      </c>
      <c r="F551" s="26">
        <v>1200</v>
      </c>
      <c r="G551" s="26" t="s">
        <v>2734</v>
      </c>
      <c r="H551" s="27"/>
      <c r="I551" s="27"/>
      <c r="J551" s="27"/>
      <c r="K551" s="27"/>
      <c r="L551" s="27"/>
      <c r="M551" s="26" t="s">
        <v>631</v>
      </c>
      <c r="N551" s="25"/>
      <c r="O551" s="25"/>
      <c r="P551" s="26"/>
      <c r="Q551" s="26"/>
      <c r="R551" s="28"/>
      <c r="S551" s="26"/>
      <c r="T551" s="30" t="str">
        <f ca="1">IF(AND('Inserimento dati'!$B$3=$H$2, Tabella3[[#This Row],[LUN]]="X"), "X",IF(AND('Inserimento dati'!$B$3=$I$2, Tabella3[[#This Row],[MAR]]="X"), "X", IF(AND('Inserimento dati'!$B$3=$J$2, Tabella3[[#This Row],[MER]]="X"), "X",IF(AND('Inserimento dati'!$B$3=$K$2, Tabella3[[#This Row],[GIO]]="X"), "X", IF(AND('Inserimento dati'!$B$3=$L$2, Tabella3[[#This Row],[VEN]]="X"), "X","")))))</f>
        <v/>
      </c>
      <c r="U551" s="54" t="str">
        <f t="shared" ca="1" si="14"/>
        <v/>
      </c>
    </row>
    <row r="552" spans="1:21" ht="23.25" hidden="1" x14ac:dyDescent="0.25">
      <c r="A552" s="24"/>
      <c r="B552" s="24"/>
      <c r="C552" s="24" t="str">
        <f>IF(OR(Tabella3[[#This Row],[LUN]]="X",Tabella3[[#This Row],[MAR]]="X",Tabella3[[#This Row],[MER]]="X",Tabella3[[#This Row],[GIO]]="X",Tabella3[[#This Row],[VEN]]="X",),"X","")</f>
        <v/>
      </c>
      <c r="D552" s="25" t="s">
        <v>1619</v>
      </c>
      <c r="E552" s="26" t="s">
        <v>2727</v>
      </c>
      <c r="F552" s="26" t="s">
        <v>1672</v>
      </c>
      <c r="G552" s="26" t="s">
        <v>2728</v>
      </c>
      <c r="H552" s="27"/>
      <c r="I552" s="27"/>
      <c r="J552" s="27"/>
      <c r="K552" s="27"/>
      <c r="L552" s="27"/>
      <c r="M552" s="26" t="s">
        <v>631</v>
      </c>
      <c r="N552" s="25"/>
      <c r="O552" s="25"/>
      <c r="P552" s="26"/>
      <c r="Q552" s="26"/>
      <c r="R552" s="28"/>
      <c r="S552" s="26"/>
      <c r="T552" s="30" t="str">
        <f ca="1">IF(AND('Inserimento dati'!$B$3=$H$2, Tabella3[[#This Row],[LUN]]="X"), "X",IF(AND('Inserimento dati'!$B$3=$I$2, Tabella3[[#This Row],[MAR]]="X"), "X", IF(AND('Inserimento dati'!$B$3=$J$2, Tabella3[[#This Row],[MER]]="X"), "X",IF(AND('Inserimento dati'!$B$3=$K$2, Tabella3[[#This Row],[GIO]]="X"), "X", IF(AND('Inserimento dati'!$B$3=$L$2, Tabella3[[#This Row],[VEN]]="X"), "X","")))))</f>
        <v/>
      </c>
      <c r="U552" s="54" t="str">
        <f t="shared" ca="1" si="14"/>
        <v>10231165</v>
      </c>
    </row>
    <row r="553" spans="1:21" ht="45" hidden="1" x14ac:dyDescent="0.25">
      <c r="A553" s="24"/>
      <c r="B553" s="24"/>
      <c r="C553" s="24" t="str">
        <f>IF(OR(Tabella3[[#This Row],[LUN]]="X",Tabella3[[#This Row],[MAR]]="X",Tabella3[[#This Row],[MER]]="X",Tabella3[[#This Row],[GIO]]="X",Tabella3[[#This Row],[VEN]]="X",),"X","")</f>
        <v/>
      </c>
      <c r="D553" s="25" t="s">
        <v>1619</v>
      </c>
      <c r="E553" s="26" t="s">
        <v>2725</v>
      </c>
      <c r="F553" s="26">
        <v>1200</v>
      </c>
      <c r="G553" s="26" t="s">
        <v>2726</v>
      </c>
      <c r="H553" s="27"/>
      <c r="I553" s="27"/>
      <c r="J553" s="27"/>
      <c r="K553" s="27"/>
      <c r="L553" s="27"/>
      <c r="M553" s="26" t="s">
        <v>631</v>
      </c>
      <c r="N553" s="25"/>
      <c r="O553" s="25"/>
      <c r="P553" s="26"/>
      <c r="Q553" s="26"/>
      <c r="R553" s="28"/>
      <c r="S553" s="26"/>
      <c r="T553" s="30" t="str">
        <f ca="1">IF(AND('Inserimento dati'!$B$3=$H$2, Tabella3[[#This Row],[LUN]]="X"), "X",IF(AND('Inserimento dati'!$B$3=$I$2, Tabella3[[#This Row],[MAR]]="X"), "X", IF(AND('Inserimento dati'!$B$3=$J$2, Tabella3[[#This Row],[MER]]="X"), "X",IF(AND('Inserimento dati'!$B$3=$K$2, Tabella3[[#This Row],[GIO]]="X"), "X", IF(AND('Inserimento dati'!$B$3=$L$2, Tabella3[[#This Row],[VEN]]="X"), "X","")))))</f>
        <v/>
      </c>
      <c r="U553" s="54" t="str">
        <f t="shared" ca="1" si="14"/>
        <v xml:space="preserve"> 1021784</v>
      </c>
    </row>
    <row r="554" spans="1:21" ht="23.25" hidden="1" x14ac:dyDescent="0.25">
      <c r="A554" s="24"/>
      <c r="B554" s="24"/>
      <c r="C554" s="24" t="str">
        <f>IF(OR(Tabella3[[#This Row],[LUN]]="X",Tabella3[[#This Row],[MAR]]="X",Tabella3[[#This Row],[MER]]="X",Tabella3[[#This Row],[GIO]]="X",Tabella3[[#This Row],[VEN]]="X",),"X","")</f>
        <v/>
      </c>
      <c r="D554" s="25" t="s">
        <v>1619</v>
      </c>
      <c r="E554" s="26" t="s">
        <v>2729</v>
      </c>
      <c r="F554" s="26">
        <v>700</v>
      </c>
      <c r="G554" s="26" t="s">
        <v>2730</v>
      </c>
      <c r="H554" s="27"/>
      <c r="I554" s="27"/>
      <c r="J554" s="27"/>
      <c r="K554" s="27"/>
      <c r="L554" s="27"/>
      <c r="M554" s="26" t="s">
        <v>631</v>
      </c>
      <c r="N554" s="25"/>
      <c r="O554" s="25"/>
      <c r="P554" s="26"/>
      <c r="Q554" s="26"/>
      <c r="R554" s="28"/>
      <c r="S554" s="26"/>
      <c r="T554" s="30" t="str">
        <f ca="1">IF(AND('Inserimento dati'!$B$3=$H$2, Tabella3[[#This Row],[LUN]]="X"), "X",IF(AND('Inserimento dati'!$B$3=$I$2, Tabella3[[#This Row],[MAR]]="X"), "X", IF(AND('Inserimento dati'!$B$3=$J$2, Tabella3[[#This Row],[MER]]="X"), "X",IF(AND('Inserimento dati'!$B$3=$K$2, Tabella3[[#This Row],[GIO]]="X"), "X", IF(AND('Inserimento dati'!$B$3=$L$2, Tabella3[[#This Row],[VEN]]="X"), "X","")))))</f>
        <v/>
      </c>
      <c r="U554" s="54" t="str">
        <f t="shared" ca="1" si="14"/>
        <v>10230880</v>
      </c>
    </row>
    <row r="555" spans="1:21" ht="23.25" hidden="1" x14ac:dyDescent="0.25">
      <c r="A555" s="24"/>
      <c r="B555" s="24"/>
      <c r="C555" s="24" t="str">
        <f>IF(OR(Tabella3[[#This Row],[LUN]]="X",Tabella3[[#This Row],[MAR]]="X",Tabella3[[#This Row],[MER]]="X",Tabella3[[#This Row],[GIO]]="X",Tabella3[[#This Row],[VEN]]="X",),"X","")</f>
        <v/>
      </c>
      <c r="D555" s="25" t="s">
        <v>1619</v>
      </c>
      <c r="E555" s="26" t="s">
        <v>2735</v>
      </c>
      <c r="F555" s="26" t="s">
        <v>1648</v>
      </c>
      <c r="G555" s="26" t="s">
        <v>2587</v>
      </c>
      <c r="H555" s="27"/>
      <c r="I555" s="27"/>
      <c r="J555" s="27"/>
      <c r="K555" s="27"/>
      <c r="L555" s="27"/>
      <c r="M555" s="26" t="s">
        <v>631</v>
      </c>
      <c r="N555" s="25"/>
      <c r="O555" s="25"/>
      <c r="P555" s="26"/>
      <c r="Q555" s="26"/>
      <c r="R555" s="28"/>
      <c r="S555" s="26"/>
      <c r="T555" s="30" t="str">
        <f ca="1">IF(AND('Inserimento dati'!$B$3=$H$2, Tabella3[[#This Row],[LUN]]="X"), "X",IF(AND('Inserimento dati'!$B$3=$I$2, Tabella3[[#This Row],[MAR]]="X"), "X", IF(AND('Inserimento dati'!$B$3=$J$2, Tabella3[[#This Row],[MER]]="X"), "X",IF(AND('Inserimento dati'!$B$3=$K$2, Tabella3[[#This Row],[GIO]]="X"), "X", IF(AND('Inserimento dati'!$B$3=$L$2, Tabella3[[#This Row],[VEN]]="X"), "X","")))))</f>
        <v/>
      </c>
      <c r="U555" s="54" t="str">
        <f t="shared" ca="1" si="14"/>
        <v/>
      </c>
    </row>
    <row r="556" spans="1:21" ht="30" hidden="1" x14ac:dyDescent="0.25">
      <c r="A556" s="24"/>
      <c r="B556" s="24"/>
      <c r="C556" s="24" t="str">
        <f>IF(OR(Tabella3[[#This Row],[LUN]]="X",Tabella3[[#This Row],[MAR]]="X",Tabella3[[#This Row],[MER]]="X",Tabella3[[#This Row],[GIO]]="X",Tabella3[[#This Row],[VEN]]="X",),"X","")</f>
        <v/>
      </c>
      <c r="D556" s="25" t="s">
        <v>1619</v>
      </c>
      <c r="E556" s="26" t="s">
        <v>2722</v>
      </c>
      <c r="F556" s="26" t="s">
        <v>1672</v>
      </c>
      <c r="G556" s="26" t="s">
        <v>2723</v>
      </c>
      <c r="H556" s="27"/>
      <c r="I556" s="27"/>
      <c r="J556" s="27"/>
      <c r="K556" s="27"/>
      <c r="L556" s="27"/>
      <c r="M556" s="26" t="s">
        <v>631</v>
      </c>
      <c r="N556" s="25"/>
      <c r="O556" s="25"/>
      <c r="P556" s="26"/>
      <c r="Q556" s="26" t="s">
        <v>2724</v>
      </c>
      <c r="R556" s="28">
        <v>45924</v>
      </c>
      <c r="S556" s="26" t="s">
        <v>68</v>
      </c>
      <c r="T556" s="30" t="str">
        <f ca="1">IF(AND('Inserimento dati'!$B$3=$H$2, Tabella3[[#This Row],[LUN]]="X"), "X",IF(AND('Inserimento dati'!$B$3=$I$2, Tabella3[[#This Row],[MAR]]="X"), "X", IF(AND('Inserimento dati'!$B$3=$J$2, Tabella3[[#This Row],[MER]]="X"), "X",IF(AND('Inserimento dati'!$B$3=$K$2, Tabella3[[#This Row],[GIO]]="X"), "X", IF(AND('Inserimento dati'!$B$3=$L$2, Tabella3[[#This Row],[VEN]]="X"), "X","")))))</f>
        <v/>
      </c>
      <c r="U556" s="54" t="str">
        <f t="shared" ca="1" si="14"/>
        <v>10230720</v>
      </c>
    </row>
    <row r="557" spans="1:21" ht="30" hidden="1" x14ac:dyDescent="0.25">
      <c r="A557" s="24"/>
      <c r="B557" s="24"/>
      <c r="C557" s="24" t="str">
        <f>IF(OR(Tabella3[[#This Row],[LUN]]="X",Tabella3[[#This Row],[MAR]]="X",Tabella3[[#This Row],[MER]]="X",Tabella3[[#This Row],[GIO]]="X",Tabella3[[#This Row],[VEN]]="X",),"X","")</f>
        <v/>
      </c>
      <c r="D557" s="25" t="s">
        <v>1619</v>
      </c>
      <c r="E557" s="26" t="s">
        <v>2717</v>
      </c>
      <c r="F557" s="26">
        <v>700</v>
      </c>
      <c r="G557" s="26" t="s">
        <v>2718</v>
      </c>
      <c r="H557" s="27"/>
      <c r="I557" s="27"/>
      <c r="J557" s="27"/>
      <c r="K557" s="27"/>
      <c r="L557" s="27"/>
      <c r="M557" s="26" t="s">
        <v>631</v>
      </c>
      <c r="N557" s="25"/>
      <c r="O557" s="25"/>
      <c r="P557" s="26"/>
      <c r="Q557" s="26" t="s">
        <v>2719</v>
      </c>
      <c r="R557" s="28">
        <v>45918</v>
      </c>
      <c r="S557" s="26" t="s">
        <v>44</v>
      </c>
      <c r="T557" s="30" t="str">
        <f ca="1">IF(AND('Inserimento dati'!$B$3=$H$2, Tabella3[[#This Row],[LUN]]="X"), "X",IF(AND('Inserimento dati'!$B$3=$I$2, Tabella3[[#This Row],[MAR]]="X"), "X", IF(AND('Inserimento dati'!$B$3=$J$2, Tabella3[[#This Row],[MER]]="X"), "X",IF(AND('Inserimento dati'!$B$3=$K$2, Tabella3[[#This Row],[GIO]]="X"), "X", IF(AND('Inserimento dati'!$B$3=$L$2, Tabella3[[#This Row],[VEN]]="X"), "X","")))))</f>
        <v/>
      </c>
      <c r="U557" s="54" t="str">
        <f t="shared" ca="1" si="14"/>
        <v/>
      </c>
    </row>
    <row r="558" spans="1:21" ht="30" hidden="1" x14ac:dyDescent="0.25">
      <c r="A558" s="24"/>
      <c r="B558" s="24"/>
      <c r="C558" s="24" t="str">
        <f>IF(OR(Tabella3[[#This Row],[LUN]]="X",Tabella3[[#This Row],[MAR]]="X",Tabella3[[#This Row],[MER]]="X",Tabella3[[#This Row],[GIO]]="X",Tabella3[[#This Row],[VEN]]="X",),"X","")</f>
        <v/>
      </c>
      <c r="D558" s="25" t="s">
        <v>1619</v>
      </c>
      <c r="E558" s="26" t="s">
        <v>2712</v>
      </c>
      <c r="F558" s="26">
        <v>1200</v>
      </c>
      <c r="G558" s="26" t="s">
        <v>2713</v>
      </c>
      <c r="H558" s="27"/>
      <c r="I558" s="27"/>
      <c r="J558" s="27"/>
      <c r="K558" s="27"/>
      <c r="L558" s="27"/>
      <c r="M558" s="26" t="s">
        <v>631</v>
      </c>
      <c r="N558" s="25"/>
      <c r="O558" s="25"/>
      <c r="P558" s="26"/>
      <c r="Q558" s="26"/>
      <c r="R558" s="28"/>
      <c r="S558" s="26"/>
      <c r="T558" s="30" t="str">
        <f ca="1">IF(AND('Inserimento dati'!$B$3=$H$2, Tabella3[[#This Row],[LUN]]="X"), "X",IF(AND('Inserimento dati'!$B$3=$I$2, Tabella3[[#This Row],[MAR]]="X"), "X", IF(AND('Inserimento dati'!$B$3=$J$2, Tabella3[[#This Row],[MER]]="X"), "X",IF(AND('Inserimento dati'!$B$3=$K$2, Tabella3[[#This Row],[GIO]]="X"), "X", IF(AND('Inserimento dati'!$B$3=$L$2, Tabella3[[#This Row],[VEN]]="X"), "X","")))))</f>
        <v/>
      </c>
      <c r="U558" s="54" t="str">
        <f t="shared" ca="1" si="14"/>
        <v>10230341</v>
      </c>
    </row>
    <row r="559" spans="1:21" ht="30" hidden="1" x14ac:dyDescent="0.25">
      <c r="A559" s="24"/>
      <c r="B559" s="24"/>
      <c r="C559" s="24" t="str">
        <f>IF(OR(Tabella3[[#This Row],[LUN]]="X",Tabella3[[#This Row],[MAR]]="X",Tabella3[[#This Row],[MER]]="X",Tabella3[[#This Row],[GIO]]="X",Tabella3[[#This Row],[VEN]]="X",),"X","")</f>
        <v/>
      </c>
      <c r="D559" s="25" t="s">
        <v>1619</v>
      </c>
      <c r="E559" s="26" t="s">
        <v>2710</v>
      </c>
      <c r="F559" s="26">
        <v>1200</v>
      </c>
      <c r="G559" s="26" t="s">
        <v>2711</v>
      </c>
      <c r="H559" s="27"/>
      <c r="I559" s="27"/>
      <c r="J559" s="27"/>
      <c r="K559" s="27"/>
      <c r="L559" s="27"/>
      <c r="M559" s="26" t="s">
        <v>631</v>
      </c>
      <c r="N559" s="25"/>
      <c r="O559" s="25"/>
      <c r="P559" s="26"/>
      <c r="Q559" s="26"/>
      <c r="R559" s="28"/>
      <c r="S559" s="26"/>
      <c r="T559" s="30" t="str">
        <f ca="1">IF(AND('Inserimento dati'!$B$3=$H$2, Tabella3[[#This Row],[LUN]]="X"), "X",IF(AND('Inserimento dati'!$B$3=$I$2, Tabella3[[#This Row],[MAR]]="X"), "X", IF(AND('Inserimento dati'!$B$3=$J$2, Tabella3[[#This Row],[MER]]="X"), "X",IF(AND('Inserimento dati'!$B$3=$K$2, Tabella3[[#This Row],[GIO]]="X"), "X", IF(AND('Inserimento dati'!$B$3=$L$2, Tabella3[[#This Row],[VEN]]="X"), "X","")))))</f>
        <v/>
      </c>
      <c r="U559" s="54" t="str">
        <f t="shared" ca="1" si="14"/>
        <v>10230340</v>
      </c>
    </row>
    <row r="560" spans="1:21" ht="23.25" hidden="1" x14ac:dyDescent="0.25">
      <c r="A560" s="24"/>
      <c r="B560" s="24"/>
      <c r="C560" s="24" t="str">
        <f>IF(OR(Tabella3[[#This Row],[LUN]]="X",Tabella3[[#This Row],[MAR]]="X",Tabella3[[#This Row],[MER]]="X",Tabella3[[#This Row],[GIO]]="X",Tabella3[[#This Row],[VEN]]="X",),"X","")</f>
        <v/>
      </c>
      <c r="D560" s="25" t="s">
        <v>1619</v>
      </c>
      <c r="E560" s="26" t="s">
        <v>2745</v>
      </c>
      <c r="F560" s="26">
        <v>1200</v>
      </c>
      <c r="G560" s="26" t="s">
        <v>2746</v>
      </c>
      <c r="H560" s="27"/>
      <c r="I560" s="27"/>
      <c r="J560" s="27"/>
      <c r="K560" s="27"/>
      <c r="L560" s="27"/>
      <c r="M560" s="26" t="s">
        <v>631</v>
      </c>
      <c r="N560" s="25"/>
      <c r="O560" s="25"/>
      <c r="P560" s="26"/>
      <c r="Q560" s="26"/>
      <c r="R560" s="28"/>
      <c r="S560" s="26"/>
      <c r="T560" s="30" t="str">
        <f ca="1">IF(AND('Inserimento dati'!$B$3=$H$2, Tabella3[[#This Row],[LUN]]="X"), "X",IF(AND('Inserimento dati'!$B$3=$I$2, Tabella3[[#This Row],[MAR]]="X"), "X", IF(AND('Inserimento dati'!$B$3=$J$2, Tabella3[[#This Row],[MER]]="X"), "X",IF(AND('Inserimento dati'!$B$3=$K$2, Tabella3[[#This Row],[GIO]]="X"), "X", IF(AND('Inserimento dati'!$B$3=$L$2, Tabella3[[#This Row],[VEN]]="X"), "X","")))))</f>
        <v/>
      </c>
      <c r="U560" s="54" t="str">
        <f t="shared" ca="1" si="14"/>
        <v>10230333</v>
      </c>
    </row>
    <row r="561" spans="1:21" ht="23.25" hidden="1" x14ac:dyDescent="0.25">
      <c r="A561" s="24"/>
      <c r="B561" s="24"/>
      <c r="C561" s="24" t="str">
        <f>IF(OR(Tabella3[[#This Row],[LUN]]="X",Tabella3[[#This Row],[MAR]]="X",Tabella3[[#This Row],[MER]]="X",Tabella3[[#This Row],[GIO]]="X",Tabella3[[#This Row],[VEN]]="X",),"X","")</f>
        <v/>
      </c>
      <c r="D561" s="25" t="s">
        <v>1619</v>
      </c>
      <c r="E561" s="26" t="s">
        <v>2708</v>
      </c>
      <c r="F561" s="26">
        <v>1200</v>
      </c>
      <c r="G561" s="26" t="s">
        <v>2709</v>
      </c>
      <c r="H561" s="27"/>
      <c r="I561" s="27"/>
      <c r="J561" s="27"/>
      <c r="K561" s="27"/>
      <c r="L561" s="27"/>
      <c r="M561" s="26" t="s">
        <v>631</v>
      </c>
      <c r="N561" s="25"/>
      <c r="O561" s="25"/>
      <c r="P561" s="26"/>
      <c r="Q561" s="26"/>
      <c r="R561" s="28"/>
      <c r="S561" s="26"/>
      <c r="T561" s="30" t="str">
        <f ca="1">IF(AND('Inserimento dati'!$B$3=$H$2, Tabella3[[#This Row],[LUN]]="X"), "X",IF(AND('Inserimento dati'!$B$3=$I$2, Tabella3[[#This Row],[MAR]]="X"), "X", IF(AND('Inserimento dati'!$B$3=$J$2, Tabella3[[#This Row],[MER]]="X"), "X",IF(AND('Inserimento dati'!$B$3=$K$2, Tabella3[[#This Row],[GIO]]="X"), "X", IF(AND('Inserimento dati'!$B$3=$L$2, Tabella3[[#This Row],[VEN]]="X"), "X","")))))</f>
        <v/>
      </c>
      <c r="U561" s="54" t="str">
        <f t="shared" ca="1" si="14"/>
        <v>10230332</v>
      </c>
    </row>
    <row r="562" spans="1:21" ht="23.25" hidden="1" x14ac:dyDescent="0.25">
      <c r="A562" s="24"/>
      <c r="B562" s="24"/>
      <c r="C562" s="24" t="str">
        <f>IF(OR(Tabella3[[#This Row],[LUN]]="X",Tabella3[[#This Row],[MAR]]="X",Tabella3[[#This Row],[MER]]="X",Tabella3[[#This Row],[GIO]]="X",Tabella3[[#This Row],[VEN]]="X",),"X","")</f>
        <v/>
      </c>
      <c r="D562" s="25" t="s">
        <v>1619</v>
      </c>
      <c r="E562" s="26" t="s">
        <v>2720</v>
      </c>
      <c r="F562" s="26">
        <v>1200</v>
      </c>
      <c r="G562" s="26" t="s">
        <v>2721</v>
      </c>
      <c r="H562" s="27"/>
      <c r="I562" s="27"/>
      <c r="J562" s="27"/>
      <c r="K562" s="27"/>
      <c r="L562" s="27"/>
      <c r="M562" s="26" t="s">
        <v>631</v>
      </c>
      <c r="N562" s="25"/>
      <c r="O562" s="25"/>
      <c r="P562" s="26"/>
      <c r="Q562" s="26"/>
      <c r="R562" s="28"/>
      <c r="S562" s="26"/>
      <c r="T562" s="30" t="str">
        <f ca="1">IF(AND('Inserimento dati'!$B$3=$H$2, Tabella3[[#This Row],[LUN]]="X"), "X",IF(AND('Inserimento dati'!$B$3=$I$2, Tabella3[[#This Row],[MAR]]="X"), "X", IF(AND('Inserimento dati'!$B$3=$J$2, Tabella3[[#This Row],[MER]]="X"), "X",IF(AND('Inserimento dati'!$B$3=$K$2, Tabella3[[#This Row],[GIO]]="X"), "X", IF(AND('Inserimento dati'!$B$3=$L$2, Tabella3[[#This Row],[VEN]]="X"), "X","")))))</f>
        <v/>
      </c>
      <c r="U562" s="54" t="str">
        <f t="shared" ca="1" si="14"/>
        <v xml:space="preserve"> 1023033</v>
      </c>
    </row>
    <row r="563" spans="1:21" ht="23.25" hidden="1" x14ac:dyDescent="0.25">
      <c r="A563" s="24"/>
      <c r="B563" s="24"/>
      <c r="C563" s="24" t="str">
        <f>IF(OR(Tabella3[[#This Row],[LUN]]="X",Tabella3[[#This Row],[MAR]]="X",Tabella3[[#This Row],[MER]]="X",Tabella3[[#This Row],[GIO]]="X",Tabella3[[#This Row],[VEN]]="X",),"X","")</f>
        <v/>
      </c>
      <c r="D563" s="25" t="s">
        <v>1619</v>
      </c>
      <c r="E563" s="26" t="s">
        <v>2701</v>
      </c>
      <c r="F563" s="26">
        <v>1200</v>
      </c>
      <c r="G563" s="26" t="s">
        <v>2702</v>
      </c>
      <c r="H563" s="27"/>
      <c r="I563" s="27"/>
      <c r="J563" s="27"/>
      <c r="K563" s="27"/>
      <c r="L563" s="27"/>
      <c r="M563" s="26" t="s">
        <v>631</v>
      </c>
      <c r="N563" s="25"/>
      <c r="O563" s="25"/>
      <c r="P563" s="26"/>
      <c r="Q563" s="26"/>
      <c r="R563" s="28"/>
      <c r="S563" s="26"/>
      <c r="T563" s="30" t="str">
        <f ca="1">IF(AND('Inserimento dati'!$B$3=$H$2, Tabella3[[#This Row],[LUN]]="X"), "X",IF(AND('Inserimento dati'!$B$3=$I$2, Tabella3[[#This Row],[MAR]]="X"), "X", IF(AND('Inserimento dati'!$B$3=$J$2, Tabella3[[#This Row],[MER]]="X"), "X",IF(AND('Inserimento dati'!$B$3=$K$2, Tabella3[[#This Row],[GIO]]="X"), "X", IF(AND('Inserimento dati'!$B$3=$L$2, Tabella3[[#This Row],[VEN]]="X"), "X","")))))</f>
        <v/>
      </c>
      <c r="U563" s="54" t="str">
        <f t="shared" ca="1" si="14"/>
        <v/>
      </c>
    </row>
    <row r="564" spans="1:21" ht="23.25" hidden="1" x14ac:dyDescent="0.25">
      <c r="A564" s="24"/>
      <c r="B564" s="24"/>
      <c r="C564" s="24" t="str">
        <f>IF(OR(Tabella3[[#This Row],[LUN]]="X",Tabella3[[#This Row],[MAR]]="X",Tabella3[[#This Row],[MER]]="X",Tabella3[[#This Row],[GIO]]="X",Tabella3[[#This Row],[VEN]]="X",),"X","")</f>
        <v/>
      </c>
      <c r="D564" s="25" t="s">
        <v>1619</v>
      </c>
      <c r="E564" s="26" t="s">
        <v>2703</v>
      </c>
      <c r="F564" s="26">
        <v>1200</v>
      </c>
      <c r="G564" s="26" t="s">
        <v>2704</v>
      </c>
      <c r="H564" s="27"/>
      <c r="I564" s="27"/>
      <c r="J564" s="27"/>
      <c r="K564" s="27"/>
      <c r="L564" s="27"/>
      <c r="M564" s="26" t="s">
        <v>631</v>
      </c>
      <c r="N564" s="25"/>
      <c r="O564" s="25"/>
      <c r="P564" s="26"/>
      <c r="Q564" s="26"/>
      <c r="R564" s="28"/>
      <c r="S564" s="26"/>
      <c r="T564" s="30" t="str">
        <f ca="1">IF(AND('Inserimento dati'!$B$3=$H$2, Tabella3[[#This Row],[LUN]]="X"), "X",IF(AND('Inserimento dati'!$B$3=$I$2, Tabella3[[#This Row],[MAR]]="X"), "X", IF(AND('Inserimento dati'!$B$3=$J$2, Tabella3[[#This Row],[MER]]="X"), "X",IF(AND('Inserimento dati'!$B$3=$K$2, Tabella3[[#This Row],[GIO]]="X"), "X", IF(AND('Inserimento dati'!$B$3=$L$2, Tabella3[[#This Row],[VEN]]="X"), "X","")))))</f>
        <v/>
      </c>
      <c r="U564" s="54" t="str">
        <f t="shared" ca="1" si="14"/>
        <v/>
      </c>
    </row>
    <row r="565" spans="1:21" ht="165" hidden="1" x14ac:dyDescent="0.25">
      <c r="A565" s="24"/>
      <c r="B565" s="24"/>
      <c r="C565" s="24" t="str">
        <f>IF(OR(Tabella3[[#This Row],[LUN]]="X",Tabella3[[#This Row],[MAR]]="X",Tabella3[[#This Row],[MER]]="X",Tabella3[[#This Row],[GIO]]="X",Tabella3[[#This Row],[VEN]]="X",),"X","")</f>
        <v/>
      </c>
      <c r="D565" s="25" t="s">
        <v>1619</v>
      </c>
      <c r="E565" s="26" t="s">
        <v>2714</v>
      </c>
      <c r="F565" s="26" t="s">
        <v>1648</v>
      </c>
      <c r="G565" s="26" t="s">
        <v>2715</v>
      </c>
      <c r="H565" s="27"/>
      <c r="I565" s="27"/>
      <c r="J565" s="27"/>
      <c r="K565" s="27"/>
      <c r="L565" s="27"/>
      <c r="M565" s="26" t="s">
        <v>631</v>
      </c>
      <c r="N565" s="25"/>
      <c r="O565" s="25"/>
      <c r="P565" s="26"/>
      <c r="Q565" s="26" t="s">
        <v>2716</v>
      </c>
      <c r="R565" s="28">
        <v>45916</v>
      </c>
      <c r="S565" s="26" t="s">
        <v>44</v>
      </c>
      <c r="T565" s="30" t="str">
        <f ca="1">IF(AND('Inserimento dati'!$B$3=$H$2, Tabella3[[#This Row],[LUN]]="X"), "X",IF(AND('Inserimento dati'!$B$3=$I$2, Tabella3[[#This Row],[MAR]]="X"), "X", IF(AND('Inserimento dati'!$B$3=$J$2, Tabella3[[#This Row],[MER]]="X"), "X",IF(AND('Inserimento dati'!$B$3=$K$2, Tabella3[[#This Row],[GIO]]="X"), "X", IF(AND('Inserimento dati'!$B$3=$L$2, Tabella3[[#This Row],[VEN]]="X"), "X","")))))</f>
        <v/>
      </c>
      <c r="U565" s="54" t="str">
        <f t="shared" ca="1" si="14"/>
        <v>10230257</v>
      </c>
    </row>
    <row r="566" spans="1:21" ht="30" hidden="1" x14ac:dyDescent="0.25">
      <c r="A566" s="24"/>
      <c r="B566" s="24"/>
      <c r="C566" s="24" t="str">
        <f>IF(OR(Tabella3[[#This Row],[LUN]]="X",Tabella3[[#This Row],[MAR]]="X",Tabella3[[#This Row],[MER]]="X",Tabella3[[#This Row],[GIO]]="X",Tabella3[[#This Row],[VEN]]="X",),"X","")</f>
        <v/>
      </c>
      <c r="D566" s="25" t="s">
        <v>1619</v>
      </c>
      <c r="E566" s="26" t="s">
        <v>2698</v>
      </c>
      <c r="F566" s="26">
        <v>2400</v>
      </c>
      <c r="G566" s="26" t="s">
        <v>2699</v>
      </c>
      <c r="H566" s="27"/>
      <c r="I566" s="27"/>
      <c r="J566" s="27"/>
      <c r="K566" s="27"/>
      <c r="L566" s="27"/>
      <c r="M566" s="26" t="s">
        <v>631</v>
      </c>
      <c r="N566" s="25"/>
      <c r="O566" s="25"/>
      <c r="P566" s="26"/>
      <c r="Q566" s="26" t="s">
        <v>2700</v>
      </c>
      <c r="R566" s="28">
        <v>45911</v>
      </c>
      <c r="S566" s="26" t="s">
        <v>157</v>
      </c>
      <c r="T566" s="30" t="str">
        <f ca="1">IF(AND('Inserimento dati'!$B$3=$H$2, Tabella3[[#This Row],[LUN]]="X"), "X",IF(AND('Inserimento dati'!$B$3=$I$2, Tabella3[[#This Row],[MAR]]="X"), "X", IF(AND('Inserimento dati'!$B$3=$J$2, Tabella3[[#This Row],[MER]]="X"), "X",IF(AND('Inserimento dati'!$B$3=$K$2, Tabella3[[#This Row],[GIO]]="X"), "X", IF(AND('Inserimento dati'!$B$3=$L$2, Tabella3[[#This Row],[VEN]]="X"), "X","")))))</f>
        <v/>
      </c>
      <c r="U566" s="54" t="str">
        <f t="shared" ca="1" si="14"/>
        <v/>
      </c>
    </row>
    <row r="567" spans="1:21" ht="23.25" hidden="1" x14ac:dyDescent="0.25">
      <c r="A567" s="24"/>
      <c r="B567" s="24"/>
      <c r="C567" s="24" t="str">
        <f>IF(OR(Tabella3[[#This Row],[LUN]]="X",Tabella3[[#This Row],[MAR]]="X",Tabella3[[#This Row],[MER]]="X",Tabella3[[#This Row],[GIO]]="X",Tabella3[[#This Row],[VEN]]="X",),"X","")</f>
        <v/>
      </c>
      <c r="D567" s="25" t="s">
        <v>1619</v>
      </c>
      <c r="E567" s="26" t="s">
        <v>2691</v>
      </c>
      <c r="F567" s="26">
        <v>700</v>
      </c>
      <c r="G567" s="26" t="s">
        <v>2692</v>
      </c>
      <c r="H567" s="27"/>
      <c r="I567" s="27"/>
      <c r="J567" s="27"/>
      <c r="K567" s="27"/>
      <c r="L567" s="27"/>
      <c r="M567" s="26" t="s">
        <v>631</v>
      </c>
      <c r="N567" s="25"/>
      <c r="O567" s="25"/>
      <c r="P567" s="26"/>
      <c r="Q567" s="26"/>
      <c r="R567" s="28"/>
      <c r="S567" s="26"/>
      <c r="T567" s="30" t="str">
        <f ca="1">IF(AND('Inserimento dati'!$B$3=$H$2, Tabella3[[#This Row],[LUN]]="X"), "X",IF(AND('Inserimento dati'!$B$3=$I$2, Tabella3[[#This Row],[MAR]]="X"), "X", IF(AND('Inserimento dati'!$B$3=$J$2, Tabella3[[#This Row],[MER]]="X"), "X",IF(AND('Inserimento dati'!$B$3=$K$2, Tabella3[[#This Row],[GIO]]="X"), "X", IF(AND('Inserimento dati'!$B$3=$L$2, Tabella3[[#This Row],[VEN]]="X"), "X","")))))</f>
        <v/>
      </c>
      <c r="U567" s="54" t="str">
        <f t="shared" ca="1" si="14"/>
        <v/>
      </c>
    </row>
    <row r="568" spans="1:21" ht="23.25" hidden="1" x14ac:dyDescent="0.25">
      <c r="A568" s="24"/>
      <c r="B568" s="24"/>
      <c r="C568" s="24" t="str">
        <f>IF(OR(Tabella3[[#This Row],[LUN]]="X",Tabella3[[#This Row],[MAR]]="X",Tabella3[[#This Row],[MER]]="X",Tabella3[[#This Row],[GIO]]="X",Tabella3[[#This Row],[VEN]]="X",),"X","")</f>
        <v/>
      </c>
      <c r="D568" s="25" t="s">
        <v>1619</v>
      </c>
      <c r="E568" s="26" t="s">
        <v>2696</v>
      </c>
      <c r="F568" s="26">
        <v>1200</v>
      </c>
      <c r="G568" s="26" t="s">
        <v>2697</v>
      </c>
      <c r="H568" s="27"/>
      <c r="I568" s="27"/>
      <c r="J568" s="27"/>
      <c r="K568" s="27"/>
      <c r="L568" s="27"/>
      <c r="M568" s="26" t="s">
        <v>631</v>
      </c>
      <c r="N568" s="25"/>
      <c r="O568" s="25"/>
      <c r="P568" s="26"/>
      <c r="Q568" s="26"/>
      <c r="R568" s="28"/>
      <c r="S568" s="26"/>
      <c r="T568" s="30" t="str">
        <f ca="1">IF(AND('Inserimento dati'!$B$3=$H$2, Tabella3[[#This Row],[LUN]]="X"), "X",IF(AND('Inserimento dati'!$B$3=$I$2, Tabella3[[#This Row],[MAR]]="X"), "X", IF(AND('Inserimento dati'!$B$3=$J$2, Tabella3[[#This Row],[MER]]="X"), "X",IF(AND('Inserimento dati'!$B$3=$K$2, Tabella3[[#This Row],[GIO]]="X"), "X", IF(AND('Inserimento dati'!$B$3=$L$2, Tabella3[[#This Row],[VEN]]="X"), "X","")))))</f>
        <v/>
      </c>
      <c r="U568" s="54" t="str">
        <f t="shared" ca="1" si="14"/>
        <v>10230078</v>
      </c>
    </row>
    <row r="569" spans="1:21" ht="23.25" hidden="1" x14ac:dyDescent="0.25">
      <c r="A569" s="24"/>
      <c r="B569" s="24"/>
      <c r="C569" s="24" t="str">
        <f>IF(OR(Tabella3[[#This Row],[LUN]]="X",Tabella3[[#This Row],[MAR]]="X",Tabella3[[#This Row],[MER]]="X",Tabella3[[#This Row],[GIO]]="X",Tabella3[[#This Row],[VEN]]="X",),"X","")</f>
        <v/>
      </c>
      <c r="D569" s="25" t="s">
        <v>1619</v>
      </c>
      <c r="E569" s="26" t="s">
        <v>2797</v>
      </c>
      <c r="F569" s="26">
        <v>1200</v>
      </c>
      <c r="G569" s="26" t="s">
        <v>2689</v>
      </c>
      <c r="H569" s="27"/>
      <c r="I569" s="27"/>
      <c r="J569" s="27"/>
      <c r="K569" s="27"/>
      <c r="L569" s="27"/>
      <c r="M569" s="26" t="s">
        <v>631</v>
      </c>
      <c r="N569" s="25"/>
      <c r="O569" s="25"/>
      <c r="P569" s="26"/>
      <c r="Q569" s="26"/>
      <c r="R569" s="78"/>
      <c r="S569" s="26"/>
      <c r="T569" s="30" t="str">
        <f ca="1">IF(AND('Inserimento dati'!$B$3=$H$2, Tabella3[[#This Row],[LUN]]="X"), "X",IF(AND('Inserimento dati'!$B$3=$I$2, Tabella3[[#This Row],[MAR]]="X"), "X", IF(AND('Inserimento dati'!$B$3=$J$2, Tabella3[[#This Row],[MER]]="X"), "X",IF(AND('Inserimento dati'!$B$3=$K$2, Tabella3[[#This Row],[GIO]]="X"), "X", IF(AND('Inserimento dati'!$B$3=$L$2, Tabella3[[#This Row],[VEN]]="X"), "X","")))))</f>
        <v/>
      </c>
      <c r="U569" s="54" t="str">
        <f t="shared" ca="1" si="14"/>
        <v/>
      </c>
    </row>
    <row r="570" spans="1:21" ht="30" hidden="1" x14ac:dyDescent="0.25">
      <c r="A570" s="24"/>
      <c r="B570" s="24"/>
      <c r="C570" s="24" t="str">
        <f>IF(OR(Tabella3[[#This Row],[LUN]]="X",Tabella3[[#This Row],[MAR]]="X",Tabella3[[#This Row],[MER]]="X",Tabella3[[#This Row],[GIO]]="X",Tabella3[[#This Row],[VEN]]="X",),"X","")</f>
        <v/>
      </c>
      <c r="D570" s="25" t="s">
        <v>1619</v>
      </c>
      <c r="E570" s="26" t="s">
        <v>2705</v>
      </c>
      <c r="F570" s="26">
        <v>800</v>
      </c>
      <c r="G570" s="26" t="s">
        <v>2706</v>
      </c>
      <c r="H570" s="27"/>
      <c r="I570" s="27"/>
      <c r="J570" s="27"/>
      <c r="K570" s="27"/>
      <c r="L570" s="27"/>
      <c r="M570" s="26" t="s">
        <v>631</v>
      </c>
      <c r="N570" s="25"/>
      <c r="O570" s="25"/>
      <c r="P570" s="26"/>
      <c r="Q570" s="26" t="s">
        <v>2707</v>
      </c>
      <c r="R570" s="28">
        <v>45910</v>
      </c>
      <c r="S570" s="26" t="s">
        <v>157</v>
      </c>
      <c r="T570" s="30" t="str">
        <f ca="1">IF(AND('Inserimento dati'!$B$3=$H$2, Tabella3[[#This Row],[LUN]]="X"), "X",IF(AND('Inserimento dati'!$B$3=$I$2, Tabella3[[#This Row],[MAR]]="X"), "X", IF(AND('Inserimento dati'!$B$3=$J$2, Tabella3[[#This Row],[MER]]="X"), "X",IF(AND('Inserimento dati'!$B$3=$K$2, Tabella3[[#This Row],[GIO]]="X"), "X", IF(AND('Inserimento dati'!$B$3=$L$2, Tabella3[[#This Row],[VEN]]="X"), "X","")))))</f>
        <v/>
      </c>
      <c r="U570" s="54" t="str">
        <f t="shared" ca="1" si="14"/>
        <v/>
      </c>
    </row>
    <row r="571" spans="1:21" ht="23.25" hidden="1" x14ac:dyDescent="0.25">
      <c r="A571" s="24"/>
      <c r="B571" s="24"/>
      <c r="C571" s="24" t="str">
        <f>IF(OR(Tabella3[[#This Row],[LUN]]="X",Tabella3[[#This Row],[MAR]]="X",Tabella3[[#This Row],[MER]]="X",Tabella3[[#This Row],[GIO]]="X",Tabella3[[#This Row],[VEN]]="X",),"X","")</f>
        <v/>
      </c>
      <c r="D571" s="25" t="s">
        <v>1619</v>
      </c>
      <c r="E571" s="26" t="s">
        <v>2693</v>
      </c>
      <c r="F571" s="26">
        <v>700</v>
      </c>
      <c r="G571" s="26" t="s">
        <v>2694</v>
      </c>
      <c r="H571" s="27"/>
      <c r="I571" s="27"/>
      <c r="J571" s="27"/>
      <c r="K571" s="27"/>
      <c r="L571" s="27"/>
      <c r="M571" s="26" t="s">
        <v>631</v>
      </c>
      <c r="N571" s="25"/>
      <c r="O571" s="25"/>
      <c r="P571" s="26"/>
      <c r="Q571" s="26" t="s">
        <v>2695</v>
      </c>
      <c r="R571" s="28">
        <v>45905</v>
      </c>
      <c r="S571" s="26" t="s">
        <v>68</v>
      </c>
      <c r="T571" s="30" t="str">
        <f ca="1">IF(AND('Inserimento dati'!$B$3=$H$2, Tabella3[[#This Row],[LUN]]="X"), "X",IF(AND('Inserimento dati'!$B$3=$I$2, Tabella3[[#This Row],[MAR]]="X"), "X", IF(AND('Inserimento dati'!$B$3=$J$2, Tabella3[[#This Row],[MER]]="X"), "X",IF(AND('Inserimento dati'!$B$3=$K$2, Tabella3[[#This Row],[GIO]]="X"), "X", IF(AND('Inserimento dati'!$B$3=$L$2, Tabella3[[#This Row],[VEN]]="X"), "X","")))))</f>
        <v/>
      </c>
      <c r="U571" s="54" t="str">
        <f t="shared" ca="1" si="14"/>
        <v/>
      </c>
    </row>
    <row r="572" spans="1:21" ht="30" hidden="1" x14ac:dyDescent="0.25">
      <c r="A572" s="24"/>
      <c r="B572" s="24"/>
      <c r="C572" s="24" t="str">
        <f>IF(OR(Tabella3[[#This Row],[LUN]]="X",Tabella3[[#This Row],[MAR]]="X",Tabella3[[#This Row],[MER]]="X",Tabella3[[#This Row],[GIO]]="X",Tabella3[[#This Row],[VEN]]="X",),"X","")</f>
        <v/>
      </c>
      <c r="D572" s="25" t="s">
        <v>1619</v>
      </c>
      <c r="E572" s="26" t="s">
        <v>2616</v>
      </c>
      <c r="F572" s="26">
        <v>1200</v>
      </c>
      <c r="G572" s="26" t="s">
        <v>2617</v>
      </c>
      <c r="H572" s="27"/>
      <c r="I572" s="27"/>
      <c r="J572" s="27"/>
      <c r="K572" s="27"/>
      <c r="L572" s="27"/>
      <c r="M572" s="26" t="s">
        <v>631</v>
      </c>
      <c r="N572" s="25"/>
      <c r="O572" s="25"/>
      <c r="P572" s="26"/>
      <c r="Q572" s="26"/>
      <c r="R572" s="28"/>
      <c r="S572" s="26"/>
      <c r="T572" s="30" t="str">
        <f ca="1">IF(AND('Inserimento dati'!$B$3=$H$2, Tabella3[[#This Row],[LUN]]="X"), "X",IF(AND('Inserimento dati'!$B$3=$I$2, Tabella3[[#This Row],[MAR]]="X"), "X", IF(AND('Inserimento dati'!$B$3=$J$2, Tabella3[[#This Row],[MER]]="X"), "X",IF(AND('Inserimento dati'!$B$3=$K$2, Tabella3[[#This Row],[GIO]]="X"), "X", IF(AND('Inserimento dati'!$B$3=$L$2, Tabella3[[#This Row],[VEN]]="X"), "X","")))))</f>
        <v/>
      </c>
      <c r="U572" s="54" t="str">
        <f t="shared" ca="1" si="14"/>
        <v/>
      </c>
    </row>
    <row r="573" spans="1:21" ht="23.25" hidden="1" x14ac:dyDescent="0.25">
      <c r="A573" s="24"/>
      <c r="B573" s="24"/>
      <c r="C573" s="24" t="str">
        <f>IF(OR(Tabella3[[#This Row],[LUN]]="X",Tabella3[[#This Row],[MAR]]="X",Tabella3[[#This Row],[MER]]="X",Tabella3[[#This Row],[GIO]]="X",Tabella3[[#This Row],[VEN]]="X",),"X","")</f>
        <v/>
      </c>
      <c r="D573" s="25" t="s">
        <v>1619</v>
      </c>
      <c r="E573" s="26" t="s">
        <v>2755</v>
      </c>
      <c r="F573" s="26">
        <v>1200</v>
      </c>
      <c r="G573" s="26" t="s">
        <v>2756</v>
      </c>
      <c r="H573" s="27"/>
      <c r="I573" s="27"/>
      <c r="J573" s="27"/>
      <c r="K573" s="27"/>
      <c r="L573" s="27"/>
      <c r="M573" s="26" t="s">
        <v>631</v>
      </c>
      <c r="N573" s="25"/>
      <c r="O573" s="25"/>
      <c r="P573" s="26"/>
      <c r="Q573" s="26"/>
      <c r="R573" s="28"/>
      <c r="S573" s="26"/>
      <c r="T573" s="30" t="str">
        <f ca="1">IF(AND('Inserimento dati'!$B$3=$H$2, Tabella3[[#This Row],[LUN]]="X"), "X",IF(AND('Inserimento dati'!$B$3=$I$2, Tabella3[[#This Row],[MAR]]="X"), "X", IF(AND('Inserimento dati'!$B$3=$J$2, Tabella3[[#This Row],[MER]]="X"), "X",IF(AND('Inserimento dati'!$B$3=$K$2, Tabella3[[#This Row],[GIO]]="X"), "X", IF(AND('Inserimento dati'!$B$3=$L$2, Tabella3[[#This Row],[VEN]]="X"), "X","")))))</f>
        <v/>
      </c>
      <c r="U573" s="69" t="str">
        <f t="shared" ca="1" si="14"/>
        <v>10229300</v>
      </c>
    </row>
    <row r="574" spans="1:21" ht="30" hidden="1" x14ac:dyDescent="0.25">
      <c r="A574" s="24"/>
      <c r="B574" s="24"/>
      <c r="C574" s="24" t="str">
        <f>IF(OR(Tabella3[[#This Row],[LUN]]="X",Tabella3[[#This Row],[MAR]]="X",Tabella3[[#This Row],[MER]]="X",Tabella3[[#This Row],[GIO]]="X",Tabella3[[#This Row],[VEN]]="X",),"X","")</f>
        <v/>
      </c>
      <c r="D574" s="25" t="s">
        <v>1619</v>
      </c>
      <c r="E574" s="26" t="s">
        <v>2677</v>
      </c>
      <c r="F574" s="26">
        <v>1200</v>
      </c>
      <c r="G574" s="26" t="s">
        <v>2678</v>
      </c>
      <c r="H574" s="27"/>
      <c r="I574" s="27"/>
      <c r="J574" s="27"/>
      <c r="K574" s="27"/>
      <c r="L574" s="27"/>
      <c r="M574" s="26" t="s">
        <v>631</v>
      </c>
      <c r="N574" s="25"/>
      <c r="O574" s="25"/>
      <c r="P574" s="26"/>
      <c r="Q574" s="26"/>
      <c r="R574" s="28"/>
      <c r="S574" s="26"/>
      <c r="T574" s="30" t="str">
        <f ca="1">IF(AND('Inserimento dati'!$B$3=$H$2, Tabella3[[#This Row],[LUN]]="X"), "X",IF(AND('Inserimento dati'!$B$3=$I$2, Tabella3[[#This Row],[MAR]]="X"), "X", IF(AND('Inserimento dati'!$B$3=$J$2, Tabella3[[#This Row],[MER]]="X"), "X",IF(AND('Inserimento dati'!$B$3=$K$2, Tabella3[[#This Row],[GIO]]="X"), "X", IF(AND('Inserimento dati'!$B$3=$L$2, Tabella3[[#This Row],[VEN]]="X"), "X","")))))</f>
        <v/>
      </c>
      <c r="U574" s="54" t="str">
        <f t="shared" ca="1" si="14"/>
        <v/>
      </c>
    </row>
    <row r="575" spans="1:21" ht="23.25" hidden="1" x14ac:dyDescent="0.25">
      <c r="A575" s="24"/>
      <c r="B575" s="24"/>
      <c r="C575" s="24" t="str">
        <f>IF(OR(Tabella3[[#This Row],[LUN]]="X",Tabella3[[#This Row],[MAR]]="X",Tabella3[[#This Row],[MER]]="X",Tabella3[[#This Row],[GIO]]="X",Tabella3[[#This Row],[VEN]]="X",),"X","")</f>
        <v/>
      </c>
      <c r="D575" s="25" t="s">
        <v>1619</v>
      </c>
      <c r="E575" s="26" t="s">
        <v>2673</v>
      </c>
      <c r="F575" s="26">
        <v>800</v>
      </c>
      <c r="G575" s="26" t="s">
        <v>2674</v>
      </c>
      <c r="H575" s="27"/>
      <c r="I575" s="27"/>
      <c r="J575" s="27"/>
      <c r="K575" s="27"/>
      <c r="L575" s="27"/>
      <c r="M575" s="26" t="s">
        <v>631</v>
      </c>
      <c r="N575" s="25"/>
      <c r="O575" s="25"/>
      <c r="P575" s="26"/>
      <c r="Q575" s="26"/>
      <c r="R575" s="28"/>
      <c r="S575" s="26"/>
      <c r="T575" s="30" t="str">
        <f ca="1">IF(AND('Inserimento dati'!$B$3=$H$2, Tabella3[[#This Row],[LUN]]="X"), "X",IF(AND('Inserimento dati'!$B$3=$I$2, Tabella3[[#This Row],[MAR]]="X"), "X", IF(AND('Inserimento dati'!$B$3=$J$2, Tabella3[[#This Row],[MER]]="X"), "X",IF(AND('Inserimento dati'!$B$3=$K$2, Tabella3[[#This Row],[GIO]]="X"), "X", IF(AND('Inserimento dati'!$B$3=$L$2, Tabella3[[#This Row],[VEN]]="X"), "X","")))))</f>
        <v/>
      </c>
      <c r="U575" s="54" t="str">
        <f t="shared" ca="1" si="14"/>
        <v>10229705</v>
      </c>
    </row>
    <row r="576" spans="1:21" ht="23.25" hidden="1" x14ac:dyDescent="0.25">
      <c r="A576" s="24"/>
      <c r="B576" s="24"/>
      <c r="C576" s="24" t="str">
        <f>IF(OR(Tabella3[[#This Row],[LUN]]="X",Tabella3[[#This Row],[MAR]]="X",Tabella3[[#This Row],[MER]]="X",Tabella3[[#This Row],[GIO]]="X",Tabella3[[#This Row],[VEN]]="X",),"X","")</f>
        <v/>
      </c>
      <c r="D576" s="25" t="s">
        <v>1619</v>
      </c>
      <c r="E576" s="26" t="s">
        <v>2681</v>
      </c>
      <c r="F576" s="26" t="s">
        <v>1672</v>
      </c>
      <c r="G576" s="26" t="s">
        <v>2682</v>
      </c>
      <c r="H576" s="27"/>
      <c r="I576" s="27"/>
      <c r="J576" s="27"/>
      <c r="K576" s="27"/>
      <c r="L576" s="27"/>
      <c r="M576" s="26" t="s">
        <v>631</v>
      </c>
      <c r="N576" s="25"/>
      <c r="O576" s="25"/>
      <c r="P576" s="26"/>
      <c r="Q576" s="26"/>
      <c r="R576" s="28"/>
      <c r="S576" s="26"/>
      <c r="T576" s="30" t="str">
        <f ca="1">IF(AND('Inserimento dati'!$B$3=$H$2, Tabella3[[#This Row],[LUN]]="X"), "X",IF(AND('Inserimento dati'!$B$3=$I$2, Tabella3[[#This Row],[MAR]]="X"), "X", IF(AND('Inserimento dati'!$B$3=$J$2, Tabella3[[#This Row],[MER]]="X"), "X",IF(AND('Inserimento dati'!$B$3=$K$2, Tabella3[[#This Row],[GIO]]="X"), "X", IF(AND('Inserimento dati'!$B$3=$L$2, Tabella3[[#This Row],[VEN]]="X"), "X","")))))</f>
        <v/>
      </c>
      <c r="U576" s="54" t="str">
        <f t="shared" ref="U576:U610" ca="1" si="15">IFERROR(MID(G576,_xlfn.AGGREGATE(15,6,(ROW(INDIRECT("1:"&amp;LEN(G576)-7)))/(ISNUMBER(--MID(G576,ROW(INDIRECT("1:"&amp;LEN(G576)-7)),8))),1),8),"")</f>
        <v>10229698</v>
      </c>
    </row>
    <row r="577" spans="1:22" ht="23.25" hidden="1" x14ac:dyDescent="0.25">
      <c r="A577" s="24"/>
      <c r="B577" s="24"/>
      <c r="C577" s="24" t="str">
        <f>IF(OR(Tabella3[[#This Row],[LUN]]="X",Tabella3[[#This Row],[MAR]]="X",Tabella3[[#This Row],[MER]]="X",Tabella3[[#This Row],[GIO]]="X",Tabella3[[#This Row],[VEN]]="X",),"X","")</f>
        <v/>
      </c>
      <c r="D577" s="25" t="s">
        <v>1619</v>
      </c>
      <c r="E577" s="26" t="s">
        <v>2671</v>
      </c>
      <c r="F577" s="26">
        <v>700</v>
      </c>
      <c r="G577" s="26" t="s">
        <v>2672</v>
      </c>
      <c r="H577" s="27"/>
      <c r="I577" s="27"/>
      <c r="J577" s="27"/>
      <c r="K577" s="27"/>
      <c r="L577" s="27"/>
      <c r="M577" s="26" t="s">
        <v>631</v>
      </c>
      <c r="N577" s="25"/>
      <c r="O577" s="25"/>
      <c r="P577" s="26"/>
      <c r="Q577" s="26"/>
      <c r="R577" s="28"/>
      <c r="S577" s="26"/>
      <c r="T577" s="30" t="str">
        <f ca="1">IF(AND('Inserimento dati'!$B$3=$H$2, Tabella3[[#This Row],[LUN]]="X"), "X",IF(AND('Inserimento dati'!$B$3=$I$2, Tabella3[[#This Row],[MAR]]="X"), "X", IF(AND('Inserimento dati'!$B$3=$J$2, Tabella3[[#This Row],[MER]]="X"), "X",IF(AND('Inserimento dati'!$B$3=$K$2, Tabella3[[#This Row],[GIO]]="X"), "X", IF(AND('Inserimento dati'!$B$3=$L$2, Tabella3[[#This Row],[VEN]]="X"), "X","")))))</f>
        <v/>
      </c>
      <c r="U577" s="54" t="str">
        <f t="shared" ca="1" si="15"/>
        <v>10229568</v>
      </c>
    </row>
    <row r="578" spans="1:22" ht="23.25" hidden="1" x14ac:dyDescent="0.25">
      <c r="A578" s="24"/>
      <c r="B578" s="24"/>
      <c r="C578" s="24" t="str">
        <f>IF(OR(Tabella3[[#This Row],[LUN]]="X",Tabella3[[#This Row],[MAR]]="X",Tabella3[[#This Row],[MER]]="X",Tabella3[[#This Row],[GIO]]="X",Tabella3[[#This Row],[VEN]]="X",),"X","")</f>
        <v/>
      </c>
      <c r="D578" s="25" t="s">
        <v>1619</v>
      </c>
      <c r="E578" s="26" t="s">
        <v>2675</v>
      </c>
      <c r="F578" s="26" t="s">
        <v>1672</v>
      </c>
      <c r="G578" s="26" t="s">
        <v>2676</v>
      </c>
      <c r="H578" s="27"/>
      <c r="I578" s="27"/>
      <c r="J578" s="27"/>
      <c r="K578" s="27"/>
      <c r="L578" s="27"/>
      <c r="M578" s="26" t="s">
        <v>631</v>
      </c>
      <c r="N578" s="25"/>
      <c r="O578" s="25"/>
      <c r="P578" s="26"/>
      <c r="Q578" s="26"/>
      <c r="R578" s="28"/>
      <c r="S578" s="26"/>
      <c r="T578" s="30" t="str">
        <f ca="1">IF(AND('Inserimento dati'!$B$3=$H$2, Tabella3[[#This Row],[LUN]]="X"), "X",IF(AND('Inserimento dati'!$B$3=$I$2, Tabella3[[#This Row],[MAR]]="X"), "X", IF(AND('Inserimento dati'!$B$3=$J$2, Tabella3[[#This Row],[MER]]="X"), "X",IF(AND('Inserimento dati'!$B$3=$K$2, Tabella3[[#This Row],[GIO]]="X"), "X", IF(AND('Inserimento dati'!$B$3=$L$2, Tabella3[[#This Row],[VEN]]="X"), "X","")))))</f>
        <v/>
      </c>
      <c r="U578" s="54" t="str">
        <f t="shared" ca="1" si="15"/>
        <v>10229589</v>
      </c>
    </row>
    <row r="579" spans="1:22" ht="30" hidden="1" x14ac:dyDescent="0.25">
      <c r="A579" s="24"/>
      <c r="B579" s="24"/>
      <c r="C579" s="24" t="str">
        <f>IF(OR(Tabella3[[#This Row],[LUN]]="X",Tabella3[[#This Row],[MAR]]="X",Tabella3[[#This Row],[MER]]="X",Tabella3[[#This Row],[GIO]]="X",Tabella3[[#This Row],[VEN]]="X",),"X","")</f>
        <v/>
      </c>
      <c r="D579" s="25" t="s">
        <v>1619</v>
      </c>
      <c r="E579" s="26" t="s">
        <v>2683</v>
      </c>
      <c r="F579" s="26">
        <v>1400</v>
      </c>
      <c r="G579" s="26" t="s">
        <v>2684</v>
      </c>
      <c r="H579" s="27"/>
      <c r="I579" s="27"/>
      <c r="J579" s="27"/>
      <c r="K579" s="27"/>
      <c r="L579" s="27"/>
      <c r="M579" s="26" t="s">
        <v>631</v>
      </c>
      <c r="N579" s="25"/>
      <c r="O579" s="25"/>
      <c r="P579" s="26"/>
      <c r="Q579" s="26" t="s">
        <v>2685</v>
      </c>
      <c r="R579" s="28">
        <v>45903</v>
      </c>
      <c r="S579" s="26" t="s">
        <v>68</v>
      </c>
      <c r="T579" s="30" t="str">
        <f ca="1">IF(AND('Inserimento dati'!$B$3=$H$2, Tabella3[[#This Row],[LUN]]="X"), "X",IF(AND('Inserimento dati'!$B$3=$I$2, Tabella3[[#This Row],[MAR]]="X"), "X", IF(AND('Inserimento dati'!$B$3=$J$2, Tabella3[[#This Row],[MER]]="X"), "X",IF(AND('Inserimento dati'!$B$3=$K$2, Tabella3[[#This Row],[GIO]]="X"), "X", IF(AND('Inserimento dati'!$B$3=$L$2, Tabella3[[#This Row],[VEN]]="X"), "X","")))))</f>
        <v/>
      </c>
      <c r="U579" s="54" t="str">
        <f t="shared" ca="1" si="15"/>
        <v/>
      </c>
    </row>
    <row r="580" spans="1:22" ht="23.25" hidden="1" x14ac:dyDescent="0.25">
      <c r="A580" s="24"/>
      <c r="B580" s="24"/>
      <c r="C580" s="24" t="str">
        <f>IF(OR(Tabella3[[#This Row],[LUN]]="X",Tabella3[[#This Row],[MAR]]="X",Tabella3[[#This Row],[MER]]="X",Tabella3[[#This Row],[GIO]]="X",Tabella3[[#This Row],[VEN]]="X",),"X","")</f>
        <v/>
      </c>
      <c r="D580" s="25" t="s">
        <v>1619</v>
      </c>
      <c r="E580" s="26" t="s">
        <v>2686</v>
      </c>
      <c r="F580" s="26">
        <v>1200</v>
      </c>
      <c r="G580" s="26" t="s">
        <v>2687</v>
      </c>
      <c r="H580" s="27"/>
      <c r="I580" s="27"/>
      <c r="J580" s="27"/>
      <c r="K580" s="27"/>
      <c r="L580" s="27"/>
      <c r="M580" s="26" t="s">
        <v>631</v>
      </c>
      <c r="N580" s="25"/>
      <c r="O580" s="25"/>
      <c r="P580" s="26"/>
      <c r="Q580" s="26"/>
      <c r="R580" s="28"/>
      <c r="S580" s="26"/>
      <c r="T580" s="30" t="str">
        <f ca="1">IF(AND('Inserimento dati'!$B$3=$H$2, Tabella3[[#This Row],[LUN]]="X"), "X",IF(AND('Inserimento dati'!$B$3=$I$2, Tabella3[[#This Row],[MAR]]="X"), "X", IF(AND('Inserimento dati'!$B$3=$J$2, Tabella3[[#This Row],[MER]]="X"), "X",IF(AND('Inserimento dati'!$B$3=$K$2, Tabella3[[#This Row],[GIO]]="X"), "X", IF(AND('Inserimento dati'!$B$3=$L$2, Tabella3[[#This Row],[VEN]]="X"), "X","")))))</f>
        <v/>
      </c>
      <c r="U580" s="54" t="str">
        <f t="shared" ca="1" si="15"/>
        <v/>
      </c>
    </row>
    <row r="581" spans="1:22" ht="23.25" hidden="1" x14ac:dyDescent="0.25">
      <c r="A581" s="24"/>
      <c r="B581" s="24"/>
      <c r="C581" s="24" t="str">
        <f>IF(OR(Tabella3[[#This Row],[LUN]]="X",Tabella3[[#This Row],[MAR]]="X",Tabella3[[#This Row],[MER]]="X",Tabella3[[#This Row],[GIO]]="X",Tabella3[[#This Row],[VEN]]="X",),"X","")</f>
        <v/>
      </c>
      <c r="D581" s="25" t="s">
        <v>1619</v>
      </c>
      <c r="E581" s="26" t="s">
        <v>2666</v>
      </c>
      <c r="F581" s="26">
        <v>1400</v>
      </c>
      <c r="G581" s="26" t="s">
        <v>2667</v>
      </c>
      <c r="H581" s="27"/>
      <c r="I581" s="27"/>
      <c r="J581" s="27"/>
      <c r="K581" s="27"/>
      <c r="L581" s="27"/>
      <c r="M581" s="26" t="s">
        <v>631</v>
      </c>
      <c r="N581" s="25"/>
      <c r="O581" s="25"/>
      <c r="P581" s="26"/>
      <c r="Q581" s="26"/>
      <c r="R581" s="28">
        <v>45889</v>
      </c>
      <c r="S581" s="26" t="s">
        <v>508</v>
      </c>
      <c r="T581" s="30" t="str">
        <f ca="1">IF(AND('Inserimento dati'!$B$3=$H$2, Tabella3[[#This Row],[LUN]]="X"), "X",IF(AND('Inserimento dati'!$B$3=$I$2, Tabella3[[#This Row],[MAR]]="X"), "X", IF(AND('Inserimento dati'!$B$3=$J$2, Tabella3[[#This Row],[MER]]="X"), "X",IF(AND('Inserimento dati'!$B$3=$K$2, Tabella3[[#This Row],[GIO]]="X"), "X", IF(AND('Inserimento dati'!$B$3=$L$2, Tabella3[[#This Row],[VEN]]="X"), "X","")))))</f>
        <v/>
      </c>
      <c r="U581" s="54" t="str">
        <f t="shared" ca="1" si="15"/>
        <v/>
      </c>
      <c r="V581" s="71">
        <v>45964.386018518519</v>
      </c>
    </row>
    <row r="582" spans="1:22" ht="30" hidden="1" x14ac:dyDescent="0.25">
      <c r="A582" s="24"/>
      <c r="B582" s="24"/>
      <c r="C582" s="24" t="str">
        <f>IF(OR(Tabella3[[#This Row],[LUN]]="X",Tabella3[[#This Row],[MAR]]="X",Tabella3[[#This Row],[MER]]="X",Tabella3[[#This Row],[GIO]]="X",Tabella3[[#This Row],[VEN]]="X",),"X","")</f>
        <v/>
      </c>
      <c r="D582" s="25" t="s">
        <v>1619</v>
      </c>
      <c r="E582" s="26" t="s">
        <v>2662</v>
      </c>
      <c r="F582" s="26">
        <v>1200</v>
      </c>
      <c r="G582" s="26" t="s">
        <v>2663</v>
      </c>
      <c r="H582" s="27"/>
      <c r="I582" s="27"/>
      <c r="J582" s="27"/>
      <c r="K582" s="27"/>
      <c r="L582" s="27"/>
      <c r="M582" s="26" t="s">
        <v>631</v>
      </c>
      <c r="N582" s="25"/>
      <c r="O582" s="25"/>
      <c r="P582" s="26"/>
      <c r="Q582" s="26"/>
      <c r="R582" s="28"/>
      <c r="S582" s="26"/>
      <c r="T582" s="30" t="str">
        <f ca="1">IF(AND('Inserimento dati'!$B$3=$H$2, Tabella3[[#This Row],[LUN]]="X"), "X",IF(AND('Inserimento dati'!$B$3=$I$2, Tabella3[[#This Row],[MAR]]="X"), "X", IF(AND('Inserimento dati'!$B$3=$J$2, Tabella3[[#This Row],[MER]]="X"), "X",IF(AND('Inserimento dati'!$B$3=$K$2, Tabella3[[#This Row],[GIO]]="X"), "X", IF(AND('Inserimento dati'!$B$3=$L$2, Tabella3[[#This Row],[VEN]]="X"), "X","")))))</f>
        <v/>
      </c>
      <c r="U582" s="54" t="str">
        <f t="shared" ca="1" si="15"/>
        <v/>
      </c>
    </row>
    <row r="583" spans="1:22" ht="23.25" hidden="1" x14ac:dyDescent="0.25">
      <c r="A583" s="24"/>
      <c r="B583" s="24"/>
      <c r="C583" s="24" t="str">
        <f>IF(OR(Tabella3[[#This Row],[LUN]]="X",Tabella3[[#This Row],[MAR]]="X",Tabella3[[#This Row],[MER]]="X",Tabella3[[#This Row],[GIO]]="X",Tabella3[[#This Row],[VEN]]="X",),"X","")</f>
        <v/>
      </c>
      <c r="D583" s="25" t="s">
        <v>1619</v>
      </c>
      <c r="E583" s="26" t="s">
        <v>2658</v>
      </c>
      <c r="F583" s="26">
        <v>700</v>
      </c>
      <c r="G583" s="26" t="s">
        <v>2659</v>
      </c>
      <c r="H583" s="27"/>
      <c r="I583" s="27"/>
      <c r="J583" s="27"/>
      <c r="K583" s="27"/>
      <c r="L583" s="27"/>
      <c r="M583" s="26" t="s">
        <v>631</v>
      </c>
      <c r="N583" s="25"/>
      <c r="O583" s="25"/>
      <c r="P583" s="26"/>
      <c r="Q583" s="26"/>
      <c r="R583" s="28"/>
      <c r="S583" s="26"/>
      <c r="T583" s="30" t="str">
        <f ca="1">IF(AND('Inserimento dati'!$B$3=$H$2, Tabella3[[#This Row],[LUN]]="X"), "X",IF(AND('Inserimento dati'!$B$3=$I$2, Tabella3[[#This Row],[MAR]]="X"), "X", IF(AND('Inserimento dati'!$B$3=$J$2, Tabella3[[#This Row],[MER]]="X"), "X",IF(AND('Inserimento dati'!$B$3=$K$2, Tabella3[[#This Row],[GIO]]="X"), "X", IF(AND('Inserimento dati'!$B$3=$L$2, Tabella3[[#This Row],[VEN]]="X"), "X","")))))</f>
        <v/>
      </c>
      <c r="U583" s="54" t="str">
        <f t="shared" ca="1" si="15"/>
        <v/>
      </c>
    </row>
    <row r="584" spans="1:22" ht="23.25" hidden="1" x14ac:dyDescent="0.25">
      <c r="A584" s="24"/>
      <c r="B584" s="24"/>
      <c r="C584" s="24" t="str">
        <f>IF(OR(Tabella3[[#This Row],[LUN]]="X",Tabella3[[#This Row],[MAR]]="X",Tabella3[[#This Row],[MER]]="X",Tabella3[[#This Row],[GIO]]="X",Tabella3[[#This Row],[VEN]]="X",),"X","")</f>
        <v/>
      </c>
      <c r="D584" s="25" t="s">
        <v>1619</v>
      </c>
      <c r="E584" s="26" t="s">
        <v>2660</v>
      </c>
      <c r="F584" s="26">
        <v>1200</v>
      </c>
      <c r="G584" s="26" t="s">
        <v>2661</v>
      </c>
      <c r="H584" s="27"/>
      <c r="I584" s="27"/>
      <c r="J584" s="27"/>
      <c r="K584" s="27"/>
      <c r="L584" s="27"/>
      <c r="M584" s="26" t="s">
        <v>631</v>
      </c>
      <c r="N584" s="25"/>
      <c r="O584" s="25"/>
      <c r="P584" s="26"/>
      <c r="Q584" s="26"/>
      <c r="R584" s="28"/>
      <c r="S584" s="26"/>
      <c r="T584" s="30" t="str">
        <f ca="1">IF(AND('Inserimento dati'!$B$3=$H$2, Tabella3[[#This Row],[LUN]]="X"), "X",IF(AND('Inserimento dati'!$B$3=$I$2, Tabella3[[#This Row],[MAR]]="X"), "X", IF(AND('Inserimento dati'!$B$3=$J$2, Tabella3[[#This Row],[MER]]="X"), "X",IF(AND('Inserimento dati'!$B$3=$K$2, Tabella3[[#This Row],[GIO]]="X"), "X", IF(AND('Inserimento dati'!$B$3=$L$2, Tabella3[[#This Row],[VEN]]="X"), "X","")))))</f>
        <v/>
      </c>
      <c r="U584" s="54" t="str">
        <f t="shared" ca="1" si="15"/>
        <v/>
      </c>
    </row>
    <row r="585" spans="1:22" ht="30" hidden="1" x14ac:dyDescent="0.25">
      <c r="A585" s="24"/>
      <c r="B585" s="24"/>
      <c r="C585" s="24" t="str">
        <f>IF(OR(Tabella3[[#This Row],[LUN]]="X",Tabella3[[#This Row],[MAR]]="X",Tabella3[[#This Row],[MER]]="X",Tabella3[[#This Row],[GIO]]="X",Tabella3[[#This Row],[VEN]]="X",),"X","")</f>
        <v/>
      </c>
      <c r="D585" s="25" t="s">
        <v>1619</v>
      </c>
      <c r="E585" s="26" t="s">
        <v>2668</v>
      </c>
      <c r="F585" s="26">
        <v>1200</v>
      </c>
      <c r="G585" s="26" t="s">
        <v>2669</v>
      </c>
      <c r="H585" s="27"/>
      <c r="I585" s="27"/>
      <c r="J585" s="27"/>
      <c r="K585" s="27"/>
      <c r="L585" s="27"/>
      <c r="M585" s="26" t="s">
        <v>631</v>
      </c>
      <c r="N585" s="25"/>
      <c r="O585" s="25"/>
      <c r="P585" s="26"/>
      <c r="Q585" s="26" t="s">
        <v>2670</v>
      </c>
      <c r="R585" s="28">
        <v>45887</v>
      </c>
      <c r="S585" s="26" t="s">
        <v>76</v>
      </c>
      <c r="T585" s="30" t="str">
        <f ca="1">IF(AND('Inserimento dati'!$B$3=$H$2, Tabella3[[#This Row],[LUN]]="X"), "X",IF(AND('Inserimento dati'!$B$3=$I$2, Tabella3[[#This Row],[MAR]]="X"), "X", IF(AND('Inserimento dati'!$B$3=$J$2, Tabella3[[#This Row],[MER]]="X"), "X",IF(AND('Inserimento dati'!$B$3=$K$2, Tabella3[[#This Row],[GIO]]="X"), "X", IF(AND('Inserimento dati'!$B$3=$L$2, Tabella3[[#This Row],[VEN]]="X"), "X","")))))</f>
        <v/>
      </c>
      <c r="U585" s="54" t="str">
        <f t="shared" ca="1" si="15"/>
        <v/>
      </c>
    </row>
    <row r="586" spans="1:22" ht="30" hidden="1" x14ac:dyDescent="0.25">
      <c r="A586" s="24"/>
      <c r="B586" s="24"/>
      <c r="C586" s="24" t="str">
        <f>IF(OR(Tabella3[[#This Row],[LUN]]="X",Tabella3[[#This Row],[MAR]]="X",Tabella3[[#This Row],[MER]]="X",Tabella3[[#This Row],[GIO]]="X",Tabella3[[#This Row],[VEN]]="X",),"X","")</f>
        <v/>
      </c>
      <c r="D586" s="25" t="s">
        <v>1619</v>
      </c>
      <c r="E586" s="26" t="s">
        <v>2664</v>
      </c>
      <c r="F586" s="26">
        <v>1400</v>
      </c>
      <c r="G586" s="26" t="s">
        <v>2665</v>
      </c>
      <c r="H586" s="27"/>
      <c r="I586" s="27"/>
      <c r="J586" s="27"/>
      <c r="K586" s="27"/>
      <c r="L586" s="27"/>
      <c r="M586" s="26" t="s">
        <v>631</v>
      </c>
      <c r="N586" s="25"/>
      <c r="O586" s="25"/>
      <c r="P586" s="26"/>
      <c r="Q586" s="26"/>
      <c r="R586" s="28">
        <v>45889</v>
      </c>
      <c r="S586" s="26" t="s">
        <v>68</v>
      </c>
      <c r="T586" s="30" t="str">
        <f ca="1">IF(AND('Inserimento dati'!$B$3=$H$2, Tabella3[[#This Row],[LUN]]="X"), "X",IF(AND('Inserimento dati'!$B$3=$I$2, Tabella3[[#This Row],[MAR]]="X"), "X", IF(AND('Inserimento dati'!$B$3=$J$2, Tabella3[[#This Row],[MER]]="X"), "X",IF(AND('Inserimento dati'!$B$3=$K$2, Tabella3[[#This Row],[GIO]]="X"), "X", IF(AND('Inserimento dati'!$B$3=$L$2, Tabella3[[#This Row],[VEN]]="X"), "X","")))))</f>
        <v/>
      </c>
      <c r="U586" s="54" t="str">
        <f t="shared" ca="1" si="15"/>
        <v>10228743</v>
      </c>
    </row>
    <row r="587" spans="1:22" ht="23.25" hidden="1" x14ac:dyDescent="0.25">
      <c r="A587" s="24"/>
      <c r="B587" s="24"/>
      <c r="C587" s="24" t="str">
        <f>IF(OR(Tabella3[[#This Row],[LUN]]="X",Tabella3[[#This Row],[MAR]]="X",Tabella3[[#This Row],[MER]]="X",Tabella3[[#This Row],[GIO]]="X",Tabella3[[#This Row],[VEN]]="X",),"X","")</f>
        <v/>
      </c>
      <c r="D587" s="25" t="s">
        <v>1619</v>
      </c>
      <c r="E587" s="26" t="s">
        <v>2655</v>
      </c>
      <c r="F587" s="26">
        <v>800</v>
      </c>
      <c r="G587" s="26" t="s">
        <v>2656</v>
      </c>
      <c r="H587" s="27"/>
      <c r="I587" s="27"/>
      <c r="J587" s="27"/>
      <c r="K587" s="27"/>
      <c r="L587" s="27"/>
      <c r="M587" s="26" t="s">
        <v>631</v>
      </c>
      <c r="N587" s="25"/>
      <c r="O587" s="25"/>
      <c r="P587" s="26"/>
      <c r="Q587" s="26" t="s">
        <v>2657</v>
      </c>
      <c r="R587" s="28">
        <v>45880</v>
      </c>
      <c r="S587" s="26" t="s">
        <v>1440</v>
      </c>
      <c r="T587" s="30" t="str">
        <f ca="1">IF(AND('Inserimento dati'!$B$3=$H$2, Tabella3[[#This Row],[LUN]]="X"), "X",IF(AND('Inserimento dati'!$B$3=$I$2, Tabella3[[#This Row],[MAR]]="X"), "X", IF(AND('Inserimento dati'!$B$3=$J$2, Tabella3[[#This Row],[MER]]="X"), "X",IF(AND('Inserimento dati'!$B$3=$K$2, Tabella3[[#This Row],[GIO]]="X"), "X", IF(AND('Inserimento dati'!$B$3=$L$2, Tabella3[[#This Row],[VEN]]="X"), "X","")))))</f>
        <v/>
      </c>
      <c r="U587" s="54" t="str">
        <f t="shared" ca="1" si="15"/>
        <v>10228704</v>
      </c>
    </row>
    <row r="588" spans="1:22" ht="30" hidden="1" x14ac:dyDescent="0.25">
      <c r="A588" s="24"/>
      <c r="B588" s="24"/>
      <c r="C588" s="24" t="str">
        <f>IF(OR(Tabella3[[#This Row],[LUN]]="X",Tabella3[[#This Row],[MAR]]="X",Tabella3[[#This Row],[MER]]="X",Tabella3[[#This Row],[GIO]]="X",Tabella3[[#This Row],[VEN]]="X",),"X","")</f>
        <v/>
      </c>
      <c r="D588" s="25" t="s">
        <v>1619</v>
      </c>
      <c r="E588" s="26" t="s">
        <v>2650</v>
      </c>
      <c r="F588" s="26">
        <v>1200</v>
      </c>
      <c r="G588" s="26" t="s">
        <v>2651</v>
      </c>
      <c r="H588" s="27"/>
      <c r="I588" s="27"/>
      <c r="J588" s="27"/>
      <c r="K588" s="27"/>
      <c r="L588" s="27"/>
      <c r="M588" s="26" t="s">
        <v>631</v>
      </c>
      <c r="N588" s="25"/>
      <c r="O588" s="25"/>
      <c r="P588" s="26"/>
      <c r="Q588" s="26"/>
      <c r="R588" s="28"/>
      <c r="S588" s="26"/>
      <c r="T588" s="30" t="str">
        <f ca="1">IF(AND('Inserimento dati'!$B$3=$H$2, Tabella3[[#This Row],[LUN]]="X"), "X",IF(AND('Inserimento dati'!$B$3=$I$2, Tabella3[[#This Row],[MAR]]="X"), "X", IF(AND('Inserimento dati'!$B$3=$J$2, Tabella3[[#This Row],[MER]]="X"), "X",IF(AND('Inserimento dati'!$B$3=$K$2, Tabella3[[#This Row],[GIO]]="X"), "X", IF(AND('Inserimento dati'!$B$3=$L$2, Tabella3[[#This Row],[VEN]]="X"), "X","")))))</f>
        <v/>
      </c>
      <c r="U588" s="54" t="str">
        <f t="shared" ca="1" si="15"/>
        <v/>
      </c>
    </row>
    <row r="589" spans="1:22" ht="23.25" hidden="1" x14ac:dyDescent="0.25">
      <c r="A589" s="24"/>
      <c r="B589" s="24"/>
      <c r="C589" s="24" t="str">
        <f>IF(OR(Tabella3[[#This Row],[LUN]]="X",Tabella3[[#This Row],[MAR]]="X",Tabella3[[#This Row],[MER]]="X",Tabella3[[#This Row],[GIO]]="X",Tabella3[[#This Row],[VEN]]="X",),"X","")</f>
        <v/>
      </c>
      <c r="D589" s="25" t="s">
        <v>1619</v>
      </c>
      <c r="E589" s="26" t="s">
        <v>2618</v>
      </c>
      <c r="F589" s="26">
        <v>700</v>
      </c>
      <c r="G589" s="26" t="s">
        <v>2619</v>
      </c>
      <c r="H589" s="27"/>
      <c r="I589" s="27"/>
      <c r="J589" s="27"/>
      <c r="K589" s="27"/>
      <c r="L589" s="27"/>
      <c r="M589" s="26" t="s">
        <v>631</v>
      </c>
      <c r="N589" s="25"/>
      <c r="O589" s="25"/>
      <c r="P589" s="26"/>
      <c r="Q589" s="26"/>
      <c r="R589" s="28"/>
      <c r="S589" s="26"/>
      <c r="T589" s="30" t="str">
        <f ca="1">IF(AND('Inserimento dati'!$B$3=$H$2, Tabella3[[#This Row],[LUN]]="X"), "X",IF(AND('Inserimento dati'!$B$3=$I$2, Tabella3[[#This Row],[MAR]]="X"), "X", IF(AND('Inserimento dati'!$B$3=$J$2, Tabella3[[#This Row],[MER]]="X"), "X",IF(AND('Inserimento dati'!$B$3=$K$2, Tabella3[[#This Row],[GIO]]="X"), "X", IF(AND('Inserimento dati'!$B$3=$L$2, Tabella3[[#This Row],[VEN]]="X"), "X","")))))</f>
        <v/>
      </c>
      <c r="U589" s="54" t="str">
        <f t="shared" ca="1" si="15"/>
        <v>10228362</v>
      </c>
    </row>
    <row r="590" spans="1:22" ht="30" hidden="1" x14ac:dyDescent="0.25">
      <c r="A590" s="24"/>
      <c r="B590" s="24"/>
      <c r="C590" s="24" t="str">
        <f>IF(OR(Tabella3[[#This Row],[LUN]]="X",Tabella3[[#This Row],[MAR]]="X",Tabella3[[#This Row],[MER]]="X",Tabella3[[#This Row],[GIO]]="X",Tabella3[[#This Row],[VEN]]="X",),"X","")</f>
        <v/>
      </c>
      <c r="D590" s="25" t="s">
        <v>1619</v>
      </c>
      <c r="E590" s="26" t="s">
        <v>2648</v>
      </c>
      <c r="F590" s="26">
        <v>1200</v>
      </c>
      <c r="G590" s="26" t="s">
        <v>2649</v>
      </c>
      <c r="H590" s="27"/>
      <c r="I590" s="27"/>
      <c r="J590" s="27"/>
      <c r="K590" s="27"/>
      <c r="L590" s="27"/>
      <c r="M590" s="26" t="s">
        <v>631</v>
      </c>
      <c r="N590" s="25"/>
      <c r="O590" s="25"/>
      <c r="P590" s="26"/>
      <c r="Q590" s="26"/>
      <c r="R590" s="28"/>
      <c r="S590" s="26"/>
      <c r="T590" s="30" t="str">
        <f ca="1">IF(AND('Inserimento dati'!$B$3=$H$2, Tabella3[[#This Row],[LUN]]="X"), "X",IF(AND('Inserimento dati'!$B$3=$I$2, Tabella3[[#This Row],[MAR]]="X"), "X", IF(AND('Inserimento dati'!$B$3=$J$2, Tabella3[[#This Row],[MER]]="X"), "X",IF(AND('Inserimento dati'!$B$3=$K$2, Tabella3[[#This Row],[GIO]]="X"), "X", IF(AND('Inserimento dati'!$B$3=$L$2, Tabella3[[#This Row],[VEN]]="X"), "X","")))))</f>
        <v/>
      </c>
      <c r="U590" s="54" t="str">
        <f t="shared" ca="1" si="15"/>
        <v>10227873</v>
      </c>
    </row>
    <row r="591" spans="1:22" ht="45" hidden="1" x14ac:dyDescent="0.25">
      <c r="A591" s="24"/>
      <c r="B591" s="24"/>
      <c r="C591" s="24" t="str">
        <f>IF(OR(Tabella3[[#This Row],[LUN]]="X",Tabella3[[#This Row],[MAR]]="X",Tabella3[[#This Row],[MER]]="X",Tabella3[[#This Row],[GIO]]="X",Tabella3[[#This Row],[VEN]]="X",),"X","")</f>
        <v/>
      </c>
      <c r="D591" s="25" t="s">
        <v>1619</v>
      </c>
      <c r="E591" s="26" t="s">
        <v>2652</v>
      </c>
      <c r="F591" s="26">
        <v>1200</v>
      </c>
      <c r="G591" s="26" t="s">
        <v>2653</v>
      </c>
      <c r="H591" s="27"/>
      <c r="I591" s="27"/>
      <c r="J591" s="27"/>
      <c r="K591" s="27"/>
      <c r="L591" s="27"/>
      <c r="M591" s="26" t="s">
        <v>631</v>
      </c>
      <c r="N591" s="25"/>
      <c r="O591" s="25"/>
      <c r="P591" s="26"/>
      <c r="Q591" s="26" t="s">
        <v>2654</v>
      </c>
      <c r="R591" s="28"/>
      <c r="S591" s="26"/>
      <c r="T591" s="30" t="str">
        <f ca="1">IF(AND('Inserimento dati'!$B$3=$H$2, Tabella3[[#This Row],[LUN]]="X"), "X",IF(AND('Inserimento dati'!$B$3=$I$2, Tabella3[[#This Row],[MAR]]="X"), "X", IF(AND('Inserimento dati'!$B$3=$J$2, Tabella3[[#This Row],[MER]]="X"), "X",IF(AND('Inserimento dati'!$B$3=$K$2, Tabella3[[#This Row],[GIO]]="X"), "X", IF(AND('Inserimento dati'!$B$3=$L$2, Tabella3[[#This Row],[VEN]]="X"), "X","")))))</f>
        <v/>
      </c>
      <c r="U591" s="54" t="str">
        <f t="shared" ca="1" si="15"/>
        <v>10227344</v>
      </c>
      <c r="V591" s="71">
        <v>45959.651770833334</v>
      </c>
    </row>
    <row r="592" spans="1:22" ht="45" hidden="1" x14ac:dyDescent="0.25">
      <c r="A592" s="24" t="s">
        <v>109</v>
      </c>
      <c r="B592" s="24"/>
      <c r="C592" s="24" t="str">
        <f>IF(OR(Tabella3[[#This Row],[LUN]]="X",Tabella3[[#This Row],[MAR]]="X",Tabella3[[#This Row],[MER]]="X",Tabella3[[#This Row],[GIO]]="X",Tabella3[[#This Row],[VEN]]="X",),"X","")</f>
        <v/>
      </c>
      <c r="D592" s="25" t="s">
        <v>1619</v>
      </c>
      <c r="E592" s="26" t="s">
        <v>2639</v>
      </c>
      <c r="F592" s="26">
        <v>1200</v>
      </c>
      <c r="G592" s="26" t="s">
        <v>2640</v>
      </c>
      <c r="H592" s="27"/>
      <c r="I592" s="27"/>
      <c r="J592" s="27"/>
      <c r="K592" s="27"/>
      <c r="L592" s="27"/>
      <c r="M592" s="26" t="s">
        <v>631</v>
      </c>
      <c r="N592" s="25"/>
      <c r="O592" s="25"/>
      <c r="P592" s="26"/>
      <c r="Q592" s="26" t="s">
        <v>1622</v>
      </c>
      <c r="R592" s="28"/>
      <c r="S592" s="26"/>
      <c r="T592" s="30" t="str">
        <f ca="1">IF(AND('Inserimento dati'!$B$3=$H$2, Tabella3[[#This Row],[LUN]]="X"), "X",IF(AND('Inserimento dati'!$B$3=$I$2, Tabella3[[#This Row],[MAR]]="X"), "X", IF(AND('Inserimento dati'!$B$3=$J$2, Tabella3[[#This Row],[MER]]="X"), "X",IF(AND('Inserimento dati'!$B$3=$K$2, Tabella3[[#This Row],[GIO]]="X"), "X", IF(AND('Inserimento dati'!$B$3=$L$2, Tabella3[[#This Row],[VEN]]="X"), "X","")))))</f>
        <v/>
      </c>
      <c r="U592" s="54" t="str">
        <f t="shared" ca="1" si="15"/>
        <v/>
      </c>
    </row>
    <row r="593" spans="1:22" ht="30" hidden="1" x14ac:dyDescent="0.25">
      <c r="A593" s="24" t="s">
        <v>109</v>
      </c>
      <c r="B593" s="24"/>
      <c r="C593" s="24" t="str">
        <f>IF(OR(Tabella3[[#This Row],[LUN]]="X",Tabella3[[#This Row],[MAR]]="X",Tabella3[[#This Row],[MER]]="X",Tabella3[[#This Row],[GIO]]="X",Tabella3[[#This Row],[VEN]]="X",),"X","")</f>
        <v/>
      </c>
      <c r="D593" s="25" t="s">
        <v>1619</v>
      </c>
      <c r="E593" s="26" t="s">
        <v>2644</v>
      </c>
      <c r="F593" s="26">
        <v>1200</v>
      </c>
      <c r="G593" s="26" t="s">
        <v>2645</v>
      </c>
      <c r="H593" s="27"/>
      <c r="I593" s="27"/>
      <c r="J593" s="27"/>
      <c r="K593" s="27"/>
      <c r="L593" s="27"/>
      <c r="M593" s="26" t="s">
        <v>631</v>
      </c>
      <c r="N593" s="25"/>
      <c r="O593" s="25"/>
      <c r="P593" s="26"/>
      <c r="Q593" s="26" t="s">
        <v>2646</v>
      </c>
      <c r="R593" s="28">
        <v>45856</v>
      </c>
      <c r="S593" s="26" t="s">
        <v>2647</v>
      </c>
      <c r="T593" s="30" t="str">
        <f ca="1">IF(AND('Inserimento dati'!$B$3=$H$2, Tabella3[[#This Row],[LUN]]="X"), "X",IF(AND('Inserimento dati'!$B$3=$I$2, Tabella3[[#This Row],[MAR]]="X"), "X", IF(AND('Inserimento dati'!$B$3=$J$2, Tabella3[[#This Row],[MER]]="X"), "X",IF(AND('Inserimento dati'!$B$3=$K$2, Tabella3[[#This Row],[GIO]]="X"), "X", IF(AND('Inserimento dati'!$B$3=$L$2, Tabella3[[#This Row],[VEN]]="X"), "X","")))))</f>
        <v/>
      </c>
      <c r="U593" s="54" t="str">
        <f t="shared" ca="1" si="15"/>
        <v/>
      </c>
    </row>
    <row r="594" spans="1:22" ht="30" hidden="1" x14ac:dyDescent="0.25">
      <c r="A594" s="24" t="s">
        <v>109</v>
      </c>
      <c r="B594" s="24"/>
      <c r="C594" s="24" t="str">
        <f>IF(OR(Tabella3[[#This Row],[LUN]]="X",Tabella3[[#This Row],[MAR]]="X",Tabella3[[#This Row],[MER]]="X",Tabella3[[#This Row],[GIO]]="X",Tabella3[[#This Row],[VEN]]="X",),"X","")</f>
        <v/>
      </c>
      <c r="D594" s="25" t="s">
        <v>1619</v>
      </c>
      <c r="E594" s="26" t="s">
        <v>2637</v>
      </c>
      <c r="F594" s="26">
        <v>1200</v>
      </c>
      <c r="G594" s="26" t="s">
        <v>2638</v>
      </c>
      <c r="H594" s="27"/>
      <c r="I594" s="27"/>
      <c r="J594" s="27"/>
      <c r="K594" s="27"/>
      <c r="L594" s="27"/>
      <c r="M594" s="26" t="s">
        <v>631</v>
      </c>
      <c r="N594" s="25"/>
      <c r="O594" s="25"/>
      <c r="P594" s="26"/>
      <c r="Q594" s="26" t="s">
        <v>1622</v>
      </c>
      <c r="R594" s="28"/>
      <c r="S594" s="26"/>
      <c r="T594" s="30" t="str">
        <f ca="1">IF(AND('Inserimento dati'!$B$3=$H$2, Tabella3[[#This Row],[LUN]]="X"), "X",IF(AND('Inserimento dati'!$B$3=$I$2, Tabella3[[#This Row],[MAR]]="X"), "X", IF(AND('Inserimento dati'!$B$3=$J$2, Tabella3[[#This Row],[MER]]="X"), "X",IF(AND('Inserimento dati'!$B$3=$K$2, Tabella3[[#This Row],[GIO]]="X"), "X", IF(AND('Inserimento dati'!$B$3=$L$2, Tabella3[[#This Row],[VEN]]="X"), "X","")))))</f>
        <v/>
      </c>
      <c r="U594" s="54" t="str">
        <f t="shared" ca="1" si="15"/>
        <v/>
      </c>
    </row>
    <row r="595" spans="1:22" ht="30" hidden="1" x14ac:dyDescent="0.25">
      <c r="A595" s="24" t="s">
        <v>109</v>
      </c>
      <c r="B595" s="24"/>
      <c r="C595" s="24" t="str">
        <f>IF(OR(Tabella3[[#This Row],[LUN]]="X",Tabella3[[#This Row],[MAR]]="X",Tabella3[[#This Row],[MER]]="X",Tabella3[[#This Row],[GIO]]="X",Tabella3[[#This Row],[VEN]]="X",),"X","")</f>
        <v/>
      </c>
      <c r="D595" s="25" t="s">
        <v>1619</v>
      </c>
      <c r="E595" s="26" t="s">
        <v>2679</v>
      </c>
      <c r="F595" s="26">
        <v>1200</v>
      </c>
      <c r="G595" s="26" t="s">
        <v>2680</v>
      </c>
      <c r="H595" s="27"/>
      <c r="I595" s="27"/>
      <c r="J595" s="27"/>
      <c r="K595" s="27"/>
      <c r="L595" s="27"/>
      <c r="M595" s="26" t="s">
        <v>631</v>
      </c>
      <c r="N595" s="25"/>
      <c r="O595" s="25"/>
      <c r="P595" s="26"/>
      <c r="Q595" s="26" t="s">
        <v>1622</v>
      </c>
      <c r="R595" s="28"/>
      <c r="S595" s="26"/>
      <c r="T595" s="30" t="str">
        <f ca="1">IF(AND('Inserimento dati'!$B$3=$H$2, Tabella3[[#This Row],[LUN]]="X"), "X",IF(AND('Inserimento dati'!$B$3=$I$2, Tabella3[[#This Row],[MAR]]="X"), "X", IF(AND('Inserimento dati'!$B$3=$J$2, Tabella3[[#This Row],[MER]]="X"), "X",IF(AND('Inserimento dati'!$B$3=$K$2, Tabella3[[#This Row],[GIO]]="X"), "X", IF(AND('Inserimento dati'!$B$3=$L$2, Tabella3[[#This Row],[VEN]]="X"), "X","")))))</f>
        <v/>
      </c>
      <c r="U595" s="54" t="str">
        <f t="shared" ca="1" si="15"/>
        <v/>
      </c>
    </row>
    <row r="596" spans="1:22" ht="23.25" hidden="1" x14ac:dyDescent="0.25">
      <c r="A596" s="24"/>
      <c r="B596" s="24"/>
      <c r="C596" s="24" t="str">
        <f>IF(OR(Tabella3[[#This Row],[LUN]]="X",Tabella3[[#This Row],[MAR]]="X",Tabella3[[#This Row],[MER]]="X",Tabella3[[#This Row],[GIO]]="X",Tabella3[[#This Row],[VEN]]="X",),"X","")</f>
        <v/>
      </c>
      <c r="D596" s="25" t="s">
        <v>1619</v>
      </c>
      <c r="E596" s="26" t="s">
        <v>2641</v>
      </c>
      <c r="F596" s="26">
        <v>1800</v>
      </c>
      <c r="G596" s="26" t="s">
        <v>2642</v>
      </c>
      <c r="H596" s="27"/>
      <c r="I596" s="27"/>
      <c r="J596" s="27"/>
      <c r="K596" s="27"/>
      <c r="L596" s="27"/>
      <c r="M596" s="26" t="s">
        <v>631</v>
      </c>
      <c r="N596" s="25"/>
      <c r="O596" s="25"/>
      <c r="P596" s="26"/>
      <c r="Q596" s="26" t="s">
        <v>2643</v>
      </c>
      <c r="R596" s="28">
        <v>45847</v>
      </c>
      <c r="S596" s="26" t="s">
        <v>68</v>
      </c>
      <c r="T596" s="30" t="str">
        <f ca="1">IF(AND('Inserimento dati'!$B$3=$H$2, Tabella3[[#This Row],[LUN]]="X"), "X",IF(AND('Inserimento dati'!$B$3=$I$2, Tabella3[[#This Row],[MAR]]="X"), "X", IF(AND('Inserimento dati'!$B$3=$J$2, Tabella3[[#This Row],[MER]]="X"), "X",IF(AND('Inserimento dati'!$B$3=$K$2, Tabella3[[#This Row],[GIO]]="X"), "X", IF(AND('Inserimento dati'!$B$3=$L$2, Tabella3[[#This Row],[VEN]]="X"), "X","")))))</f>
        <v/>
      </c>
      <c r="U596" s="54" t="str">
        <f t="shared" ca="1" si="15"/>
        <v/>
      </c>
    </row>
    <row r="597" spans="1:22" ht="60" hidden="1" x14ac:dyDescent="0.25">
      <c r="A597" s="24"/>
      <c r="B597" s="24"/>
      <c r="C597" s="24" t="str">
        <f>IF(OR(Tabella3[[#This Row],[LUN]]="X",Tabella3[[#This Row],[MAR]]="X",Tabella3[[#This Row],[MER]]="X",Tabella3[[#This Row],[GIO]]="X",Tabella3[[#This Row],[VEN]]="X",),"X","")</f>
        <v/>
      </c>
      <c r="D597" s="25" t="s">
        <v>1619</v>
      </c>
      <c r="E597" s="26" t="s">
        <v>2688</v>
      </c>
      <c r="F597" s="26">
        <v>1200</v>
      </c>
      <c r="G597" s="26" t="s">
        <v>2689</v>
      </c>
      <c r="H597" s="27"/>
      <c r="I597" s="27"/>
      <c r="J597" s="27"/>
      <c r="K597" s="27"/>
      <c r="L597" s="27"/>
      <c r="M597" s="26" t="s">
        <v>631</v>
      </c>
      <c r="N597" s="25"/>
      <c r="O597" s="25"/>
      <c r="P597" s="26"/>
      <c r="Q597" s="26" t="s">
        <v>2690</v>
      </c>
      <c r="R597" s="28">
        <v>45867</v>
      </c>
      <c r="S597" s="26" t="s">
        <v>157</v>
      </c>
      <c r="T597" s="30" t="str">
        <f ca="1">IF(AND('Inserimento dati'!$B$3=$H$2, Tabella3[[#This Row],[LUN]]="X"), "X",IF(AND('Inserimento dati'!$B$3=$I$2, Tabella3[[#This Row],[MAR]]="X"), "X", IF(AND('Inserimento dati'!$B$3=$J$2, Tabella3[[#This Row],[MER]]="X"), "X",IF(AND('Inserimento dati'!$B$3=$K$2, Tabella3[[#This Row],[GIO]]="X"), "X", IF(AND('Inserimento dati'!$B$3=$L$2, Tabella3[[#This Row],[VEN]]="X"), "X","")))))</f>
        <v/>
      </c>
      <c r="U597" s="54" t="str">
        <f t="shared" ca="1" si="15"/>
        <v/>
      </c>
    </row>
    <row r="598" spans="1:22" ht="30" hidden="1" x14ac:dyDescent="0.25">
      <c r="A598" s="24"/>
      <c r="B598" s="24"/>
      <c r="C598" s="24" t="str">
        <f>IF(OR(Tabella3[[#This Row],[LUN]]="X",Tabella3[[#This Row],[MAR]]="X",Tabella3[[#This Row],[MER]]="X",Tabella3[[#This Row],[GIO]]="X",Tabella3[[#This Row],[VEN]]="X",),"X","")</f>
        <v/>
      </c>
      <c r="D598" s="25" t="s">
        <v>1619</v>
      </c>
      <c r="E598" s="26" t="s">
        <v>2635</v>
      </c>
      <c r="F598" s="26">
        <v>1800</v>
      </c>
      <c r="G598" s="26" t="s">
        <v>2636</v>
      </c>
      <c r="H598" s="27"/>
      <c r="I598" s="27"/>
      <c r="J598" s="27"/>
      <c r="K598" s="27"/>
      <c r="L598" s="27"/>
      <c r="M598" s="26" t="s">
        <v>631</v>
      </c>
      <c r="N598" s="25"/>
      <c r="O598" s="25"/>
      <c r="P598" s="26"/>
      <c r="Q598" s="26"/>
      <c r="R598" s="28"/>
      <c r="S598" s="26"/>
      <c r="T598" s="30" t="str">
        <f ca="1">IF(AND('Inserimento dati'!$B$3=$H$2, Tabella3[[#This Row],[LUN]]="X"), "X",IF(AND('Inserimento dati'!$B$3=$I$2, Tabella3[[#This Row],[MAR]]="X"), "X", IF(AND('Inserimento dati'!$B$3=$J$2, Tabella3[[#This Row],[MER]]="X"), "X",IF(AND('Inserimento dati'!$B$3=$K$2, Tabella3[[#This Row],[GIO]]="X"), "X", IF(AND('Inserimento dati'!$B$3=$L$2, Tabella3[[#This Row],[VEN]]="X"), "X","")))))</f>
        <v/>
      </c>
      <c r="U598" s="68" t="str">
        <f t="shared" ca="1" si="15"/>
        <v/>
      </c>
    </row>
    <row r="599" spans="1:22" ht="30" hidden="1" x14ac:dyDescent="0.25">
      <c r="A599" s="24"/>
      <c r="B599" s="24"/>
      <c r="C599" s="24" t="str">
        <f>IF(OR(Tabella3[[#This Row],[LUN]]="X",Tabella3[[#This Row],[MAR]]="X",Tabella3[[#This Row],[MER]]="X",Tabella3[[#This Row],[GIO]]="X",Tabella3[[#This Row],[VEN]]="X",),"X","")</f>
        <v/>
      </c>
      <c r="D599" s="25" t="s">
        <v>1619</v>
      </c>
      <c r="E599" s="26" t="s">
        <v>2620</v>
      </c>
      <c r="F599" s="26">
        <v>1200</v>
      </c>
      <c r="G599" s="26" t="s">
        <v>2621</v>
      </c>
      <c r="H599" s="27"/>
      <c r="I599" s="27"/>
      <c r="J599" s="27"/>
      <c r="K599" s="27"/>
      <c r="L599" s="27"/>
      <c r="M599" s="26" t="s">
        <v>631</v>
      </c>
      <c r="N599" s="25"/>
      <c r="O599" s="25"/>
      <c r="P599" s="26"/>
      <c r="Q599" s="26"/>
      <c r="R599" s="28"/>
      <c r="S599" s="26"/>
      <c r="T599" s="30" t="str">
        <f ca="1">IF(AND('Inserimento dati'!$B$3=$H$2, Tabella3[[#This Row],[LUN]]="X"), "X",IF(AND('Inserimento dati'!$B$3=$I$2, Tabella3[[#This Row],[MAR]]="X"), "X", IF(AND('Inserimento dati'!$B$3=$J$2, Tabella3[[#This Row],[MER]]="X"), "X",IF(AND('Inserimento dati'!$B$3=$K$2, Tabella3[[#This Row],[GIO]]="X"), "X", IF(AND('Inserimento dati'!$B$3=$L$2, Tabella3[[#This Row],[VEN]]="X"), "X","")))))</f>
        <v/>
      </c>
      <c r="U599" s="68" t="str">
        <f t="shared" ca="1" si="15"/>
        <v/>
      </c>
    </row>
    <row r="600" spans="1:22" ht="23.25" hidden="1" x14ac:dyDescent="0.25">
      <c r="A600" s="24"/>
      <c r="B600" s="24">
        <v>3</v>
      </c>
      <c r="C600" s="24" t="str">
        <f>IF(OR(Tabella3[[#This Row],[LUN]]="X",Tabella3[[#This Row],[MAR]]="X",Tabella3[[#This Row],[MER]]="X",Tabella3[[#This Row],[GIO]]="X",Tabella3[[#This Row],[VEN]]="X",),"X","")</f>
        <v/>
      </c>
      <c r="D600" s="25" t="s">
        <v>1619</v>
      </c>
      <c r="E600" s="26" t="s">
        <v>2850</v>
      </c>
      <c r="F600" s="26" t="s">
        <v>1631</v>
      </c>
      <c r="G600" s="26" t="s">
        <v>2851</v>
      </c>
      <c r="H600" s="27"/>
      <c r="I600" s="27"/>
      <c r="J600" s="27"/>
      <c r="K600" s="27"/>
      <c r="L600" s="27"/>
      <c r="M600" s="26" t="s">
        <v>631</v>
      </c>
      <c r="N600" s="25"/>
      <c r="O600" s="25"/>
      <c r="P600" s="26"/>
      <c r="Q600" s="26" t="s">
        <v>2852</v>
      </c>
      <c r="R600" s="28">
        <v>45825</v>
      </c>
      <c r="S600" s="26" t="s">
        <v>68</v>
      </c>
      <c r="T600" s="30" t="str">
        <f ca="1">IF(AND('Inserimento dati'!$B$3=$H$2, Tabella3[[#This Row],[LUN]]="X"), "X",IF(AND('Inserimento dati'!$B$3=$I$2, Tabella3[[#This Row],[MAR]]="X"), "X", IF(AND('Inserimento dati'!$B$3=$J$2, Tabella3[[#This Row],[MER]]="X"), "X",IF(AND('Inserimento dati'!$B$3=$K$2, Tabella3[[#This Row],[GIO]]="X"), "X", IF(AND('Inserimento dati'!$B$3=$L$2, Tabella3[[#This Row],[VEN]]="X"), "X","")))))</f>
        <v/>
      </c>
      <c r="U600" s="68" t="str">
        <f t="shared" ca="1" si="15"/>
        <v/>
      </c>
    </row>
    <row r="601" spans="1:22" ht="30" hidden="1" x14ac:dyDescent="0.25">
      <c r="A601" s="24"/>
      <c r="B601" s="24" t="str">
        <f>IF(OR(A601="x",A601="X"),"",IF(ISBLANK(A601),"X",""))</f>
        <v>X</v>
      </c>
      <c r="C601" s="24" t="str">
        <f>IF(OR(Tabella3[[#This Row],[LUN]]="X",Tabella3[[#This Row],[MAR]]="X",Tabella3[[#This Row],[MER]]="X",Tabella3[[#This Row],[GIO]]="X",Tabella3[[#This Row],[VEN]]="X",),"X","")</f>
        <v/>
      </c>
      <c r="D601" s="25" t="s">
        <v>1619</v>
      </c>
      <c r="E601" s="26" t="s">
        <v>2856</v>
      </c>
      <c r="F601" s="26" t="s">
        <v>1648</v>
      </c>
      <c r="G601" s="26" t="s">
        <v>2857</v>
      </c>
      <c r="H601" s="27"/>
      <c r="I601" s="27"/>
      <c r="J601" s="27"/>
      <c r="K601" s="27"/>
      <c r="L601" s="27"/>
      <c r="M601" s="26" t="s">
        <v>631</v>
      </c>
      <c r="N601" s="25" t="s">
        <v>109</v>
      </c>
      <c r="O601" s="25"/>
      <c r="P601" s="26"/>
      <c r="Q601" s="26" t="s">
        <v>2858</v>
      </c>
      <c r="R601" s="28">
        <v>45817</v>
      </c>
      <c r="S601" s="26" t="s">
        <v>2859</v>
      </c>
      <c r="T601" s="30" t="str">
        <f ca="1">IF(AND('Inserimento dati'!$B$3=$H$2, Tabella3[[#This Row],[LUN]]="X"), "X",IF(AND('Inserimento dati'!$B$3=$I$2, Tabella3[[#This Row],[MAR]]="X"), "X", IF(AND('Inserimento dati'!$B$3=$J$2, Tabella3[[#This Row],[MER]]="X"), "X",IF(AND('Inserimento dati'!$B$3=$K$2, Tabella3[[#This Row],[GIO]]="X"), "X", IF(AND('Inserimento dati'!$B$3=$L$2, Tabella3[[#This Row],[VEN]]="X"), "X","")))))</f>
        <v/>
      </c>
      <c r="U601" s="67" t="str">
        <f t="shared" ca="1" si="15"/>
        <v>00000002</v>
      </c>
    </row>
    <row r="602" spans="1:22" ht="30" hidden="1" x14ac:dyDescent="0.25">
      <c r="A602" s="24"/>
      <c r="B602" s="24">
        <v>3</v>
      </c>
      <c r="C602" s="24" t="str">
        <f>IF(OR(Tabella3[[#This Row],[LUN]]="X",Tabella3[[#This Row],[MAR]]="X",Tabella3[[#This Row],[MER]]="X",Tabella3[[#This Row],[GIO]]="X",Tabella3[[#This Row],[VEN]]="X",),"X","")</f>
        <v/>
      </c>
      <c r="D602" s="25" t="s">
        <v>1619</v>
      </c>
      <c r="E602" s="26" t="s">
        <v>2846</v>
      </c>
      <c r="F602" s="26" t="s">
        <v>1683</v>
      </c>
      <c r="G602" s="26" t="s">
        <v>2847</v>
      </c>
      <c r="H602" s="27"/>
      <c r="I602" s="27"/>
      <c r="J602" s="27"/>
      <c r="K602" s="27"/>
      <c r="L602" s="27"/>
      <c r="M602" s="26" t="s">
        <v>631</v>
      </c>
      <c r="N602" s="25"/>
      <c r="O602" s="25"/>
      <c r="P602" s="26"/>
      <c r="Q602" s="26"/>
      <c r="R602" s="28"/>
      <c r="S602" s="26"/>
      <c r="T602" s="30" t="str">
        <f ca="1">IF(AND('Inserimento dati'!$B$3=$H$2, Tabella3[[#This Row],[LUN]]="X"), "X",IF(AND('Inserimento dati'!$B$3=$I$2, Tabella3[[#This Row],[MAR]]="X"), "X", IF(AND('Inserimento dati'!$B$3=$J$2, Tabella3[[#This Row],[MER]]="X"), "X",IF(AND('Inserimento dati'!$B$3=$K$2, Tabella3[[#This Row],[GIO]]="X"), "X", IF(AND('Inserimento dati'!$B$3=$L$2, Tabella3[[#This Row],[VEN]]="X"), "X","")))))</f>
        <v/>
      </c>
      <c r="U602" s="67" t="str">
        <f t="shared" ca="1" si="15"/>
        <v>10217843</v>
      </c>
    </row>
    <row r="603" spans="1:22" ht="23.25" hidden="1" x14ac:dyDescent="0.25">
      <c r="A603" s="24"/>
      <c r="B603" s="24">
        <v>1</v>
      </c>
      <c r="C603" s="24" t="str">
        <f>IF(OR(Tabella3[[#This Row],[LUN]]="X",Tabella3[[#This Row],[MAR]]="X",Tabella3[[#This Row],[MER]]="X",Tabella3[[#This Row],[GIO]]="X",Tabella3[[#This Row],[VEN]]="X",),"X","")</f>
        <v/>
      </c>
      <c r="D603" s="25" t="s">
        <v>1619</v>
      </c>
      <c r="E603" s="26" t="s">
        <v>2622</v>
      </c>
      <c r="F603" s="26" t="s">
        <v>1631</v>
      </c>
      <c r="G603" s="26" t="s">
        <v>2623</v>
      </c>
      <c r="H603" s="27"/>
      <c r="I603" s="27"/>
      <c r="J603" s="27"/>
      <c r="K603" s="27"/>
      <c r="L603" s="27"/>
      <c r="M603" s="26" t="s">
        <v>631</v>
      </c>
      <c r="N603" s="25"/>
      <c r="O603" s="25"/>
      <c r="P603" s="26"/>
      <c r="Q603" s="26"/>
      <c r="R603" s="28"/>
      <c r="S603" s="26"/>
      <c r="T603" s="76" t="str">
        <f ca="1">IF(AND('Inserimento dati'!$B$3=$H$2, Tabella3[[#This Row],[LUN]]="X"), "X",IF(AND('Inserimento dati'!$B$3=$I$2, Tabella3[[#This Row],[MAR]]="X"), "X", IF(AND('Inserimento dati'!$B$3=$J$2, Tabella3[[#This Row],[MER]]="X"), "X",IF(AND('Inserimento dati'!$B$3=$K$2, Tabella3[[#This Row],[GIO]]="X"), "X", IF(AND('Inserimento dati'!$B$3=$L$2, Tabella3[[#This Row],[VEN]]="X"), "X","")))))</f>
        <v/>
      </c>
      <c r="U603" s="83" t="str">
        <f t="shared" ca="1" si="15"/>
        <v/>
      </c>
      <c r="V603" s="71">
        <v>45958.463020833333</v>
      </c>
    </row>
    <row r="604" spans="1:22" ht="30" hidden="1" x14ac:dyDescent="0.25">
      <c r="A604" s="24"/>
      <c r="B604" s="24">
        <v>3</v>
      </c>
      <c r="C604" s="24" t="str">
        <f>IF(OR(Tabella3[[#This Row],[LUN]]="X",Tabella3[[#This Row],[MAR]]="X",Tabella3[[#This Row],[MER]]="X",Tabella3[[#This Row],[GIO]]="X",Tabella3[[#This Row],[VEN]]="X",),"X","")</f>
        <v/>
      </c>
      <c r="D604" s="25" t="s">
        <v>1619</v>
      </c>
      <c r="E604" s="26" t="s">
        <v>2848</v>
      </c>
      <c r="F604" s="26">
        <v>700</v>
      </c>
      <c r="G604" s="26" t="s">
        <v>2849</v>
      </c>
      <c r="H604" s="27"/>
      <c r="I604" s="27"/>
      <c r="J604" s="27"/>
      <c r="K604" s="27"/>
      <c r="L604" s="27"/>
      <c r="M604" s="26" t="s">
        <v>631</v>
      </c>
      <c r="N604" s="25"/>
      <c r="O604" s="25"/>
      <c r="P604" s="26"/>
      <c r="Q604" s="26"/>
      <c r="R604" s="28"/>
      <c r="S604" s="26"/>
      <c r="T604" s="74" t="str">
        <f ca="1">IF(AND('Inserimento dati'!$B$3=$H$2, Tabella3[[#This Row],[LUN]]="X"), "X",IF(AND('Inserimento dati'!$B$3=$I$2, Tabella3[[#This Row],[MAR]]="X"), "X", IF(AND('Inserimento dati'!$B$3=$J$2, Tabella3[[#This Row],[MER]]="X"), "X",IF(AND('Inserimento dati'!$B$3=$K$2, Tabella3[[#This Row],[GIO]]="X"), "X", IF(AND('Inserimento dati'!$B$3=$L$2, Tabella3[[#This Row],[VEN]]="X"), "X","")))))</f>
        <v/>
      </c>
      <c r="U604" s="67" t="str">
        <f t="shared" ca="1" si="15"/>
        <v>10222434</v>
      </c>
      <c r="V604" s="71">
        <v>45958.483969907407</v>
      </c>
    </row>
    <row r="605" spans="1:22" ht="30" hidden="1" x14ac:dyDescent="0.25">
      <c r="A605" s="24"/>
      <c r="B605" s="24">
        <v>1</v>
      </c>
      <c r="C605" s="24" t="str">
        <f>IF(OR(Tabella3[[#This Row],[LUN]]="X",Tabella3[[#This Row],[MAR]]="X",Tabella3[[#This Row],[MER]]="X",Tabella3[[#This Row],[GIO]]="X",Tabella3[[#This Row],[VEN]]="X",),"X","")</f>
        <v/>
      </c>
      <c r="D605" s="25" t="s">
        <v>1619</v>
      </c>
      <c r="E605" s="26" t="s">
        <v>2624</v>
      </c>
      <c r="F605" s="26">
        <v>1400</v>
      </c>
      <c r="G605" s="26" t="s">
        <v>2625</v>
      </c>
      <c r="H605" s="27"/>
      <c r="I605" s="27"/>
      <c r="J605" s="27"/>
      <c r="K605" s="27"/>
      <c r="L605" s="27"/>
      <c r="M605" s="26" t="s">
        <v>631</v>
      </c>
      <c r="N605" s="25"/>
      <c r="O605" s="25"/>
      <c r="P605" s="26"/>
      <c r="Q605" s="26"/>
      <c r="R605" s="28"/>
      <c r="S605" s="26"/>
      <c r="T605" s="76" t="str">
        <f ca="1">IF(AND('Inserimento dati'!$B$3=$H$2, Tabella3[[#This Row],[LUN]]="X"), "X",IF(AND('Inserimento dati'!$B$3=$I$2, Tabella3[[#This Row],[MAR]]="X"), "X", IF(AND('Inserimento dati'!$B$3=$J$2, Tabella3[[#This Row],[MER]]="X"), "X",IF(AND('Inserimento dati'!$B$3=$K$2, Tabella3[[#This Row],[GIO]]="X"), "X", IF(AND('Inserimento dati'!$B$3=$L$2, Tabella3[[#This Row],[VEN]]="X"), "X","")))))</f>
        <v/>
      </c>
      <c r="U605" s="83" t="str">
        <f t="shared" ca="1" si="15"/>
        <v/>
      </c>
      <c r="V605" s="71">
        <v>45958.483993055554</v>
      </c>
    </row>
    <row r="606" spans="1:22" ht="23.25" hidden="1" x14ac:dyDescent="0.25">
      <c r="A606" s="24"/>
      <c r="B606" s="24">
        <v>2</v>
      </c>
      <c r="C606" s="24" t="str">
        <f>IF(OR(Tabella3[[#This Row],[LUN]]="X",Tabella3[[#This Row],[MAR]]="X",Tabella3[[#This Row],[MER]]="X",Tabella3[[#This Row],[GIO]]="X",Tabella3[[#This Row],[VEN]]="X",),"X","")</f>
        <v/>
      </c>
      <c r="D606" s="25" t="s">
        <v>1619</v>
      </c>
      <c r="E606" s="26" t="s">
        <v>2633</v>
      </c>
      <c r="F606" s="26" t="s">
        <v>1747</v>
      </c>
      <c r="G606" s="26" t="s">
        <v>2634</v>
      </c>
      <c r="H606" s="27"/>
      <c r="I606" s="27"/>
      <c r="J606" s="27"/>
      <c r="K606" s="27"/>
      <c r="L606" s="27"/>
      <c r="M606" s="26" t="s">
        <v>631</v>
      </c>
      <c r="N606" s="25"/>
      <c r="O606" s="25"/>
      <c r="P606" s="26"/>
      <c r="Q606" s="26"/>
      <c r="R606" s="28"/>
      <c r="S606" s="26"/>
      <c r="T606" s="76" t="str">
        <f ca="1">IF(AND('Inserimento dati'!$B$3=$H$2, Tabella3[[#This Row],[LUN]]="X"), "X",IF(AND('Inserimento dati'!$B$3=$I$2, Tabella3[[#This Row],[MAR]]="X"), "X", IF(AND('Inserimento dati'!$B$3=$J$2, Tabella3[[#This Row],[MER]]="X"), "X",IF(AND('Inserimento dati'!$B$3=$K$2, Tabella3[[#This Row],[GIO]]="X"), "X", IF(AND('Inserimento dati'!$B$3=$L$2, Tabella3[[#This Row],[VEN]]="X"), "X","")))))</f>
        <v/>
      </c>
      <c r="U606" s="83" t="str">
        <f t="shared" ca="1" si="15"/>
        <v>10224036</v>
      </c>
    </row>
    <row r="607" spans="1:22" ht="23.25" hidden="1" x14ac:dyDescent="0.25">
      <c r="A607" s="24"/>
      <c r="B607" s="24">
        <v>1</v>
      </c>
      <c r="C607" s="24" t="str">
        <f>IF(OR(Tabella3[[#This Row],[LUN]]="X",Tabella3[[#This Row],[MAR]]="X",Tabella3[[#This Row],[MER]]="X",Tabella3[[#This Row],[GIO]]="X",Tabella3[[#This Row],[VEN]]="X",),"X","")</f>
        <v/>
      </c>
      <c r="D607" s="25" t="s">
        <v>1619</v>
      </c>
      <c r="E607" s="26" t="s">
        <v>2626</v>
      </c>
      <c r="F607" s="26" t="s">
        <v>1683</v>
      </c>
      <c r="G607" s="26" t="s">
        <v>2627</v>
      </c>
      <c r="H607" s="27"/>
      <c r="I607" s="27"/>
      <c r="J607" s="27"/>
      <c r="K607" s="27"/>
      <c r="L607" s="27"/>
      <c r="M607" s="26" t="s">
        <v>631</v>
      </c>
      <c r="N607" s="25"/>
      <c r="O607" s="25"/>
      <c r="P607" s="26"/>
      <c r="Q607" s="26" t="s">
        <v>2628</v>
      </c>
      <c r="R607" s="28"/>
      <c r="S607" s="26"/>
      <c r="T607" s="76" t="str">
        <f ca="1">IF(AND('Inserimento dati'!$B$3=$H$2, Tabella3[[#This Row],[LUN]]="X"), "X",IF(AND('Inserimento dati'!$B$3=$I$2, Tabella3[[#This Row],[MAR]]="X"), "X", IF(AND('Inserimento dati'!$B$3=$J$2, Tabella3[[#This Row],[MER]]="X"), "X",IF(AND('Inserimento dati'!$B$3=$K$2, Tabella3[[#This Row],[GIO]]="X"), "X", IF(AND('Inserimento dati'!$B$3=$L$2, Tabella3[[#This Row],[VEN]]="X"), "X","")))))</f>
        <v/>
      </c>
      <c r="U607" s="83" t="str">
        <f t="shared" ca="1" si="15"/>
        <v/>
      </c>
    </row>
    <row r="608" spans="1:22" ht="23.25" hidden="1" x14ac:dyDescent="0.25">
      <c r="A608" s="24"/>
      <c r="B608" s="24">
        <v>2</v>
      </c>
      <c r="C608" s="24" t="str">
        <f>IF(OR(Tabella3[[#This Row],[LUN]]="X",Tabella3[[#This Row],[MAR]]="X",Tabella3[[#This Row],[MER]]="X",Tabella3[[#This Row],[GIO]]="X",Tabella3[[#This Row],[VEN]]="X",),"X","")</f>
        <v/>
      </c>
      <c r="D608" s="25" t="s">
        <v>1619</v>
      </c>
      <c r="E608" s="26" t="s">
        <v>2631</v>
      </c>
      <c r="F608" s="26">
        <v>1100</v>
      </c>
      <c r="G608" s="26" t="s">
        <v>2632</v>
      </c>
      <c r="H608" s="27"/>
      <c r="I608" s="27"/>
      <c r="J608" s="27"/>
      <c r="K608" s="27"/>
      <c r="L608" s="27"/>
      <c r="M608" s="26" t="s">
        <v>631</v>
      </c>
      <c r="N608" s="25"/>
      <c r="O608" s="25"/>
      <c r="P608" s="26"/>
      <c r="Q608" s="26"/>
      <c r="R608" s="28"/>
      <c r="S608" s="26"/>
      <c r="T608" s="77" t="str">
        <f ca="1">IF(AND('Inserimento dati'!$B$3=$H$2, Tabella3[[#This Row],[LUN]]="X"), "X",IF(AND('Inserimento dati'!$B$3=$I$2, Tabella3[[#This Row],[MAR]]="X"), "X", IF(AND('Inserimento dati'!$B$3=$J$2, Tabella3[[#This Row],[MER]]="X"), "X",IF(AND('Inserimento dati'!$B$3=$K$2, Tabella3[[#This Row],[GIO]]="X"), "X", IF(AND('Inserimento dati'!$B$3=$L$2, Tabella3[[#This Row],[VEN]]="X"), "X","")))))</f>
        <v/>
      </c>
      <c r="U608" s="83" t="str">
        <f t="shared" ca="1" si="15"/>
        <v>10218012</v>
      </c>
    </row>
    <row r="609" spans="1:22" ht="23.25" hidden="1" x14ac:dyDescent="0.25">
      <c r="A609" s="24"/>
      <c r="B609" s="24">
        <v>2</v>
      </c>
      <c r="C609" s="24" t="str">
        <f>IF(OR(Tabella3[[#This Row],[LUN]]="X",Tabella3[[#This Row],[MAR]]="X",Tabella3[[#This Row],[MER]]="X",Tabella3[[#This Row],[GIO]]="X",Tabella3[[#This Row],[VEN]]="X",),"X","")</f>
        <v/>
      </c>
      <c r="D609" s="25" t="s">
        <v>1619</v>
      </c>
      <c r="E609" s="26" t="s">
        <v>2629</v>
      </c>
      <c r="F609" s="26">
        <v>1800</v>
      </c>
      <c r="G609" s="26" t="s">
        <v>2630</v>
      </c>
      <c r="H609" s="27"/>
      <c r="I609" s="27"/>
      <c r="J609" s="27"/>
      <c r="K609" s="27"/>
      <c r="L609" s="27"/>
      <c r="M609" s="26" t="s">
        <v>631</v>
      </c>
      <c r="N609" s="25"/>
      <c r="O609" s="25"/>
      <c r="P609" s="26"/>
      <c r="Q609" s="26"/>
      <c r="R609" s="28"/>
      <c r="S609" s="26"/>
      <c r="T609" s="77" t="str">
        <f ca="1">IF(AND('Inserimento dati'!$B$3=$H$2, Tabella3[[#This Row],[LUN]]="X"), "X",IF(AND('Inserimento dati'!$B$3=$I$2, Tabella3[[#This Row],[MAR]]="X"), "X", IF(AND('Inserimento dati'!$B$3=$J$2, Tabella3[[#This Row],[MER]]="X"), "X",IF(AND('Inserimento dati'!$B$3=$K$2, Tabella3[[#This Row],[GIO]]="X"), "X", IF(AND('Inserimento dati'!$B$3=$L$2, Tabella3[[#This Row],[VEN]]="X"), "X","")))))</f>
        <v/>
      </c>
      <c r="U609" s="83" t="str">
        <f t="shared" ca="1" si="15"/>
        <v>10218020</v>
      </c>
    </row>
    <row r="610" spans="1:22" ht="30" hidden="1" x14ac:dyDescent="0.25">
      <c r="A610" s="24"/>
      <c r="B610" s="24" t="str">
        <f>IF(OR(A610="x",A610="X"),"",IF(ISBLANK(A610),"X",""))</f>
        <v>X</v>
      </c>
      <c r="C610" s="24" t="str">
        <f>IF(OR(Tabella3[[#This Row],[LUN]]="X",Tabella3[[#This Row],[MAR]]="X",Tabella3[[#This Row],[MER]]="X",Tabella3[[#This Row],[GIO]]="X",Tabella3[[#This Row],[VEN]]="X",),"X","")</f>
        <v/>
      </c>
      <c r="D610" s="25" t="s">
        <v>1619</v>
      </c>
      <c r="E610" s="26" t="s">
        <v>2853</v>
      </c>
      <c r="F610" s="26" t="s">
        <v>1661</v>
      </c>
      <c r="G610" s="26" t="s">
        <v>2854</v>
      </c>
      <c r="H610" s="27"/>
      <c r="I610" s="27"/>
      <c r="J610" s="27"/>
      <c r="K610" s="27"/>
      <c r="L610" s="27"/>
      <c r="M610" s="26" t="s">
        <v>631</v>
      </c>
      <c r="N610" s="25"/>
      <c r="O610" s="25"/>
      <c r="P610" s="26"/>
      <c r="Q610" s="26" t="s">
        <v>2855</v>
      </c>
      <c r="R610" s="28">
        <v>45783</v>
      </c>
      <c r="S610" s="26" t="s">
        <v>157</v>
      </c>
      <c r="T610" s="77" t="str">
        <f ca="1">IF(AND('Inserimento dati'!$B$3=$H$2, Tabella3[[#This Row],[LUN]]="X"), "X",IF(AND('Inserimento dati'!$B$3=$I$2, Tabella3[[#This Row],[MAR]]="X"), "X", IF(AND('Inserimento dati'!$B$3=$J$2, Tabella3[[#This Row],[MER]]="X"), "X",IF(AND('Inserimento dati'!$B$3=$K$2, Tabella3[[#This Row],[GIO]]="X"), "X", IF(AND('Inserimento dati'!$B$3=$L$2, Tabella3[[#This Row],[VEN]]="X"), "X","")))))</f>
        <v/>
      </c>
      <c r="U610" s="83" t="str">
        <f t="shared" ca="1" si="15"/>
        <v/>
      </c>
    </row>
    <row r="611" spans="1:22" ht="23.25" hidden="1" x14ac:dyDescent="0.25">
      <c r="A611" s="24"/>
      <c r="B611" s="24"/>
      <c r="C611" s="24" t="str">
        <f>IF(OR(Tabella3[[#This Row],[LUN]]="X",Tabella3[[#This Row],[MAR]]="X",Tabella3[[#This Row],[MER]]="X",Tabella3[[#This Row],[GIO]]="X",Tabella3[[#This Row],[VEN]]="X",),"X","")</f>
        <v/>
      </c>
      <c r="D611" s="25" t="s">
        <v>1619</v>
      </c>
      <c r="E611" s="26" t="s">
        <v>4582</v>
      </c>
      <c r="F611" s="26" t="s">
        <v>1648</v>
      </c>
      <c r="G611" s="26" t="s">
        <v>4583</v>
      </c>
      <c r="H611" s="27"/>
      <c r="I611" s="27"/>
      <c r="J611" s="27"/>
      <c r="K611" s="27"/>
      <c r="L611" s="27"/>
      <c r="M611" s="26" t="s">
        <v>631</v>
      </c>
      <c r="N611" s="25"/>
      <c r="O611" s="25"/>
      <c r="P611" s="26"/>
      <c r="Q611" s="26"/>
      <c r="R611" s="28"/>
      <c r="S611" s="26"/>
      <c r="T611" s="30" t="str">
        <f ca="1">IF(AND('Inserimento dati'!$B$3=$H$2, Tabella3[[#This Row],[LUN]]="X"), "X",IF(AND('Inserimento dati'!$B$3=$I$2, Tabella3[[#This Row],[MAR]]="X"), "X", IF(AND('Inserimento dati'!$B$3=$J$2, Tabella3[[#This Row],[MER]]="X"), "X",IF(AND('Inserimento dati'!$B$3=$K$2, Tabella3[[#This Row],[GIO]]="X"), "X", IF(AND('Inserimento dati'!$B$3=$L$2, Tabella3[[#This Row],[VEN]]="X"), "X","")))))</f>
        <v/>
      </c>
      <c r="U611" s="54"/>
    </row>
    <row r="612" spans="1:22" ht="23.25" hidden="1" x14ac:dyDescent="0.25">
      <c r="A612" s="24"/>
      <c r="B612" s="24"/>
      <c r="C612" s="24" t="str">
        <f>IF(OR(Tabella3[[#This Row],[LUN]]="X",Tabella3[[#This Row],[MAR]]="X",Tabella3[[#This Row],[MER]]="X",Tabella3[[#This Row],[GIO]]="X",Tabella3[[#This Row],[VEN]]="X",),"X","")</f>
        <v/>
      </c>
      <c r="D612" s="25" t="s">
        <v>1619</v>
      </c>
      <c r="E612" s="26" t="s">
        <v>4612</v>
      </c>
      <c r="F612" s="26" t="s">
        <v>1648</v>
      </c>
      <c r="G612" s="26" t="s">
        <v>4613</v>
      </c>
      <c r="H612" s="27"/>
      <c r="I612" s="27"/>
      <c r="J612" s="27"/>
      <c r="K612" s="27"/>
      <c r="L612" s="27"/>
      <c r="M612" s="26" t="s">
        <v>631</v>
      </c>
      <c r="N612" s="25"/>
      <c r="O612" s="25"/>
      <c r="P612" s="26"/>
      <c r="Q612" s="26"/>
      <c r="R612" s="28"/>
      <c r="S612" s="26"/>
      <c r="T612" s="30" t="str">
        <f ca="1">IF(AND('Inserimento dati'!$B$3=$H$2, Tabella3[[#This Row],[LUN]]="X"), "X",IF(AND('Inserimento dati'!$B$3=$I$2, Tabella3[[#This Row],[MAR]]="X"), "X", IF(AND('Inserimento dati'!$B$3=$J$2, Tabella3[[#This Row],[MER]]="X"), "X",IF(AND('Inserimento dati'!$B$3=$K$2, Tabella3[[#This Row],[GIO]]="X"), "X", IF(AND('Inserimento dati'!$B$3=$L$2, Tabella3[[#This Row],[VEN]]="X"), "X","")))))</f>
        <v/>
      </c>
      <c r="U612" s="54"/>
    </row>
    <row r="613" spans="1:22" ht="23.25" hidden="1" x14ac:dyDescent="0.25">
      <c r="A613" s="24"/>
      <c r="B613" s="24"/>
      <c r="C613" s="24" t="str">
        <f>IF(OR(Tabella3[[#This Row],[LUN]]="X",Tabella3[[#This Row],[MAR]]="X",Tabella3[[#This Row],[MER]]="X",Tabella3[[#This Row],[GIO]]="X",Tabella3[[#This Row],[VEN]]="X",),"X","")</f>
        <v/>
      </c>
      <c r="D613" s="25" t="s">
        <v>1619</v>
      </c>
      <c r="E613" s="26" t="s">
        <v>4610</v>
      </c>
      <c r="F613" s="26" t="s">
        <v>1648</v>
      </c>
      <c r="G613" s="26" t="s">
        <v>4611</v>
      </c>
      <c r="H613" s="27"/>
      <c r="I613" s="27"/>
      <c r="J613" s="27"/>
      <c r="K613" s="27"/>
      <c r="L613" s="27"/>
      <c r="M613" s="26" t="s">
        <v>631</v>
      </c>
      <c r="N613" s="25"/>
      <c r="O613" s="25"/>
      <c r="P613" s="26"/>
      <c r="Q613" s="26"/>
      <c r="R613" s="28"/>
      <c r="S613" s="26"/>
      <c r="T613" s="30" t="str">
        <f ca="1">IF(AND('Inserimento dati'!$B$3=$H$2, Tabella3[[#This Row],[LUN]]="X"), "X",IF(AND('Inserimento dati'!$B$3=$I$2, Tabella3[[#This Row],[MAR]]="X"), "X", IF(AND('Inserimento dati'!$B$3=$J$2, Tabella3[[#This Row],[MER]]="X"), "X",IF(AND('Inserimento dati'!$B$3=$K$2, Tabella3[[#This Row],[GIO]]="X"), "X", IF(AND('Inserimento dati'!$B$3=$L$2, Tabella3[[#This Row],[VEN]]="X"), "X","")))))</f>
        <v/>
      </c>
      <c r="U613" s="54"/>
      <c r="V613" s="85">
        <v>45953.692395833335</v>
      </c>
    </row>
    <row r="614" spans="1:22" ht="23.25" hidden="1" x14ac:dyDescent="0.25">
      <c r="A614" s="24"/>
      <c r="B614" s="24"/>
      <c r="C614" s="24" t="str">
        <f>IF(OR(Tabella3[[#This Row],[LUN]]="X",Tabella3[[#This Row],[MAR]]="X",Tabella3[[#This Row],[MER]]="X",Tabella3[[#This Row],[GIO]]="X",Tabella3[[#This Row],[VEN]]="X",),"X","")</f>
        <v/>
      </c>
      <c r="D614" s="25" t="s">
        <v>1619</v>
      </c>
      <c r="E614" s="26" t="s">
        <v>4608</v>
      </c>
      <c r="F614" s="26" t="s">
        <v>1648</v>
      </c>
      <c r="G614" s="26" t="s">
        <v>4609</v>
      </c>
      <c r="H614" s="27"/>
      <c r="I614" s="27"/>
      <c r="J614" s="27"/>
      <c r="K614" s="27"/>
      <c r="L614" s="27"/>
      <c r="M614" s="26" t="s">
        <v>631</v>
      </c>
      <c r="N614" s="25"/>
      <c r="O614" s="25"/>
      <c r="P614" s="26"/>
      <c r="Q614" s="26"/>
      <c r="R614" s="28"/>
      <c r="S614" s="26"/>
      <c r="T614" s="30" t="str">
        <f ca="1">IF(AND('Inserimento dati'!$B$3=$H$2, Tabella3[[#This Row],[LUN]]="X"), "X",IF(AND('Inserimento dati'!$B$3=$I$2, Tabella3[[#This Row],[MAR]]="X"), "X", IF(AND('Inserimento dati'!$B$3=$J$2, Tabella3[[#This Row],[MER]]="X"), "X",IF(AND('Inserimento dati'!$B$3=$K$2, Tabella3[[#This Row],[GIO]]="X"), "X", IF(AND('Inserimento dati'!$B$3=$L$2, Tabella3[[#This Row],[VEN]]="X"), "X","")))))</f>
        <v/>
      </c>
      <c r="U614" s="54"/>
    </row>
    <row r="615" spans="1:22" ht="23.25" hidden="1" x14ac:dyDescent="0.25">
      <c r="A615" s="24"/>
      <c r="B615" s="24"/>
      <c r="C615" s="24" t="str">
        <f>IF(OR(Tabella3[[#This Row],[LUN]]="X",Tabella3[[#This Row],[MAR]]="X",Tabella3[[#This Row],[MER]]="X",Tabella3[[#This Row],[GIO]]="X",Tabella3[[#This Row],[VEN]]="X",),"X","")</f>
        <v/>
      </c>
      <c r="D615" s="25" t="s">
        <v>1619</v>
      </c>
      <c r="E615" s="26" t="s">
        <v>4614</v>
      </c>
      <c r="F615" s="26" t="s">
        <v>1648</v>
      </c>
      <c r="G615" s="26" t="s">
        <v>4615</v>
      </c>
      <c r="H615" s="27"/>
      <c r="I615" s="27"/>
      <c r="J615" s="27"/>
      <c r="K615" s="27"/>
      <c r="L615" s="27"/>
      <c r="M615" s="26" t="s">
        <v>631</v>
      </c>
      <c r="N615" s="25"/>
      <c r="O615" s="25"/>
      <c r="P615" s="26"/>
      <c r="Q615" s="26"/>
      <c r="R615" s="28"/>
      <c r="S615" s="26"/>
      <c r="T615" s="30" t="str">
        <f ca="1">IF(AND('Inserimento dati'!$B$3=$H$2, Tabella3[[#This Row],[LUN]]="X"), "X",IF(AND('Inserimento dati'!$B$3=$I$2, Tabella3[[#This Row],[MAR]]="X"), "X", IF(AND('Inserimento dati'!$B$3=$J$2, Tabella3[[#This Row],[MER]]="X"), "X",IF(AND('Inserimento dati'!$B$3=$K$2, Tabella3[[#This Row],[GIO]]="X"), "X", IF(AND('Inserimento dati'!$B$3=$L$2, Tabella3[[#This Row],[VEN]]="X"), "X","")))))</f>
        <v/>
      </c>
      <c r="U615" s="54"/>
    </row>
    <row r="616" spans="1:22" ht="23.25" hidden="1" x14ac:dyDescent="0.25">
      <c r="A616" s="24"/>
      <c r="B616" s="24"/>
      <c r="C616" s="24" t="str">
        <f>IF(OR(Tabella3[[#This Row],[LUN]]="X",Tabella3[[#This Row],[MAR]]="X",Tabella3[[#This Row],[MER]]="X",Tabella3[[#This Row],[GIO]]="X",Tabella3[[#This Row],[VEN]]="X",),"X","")</f>
        <v/>
      </c>
      <c r="D616" s="25" t="s">
        <v>1619</v>
      </c>
      <c r="E616" s="26" t="s">
        <v>4603</v>
      </c>
      <c r="F616" s="26">
        <v>1400</v>
      </c>
      <c r="G616" s="26" t="s">
        <v>4604</v>
      </c>
      <c r="H616" s="27"/>
      <c r="I616" s="27"/>
      <c r="J616" s="27"/>
      <c r="K616" s="27"/>
      <c r="L616" s="27"/>
      <c r="M616" s="26" t="s">
        <v>631</v>
      </c>
      <c r="N616" s="25"/>
      <c r="O616" s="25"/>
      <c r="P616" s="26"/>
      <c r="Q616" s="26"/>
      <c r="R616" s="28"/>
      <c r="S616" s="26"/>
      <c r="T616" s="30" t="str">
        <f ca="1">IF(AND('Inserimento dati'!$B$3=$H$2, Tabella3[[#This Row],[LUN]]="X"), "X",IF(AND('Inserimento dati'!$B$3=$I$2, Tabella3[[#This Row],[MAR]]="X"), "X", IF(AND('Inserimento dati'!$B$3=$J$2, Tabella3[[#This Row],[MER]]="X"), "X",IF(AND('Inserimento dati'!$B$3=$K$2, Tabella3[[#This Row],[GIO]]="X"), "X", IF(AND('Inserimento dati'!$B$3=$L$2, Tabella3[[#This Row],[VEN]]="X"), "X","")))))</f>
        <v/>
      </c>
      <c r="U616" s="54"/>
    </row>
    <row r="617" spans="1:22" ht="23.25" hidden="1" x14ac:dyDescent="0.25">
      <c r="A617" s="24"/>
      <c r="B617" s="24"/>
      <c r="C617" s="24" t="str">
        <f>IF(OR(Tabella3[[#This Row],[LUN]]="X",Tabella3[[#This Row],[MAR]]="X",Tabella3[[#This Row],[MER]]="X",Tabella3[[#This Row],[GIO]]="X",Tabella3[[#This Row],[VEN]]="X",),"X","")</f>
        <v/>
      </c>
      <c r="D617" s="25" t="s">
        <v>1619</v>
      </c>
      <c r="E617" s="26" t="s">
        <v>4619</v>
      </c>
      <c r="F617" s="26">
        <v>700</v>
      </c>
      <c r="G617" s="26" t="s">
        <v>4620</v>
      </c>
      <c r="H617" s="27"/>
      <c r="I617" s="27"/>
      <c r="J617" s="27"/>
      <c r="K617" s="27"/>
      <c r="L617" s="27"/>
      <c r="M617" s="26" t="s">
        <v>631</v>
      </c>
      <c r="N617" s="25"/>
      <c r="O617" s="25"/>
      <c r="P617" s="26"/>
      <c r="Q617" s="26"/>
      <c r="R617" s="28"/>
      <c r="S617" s="26"/>
      <c r="T617" s="30" t="str">
        <f ca="1">IF(AND('Inserimento dati'!$B$3=$H$2, Tabella3[[#This Row],[LUN]]="X"), "X",IF(AND('Inserimento dati'!$B$3=$I$2, Tabella3[[#This Row],[MAR]]="X"), "X", IF(AND('Inserimento dati'!$B$3=$J$2, Tabella3[[#This Row],[MER]]="X"), "X",IF(AND('Inserimento dati'!$B$3=$K$2, Tabella3[[#This Row],[GIO]]="X"), "X", IF(AND('Inserimento dati'!$B$3=$L$2, Tabella3[[#This Row],[VEN]]="X"), "X","")))))</f>
        <v/>
      </c>
      <c r="U617" s="54"/>
    </row>
    <row r="618" spans="1:22" ht="23.25" hidden="1" x14ac:dyDescent="0.25">
      <c r="A618" s="24"/>
      <c r="B618" s="24"/>
      <c r="C618" s="24" t="str">
        <f>IF(OR(Tabella3[[#This Row],[LUN]]="X",Tabella3[[#This Row],[MAR]]="X",Tabella3[[#This Row],[MER]]="X",Tabella3[[#This Row],[GIO]]="X",Tabella3[[#This Row],[VEN]]="X",),"X","")</f>
        <v/>
      </c>
      <c r="D618" s="25" t="s">
        <v>1619</v>
      </c>
      <c r="E618" s="26" t="s">
        <v>4631</v>
      </c>
      <c r="F618" s="26">
        <v>700</v>
      </c>
      <c r="G618" s="26" t="s">
        <v>4632</v>
      </c>
      <c r="H618" s="27"/>
      <c r="I618" s="27"/>
      <c r="J618" s="27"/>
      <c r="K618" s="27"/>
      <c r="L618" s="27"/>
      <c r="M618" s="26" t="s">
        <v>631</v>
      </c>
      <c r="N618" s="25"/>
      <c r="O618" s="25"/>
      <c r="P618" s="26"/>
      <c r="Q618" s="26"/>
      <c r="R618" s="28"/>
      <c r="S618" s="26"/>
      <c r="T618" s="30" t="str">
        <f ca="1">IF(AND('Inserimento dati'!$B$3=$H$2, Tabella3[[#This Row],[LUN]]="X"), "X",IF(AND('Inserimento dati'!$B$3=$I$2, Tabella3[[#This Row],[MAR]]="X"), "X", IF(AND('Inserimento dati'!$B$3=$J$2, Tabella3[[#This Row],[MER]]="X"), "X",IF(AND('Inserimento dati'!$B$3=$K$2, Tabella3[[#This Row],[GIO]]="X"), "X", IF(AND('Inserimento dati'!$B$3=$L$2, Tabella3[[#This Row],[VEN]]="X"), "X","")))))</f>
        <v/>
      </c>
      <c r="U618" s="54"/>
    </row>
    <row r="619" spans="1:22" ht="30" hidden="1" x14ac:dyDescent="0.25">
      <c r="A619" s="24"/>
      <c r="B619" s="24"/>
      <c r="C619" s="24" t="str">
        <f>IF(OR(Tabella3[[#This Row],[LUN]]="X",Tabella3[[#This Row],[MAR]]="X",Tabella3[[#This Row],[MER]]="X",Tabella3[[#This Row],[GIO]]="X",Tabella3[[#This Row],[VEN]]="X",),"X","")</f>
        <v/>
      </c>
      <c r="D619" s="25" t="s">
        <v>1619</v>
      </c>
      <c r="E619" s="26" t="s">
        <v>3006</v>
      </c>
      <c r="F619" s="26">
        <v>1200</v>
      </c>
      <c r="G619" s="26" t="s">
        <v>3007</v>
      </c>
      <c r="H619" s="27"/>
      <c r="I619" s="27"/>
      <c r="J619" s="27"/>
      <c r="K619" s="27"/>
      <c r="L619" s="27"/>
      <c r="M619" s="26" t="s">
        <v>631</v>
      </c>
      <c r="N619" s="25"/>
      <c r="O619" s="25"/>
      <c r="P619" s="26"/>
      <c r="Q619" s="26"/>
      <c r="R619" s="28"/>
      <c r="S619" s="26"/>
      <c r="T619" s="30" t="str">
        <f ca="1">IF(AND('Inserimento dati'!$B$3=$H$2, Tabella3[[#This Row],[LUN]]="X"), "X",IF(AND('Inserimento dati'!$B$3=$I$2, Tabella3[[#This Row],[MAR]]="X"), "X", IF(AND('Inserimento dati'!$B$3=$J$2, Tabella3[[#This Row],[MER]]="X"), "X",IF(AND('Inserimento dati'!$B$3=$K$2, Tabella3[[#This Row],[GIO]]="X"), "X", IF(AND('Inserimento dati'!$B$3=$L$2, Tabella3[[#This Row],[VEN]]="X"), "X","")))))</f>
        <v/>
      </c>
      <c r="U619" s="54"/>
    </row>
    <row r="620" spans="1:22" ht="23.25" hidden="1" x14ac:dyDescent="0.25">
      <c r="A620" s="24"/>
      <c r="B620" s="24"/>
      <c r="C620" s="24" t="str">
        <f>IF(OR(Tabella3[[#This Row],[LUN]]="X",Tabella3[[#This Row],[MAR]]="X",Tabella3[[#This Row],[MER]]="X",Tabella3[[#This Row],[GIO]]="X",Tabella3[[#This Row],[VEN]]="X",),"X","")</f>
        <v/>
      </c>
      <c r="D620" s="25" t="s">
        <v>1619</v>
      </c>
      <c r="E620" s="26" t="s">
        <v>4640</v>
      </c>
      <c r="F620" s="26">
        <v>800</v>
      </c>
      <c r="G620" s="26" t="s">
        <v>4618</v>
      </c>
      <c r="H620" s="27"/>
      <c r="I620" s="27"/>
      <c r="J620" s="27"/>
      <c r="K620" s="27"/>
      <c r="L620" s="27"/>
      <c r="M620" s="26" t="s">
        <v>631</v>
      </c>
      <c r="N620" s="25"/>
      <c r="O620" s="25"/>
      <c r="P620" s="26"/>
      <c r="Q620" s="26"/>
      <c r="R620" s="28"/>
      <c r="S620" s="26"/>
      <c r="T620" s="30" t="str">
        <f ca="1">IF(AND('Inserimento dati'!$B$3=$H$2, Tabella3[[#This Row],[LUN]]="X"), "X",IF(AND('Inserimento dati'!$B$3=$I$2, Tabella3[[#This Row],[MAR]]="X"), "X", IF(AND('Inserimento dati'!$B$3=$J$2, Tabella3[[#This Row],[MER]]="X"), "X",IF(AND('Inserimento dati'!$B$3=$K$2, Tabella3[[#This Row],[GIO]]="X"), "X", IF(AND('Inserimento dati'!$B$3=$L$2, Tabella3[[#This Row],[VEN]]="X"), "X","")))))</f>
        <v/>
      </c>
      <c r="U620" s="54"/>
    </row>
    <row r="621" spans="1:22" ht="23.25" hidden="1" x14ac:dyDescent="0.25">
      <c r="A621" s="24"/>
      <c r="B621" s="24"/>
      <c r="C621" s="24" t="str">
        <f>IF(OR(Tabella3[[#This Row],[LUN]]="X",Tabella3[[#This Row],[MAR]]="X",Tabella3[[#This Row],[MER]]="X",Tabella3[[#This Row],[GIO]]="X",Tabella3[[#This Row],[VEN]]="X",),"X","")</f>
        <v/>
      </c>
      <c r="D621" s="25" t="s">
        <v>1619</v>
      </c>
      <c r="E621" s="26" t="s">
        <v>4672</v>
      </c>
      <c r="F621" s="26" t="s">
        <v>1648</v>
      </c>
      <c r="G621" s="26" t="s">
        <v>4673</v>
      </c>
      <c r="H621" s="27"/>
      <c r="I621" s="27"/>
      <c r="J621" s="27"/>
      <c r="K621" s="27"/>
      <c r="L621" s="27"/>
      <c r="M621" s="26" t="s">
        <v>631</v>
      </c>
      <c r="N621" s="25"/>
      <c r="O621" s="25"/>
      <c r="P621" s="26"/>
      <c r="Q621" s="26"/>
      <c r="R621" s="28"/>
      <c r="S621" s="26"/>
      <c r="T621" s="30" t="str">
        <f ca="1">IF(AND('Inserimento dati'!$B$3=$H$2, Tabella3[[#This Row],[LUN]]="X"), "X",IF(AND('Inserimento dati'!$B$3=$I$2, Tabella3[[#This Row],[MAR]]="X"), "X", IF(AND('Inserimento dati'!$B$3=$J$2, Tabella3[[#This Row],[MER]]="X"), "X",IF(AND('Inserimento dati'!$B$3=$K$2, Tabella3[[#This Row],[GIO]]="X"), "X", IF(AND('Inserimento dati'!$B$3=$L$2, Tabella3[[#This Row],[VEN]]="X"), "X","")))))</f>
        <v/>
      </c>
      <c r="U621" s="54"/>
      <c r="V621" s="85">
        <v>45954.348854166667</v>
      </c>
    </row>
    <row r="622" spans="1:22" ht="23.25" hidden="1" x14ac:dyDescent="0.25">
      <c r="A622" s="24"/>
      <c r="B622" s="24"/>
      <c r="C622" s="24" t="str">
        <f>IF(OR(Tabella3[[#This Row],[LUN]]="X",Tabella3[[#This Row],[MAR]]="X",Tabella3[[#This Row],[MER]]="X",Tabella3[[#This Row],[GIO]]="X",Tabella3[[#This Row],[VEN]]="X",),"X","")</f>
        <v/>
      </c>
      <c r="D622" s="25" t="s">
        <v>1619</v>
      </c>
      <c r="E622" s="26" t="s">
        <v>4650</v>
      </c>
      <c r="F622" s="26" t="s">
        <v>1648</v>
      </c>
      <c r="G622" s="26" t="s">
        <v>4651</v>
      </c>
      <c r="H622" s="27"/>
      <c r="I622" s="27"/>
      <c r="J622" s="27"/>
      <c r="K622" s="27"/>
      <c r="L622" s="27"/>
      <c r="M622" s="26" t="s">
        <v>631</v>
      </c>
      <c r="N622" s="25"/>
      <c r="O622" s="25"/>
      <c r="P622" s="26"/>
      <c r="Q622" s="26"/>
      <c r="R622" s="28"/>
      <c r="S622" s="26"/>
      <c r="T622" s="30" t="str">
        <f ca="1">IF(AND('Inserimento dati'!$B$3=$H$2, Tabella3[[#This Row],[LUN]]="X"), "X",IF(AND('Inserimento dati'!$B$3=$I$2, Tabella3[[#This Row],[MAR]]="X"), "X", IF(AND('Inserimento dati'!$B$3=$J$2, Tabella3[[#This Row],[MER]]="X"), "X",IF(AND('Inserimento dati'!$B$3=$K$2, Tabella3[[#This Row],[GIO]]="X"), "X", IF(AND('Inserimento dati'!$B$3=$L$2, Tabella3[[#This Row],[VEN]]="X"), "X","")))))</f>
        <v/>
      </c>
      <c r="U622" s="54"/>
    </row>
    <row r="623" spans="1:22" ht="23.25" hidden="1" x14ac:dyDescent="0.25">
      <c r="A623" s="24"/>
      <c r="B623" s="24"/>
      <c r="C623" s="24" t="str">
        <f>IF(OR(Tabella3[[#This Row],[LUN]]="X",Tabella3[[#This Row],[MAR]]="X",Tabella3[[#This Row],[MER]]="X",Tabella3[[#This Row],[GIO]]="X",Tabella3[[#This Row],[VEN]]="X",),"X","")</f>
        <v/>
      </c>
      <c r="D623" s="25" t="s">
        <v>1619</v>
      </c>
      <c r="E623" s="26" t="s">
        <v>4652</v>
      </c>
      <c r="F623" s="26" t="s">
        <v>1648</v>
      </c>
      <c r="G623" s="26" t="s">
        <v>4653</v>
      </c>
      <c r="H623" s="27"/>
      <c r="I623" s="27"/>
      <c r="J623" s="27"/>
      <c r="K623" s="27"/>
      <c r="L623" s="27"/>
      <c r="M623" s="26" t="s">
        <v>631</v>
      </c>
      <c r="N623" s="25"/>
      <c r="O623" s="25"/>
      <c r="P623" s="26"/>
      <c r="Q623" s="26"/>
      <c r="R623" s="28"/>
      <c r="S623" s="26"/>
      <c r="T623" s="30" t="str">
        <f ca="1">IF(AND('Inserimento dati'!$B$3=$H$2, Tabella3[[#This Row],[LUN]]="X"), "X",IF(AND('Inserimento dati'!$B$3=$I$2, Tabella3[[#This Row],[MAR]]="X"), "X", IF(AND('Inserimento dati'!$B$3=$J$2, Tabella3[[#This Row],[MER]]="X"), "X",IF(AND('Inserimento dati'!$B$3=$K$2, Tabella3[[#This Row],[GIO]]="X"), "X", IF(AND('Inserimento dati'!$B$3=$L$2, Tabella3[[#This Row],[VEN]]="X"), "X","")))))</f>
        <v/>
      </c>
      <c r="U623" s="54"/>
    </row>
    <row r="624" spans="1:22" ht="23.25" hidden="1" x14ac:dyDescent="0.25">
      <c r="A624" s="24"/>
      <c r="B624" s="24"/>
      <c r="C624" s="24" t="str">
        <f>IF(OR(Tabella3[[#This Row],[LUN]]="X",Tabella3[[#This Row],[MAR]]="X",Tabella3[[#This Row],[MER]]="X",Tabella3[[#This Row],[GIO]]="X",Tabella3[[#This Row],[VEN]]="X",),"X","")</f>
        <v/>
      </c>
      <c r="D624" s="25" t="s">
        <v>1619</v>
      </c>
      <c r="E624" s="26" t="s">
        <v>4668</v>
      </c>
      <c r="F624" s="26" t="s">
        <v>1648</v>
      </c>
      <c r="G624" s="26" t="s">
        <v>4669</v>
      </c>
      <c r="H624" s="27"/>
      <c r="I624" s="27"/>
      <c r="J624" s="27"/>
      <c r="K624" s="27"/>
      <c r="L624" s="27"/>
      <c r="M624" s="26" t="s">
        <v>631</v>
      </c>
      <c r="N624" s="25"/>
      <c r="O624" s="25"/>
      <c r="P624" s="26"/>
      <c r="Q624" s="26"/>
      <c r="R624" s="28"/>
      <c r="S624" s="26"/>
      <c r="T624" s="30" t="str">
        <f ca="1">IF(AND('Inserimento dati'!$B$3=$H$2, Tabella3[[#This Row],[LUN]]="X"), "X",IF(AND('Inserimento dati'!$B$3=$I$2, Tabella3[[#This Row],[MAR]]="X"), "X", IF(AND('Inserimento dati'!$B$3=$J$2, Tabella3[[#This Row],[MER]]="X"), "X",IF(AND('Inserimento dati'!$B$3=$K$2, Tabella3[[#This Row],[GIO]]="X"), "X", IF(AND('Inserimento dati'!$B$3=$L$2, Tabella3[[#This Row],[VEN]]="X"), "X","")))))</f>
        <v/>
      </c>
      <c r="U624" s="54"/>
    </row>
    <row r="625" spans="1:22" ht="23.25" hidden="1" x14ac:dyDescent="0.25">
      <c r="A625" s="24"/>
      <c r="B625" s="24"/>
      <c r="C625" s="24" t="str">
        <f>IF(OR(Tabella3[[#This Row],[LUN]]="X",Tabella3[[#This Row],[MAR]]="X",Tabella3[[#This Row],[MER]]="X",Tabella3[[#This Row],[GIO]]="X",Tabella3[[#This Row],[VEN]]="X",),"X","")</f>
        <v/>
      </c>
      <c r="D625" s="25" t="s">
        <v>1619</v>
      </c>
      <c r="E625" s="26" t="s">
        <v>4670</v>
      </c>
      <c r="F625" s="26" t="s">
        <v>1648</v>
      </c>
      <c r="G625" s="26" t="s">
        <v>4671</v>
      </c>
      <c r="H625" s="27"/>
      <c r="I625" s="27"/>
      <c r="J625" s="27"/>
      <c r="K625" s="27"/>
      <c r="L625" s="27"/>
      <c r="M625" s="26" t="s">
        <v>631</v>
      </c>
      <c r="N625" s="25"/>
      <c r="O625" s="25"/>
      <c r="P625" s="26"/>
      <c r="Q625" s="26"/>
      <c r="R625" s="28"/>
      <c r="S625" s="26"/>
      <c r="T625" s="30" t="str">
        <f ca="1">IF(AND('Inserimento dati'!$B$3=$H$2, Tabella3[[#This Row],[LUN]]="X"), "X",IF(AND('Inserimento dati'!$B$3=$I$2, Tabella3[[#This Row],[MAR]]="X"), "X", IF(AND('Inserimento dati'!$B$3=$J$2, Tabella3[[#This Row],[MER]]="X"), "X",IF(AND('Inserimento dati'!$B$3=$K$2, Tabella3[[#This Row],[GIO]]="X"), "X", IF(AND('Inserimento dati'!$B$3=$L$2, Tabella3[[#This Row],[VEN]]="X"), "X","")))))</f>
        <v/>
      </c>
      <c r="U625" s="54"/>
    </row>
    <row r="626" spans="1:22" ht="23.25" hidden="1" x14ac:dyDescent="0.25">
      <c r="A626" s="24"/>
      <c r="B626" s="24"/>
      <c r="C626" s="24" t="str">
        <f>IF(OR(Tabella3[[#This Row],[LUN]]="X",Tabella3[[#This Row],[MAR]]="X",Tabella3[[#This Row],[MER]]="X",Tabella3[[#This Row],[GIO]]="X",Tabella3[[#This Row],[VEN]]="X",),"X","")</f>
        <v/>
      </c>
      <c r="D626" s="25" t="s">
        <v>1619</v>
      </c>
      <c r="E626" s="26" t="s">
        <v>3234</v>
      </c>
      <c r="F626" s="26">
        <v>1200</v>
      </c>
      <c r="G626" s="26" t="s">
        <v>3235</v>
      </c>
      <c r="H626" s="27"/>
      <c r="I626" s="27"/>
      <c r="J626" s="27"/>
      <c r="K626" s="27"/>
      <c r="L626" s="27"/>
      <c r="M626" s="26" t="s">
        <v>631</v>
      </c>
      <c r="N626" s="25"/>
      <c r="O626" s="25"/>
      <c r="P626" s="26"/>
      <c r="Q626" s="26"/>
      <c r="R626" s="28"/>
      <c r="S626" s="26"/>
      <c r="T626" s="30" t="str">
        <f ca="1">IF(AND('Inserimento dati'!$B$3=$H$2, Tabella3[[#This Row],[LUN]]="X"), "X",IF(AND('Inserimento dati'!$B$3=$I$2, Tabella3[[#This Row],[MAR]]="X"), "X", IF(AND('Inserimento dati'!$B$3=$J$2, Tabella3[[#This Row],[MER]]="X"), "X",IF(AND('Inserimento dati'!$B$3=$K$2, Tabella3[[#This Row],[GIO]]="X"), "X", IF(AND('Inserimento dati'!$B$3=$L$2, Tabella3[[#This Row],[VEN]]="X"), "X","")))))</f>
        <v/>
      </c>
      <c r="U626" s="54"/>
    </row>
    <row r="627" spans="1:22" ht="23.25" hidden="1" x14ac:dyDescent="0.25">
      <c r="A627" s="24"/>
      <c r="B627" s="24"/>
      <c r="C627" s="24" t="str">
        <f>IF(OR(Tabella3[[#This Row],[LUN]]="X",Tabella3[[#This Row],[MAR]]="X",Tabella3[[#This Row],[MER]]="X",Tabella3[[#This Row],[GIO]]="X",Tabella3[[#This Row],[VEN]]="X",),"X","")</f>
        <v/>
      </c>
      <c r="D627" s="25" t="s">
        <v>1619</v>
      </c>
      <c r="E627" s="26" t="s">
        <v>4702</v>
      </c>
      <c r="F627" s="26">
        <v>1800</v>
      </c>
      <c r="G627" s="26" t="s">
        <v>4703</v>
      </c>
      <c r="H627" s="27"/>
      <c r="I627" s="27"/>
      <c r="J627" s="27"/>
      <c r="K627" s="27"/>
      <c r="L627" s="27"/>
      <c r="M627" s="26" t="s">
        <v>631</v>
      </c>
      <c r="N627" s="25"/>
      <c r="O627" s="25"/>
      <c r="P627" s="26"/>
      <c r="Q627" s="26"/>
      <c r="R627" s="28"/>
      <c r="S627" s="26"/>
      <c r="T627" s="30" t="str">
        <f ca="1">IF(AND('Inserimento dati'!$B$3=$H$2, Tabella3[[#This Row],[LUN]]="X"), "X",IF(AND('Inserimento dati'!$B$3=$I$2, Tabella3[[#This Row],[MAR]]="X"), "X", IF(AND('Inserimento dati'!$B$3=$J$2, Tabella3[[#This Row],[MER]]="X"), "X",IF(AND('Inserimento dati'!$B$3=$K$2, Tabella3[[#This Row],[GIO]]="X"), "X", IF(AND('Inserimento dati'!$B$3=$L$2, Tabella3[[#This Row],[VEN]]="X"), "X","")))))</f>
        <v/>
      </c>
      <c r="U627" s="54"/>
    </row>
    <row r="628" spans="1:22" ht="23.25" hidden="1" x14ac:dyDescent="0.25">
      <c r="A628" s="24"/>
      <c r="B628" s="24"/>
      <c r="C628" s="24" t="str">
        <f>IF(OR(Tabella3[[#This Row],[LUN]]="X",Tabella3[[#This Row],[MAR]]="X",Tabella3[[#This Row],[MER]]="X",Tabella3[[#This Row],[GIO]]="X",Tabella3[[#This Row],[VEN]]="X",),"X","")</f>
        <v/>
      </c>
      <c r="D628" s="25" t="s">
        <v>1619</v>
      </c>
      <c r="E628" s="26" t="s">
        <v>3237</v>
      </c>
      <c r="F628" s="26">
        <v>1200</v>
      </c>
      <c r="G628" s="26" t="s">
        <v>3238</v>
      </c>
      <c r="H628" s="27"/>
      <c r="I628" s="27"/>
      <c r="J628" s="27"/>
      <c r="K628" s="27"/>
      <c r="L628" s="27"/>
      <c r="M628" s="26" t="s">
        <v>631</v>
      </c>
      <c r="N628" s="25"/>
      <c r="O628" s="25"/>
      <c r="P628" s="26"/>
      <c r="Q628" s="26"/>
      <c r="R628" s="28"/>
      <c r="S628" s="26"/>
      <c r="T628" s="30" t="str">
        <f ca="1">IF(AND('Inserimento dati'!$B$3=$H$2, Tabella3[[#This Row],[LUN]]="X"), "X",IF(AND('Inserimento dati'!$B$3=$I$2, Tabella3[[#This Row],[MAR]]="X"), "X", IF(AND('Inserimento dati'!$B$3=$J$2, Tabella3[[#This Row],[MER]]="X"), "X",IF(AND('Inserimento dati'!$B$3=$K$2, Tabella3[[#This Row],[GIO]]="X"), "X", IF(AND('Inserimento dati'!$B$3=$L$2, Tabella3[[#This Row],[VEN]]="X"), "X","")))))</f>
        <v/>
      </c>
      <c r="U628" s="54"/>
    </row>
    <row r="629" spans="1:22" ht="23.25" hidden="1" x14ac:dyDescent="0.25">
      <c r="A629" s="24"/>
      <c r="B629" s="24"/>
      <c r="C629" s="24" t="str">
        <f>IF(OR(Tabella3[[#This Row],[LUN]]="X",Tabella3[[#This Row],[MAR]]="X",Tabella3[[#This Row],[MER]]="X",Tabella3[[#This Row],[GIO]]="X",Tabella3[[#This Row],[VEN]]="X",),"X","")</f>
        <v/>
      </c>
      <c r="D629" s="25" t="s">
        <v>1619</v>
      </c>
      <c r="E629" s="26" t="s">
        <v>4654</v>
      </c>
      <c r="F629" s="26" t="s">
        <v>1648</v>
      </c>
      <c r="G629" s="26" t="s">
        <v>4655</v>
      </c>
      <c r="H629" s="27"/>
      <c r="I629" s="27"/>
      <c r="J629" s="27"/>
      <c r="K629" s="27"/>
      <c r="L629" s="27"/>
      <c r="M629" s="26" t="s">
        <v>631</v>
      </c>
      <c r="N629" s="25"/>
      <c r="O629" s="25"/>
      <c r="P629" s="26"/>
      <c r="Q629" s="26"/>
      <c r="R629" s="28"/>
      <c r="S629" s="26"/>
      <c r="T629" s="30" t="str">
        <f ca="1">IF(AND('Inserimento dati'!$B$3=$H$2, Tabella3[[#This Row],[LUN]]="X"), "X",IF(AND('Inserimento dati'!$B$3=$I$2, Tabella3[[#This Row],[MAR]]="X"), "X", IF(AND('Inserimento dati'!$B$3=$J$2, Tabella3[[#This Row],[MER]]="X"), "X",IF(AND('Inserimento dati'!$B$3=$K$2, Tabella3[[#This Row],[GIO]]="X"), "X", IF(AND('Inserimento dati'!$B$3=$L$2, Tabella3[[#This Row],[VEN]]="X"), "X","")))))</f>
        <v/>
      </c>
      <c r="U629" s="54"/>
    </row>
    <row r="630" spans="1:22" ht="30" hidden="1" x14ac:dyDescent="0.25">
      <c r="A630" s="24"/>
      <c r="B630" s="24"/>
      <c r="C630" s="24" t="str">
        <f>IF(OR(Tabella3[[#This Row],[LUN]]="X",Tabella3[[#This Row],[MAR]]="X",Tabella3[[#This Row],[MER]]="X",Tabella3[[#This Row],[GIO]]="X",Tabella3[[#This Row],[VEN]]="X",),"X","")</f>
        <v/>
      </c>
      <c r="D630" s="25" t="s">
        <v>1619</v>
      </c>
      <c r="E630" s="26" t="s">
        <v>3012</v>
      </c>
      <c r="F630" s="26">
        <v>1200</v>
      </c>
      <c r="G630" s="26" t="s">
        <v>3013</v>
      </c>
      <c r="H630" s="27"/>
      <c r="I630" s="27"/>
      <c r="J630" s="27"/>
      <c r="K630" s="27"/>
      <c r="L630" s="27"/>
      <c r="M630" s="26" t="s">
        <v>631</v>
      </c>
      <c r="N630" s="25"/>
      <c r="O630" s="25"/>
      <c r="P630" s="26"/>
      <c r="Q630" s="26"/>
      <c r="R630" s="28"/>
      <c r="S630" s="26"/>
      <c r="T630" s="30" t="str">
        <f ca="1">IF(AND('Inserimento dati'!$B$3=$H$2, Tabella3[[#This Row],[LUN]]="X"), "X",IF(AND('Inserimento dati'!$B$3=$I$2, Tabella3[[#This Row],[MAR]]="X"), "X", IF(AND('Inserimento dati'!$B$3=$J$2, Tabella3[[#This Row],[MER]]="X"), "X",IF(AND('Inserimento dati'!$B$3=$K$2, Tabella3[[#This Row],[GIO]]="X"), "X", IF(AND('Inserimento dati'!$B$3=$L$2, Tabella3[[#This Row],[VEN]]="X"), "X","")))))</f>
        <v/>
      </c>
      <c r="U630" s="54"/>
    </row>
    <row r="631" spans="1:22" ht="23.25" hidden="1" x14ac:dyDescent="0.25">
      <c r="A631" s="24"/>
      <c r="B631" s="24"/>
      <c r="C631" s="24" t="str">
        <f>IF(OR(Tabella3[[#This Row],[LUN]]="X",Tabella3[[#This Row],[MAR]]="X",Tabella3[[#This Row],[MER]]="X",Tabella3[[#This Row],[GIO]]="X",Tabella3[[#This Row],[VEN]]="X",),"X","")</f>
        <v/>
      </c>
      <c r="D631" s="25" t="s">
        <v>1619</v>
      </c>
      <c r="E631" s="26" t="s">
        <v>4737</v>
      </c>
      <c r="F631" s="26">
        <v>1200</v>
      </c>
      <c r="G631" s="26" t="s">
        <v>4738</v>
      </c>
      <c r="H631" s="27"/>
      <c r="I631" s="27"/>
      <c r="J631" s="27"/>
      <c r="K631" s="27"/>
      <c r="L631" s="27"/>
      <c r="M631" s="26" t="s">
        <v>631</v>
      </c>
      <c r="N631" s="25"/>
      <c r="O631" s="25"/>
      <c r="P631" s="26"/>
      <c r="Q631" s="26"/>
      <c r="R631" s="28"/>
      <c r="S631" s="26"/>
      <c r="T631" s="30" t="str">
        <f ca="1">IF(AND('Inserimento dati'!$B$3=$H$2, Tabella3[[#This Row],[LUN]]="X"), "X",IF(AND('Inserimento dati'!$B$3=$I$2, Tabella3[[#This Row],[MAR]]="X"), "X", IF(AND('Inserimento dati'!$B$3=$J$2, Tabella3[[#This Row],[MER]]="X"), "X",IF(AND('Inserimento dati'!$B$3=$K$2, Tabella3[[#This Row],[GIO]]="X"), "X", IF(AND('Inserimento dati'!$B$3=$L$2, Tabella3[[#This Row],[VEN]]="X"), "X","")))))</f>
        <v/>
      </c>
      <c r="U631" s="54"/>
    </row>
    <row r="632" spans="1:22" ht="23.25" hidden="1" x14ac:dyDescent="0.25">
      <c r="A632" s="24"/>
      <c r="B632" s="24"/>
      <c r="C632" s="24" t="str">
        <f>IF(OR(Tabella3[[#This Row],[LUN]]="X",Tabella3[[#This Row],[MAR]]="X",Tabella3[[#This Row],[MER]]="X",Tabella3[[#This Row],[GIO]]="X",Tabella3[[#This Row],[VEN]]="X",),"X","")</f>
        <v/>
      </c>
      <c r="D632" s="25" t="s">
        <v>1619</v>
      </c>
      <c r="E632" s="26" t="s">
        <v>4658</v>
      </c>
      <c r="F632" s="26" t="s">
        <v>1648</v>
      </c>
      <c r="G632" s="26" t="s">
        <v>4659</v>
      </c>
      <c r="H632" s="27"/>
      <c r="I632" s="27"/>
      <c r="J632" s="27"/>
      <c r="K632" s="27"/>
      <c r="L632" s="27"/>
      <c r="M632" s="26" t="s">
        <v>631</v>
      </c>
      <c r="N632" s="25"/>
      <c r="O632" s="25"/>
      <c r="P632" s="26"/>
      <c r="Q632" s="26"/>
      <c r="R632" s="28"/>
      <c r="S632" s="26"/>
      <c r="T632" s="30" t="str">
        <f ca="1">IF(AND('Inserimento dati'!$B$3=$H$2, Tabella3[[#This Row],[LUN]]="X"), "X",IF(AND('Inserimento dati'!$B$3=$I$2, Tabella3[[#This Row],[MAR]]="X"), "X", IF(AND('Inserimento dati'!$B$3=$J$2, Tabella3[[#This Row],[MER]]="X"), "X",IF(AND('Inserimento dati'!$B$3=$K$2, Tabella3[[#This Row],[GIO]]="X"), "X", IF(AND('Inserimento dati'!$B$3=$L$2, Tabella3[[#This Row],[VEN]]="X"), "X","")))))</f>
        <v/>
      </c>
      <c r="U632" s="54"/>
    </row>
    <row r="633" spans="1:22" ht="23.25" hidden="1" x14ac:dyDescent="0.25">
      <c r="A633" s="24"/>
      <c r="B633" s="24"/>
      <c r="C633" s="24" t="str">
        <f>IF(OR(Tabella3[[#This Row],[LUN]]="X",Tabella3[[#This Row],[MAR]]="X",Tabella3[[#This Row],[MER]]="X",Tabella3[[#This Row],[GIO]]="X",Tabella3[[#This Row],[VEN]]="X",),"X","")</f>
        <v/>
      </c>
      <c r="D633" s="25" t="s">
        <v>1619</v>
      </c>
      <c r="E633" s="26" t="s">
        <v>4662</v>
      </c>
      <c r="F633" s="26" t="s">
        <v>1648</v>
      </c>
      <c r="G633" s="26" t="s">
        <v>4663</v>
      </c>
      <c r="H633" s="27"/>
      <c r="I633" s="27"/>
      <c r="J633" s="27"/>
      <c r="K633" s="27"/>
      <c r="L633" s="27"/>
      <c r="M633" s="26" t="s">
        <v>631</v>
      </c>
      <c r="N633" s="25"/>
      <c r="O633" s="25"/>
      <c r="P633" s="26"/>
      <c r="Q633" s="26"/>
      <c r="R633" s="28"/>
      <c r="S633" s="26"/>
      <c r="T633" s="30" t="str">
        <f ca="1">IF(AND('Inserimento dati'!$B$3=$H$2, Tabella3[[#This Row],[LUN]]="X"), "X",IF(AND('Inserimento dati'!$B$3=$I$2, Tabella3[[#This Row],[MAR]]="X"), "X", IF(AND('Inserimento dati'!$B$3=$J$2, Tabella3[[#This Row],[MER]]="X"), "X",IF(AND('Inserimento dati'!$B$3=$K$2, Tabella3[[#This Row],[GIO]]="X"), "X", IF(AND('Inserimento dati'!$B$3=$L$2, Tabella3[[#This Row],[VEN]]="X"), "X","")))))</f>
        <v/>
      </c>
      <c r="U633" s="54"/>
    </row>
    <row r="634" spans="1:22" ht="23.25" hidden="1" x14ac:dyDescent="0.25">
      <c r="A634" s="24"/>
      <c r="B634" s="24"/>
      <c r="C634" s="24" t="str">
        <f>IF(OR(Tabella3[[#This Row],[LUN]]="X",Tabella3[[#This Row],[MAR]]="X",Tabella3[[#This Row],[MER]]="X",Tabella3[[#This Row],[GIO]]="X",Tabella3[[#This Row],[VEN]]="X",),"X","")</f>
        <v/>
      </c>
      <c r="D634" s="25" t="s">
        <v>1619</v>
      </c>
      <c r="E634" s="26" t="s">
        <v>4735</v>
      </c>
      <c r="F634" s="26" t="s">
        <v>1648</v>
      </c>
      <c r="G634" s="26" t="s">
        <v>4736</v>
      </c>
      <c r="H634" s="27"/>
      <c r="I634" s="27"/>
      <c r="J634" s="27"/>
      <c r="K634" s="27"/>
      <c r="L634" s="27"/>
      <c r="M634" s="26" t="s">
        <v>631</v>
      </c>
      <c r="N634" s="25"/>
      <c r="O634" s="25"/>
      <c r="P634" s="26"/>
      <c r="Q634" s="26"/>
      <c r="R634" s="28"/>
      <c r="S634" s="26"/>
      <c r="T634" s="30" t="str">
        <f ca="1">IF(AND('Inserimento dati'!$B$3=$H$2, Tabella3[[#This Row],[LUN]]="X"), "X",IF(AND('Inserimento dati'!$B$3=$I$2, Tabella3[[#This Row],[MAR]]="X"), "X", IF(AND('Inserimento dati'!$B$3=$J$2, Tabella3[[#This Row],[MER]]="X"), "X",IF(AND('Inserimento dati'!$B$3=$K$2, Tabella3[[#This Row],[GIO]]="X"), "X", IF(AND('Inserimento dati'!$B$3=$L$2, Tabella3[[#This Row],[VEN]]="X"), "X","")))))</f>
        <v/>
      </c>
      <c r="U634" s="54"/>
    </row>
    <row r="635" spans="1:22" ht="23.25" hidden="1" x14ac:dyDescent="0.25">
      <c r="A635" s="24"/>
      <c r="B635" s="24"/>
      <c r="C635" s="24" t="str">
        <f>IF(OR(Tabella3[[#This Row],[LUN]]="X",Tabella3[[#This Row],[MAR]]="X",Tabella3[[#This Row],[MER]]="X",Tabella3[[#This Row],[GIO]]="X",Tabella3[[#This Row],[VEN]]="X",),"X","")</f>
        <v/>
      </c>
      <c r="D635" s="25" t="s">
        <v>1619</v>
      </c>
      <c r="E635" s="26" t="s">
        <v>4723</v>
      </c>
      <c r="F635" s="26" t="s">
        <v>1648</v>
      </c>
      <c r="G635" s="26" t="s">
        <v>4724</v>
      </c>
      <c r="H635" s="27"/>
      <c r="I635" s="27"/>
      <c r="J635" s="27"/>
      <c r="K635" s="27"/>
      <c r="L635" s="27"/>
      <c r="M635" s="26" t="s">
        <v>631</v>
      </c>
      <c r="N635" s="25"/>
      <c r="O635" s="25"/>
      <c r="P635" s="26"/>
      <c r="Q635" s="26"/>
      <c r="R635" s="28"/>
      <c r="S635" s="26"/>
      <c r="T635" s="30" t="str">
        <f ca="1">IF(AND('Inserimento dati'!$B$3=$H$2, Tabella3[[#This Row],[LUN]]="X"), "X",IF(AND('Inserimento dati'!$B$3=$I$2, Tabella3[[#This Row],[MAR]]="X"), "X", IF(AND('Inserimento dati'!$B$3=$J$2, Tabella3[[#This Row],[MER]]="X"), "X",IF(AND('Inserimento dati'!$B$3=$K$2, Tabella3[[#This Row],[GIO]]="X"), "X", IF(AND('Inserimento dati'!$B$3=$L$2, Tabella3[[#This Row],[VEN]]="X"), "X","")))))</f>
        <v/>
      </c>
      <c r="U635" s="54"/>
    </row>
    <row r="636" spans="1:22" ht="30" hidden="1" x14ac:dyDescent="0.25">
      <c r="A636" s="24"/>
      <c r="B636" s="24"/>
      <c r="C636" s="24" t="str">
        <f>IF(OR(Tabella3[[#This Row],[LUN]]="X",Tabella3[[#This Row],[MAR]]="X",Tabella3[[#This Row],[MER]]="X",Tabella3[[#This Row],[GIO]]="X",Tabella3[[#This Row],[VEN]]="X",),"X","")</f>
        <v/>
      </c>
      <c r="D636" s="25" t="s">
        <v>1619</v>
      </c>
      <c r="E636" s="26" t="s">
        <v>4753</v>
      </c>
      <c r="F636" s="26">
        <v>1400</v>
      </c>
      <c r="G636" s="26" t="s">
        <v>4754</v>
      </c>
      <c r="H636" s="27"/>
      <c r="I636" s="27"/>
      <c r="J636" s="27"/>
      <c r="K636" s="27"/>
      <c r="L636" s="27"/>
      <c r="M636" s="26" t="s">
        <v>631</v>
      </c>
      <c r="N636" s="25"/>
      <c r="O636" s="25"/>
      <c r="P636" s="26"/>
      <c r="Q636" s="26"/>
      <c r="R636" s="28"/>
      <c r="S636" s="26"/>
      <c r="T636" s="30" t="str">
        <f ca="1">IF(AND('Inserimento dati'!$B$3=$H$2, Tabella3[[#This Row],[LUN]]="X"), "X",IF(AND('Inserimento dati'!$B$3=$I$2, Tabella3[[#This Row],[MAR]]="X"), "X", IF(AND('Inserimento dati'!$B$3=$J$2, Tabella3[[#This Row],[MER]]="X"), "X",IF(AND('Inserimento dati'!$B$3=$K$2, Tabella3[[#This Row],[GIO]]="X"), "X", IF(AND('Inserimento dati'!$B$3=$L$2, Tabella3[[#This Row],[VEN]]="X"), "X","")))))</f>
        <v/>
      </c>
      <c r="U636" s="54"/>
      <c r="V636" s="85">
        <v>45953.690844907411</v>
      </c>
    </row>
    <row r="637" spans="1:22" ht="30" hidden="1" x14ac:dyDescent="0.25">
      <c r="A637" s="24"/>
      <c r="B637" s="24"/>
      <c r="C637" s="24" t="str">
        <f>IF(OR(Tabella3[[#This Row],[LUN]]="X",Tabella3[[#This Row],[MAR]]="X",Tabella3[[#This Row],[MER]]="X",Tabella3[[#This Row],[GIO]]="X",Tabella3[[#This Row],[VEN]]="X",),"X","")</f>
        <v/>
      </c>
      <c r="D637" s="25" t="s">
        <v>1619</v>
      </c>
      <c r="E637" s="26" t="s">
        <v>4755</v>
      </c>
      <c r="F637" s="26">
        <v>1400</v>
      </c>
      <c r="G637" s="26" t="s">
        <v>4756</v>
      </c>
      <c r="H637" s="27"/>
      <c r="I637" s="27"/>
      <c r="J637" s="27"/>
      <c r="K637" s="27"/>
      <c r="L637" s="27"/>
      <c r="M637" s="26" t="s">
        <v>631</v>
      </c>
      <c r="N637" s="25"/>
      <c r="O637" s="25"/>
      <c r="P637" s="26"/>
      <c r="Q637" s="26"/>
      <c r="R637" s="28"/>
      <c r="S637" s="26"/>
      <c r="T637" s="30" t="str">
        <f ca="1">IF(AND('Inserimento dati'!$B$3=$H$2, Tabella3[[#This Row],[LUN]]="X"), "X",IF(AND('Inserimento dati'!$B$3=$I$2, Tabella3[[#This Row],[MAR]]="X"), "X", IF(AND('Inserimento dati'!$B$3=$J$2, Tabella3[[#This Row],[MER]]="X"), "X",IF(AND('Inserimento dati'!$B$3=$K$2, Tabella3[[#This Row],[GIO]]="X"), "X", IF(AND('Inserimento dati'!$B$3=$L$2, Tabella3[[#This Row],[VEN]]="X"), "X","")))))</f>
        <v/>
      </c>
      <c r="U637" s="54"/>
    </row>
    <row r="638" spans="1:22" ht="23.25" hidden="1" x14ac:dyDescent="0.25">
      <c r="A638" s="24"/>
      <c r="B638" s="24"/>
      <c r="C638" s="24" t="str">
        <f>IF(OR(Tabella3[[#This Row],[LUN]]="X",Tabella3[[#This Row],[MAR]]="X",Tabella3[[#This Row],[MER]]="X",Tabella3[[#This Row],[GIO]]="X",Tabella3[[#This Row],[VEN]]="X",),"X","")</f>
        <v/>
      </c>
      <c r="D638" s="25" t="s">
        <v>1619</v>
      </c>
      <c r="E638" s="26" t="s">
        <v>4656</v>
      </c>
      <c r="F638" s="26" t="s">
        <v>1648</v>
      </c>
      <c r="G638" s="26" t="s">
        <v>4657</v>
      </c>
      <c r="H638" s="27"/>
      <c r="I638" s="27"/>
      <c r="J638" s="27"/>
      <c r="K638" s="27"/>
      <c r="L638" s="27"/>
      <c r="M638" s="26" t="s">
        <v>631</v>
      </c>
      <c r="N638" s="25"/>
      <c r="O638" s="25"/>
      <c r="P638" s="26"/>
      <c r="Q638" s="26"/>
      <c r="R638" s="28"/>
      <c r="S638" s="26"/>
      <c r="T638" s="30" t="str">
        <f ca="1">IF(AND('Inserimento dati'!$B$3=$H$2, Tabella3[[#This Row],[LUN]]="X"), "X",IF(AND('Inserimento dati'!$B$3=$I$2, Tabella3[[#This Row],[MAR]]="X"), "X", IF(AND('Inserimento dati'!$B$3=$J$2, Tabella3[[#This Row],[MER]]="X"), "X",IF(AND('Inserimento dati'!$B$3=$K$2, Tabella3[[#This Row],[GIO]]="X"), "X", IF(AND('Inserimento dati'!$B$3=$L$2, Tabella3[[#This Row],[VEN]]="X"), "X","")))))</f>
        <v/>
      </c>
      <c r="U638" s="54"/>
    </row>
    <row r="639" spans="1:22" ht="23.25" hidden="1" x14ac:dyDescent="0.25">
      <c r="A639" s="24"/>
      <c r="B639" s="24"/>
      <c r="C639" s="24" t="str">
        <f>IF(OR(Tabella3[[#This Row],[LUN]]="X",Tabella3[[#This Row],[MAR]]="X",Tabella3[[#This Row],[MER]]="X",Tabella3[[#This Row],[GIO]]="X",Tabella3[[#This Row],[VEN]]="X",),"X","")</f>
        <v/>
      </c>
      <c r="D639" s="25" t="s">
        <v>1619</v>
      </c>
      <c r="E639" s="26" t="s">
        <v>4745</v>
      </c>
      <c r="F639" s="26" t="s">
        <v>1648</v>
      </c>
      <c r="G639" s="26" t="s">
        <v>4746</v>
      </c>
      <c r="H639" s="27"/>
      <c r="I639" s="27"/>
      <c r="J639" s="27"/>
      <c r="K639" s="27"/>
      <c r="L639" s="27"/>
      <c r="M639" s="26" t="s">
        <v>631</v>
      </c>
      <c r="N639" s="25"/>
      <c r="O639" s="25"/>
      <c r="P639" s="26"/>
      <c r="Q639" s="26"/>
      <c r="R639" s="28"/>
      <c r="S639" s="26"/>
      <c r="T639" s="30" t="str">
        <f ca="1">IF(AND('Inserimento dati'!$B$3=$H$2, Tabella3[[#This Row],[LUN]]="X"), "X",IF(AND('Inserimento dati'!$B$3=$I$2, Tabella3[[#This Row],[MAR]]="X"), "X", IF(AND('Inserimento dati'!$B$3=$J$2, Tabella3[[#This Row],[MER]]="X"), "X",IF(AND('Inserimento dati'!$B$3=$K$2, Tabella3[[#This Row],[GIO]]="X"), "X", IF(AND('Inserimento dati'!$B$3=$L$2, Tabella3[[#This Row],[VEN]]="X"), "X","")))))</f>
        <v/>
      </c>
      <c r="U639" s="54"/>
    </row>
    <row r="640" spans="1:22" ht="23.25" hidden="1" x14ac:dyDescent="0.25">
      <c r="A640" s="24"/>
      <c r="B640" s="24"/>
      <c r="C640" s="24" t="str">
        <f>IF(OR(Tabella3[[#This Row],[LUN]]="X",Tabella3[[#This Row],[MAR]]="X",Tabella3[[#This Row],[MER]]="X",Tabella3[[#This Row],[GIO]]="X",Tabella3[[#This Row],[VEN]]="X",),"X","")</f>
        <v/>
      </c>
      <c r="D640" s="25" t="s">
        <v>1619</v>
      </c>
      <c r="E640" s="26" t="s">
        <v>4767</v>
      </c>
      <c r="F640" s="26">
        <v>1200</v>
      </c>
      <c r="G640" s="26" t="s">
        <v>4768</v>
      </c>
      <c r="H640" s="27"/>
      <c r="I640" s="27"/>
      <c r="J640" s="27"/>
      <c r="K640" s="27"/>
      <c r="L640" s="27"/>
      <c r="M640" s="26" t="s">
        <v>631</v>
      </c>
      <c r="N640" s="25"/>
      <c r="O640" s="25"/>
      <c r="P640" s="26"/>
      <c r="Q640" s="26"/>
      <c r="R640" s="28"/>
      <c r="S640" s="26"/>
      <c r="T640" s="30" t="str">
        <f ca="1">IF(AND('Inserimento dati'!$B$3=$H$2, Tabella3[[#This Row],[LUN]]="X"), "X",IF(AND('Inserimento dati'!$B$3=$I$2, Tabella3[[#This Row],[MAR]]="X"), "X", IF(AND('Inserimento dati'!$B$3=$J$2, Tabella3[[#This Row],[MER]]="X"), "X",IF(AND('Inserimento dati'!$B$3=$K$2, Tabella3[[#This Row],[GIO]]="X"), "X", IF(AND('Inserimento dati'!$B$3=$L$2, Tabella3[[#This Row],[VEN]]="X"), "X","")))))</f>
        <v/>
      </c>
      <c r="U640" s="54"/>
    </row>
    <row r="641" spans="1:21" ht="23.25" hidden="1" x14ac:dyDescent="0.25">
      <c r="A641" s="24"/>
      <c r="B641" s="24"/>
      <c r="C641" s="24" t="str">
        <f>IF(OR(Tabella3[[#This Row],[LUN]]="X",Tabella3[[#This Row],[MAR]]="X",Tabella3[[#This Row],[MER]]="X",Tabella3[[#This Row],[GIO]]="X",Tabella3[[#This Row],[VEN]]="X",),"X","")</f>
        <v/>
      </c>
      <c r="D641" s="25" t="s">
        <v>1619</v>
      </c>
      <c r="E641" s="26" t="s">
        <v>3239</v>
      </c>
      <c r="F641" s="26">
        <v>1200</v>
      </c>
      <c r="G641" s="26" t="s">
        <v>3240</v>
      </c>
      <c r="H641" s="27"/>
      <c r="I641" s="27"/>
      <c r="J641" s="27"/>
      <c r="K641" s="27"/>
      <c r="L641" s="27"/>
      <c r="M641" s="26" t="s">
        <v>631</v>
      </c>
      <c r="N641" s="25"/>
      <c r="O641" s="25"/>
      <c r="P641" s="26"/>
      <c r="Q641" s="26"/>
      <c r="R641" s="28"/>
      <c r="S641" s="26"/>
      <c r="T641" s="30" t="str">
        <f ca="1">IF(AND('Inserimento dati'!$B$3=$H$2, Tabella3[[#This Row],[LUN]]="X"), "X",IF(AND('Inserimento dati'!$B$3=$I$2, Tabella3[[#This Row],[MAR]]="X"), "X", IF(AND('Inserimento dati'!$B$3=$J$2, Tabella3[[#This Row],[MER]]="X"), "X",IF(AND('Inserimento dati'!$B$3=$K$2, Tabella3[[#This Row],[GIO]]="X"), "X", IF(AND('Inserimento dati'!$B$3=$L$2, Tabella3[[#This Row],[VEN]]="X"), "X","")))))</f>
        <v/>
      </c>
      <c r="U641" s="54"/>
    </row>
    <row r="642" spans="1:21" ht="23.25" hidden="1" x14ac:dyDescent="0.25">
      <c r="A642" s="24"/>
      <c r="B642" s="24"/>
      <c r="C642" s="24" t="str">
        <f>IF(OR(Tabella3[[#This Row],[LUN]]="X",Tabella3[[#This Row],[MAR]]="X",Tabella3[[#This Row],[MER]]="X",Tabella3[[#This Row],[GIO]]="X",Tabella3[[#This Row],[VEN]]="X",),"X","")</f>
        <v/>
      </c>
      <c r="D642" s="25" t="s">
        <v>1619</v>
      </c>
      <c r="E642" s="26" t="s">
        <v>4805</v>
      </c>
      <c r="F642" s="26">
        <v>1200</v>
      </c>
      <c r="G642" s="26" t="s">
        <v>4806</v>
      </c>
      <c r="H642" s="27"/>
      <c r="I642" s="27"/>
      <c r="J642" s="27"/>
      <c r="K642" s="27"/>
      <c r="L642" s="27"/>
      <c r="M642" s="26" t="s">
        <v>631</v>
      </c>
      <c r="N642" s="25"/>
      <c r="O642" s="25"/>
      <c r="P642" s="26"/>
      <c r="Q642" s="26"/>
      <c r="R642" s="28"/>
      <c r="S642" s="26"/>
      <c r="T642" s="30" t="str">
        <f ca="1">IF(AND('Inserimento dati'!$B$3=$H$2, Tabella3[[#This Row],[LUN]]="X"), "X",IF(AND('Inserimento dati'!$B$3=$I$2, Tabella3[[#This Row],[MAR]]="X"), "X", IF(AND('Inserimento dati'!$B$3=$J$2, Tabella3[[#This Row],[MER]]="X"), "X",IF(AND('Inserimento dati'!$B$3=$K$2, Tabella3[[#This Row],[GIO]]="X"), "X", IF(AND('Inserimento dati'!$B$3=$L$2, Tabella3[[#This Row],[VEN]]="X"), "X","")))))</f>
        <v/>
      </c>
      <c r="U642" s="54"/>
    </row>
    <row r="643" spans="1:21" ht="23.25" hidden="1" x14ac:dyDescent="0.25">
      <c r="A643" s="24"/>
      <c r="B643" s="24"/>
      <c r="C643" s="24" t="str">
        <f>IF(OR(Tabella3[[#This Row],[LUN]]="X",Tabella3[[#This Row],[MAR]]="X",Tabella3[[#This Row],[MER]]="X",Tabella3[[#This Row],[GIO]]="X",Tabella3[[#This Row],[VEN]]="X",),"X","")</f>
        <v/>
      </c>
      <c r="D643" s="25" t="s">
        <v>1619</v>
      </c>
      <c r="E643" s="26" t="s">
        <v>4660</v>
      </c>
      <c r="F643" s="26" t="s">
        <v>1648</v>
      </c>
      <c r="G643" s="26" t="s">
        <v>4661</v>
      </c>
      <c r="H643" s="27"/>
      <c r="I643" s="27"/>
      <c r="J643" s="27"/>
      <c r="K643" s="27"/>
      <c r="L643" s="27"/>
      <c r="M643" s="26" t="s">
        <v>631</v>
      </c>
      <c r="N643" s="25"/>
      <c r="O643" s="25"/>
      <c r="P643" s="26"/>
      <c r="Q643" s="26"/>
      <c r="R643" s="28"/>
      <c r="S643" s="26"/>
      <c r="T643" s="30" t="str">
        <f ca="1">IF(AND('Inserimento dati'!$B$3=$H$2, Tabella3[[#This Row],[LUN]]="X"), "X",IF(AND('Inserimento dati'!$B$3=$I$2, Tabella3[[#This Row],[MAR]]="X"), "X", IF(AND('Inserimento dati'!$B$3=$J$2, Tabella3[[#This Row],[MER]]="X"), "X",IF(AND('Inserimento dati'!$B$3=$K$2, Tabella3[[#This Row],[GIO]]="X"), "X", IF(AND('Inserimento dati'!$B$3=$L$2, Tabella3[[#This Row],[VEN]]="X"), "X","")))))</f>
        <v/>
      </c>
      <c r="U643" s="54"/>
    </row>
    <row r="644" spans="1:21" ht="23.25" hidden="1" x14ac:dyDescent="0.25">
      <c r="A644" s="24"/>
      <c r="B644" s="24"/>
      <c r="C644" s="24" t="str">
        <f>IF(OR(Tabella3[[#This Row],[LUN]]="X",Tabella3[[#This Row],[MAR]]="X",Tabella3[[#This Row],[MER]]="X",Tabella3[[#This Row],[GIO]]="X",Tabella3[[#This Row],[VEN]]="X",),"X","")</f>
        <v/>
      </c>
      <c r="D644" s="25" t="s">
        <v>1619</v>
      </c>
      <c r="E644" s="26" t="s">
        <v>4664</v>
      </c>
      <c r="F644" s="26" t="s">
        <v>1648</v>
      </c>
      <c r="G644" s="26" t="s">
        <v>4665</v>
      </c>
      <c r="H644" s="27"/>
      <c r="I644" s="27"/>
      <c r="J644" s="27"/>
      <c r="K644" s="27"/>
      <c r="L644" s="27"/>
      <c r="M644" s="26" t="s">
        <v>631</v>
      </c>
      <c r="N644" s="25"/>
      <c r="O644" s="25"/>
      <c r="P644" s="26"/>
      <c r="Q644" s="26"/>
      <c r="R644" s="28"/>
      <c r="S644" s="26"/>
      <c r="T644" s="30" t="str">
        <f ca="1">IF(AND('Inserimento dati'!$B$3=$H$2, Tabella3[[#This Row],[LUN]]="X"), "X",IF(AND('Inserimento dati'!$B$3=$I$2, Tabella3[[#This Row],[MAR]]="X"), "X", IF(AND('Inserimento dati'!$B$3=$J$2, Tabella3[[#This Row],[MER]]="X"), "X",IF(AND('Inserimento dati'!$B$3=$K$2, Tabella3[[#This Row],[GIO]]="X"), "X", IF(AND('Inserimento dati'!$B$3=$L$2, Tabella3[[#This Row],[VEN]]="X"), "X","")))))</f>
        <v/>
      </c>
      <c r="U644" s="54"/>
    </row>
    <row r="645" spans="1:21" ht="23.25" hidden="1" x14ac:dyDescent="0.25">
      <c r="A645" s="24"/>
      <c r="B645" s="24"/>
      <c r="C645" s="24" t="str">
        <f>IF(OR(Tabella3[[#This Row],[LUN]]="X",Tabella3[[#This Row],[MAR]]="X",Tabella3[[#This Row],[MER]]="X",Tabella3[[#This Row],[GIO]]="X",Tabella3[[#This Row],[VEN]]="X",),"X","")</f>
        <v/>
      </c>
      <c r="D645" s="25" t="s">
        <v>1619</v>
      </c>
      <c r="E645" s="26" t="s">
        <v>4666</v>
      </c>
      <c r="F645" s="26" t="s">
        <v>1648</v>
      </c>
      <c r="G645" s="26" t="s">
        <v>4667</v>
      </c>
      <c r="H645" s="27"/>
      <c r="I645" s="27"/>
      <c r="J645" s="27"/>
      <c r="K645" s="27"/>
      <c r="L645" s="27"/>
      <c r="M645" s="26" t="s">
        <v>631</v>
      </c>
      <c r="N645" s="25"/>
      <c r="O645" s="25"/>
      <c r="P645" s="26"/>
      <c r="Q645" s="26"/>
      <c r="R645" s="28"/>
      <c r="S645" s="26"/>
      <c r="T645" s="30" t="str">
        <f ca="1">IF(AND('Inserimento dati'!$B$3=$H$2, Tabella3[[#This Row],[LUN]]="X"), "X",IF(AND('Inserimento dati'!$B$3=$I$2, Tabella3[[#This Row],[MAR]]="X"), "X", IF(AND('Inserimento dati'!$B$3=$J$2, Tabella3[[#This Row],[MER]]="X"), "X",IF(AND('Inserimento dati'!$B$3=$K$2, Tabella3[[#This Row],[GIO]]="X"), "X", IF(AND('Inserimento dati'!$B$3=$L$2, Tabella3[[#This Row],[VEN]]="X"), "X","")))))</f>
        <v/>
      </c>
      <c r="U645" s="54"/>
    </row>
    <row r="646" spans="1:21" ht="23.25" hidden="1" x14ac:dyDescent="0.25">
      <c r="A646" s="24"/>
      <c r="B646" s="24"/>
      <c r="C646" s="24" t="str">
        <f>IF(OR(Tabella3[[#This Row],[LUN]]="X",Tabella3[[#This Row],[MAR]]="X",Tabella3[[#This Row],[MER]]="X",Tabella3[[#This Row],[GIO]]="X",Tabella3[[#This Row],[VEN]]="X",),"X","")</f>
        <v/>
      </c>
      <c r="D646" s="25" t="s">
        <v>1619</v>
      </c>
      <c r="E646" s="26" t="s">
        <v>4817</v>
      </c>
      <c r="F646" s="26">
        <v>1100</v>
      </c>
      <c r="G646" s="26" t="s">
        <v>4818</v>
      </c>
      <c r="H646" s="27"/>
      <c r="I646" s="27"/>
      <c r="J646" s="27"/>
      <c r="K646" s="27"/>
      <c r="L646" s="27"/>
      <c r="M646" s="26" t="s">
        <v>631</v>
      </c>
      <c r="N646" s="25"/>
      <c r="O646" s="25"/>
      <c r="P646" s="26"/>
      <c r="Q646" s="26"/>
      <c r="R646" s="28"/>
      <c r="S646" s="26"/>
      <c r="T646" s="30" t="str">
        <f ca="1">IF(AND('Inserimento dati'!$B$3=$H$2, Tabella3[[#This Row],[LUN]]="X"), "X",IF(AND('Inserimento dati'!$B$3=$I$2, Tabella3[[#This Row],[MAR]]="X"), "X", IF(AND('Inserimento dati'!$B$3=$J$2, Tabella3[[#This Row],[MER]]="X"), "X",IF(AND('Inserimento dati'!$B$3=$K$2, Tabella3[[#This Row],[GIO]]="X"), "X", IF(AND('Inserimento dati'!$B$3=$L$2, Tabella3[[#This Row],[VEN]]="X"), "X","")))))</f>
        <v/>
      </c>
      <c r="U646" s="54"/>
    </row>
    <row r="647" spans="1:21" ht="23.25" hidden="1" x14ac:dyDescent="0.25">
      <c r="A647" s="24"/>
      <c r="B647" s="24"/>
      <c r="C647" s="24" t="str">
        <f>IF(OR(Tabella3[[#This Row],[LUN]]="X",Tabella3[[#This Row],[MAR]]="X",Tabella3[[#This Row],[MER]]="X",Tabella3[[#This Row],[GIO]]="X",Tabella3[[#This Row],[VEN]]="X",),"X","")</f>
        <v/>
      </c>
      <c r="D647" s="25" t="s">
        <v>1619</v>
      </c>
      <c r="E647" s="26" t="s">
        <v>4837</v>
      </c>
      <c r="F647" s="26">
        <v>1200</v>
      </c>
      <c r="G647" s="26" t="s">
        <v>4838</v>
      </c>
      <c r="H647" s="27"/>
      <c r="I647" s="27"/>
      <c r="J647" s="27"/>
      <c r="K647" s="27"/>
      <c r="L647" s="27"/>
      <c r="M647" s="26" t="s">
        <v>631</v>
      </c>
      <c r="N647" s="25"/>
      <c r="O647" s="25"/>
      <c r="P647" s="26"/>
      <c r="Q647" s="26" t="s">
        <v>4795</v>
      </c>
      <c r="R647" s="28">
        <v>46107</v>
      </c>
      <c r="S647" s="26" t="s">
        <v>44</v>
      </c>
      <c r="T647" s="30" t="str">
        <f ca="1">IF(AND('Inserimento dati'!$B$3=$H$2, Tabella3[[#This Row],[LUN]]="X"), "X",IF(AND('Inserimento dati'!$B$3=$I$2, Tabella3[[#This Row],[MAR]]="X"), "X", IF(AND('Inserimento dati'!$B$3=$J$2, Tabella3[[#This Row],[MER]]="X"), "X",IF(AND('Inserimento dati'!$B$3=$K$2, Tabella3[[#This Row],[GIO]]="X"), "X", IF(AND('Inserimento dati'!$B$3=$L$2, Tabella3[[#This Row],[VEN]]="X"), "X","")))))</f>
        <v/>
      </c>
      <c r="U647" s="54"/>
    </row>
    <row r="648" spans="1:21" ht="30" hidden="1" x14ac:dyDescent="0.25">
      <c r="A648" s="24"/>
      <c r="B648" s="24"/>
      <c r="C648" s="24" t="str">
        <f>IF(OR(Tabella3[[#This Row],[LUN]]="X",Tabella3[[#This Row],[MAR]]="X",Tabella3[[#This Row],[MER]]="X",Tabella3[[#This Row],[GIO]]="X",Tabella3[[#This Row],[VEN]]="X",),"X","")</f>
        <v/>
      </c>
      <c r="D648" s="25" t="s">
        <v>1619</v>
      </c>
      <c r="E648" s="26" t="s">
        <v>4799</v>
      </c>
      <c r="F648" s="26">
        <v>1100</v>
      </c>
      <c r="G648" s="26" t="s">
        <v>4800</v>
      </c>
      <c r="H648" s="27"/>
      <c r="I648" s="27"/>
      <c r="J648" s="27"/>
      <c r="K648" s="27"/>
      <c r="L648" s="27"/>
      <c r="M648" s="26" t="s">
        <v>631</v>
      </c>
      <c r="N648" s="25"/>
      <c r="O648" s="25"/>
      <c r="P648" s="26"/>
      <c r="Q648" s="26"/>
      <c r="R648" s="28"/>
      <c r="S648" s="26"/>
      <c r="T648" s="30" t="str">
        <f ca="1">IF(AND('Inserimento dati'!$B$3=$H$2, Tabella3[[#This Row],[LUN]]="X"), "X",IF(AND('Inserimento dati'!$B$3=$I$2, Tabella3[[#This Row],[MAR]]="X"), "X", IF(AND('Inserimento dati'!$B$3=$J$2, Tabella3[[#This Row],[MER]]="X"), "X",IF(AND('Inserimento dati'!$B$3=$K$2, Tabella3[[#This Row],[GIO]]="X"), "X", IF(AND('Inserimento dati'!$B$3=$L$2, Tabella3[[#This Row],[VEN]]="X"), "X","")))))</f>
        <v/>
      </c>
      <c r="U648" s="54"/>
    </row>
    <row r="649" spans="1:21" ht="23.25" hidden="1" x14ac:dyDescent="0.25">
      <c r="A649" s="24"/>
      <c r="B649" s="24"/>
      <c r="C649" s="24" t="str">
        <f>IF(OR(Tabella3[[#This Row],[LUN]]="X",Tabella3[[#This Row],[MAR]]="X",Tabella3[[#This Row],[MER]]="X",Tabella3[[#This Row],[GIO]]="X",Tabella3[[#This Row],[VEN]]="X",),"X","")</f>
        <v/>
      </c>
      <c r="D649" s="25" t="s">
        <v>1619</v>
      </c>
      <c r="E649" s="26" t="s">
        <v>4877</v>
      </c>
      <c r="F649" s="26">
        <v>1100</v>
      </c>
      <c r="G649" s="26" t="s">
        <v>4878</v>
      </c>
      <c r="H649" s="27"/>
      <c r="I649" s="27"/>
      <c r="J649" s="27"/>
      <c r="K649" s="27"/>
      <c r="L649" s="27"/>
      <c r="M649" s="26" t="s">
        <v>631</v>
      </c>
      <c r="N649" s="25"/>
      <c r="O649" s="25"/>
      <c r="P649" s="26"/>
      <c r="Q649" s="26"/>
      <c r="R649" s="28"/>
      <c r="S649" s="26"/>
      <c r="T649" s="30" t="str">
        <f ca="1">IF(AND('Inserimento dati'!$B$3=$H$2, Tabella3[[#This Row],[LUN]]="X"), "X",IF(AND('Inserimento dati'!$B$3=$I$2, Tabella3[[#This Row],[MAR]]="X"), "X", IF(AND('Inserimento dati'!$B$3=$J$2, Tabella3[[#This Row],[MER]]="X"), "X",IF(AND('Inserimento dati'!$B$3=$K$2, Tabella3[[#This Row],[GIO]]="X"), "X", IF(AND('Inserimento dati'!$B$3=$L$2, Tabella3[[#This Row],[VEN]]="X"), "X","")))))</f>
        <v/>
      </c>
      <c r="U649" s="54"/>
    </row>
    <row r="650" spans="1:21" ht="30" hidden="1" x14ac:dyDescent="0.25">
      <c r="A650" s="24"/>
      <c r="B650" s="24"/>
      <c r="C650" s="24" t="str">
        <f>IF(OR(Tabella3[[#This Row],[LUN]]="X",Tabella3[[#This Row],[MAR]]="X",Tabella3[[#This Row],[MER]]="X",Tabella3[[#This Row],[GIO]]="X",Tabella3[[#This Row],[VEN]]="X",),"X","")</f>
        <v/>
      </c>
      <c r="D650" s="25" t="s">
        <v>1619</v>
      </c>
      <c r="E650" s="26" t="s">
        <v>4916</v>
      </c>
      <c r="F650" s="26">
        <v>1200</v>
      </c>
      <c r="G650" s="26" t="s">
        <v>4917</v>
      </c>
      <c r="H650" s="27"/>
      <c r="I650" s="27"/>
      <c r="J650" s="27"/>
      <c r="K650" s="27"/>
      <c r="L650" s="27"/>
      <c r="M650" s="26" t="s">
        <v>631</v>
      </c>
      <c r="N650" s="25"/>
      <c r="O650" s="25"/>
      <c r="P650" s="26"/>
      <c r="Q650" s="26"/>
      <c r="R650" s="28"/>
      <c r="S650" s="26"/>
      <c r="T650" s="30" t="str">
        <f ca="1">IF(AND('Inserimento dati'!$B$3=$H$2, Tabella3[[#This Row],[LUN]]="X"), "X",IF(AND('Inserimento dati'!$B$3=$I$2, Tabella3[[#This Row],[MAR]]="X"), "X", IF(AND('Inserimento dati'!$B$3=$J$2, Tabella3[[#This Row],[MER]]="X"), "X",IF(AND('Inserimento dati'!$B$3=$K$2, Tabella3[[#This Row],[GIO]]="X"), "X", IF(AND('Inserimento dati'!$B$3=$L$2, Tabella3[[#This Row],[VEN]]="X"), "X","")))))</f>
        <v/>
      </c>
      <c r="U650" s="54"/>
    </row>
    <row r="651" spans="1:21" ht="23.25" hidden="1" x14ac:dyDescent="0.25">
      <c r="A651" s="24"/>
      <c r="B651" s="24"/>
      <c r="C651" s="24" t="str">
        <f>IF(OR(Tabella3[[#This Row],[LUN]]="X",Tabella3[[#This Row],[MAR]]="X",Tabella3[[#This Row],[MER]]="X",Tabella3[[#This Row],[GIO]]="X",Tabella3[[#This Row],[VEN]]="X",),"X","")</f>
        <v/>
      </c>
      <c r="D651" s="25" t="s">
        <v>1619</v>
      </c>
      <c r="E651" s="26" t="s">
        <v>4957</v>
      </c>
      <c r="F651" s="26" t="s">
        <v>1672</v>
      </c>
      <c r="G651" s="26" t="s">
        <v>4958</v>
      </c>
      <c r="H651" s="27"/>
      <c r="I651" s="27"/>
      <c r="J651" s="27"/>
      <c r="K651" s="27"/>
      <c r="L651" s="27"/>
      <c r="M651" s="26" t="s">
        <v>631</v>
      </c>
      <c r="N651" s="25"/>
      <c r="O651" s="25"/>
      <c r="P651" s="26"/>
      <c r="Q651" s="26"/>
      <c r="R651" s="28"/>
      <c r="S651" s="26"/>
      <c r="T651" s="30" t="str">
        <f ca="1">IF(AND('Inserimento dati'!$B$3=$H$2, Tabella3[[#This Row],[LUN]]="X"), "X",IF(AND('Inserimento dati'!$B$3=$I$2, Tabella3[[#This Row],[MAR]]="X"), "X", IF(AND('Inserimento dati'!$B$3=$J$2, Tabella3[[#This Row],[MER]]="X"), "X",IF(AND('Inserimento dati'!$B$3=$K$2, Tabella3[[#This Row],[GIO]]="X"), "X", IF(AND('Inserimento dati'!$B$3=$L$2, Tabella3[[#This Row],[VEN]]="X"), "X","")))))</f>
        <v/>
      </c>
      <c r="U651" s="54"/>
    </row>
    <row r="652" spans="1:21" ht="23.25" hidden="1" x14ac:dyDescent="0.25">
      <c r="A652" s="24"/>
      <c r="B652" s="24"/>
      <c r="C652" s="24" t="str">
        <f>IF(OR(Tabella3[[#This Row],[LUN]]="X",Tabella3[[#This Row],[MAR]]="X",Tabella3[[#This Row],[MER]]="X",Tabella3[[#This Row],[GIO]]="X",Tabella3[[#This Row],[VEN]]="X",),"X","")</f>
        <v/>
      </c>
      <c r="D652" s="25" t="s">
        <v>1619</v>
      </c>
      <c r="E652" s="26" t="s">
        <v>4961</v>
      </c>
      <c r="F652" s="26" t="s">
        <v>1648</v>
      </c>
      <c r="G652" s="26" t="s">
        <v>4893</v>
      </c>
      <c r="H652" s="27"/>
      <c r="I652" s="27"/>
      <c r="J652" s="27"/>
      <c r="K652" s="27"/>
      <c r="L652" s="27"/>
      <c r="M652" s="26" t="s">
        <v>631</v>
      </c>
      <c r="N652" s="25"/>
      <c r="O652" s="25"/>
      <c r="P652" s="26"/>
      <c r="Q652" s="26" t="s">
        <v>4983</v>
      </c>
      <c r="R652" s="28">
        <v>46120</v>
      </c>
      <c r="S652" s="26" t="s">
        <v>157</v>
      </c>
      <c r="T652" s="30" t="str">
        <f ca="1">IF(AND('Inserimento dati'!$B$3=$H$2, Tabella3[[#This Row],[LUN]]="X"), "X",IF(AND('Inserimento dati'!$B$3=$I$2, Tabella3[[#This Row],[MAR]]="X"), "X", IF(AND('Inserimento dati'!$B$3=$J$2, Tabella3[[#This Row],[MER]]="X"), "X",IF(AND('Inserimento dati'!$B$3=$K$2, Tabella3[[#This Row],[GIO]]="X"), "X", IF(AND('Inserimento dati'!$B$3=$L$2, Tabella3[[#This Row],[VEN]]="X"), "X","")))))</f>
        <v/>
      </c>
      <c r="U652" s="54"/>
    </row>
    <row r="653" spans="1:21" ht="23.25" hidden="1" x14ac:dyDescent="0.25">
      <c r="A653" s="24"/>
      <c r="B653" s="24"/>
      <c r="C653" s="24" t="str">
        <f>IF(OR(Tabella3[[#This Row],[LUN]]="X",Tabella3[[#This Row],[MAR]]="X",Tabella3[[#This Row],[MER]]="X",Tabella3[[#This Row],[GIO]]="X",Tabella3[[#This Row],[VEN]]="X",),"X","")</f>
        <v/>
      </c>
      <c r="D653" s="25" t="s">
        <v>1619</v>
      </c>
      <c r="E653" s="26" t="s">
        <v>5012</v>
      </c>
      <c r="F653" s="26">
        <v>700</v>
      </c>
      <c r="G653" s="26" t="s">
        <v>5013</v>
      </c>
      <c r="H653" s="27"/>
      <c r="I653" s="27"/>
      <c r="J653" s="27"/>
      <c r="K653" s="27"/>
      <c r="L653" s="27"/>
      <c r="M653" s="26" t="s">
        <v>631</v>
      </c>
      <c r="N653" s="25"/>
      <c r="O653" s="25"/>
      <c r="P653" s="26"/>
      <c r="Q653" s="26"/>
      <c r="R653" s="28"/>
      <c r="S653" s="26"/>
      <c r="T653" s="30" t="str">
        <f ca="1">IF(AND('Inserimento dati'!$B$3=$H$2, Tabella3[[#This Row],[LUN]]="X"), "X",IF(AND('Inserimento dati'!$B$3=$I$2, Tabella3[[#This Row],[MAR]]="X"), "X", IF(AND('Inserimento dati'!$B$3=$J$2, Tabella3[[#This Row],[MER]]="X"), "X",IF(AND('Inserimento dati'!$B$3=$K$2, Tabella3[[#This Row],[GIO]]="X"), "X", IF(AND('Inserimento dati'!$B$3=$L$2, Tabella3[[#This Row],[VEN]]="X"), "X","")))))</f>
        <v/>
      </c>
      <c r="U653" s="54"/>
    </row>
    <row r="654" spans="1:21" ht="23.25" hidden="1" x14ac:dyDescent="0.25">
      <c r="A654" s="24"/>
      <c r="B654" s="24"/>
      <c r="C654" s="24" t="str">
        <f>IF(OR(Tabella3[[#This Row],[LUN]]="X",Tabella3[[#This Row],[MAR]]="X",Tabella3[[#This Row],[MER]]="X",Tabella3[[#This Row],[GIO]]="X",Tabella3[[#This Row],[VEN]]="X",),"X","")</f>
        <v/>
      </c>
      <c r="D654" s="25" t="s">
        <v>1619</v>
      </c>
      <c r="E654" s="26" t="s">
        <v>5014</v>
      </c>
      <c r="F654" s="26">
        <v>700</v>
      </c>
      <c r="G654" s="26" t="s">
        <v>5015</v>
      </c>
      <c r="H654" s="27"/>
      <c r="I654" s="27"/>
      <c r="J654" s="27"/>
      <c r="K654" s="27"/>
      <c r="L654" s="27"/>
      <c r="M654" s="26" t="s">
        <v>631</v>
      </c>
      <c r="N654" s="25"/>
      <c r="O654" s="25"/>
      <c r="P654" s="26"/>
      <c r="Q654" s="26"/>
      <c r="R654" s="28"/>
      <c r="S654" s="26"/>
      <c r="T654" s="30" t="str">
        <f ca="1">IF(AND('Inserimento dati'!$B$3=$H$2, Tabella3[[#This Row],[LUN]]="X"), "X",IF(AND('Inserimento dati'!$B$3=$I$2, Tabella3[[#This Row],[MAR]]="X"), "X", IF(AND('Inserimento dati'!$B$3=$J$2, Tabella3[[#This Row],[MER]]="X"), "X",IF(AND('Inserimento dati'!$B$3=$K$2, Tabella3[[#This Row],[GIO]]="X"), "X", IF(AND('Inserimento dati'!$B$3=$L$2, Tabella3[[#This Row],[VEN]]="X"), "X","")))))</f>
        <v/>
      </c>
      <c r="U654" s="54"/>
    </row>
    <row r="655" spans="1:21" ht="23.25" hidden="1" x14ac:dyDescent="0.25">
      <c r="A655" s="24"/>
      <c r="B655" s="24"/>
      <c r="C655" s="24" t="str">
        <f>IF(OR(Tabella3[[#This Row],[LUN]]="X",Tabella3[[#This Row],[MAR]]="X",Tabella3[[#This Row],[MER]]="X",Tabella3[[#This Row],[GIO]]="X",Tabella3[[#This Row],[VEN]]="X",),"X","")</f>
        <v/>
      </c>
      <c r="D655" s="25" t="s">
        <v>1619</v>
      </c>
      <c r="E655" s="26" t="s">
        <v>5016</v>
      </c>
      <c r="F655" s="26">
        <v>800</v>
      </c>
      <c r="G655" s="26" t="s">
        <v>5017</v>
      </c>
      <c r="H655" s="27"/>
      <c r="I655" s="27"/>
      <c r="J655" s="27"/>
      <c r="K655" s="27"/>
      <c r="L655" s="27"/>
      <c r="M655" s="26" t="s">
        <v>631</v>
      </c>
      <c r="N655" s="25"/>
      <c r="O655" s="25"/>
      <c r="P655" s="26"/>
      <c r="Q655" s="26"/>
      <c r="R655" s="28"/>
      <c r="S655" s="26"/>
      <c r="T655" s="30" t="str">
        <f ca="1">IF(AND('Inserimento dati'!$B$3=$H$2, Tabella3[[#This Row],[LUN]]="X"), "X",IF(AND('Inserimento dati'!$B$3=$I$2, Tabella3[[#This Row],[MAR]]="X"), "X", IF(AND('Inserimento dati'!$B$3=$J$2, Tabella3[[#This Row],[MER]]="X"), "X",IF(AND('Inserimento dati'!$B$3=$K$2, Tabella3[[#This Row],[GIO]]="X"), "X", IF(AND('Inserimento dati'!$B$3=$L$2, Tabella3[[#This Row],[VEN]]="X"), "X","")))))</f>
        <v/>
      </c>
      <c r="U655" s="54"/>
    </row>
    <row r="656" spans="1:21" ht="45" hidden="1" x14ac:dyDescent="0.25">
      <c r="A656" s="24"/>
      <c r="B656" s="24"/>
      <c r="C656" s="24" t="str">
        <f>IF(OR(Tabella3[[#This Row],[LUN]]="X",Tabella3[[#This Row],[MAR]]="X",Tabella3[[#This Row],[MER]]="X",Tabella3[[#This Row],[GIO]]="X",Tabella3[[#This Row],[VEN]]="X",),"X","")</f>
        <v/>
      </c>
      <c r="D656" s="25" t="s">
        <v>1619</v>
      </c>
      <c r="E656" s="26" t="s">
        <v>5044</v>
      </c>
      <c r="F656" s="26">
        <v>1200</v>
      </c>
      <c r="G656" s="26" t="s">
        <v>5045</v>
      </c>
      <c r="H656" s="27"/>
      <c r="I656" s="27"/>
      <c r="J656" s="27"/>
      <c r="K656" s="27"/>
      <c r="L656" s="27"/>
      <c r="M656" s="26" t="s">
        <v>631</v>
      </c>
      <c r="N656" s="25"/>
      <c r="O656" s="25"/>
      <c r="P656" s="26"/>
      <c r="Q656" s="26" t="s">
        <v>5074</v>
      </c>
      <c r="R656" s="28">
        <v>46127</v>
      </c>
      <c r="S656" s="26" t="s">
        <v>184</v>
      </c>
      <c r="T656" s="30" t="str">
        <f ca="1">IF(AND('Inserimento dati'!$B$3=$H$2, Tabella3[[#This Row],[LUN]]="X"), "X",IF(AND('Inserimento dati'!$B$3=$I$2, Tabella3[[#This Row],[MAR]]="X"), "X", IF(AND('Inserimento dati'!$B$3=$J$2, Tabella3[[#This Row],[MER]]="X"), "X",IF(AND('Inserimento dati'!$B$3=$K$2, Tabella3[[#This Row],[GIO]]="X"), "X", IF(AND('Inserimento dati'!$B$3=$L$2, Tabella3[[#This Row],[VEN]]="X"), "X","")))))</f>
        <v/>
      </c>
      <c r="U656" s="54"/>
    </row>
    <row r="657" spans="1:22" ht="45" hidden="1" x14ac:dyDescent="0.25">
      <c r="A657" s="24"/>
      <c r="B657" s="24"/>
      <c r="C657" s="24" t="str">
        <f>IF(OR(Tabella3[[#This Row],[LUN]]="X",Tabella3[[#This Row],[MAR]]="X",Tabella3[[#This Row],[MER]]="X",Tabella3[[#This Row],[GIO]]="X",Tabella3[[#This Row],[VEN]]="X",),"X","")</f>
        <v/>
      </c>
      <c r="D657" s="25" t="s">
        <v>1619</v>
      </c>
      <c r="E657" s="26" t="s">
        <v>5066</v>
      </c>
      <c r="F657" s="26" t="s">
        <v>1804</v>
      </c>
      <c r="G657" s="26" t="s">
        <v>5102</v>
      </c>
      <c r="H657" s="27"/>
      <c r="I657" s="27"/>
      <c r="J657" s="27"/>
      <c r="K657" s="27"/>
      <c r="L657" s="27"/>
      <c r="M657" s="26" t="s">
        <v>631</v>
      </c>
      <c r="N657" s="25"/>
      <c r="O657" s="25"/>
      <c r="P657" s="26"/>
      <c r="Q657" s="26" t="s">
        <v>5103</v>
      </c>
      <c r="R657" s="28">
        <v>46129</v>
      </c>
      <c r="S657" s="26" t="s">
        <v>68</v>
      </c>
      <c r="T657" s="30" t="str">
        <f ca="1">IF(AND('Inserimento dati'!$B$3=$H$2, Tabella3[[#This Row],[LUN]]="X"), "X",IF(AND('Inserimento dati'!$B$3=$I$2, Tabella3[[#This Row],[MAR]]="X"), "X", IF(AND('Inserimento dati'!$B$3=$J$2, Tabella3[[#This Row],[MER]]="X"), "X",IF(AND('Inserimento dati'!$B$3=$K$2, Tabella3[[#This Row],[GIO]]="X"), "X", IF(AND('Inserimento dati'!$B$3=$L$2, Tabella3[[#This Row],[VEN]]="X"), "X","")))))</f>
        <v/>
      </c>
      <c r="U657" s="54" t="str">
        <f ca="1">IFERROR(MID(G657,_xlfn.AGGREGATE(15,6,(ROW(INDIRECT("1:"&amp;LEN(G657)-7)))/(ISNUMBER(--MID(G657,ROW(INDIRECT("1:"&amp;LEN(G657)-7)),8))),1),8),"")</f>
        <v>10242278</v>
      </c>
    </row>
    <row r="658" spans="1:22" ht="23.25" x14ac:dyDescent="0.25">
      <c r="A658" s="24"/>
      <c r="B658" s="24"/>
      <c r="C658" s="24" t="str">
        <f>IF(OR(Tabella3[[#This Row],[LUN]]="X",Tabella3[[#This Row],[MAR]]="X",Tabella3[[#This Row],[MER]]="X",Tabella3[[#This Row],[GIO]]="X",Tabella3[[#This Row],[VEN]]="X",),"X","")</f>
        <v>X</v>
      </c>
      <c r="D658" s="25" t="s">
        <v>1619</v>
      </c>
      <c r="E658" s="26" t="s">
        <v>5096</v>
      </c>
      <c r="F658" s="26">
        <v>1200</v>
      </c>
      <c r="G658" s="26" t="s">
        <v>5097</v>
      </c>
      <c r="H658" s="27" t="s">
        <v>109</v>
      </c>
      <c r="I658" s="27" t="s">
        <v>109</v>
      </c>
      <c r="J658" s="27"/>
      <c r="K658" s="27"/>
      <c r="L658" s="27"/>
      <c r="M658" s="26" t="s">
        <v>631</v>
      </c>
      <c r="N658" s="25"/>
      <c r="O658" s="25"/>
      <c r="P658" s="26"/>
      <c r="Q658" s="26"/>
      <c r="R658" s="28"/>
      <c r="S658" s="26"/>
      <c r="T658" s="30" t="str">
        <f ca="1">IF(AND('Inserimento dati'!$B$3=$H$2, Tabella3[[#This Row],[LUN]]="X"), "X",IF(AND('Inserimento dati'!$B$3=$I$2, Tabella3[[#This Row],[MAR]]="X"), "X", IF(AND('Inserimento dati'!$B$3=$J$2, Tabella3[[#This Row],[MER]]="X"), "X",IF(AND('Inserimento dati'!$B$3=$K$2, Tabella3[[#This Row],[GIO]]="X"), "X", IF(AND('Inserimento dati'!$B$3=$L$2, Tabella3[[#This Row],[VEN]]="X"), "X","")))))</f>
        <v>X</v>
      </c>
      <c r="U658" s="54"/>
    </row>
    <row r="659" spans="1:22" ht="30" x14ac:dyDescent="0.25">
      <c r="A659" s="24"/>
      <c r="B659" s="24"/>
      <c r="C659" s="24" t="str">
        <f>IF(OR(Tabella3[[#This Row],[LUN]]="X",Tabella3[[#This Row],[MAR]]="X",Tabella3[[#This Row],[MER]]="X",Tabella3[[#This Row],[GIO]]="X",Tabella3[[#This Row],[VEN]]="X",),"X","")</f>
        <v>X</v>
      </c>
      <c r="D659" s="25" t="s">
        <v>1619</v>
      </c>
      <c r="E659" s="26" t="s">
        <v>5062</v>
      </c>
      <c r="F659" s="26">
        <v>1100</v>
      </c>
      <c r="G659" s="26" t="s">
        <v>5063</v>
      </c>
      <c r="H659" s="27" t="s">
        <v>109</v>
      </c>
      <c r="I659" s="27" t="s">
        <v>109</v>
      </c>
      <c r="J659" s="27"/>
      <c r="K659" s="27"/>
      <c r="L659" s="27"/>
      <c r="M659" s="26" t="s">
        <v>631</v>
      </c>
      <c r="N659" s="25"/>
      <c r="O659" s="25"/>
      <c r="P659" s="26"/>
      <c r="Q659" s="26"/>
      <c r="R659" s="28"/>
      <c r="S659" s="26"/>
      <c r="T659" s="30" t="str">
        <f ca="1">IF(AND('Inserimento dati'!$B$3=$H$2, Tabella3[[#This Row],[LUN]]="X"), "X",IF(AND('Inserimento dati'!$B$3=$I$2, Tabella3[[#This Row],[MAR]]="X"), "X", IF(AND('Inserimento dati'!$B$3=$J$2, Tabella3[[#This Row],[MER]]="X"), "X",IF(AND('Inserimento dati'!$B$3=$K$2, Tabella3[[#This Row],[GIO]]="X"), "X", IF(AND('Inserimento dati'!$B$3=$L$2, Tabella3[[#This Row],[VEN]]="X"), "X","")))))</f>
        <v>X</v>
      </c>
      <c r="U659" s="54"/>
    </row>
    <row r="660" spans="1:22" ht="45" x14ac:dyDescent="0.25">
      <c r="A660" s="24"/>
      <c r="B660" s="24"/>
      <c r="C660" s="24" t="str">
        <f>IF(OR(Tabella3[[#This Row],[LUN]]="X",Tabella3[[#This Row],[MAR]]="X",Tabella3[[#This Row],[MER]]="X",Tabella3[[#This Row],[GIO]]="X",Tabella3[[#This Row],[VEN]]="X",),"X","")</f>
        <v>X</v>
      </c>
      <c r="D660" s="25" t="s">
        <v>1619</v>
      </c>
      <c r="E660" s="26" t="s">
        <v>5064</v>
      </c>
      <c r="F660" s="26">
        <v>1800</v>
      </c>
      <c r="G660" s="26" t="s">
        <v>5065</v>
      </c>
      <c r="H660" s="27" t="s">
        <v>109</v>
      </c>
      <c r="I660" s="27" t="s">
        <v>109</v>
      </c>
      <c r="J660" s="27"/>
      <c r="K660" s="27"/>
      <c r="L660" s="27"/>
      <c r="M660" s="26" t="s">
        <v>631</v>
      </c>
      <c r="N660" s="25"/>
      <c r="O660" s="25"/>
      <c r="P660" s="26"/>
      <c r="Q660" s="26"/>
      <c r="R660" s="28"/>
      <c r="S660" s="26"/>
      <c r="T660" s="30" t="str">
        <f ca="1">IF(AND('Inserimento dati'!$B$3=$H$2, Tabella3[[#This Row],[LUN]]="X"), "X",IF(AND('Inserimento dati'!$B$3=$I$2, Tabella3[[#This Row],[MAR]]="X"), "X", IF(AND('Inserimento dati'!$B$3=$J$2, Tabella3[[#This Row],[MER]]="X"), "X",IF(AND('Inserimento dati'!$B$3=$K$2, Tabella3[[#This Row],[GIO]]="X"), "X", IF(AND('Inserimento dati'!$B$3=$L$2, Tabella3[[#This Row],[VEN]]="X"), "X","")))))</f>
        <v>X</v>
      </c>
      <c r="U660" s="54"/>
      <c r="V660" s="71">
        <v>46128.683993055558</v>
      </c>
    </row>
    <row r="661" spans="1:22" ht="23.25" hidden="1" x14ac:dyDescent="0.25">
      <c r="A661" s="24"/>
      <c r="B661" s="24"/>
      <c r="C661" s="24" t="str">
        <f>IF(OR(Tabella3[[#This Row],[LUN]]="X",Tabella3[[#This Row],[MAR]]="X",Tabella3[[#This Row],[MER]]="X",Tabella3[[#This Row],[GIO]]="X",Tabella3[[#This Row],[VEN]]="X",),"X","")</f>
        <v/>
      </c>
      <c r="D661" s="25" t="s">
        <v>1619</v>
      </c>
      <c r="E661" s="26" t="s">
        <v>5058</v>
      </c>
      <c r="F661" s="26">
        <v>1100</v>
      </c>
      <c r="G661" s="26" t="s">
        <v>5059</v>
      </c>
      <c r="H661" s="27"/>
      <c r="I661" s="27"/>
      <c r="J661" s="27"/>
      <c r="K661" s="27"/>
      <c r="L661" s="27"/>
      <c r="M661" s="26" t="s">
        <v>631</v>
      </c>
      <c r="N661" s="25"/>
      <c r="O661" s="25"/>
      <c r="P661" s="26"/>
      <c r="Q661" s="26"/>
      <c r="R661" s="28"/>
      <c r="S661" s="26"/>
      <c r="T661" s="30" t="str">
        <f ca="1">IF(AND('Inserimento dati'!$B$3=$H$2, Tabella3[[#This Row],[LUN]]="X"), "X",IF(AND('Inserimento dati'!$B$3=$I$2, Tabella3[[#This Row],[MAR]]="X"), "X", IF(AND('Inserimento dati'!$B$3=$J$2, Tabella3[[#This Row],[MER]]="X"), "X",IF(AND('Inserimento dati'!$B$3=$K$2, Tabella3[[#This Row],[GIO]]="X"), "X", IF(AND('Inserimento dati'!$B$3=$L$2, Tabella3[[#This Row],[VEN]]="X"), "X","")))))</f>
        <v/>
      </c>
      <c r="U661" s="54"/>
      <c r="V661" s="71">
        <v>46128.532152777778</v>
      </c>
    </row>
    <row r="662" spans="1:22" ht="23.25" hidden="1" x14ac:dyDescent="0.25">
      <c r="A662" s="24"/>
      <c r="B662" s="24"/>
      <c r="C662" s="24" t="str">
        <f>IF(OR(Tabella3[[#This Row],[LUN]]="X",Tabella3[[#This Row],[MAR]]="X",Tabella3[[#This Row],[MER]]="X",Tabella3[[#This Row],[GIO]]="X",Tabella3[[#This Row],[VEN]]="X",),"X","")</f>
        <v/>
      </c>
      <c r="D662" s="25" t="s">
        <v>1619</v>
      </c>
      <c r="E662" s="26" t="s">
        <v>5060</v>
      </c>
      <c r="F662" s="26">
        <v>1100</v>
      </c>
      <c r="G662" s="26" t="s">
        <v>5061</v>
      </c>
      <c r="H662" s="27"/>
      <c r="I662" s="27"/>
      <c r="J662" s="27"/>
      <c r="K662" s="27"/>
      <c r="L662" s="27"/>
      <c r="M662" s="26" t="s">
        <v>631</v>
      </c>
      <c r="N662" s="25"/>
      <c r="O662" s="25"/>
      <c r="P662" s="26"/>
      <c r="Q662" s="26"/>
      <c r="R662" s="28"/>
      <c r="S662" s="26"/>
      <c r="T662" s="30" t="str">
        <f ca="1">IF(AND('Inserimento dati'!$B$3=$H$2, Tabella3[[#This Row],[LUN]]="X"), "X",IF(AND('Inserimento dati'!$B$3=$I$2, Tabella3[[#This Row],[MAR]]="X"), "X", IF(AND('Inserimento dati'!$B$3=$J$2, Tabella3[[#This Row],[MER]]="X"), "X",IF(AND('Inserimento dati'!$B$3=$K$2, Tabella3[[#This Row],[GIO]]="X"), "X", IF(AND('Inserimento dati'!$B$3=$L$2, Tabella3[[#This Row],[VEN]]="X"), "X","")))))</f>
        <v/>
      </c>
      <c r="U662" s="54"/>
      <c r="V662" s="71">
        <v>46128.654710648145</v>
      </c>
    </row>
    <row r="663" spans="1:22" ht="23.25" hidden="1" x14ac:dyDescent="0.25">
      <c r="A663" s="24"/>
      <c r="B663" s="24"/>
      <c r="C663" s="24" t="str">
        <f>IF(OR(Tabella3[[#This Row],[LUN]]="X",Tabella3[[#This Row],[MAR]]="X",Tabella3[[#This Row],[MER]]="X",Tabella3[[#This Row],[GIO]]="X",Tabella3[[#This Row],[VEN]]="X",),"X","")</f>
        <v/>
      </c>
      <c r="D663" s="25" t="s">
        <v>1619</v>
      </c>
      <c r="E663" s="26" t="s">
        <v>5066</v>
      </c>
      <c r="F663" s="26">
        <v>1200</v>
      </c>
      <c r="G663" s="26" t="s">
        <v>5067</v>
      </c>
      <c r="H663" s="27"/>
      <c r="I663" s="27"/>
      <c r="J663" s="27"/>
      <c r="K663" s="27"/>
      <c r="L663" s="27"/>
      <c r="M663" s="26" t="s">
        <v>631</v>
      </c>
      <c r="N663" s="25"/>
      <c r="O663" s="25"/>
      <c r="P663" s="26"/>
      <c r="Q663" s="26"/>
      <c r="R663" s="28"/>
      <c r="S663" s="26"/>
      <c r="T663" s="30" t="str">
        <f ca="1">IF(AND('Inserimento dati'!$B$3=$H$2, Tabella3[[#This Row],[LUN]]="X"), "X",IF(AND('Inserimento dati'!$B$3=$I$2, Tabella3[[#This Row],[MAR]]="X"), "X", IF(AND('Inserimento dati'!$B$3=$J$2, Tabella3[[#This Row],[MER]]="X"), "X",IF(AND('Inserimento dati'!$B$3=$K$2, Tabella3[[#This Row],[GIO]]="X"), "X", IF(AND('Inserimento dati'!$B$3=$L$2, Tabella3[[#This Row],[VEN]]="X"), "X","")))))</f>
        <v/>
      </c>
      <c r="U663" s="54"/>
      <c r="V663" s="71">
        <v>46128.654733796298</v>
      </c>
    </row>
    <row r="664" spans="1:22" ht="30" hidden="1" x14ac:dyDescent="0.25">
      <c r="A664" s="24"/>
      <c r="B664" s="24"/>
      <c r="C664" s="24" t="str">
        <f>IF(OR(Tabella3[[#This Row],[LUN]]="X",Tabella3[[#This Row],[MAR]]="X",Tabella3[[#This Row],[MER]]="X",Tabella3[[#This Row],[GIO]]="X",Tabella3[[#This Row],[VEN]]="X",),"X","")</f>
        <v/>
      </c>
      <c r="D664" s="25" t="s">
        <v>1619</v>
      </c>
      <c r="E664" s="26" t="s">
        <v>5018</v>
      </c>
      <c r="F664" s="26">
        <v>1100</v>
      </c>
      <c r="G664" s="26" t="s">
        <v>5019</v>
      </c>
      <c r="H664" s="27"/>
      <c r="I664" s="27"/>
      <c r="J664" s="27"/>
      <c r="K664" s="27"/>
      <c r="L664" s="27"/>
      <c r="M664" s="26" t="s">
        <v>631</v>
      </c>
      <c r="N664" s="25"/>
      <c r="O664" s="25"/>
      <c r="P664" s="26"/>
      <c r="Q664" s="26" t="s">
        <v>5036</v>
      </c>
      <c r="R664" s="28">
        <v>46128</v>
      </c>
      <c r="S664" s="26" t="s">
        <v>68</v>
      </c>
      <c r="T664" s="30" t="str">
        <f ca="1">IF(AND('Inserimento dati'!$B$3=$H$2, Tabella3[[#This Row],[LUN]]="X"), "X",IF(AND('Inserimento dati'!$B$3=$I$2, Tabella3[[#This Row],[MAR]]="X"), "X", IF(AND('Inserimento dati'!$B$3=$J$2, Tabella3[[#This Row],[MER]]="X"), "X",IF(AND('Inserimento dati'!$B$3=$K$2, Tabella3[[#This Row],[GIO]]="X"), "X", IF(AND('Inserimento dati'!$B$3=$L$2, Tabella3[[#This Row],[VEN]]="X"), "X","")))))</f>
        <v/>
      </c>
      <c r="U664" s="54"/>
      <c r="V664" s="71">
        <v>46125.627766203703</v>
      </c>
    </row>
    <row r="665" spans="1:22" ht="30" hidden="1" x14ac:dyDescent="0.25">
      <c r="A665" s="24"/>
      <c r="B665" s="24"/>
      <c r="C665" s="24" t="str">
        <f>IF(OR(Tabella3[[#This Row],[LUN]]="X",Tabella3[[#This Row],[MAR]]="X",Tabella3[[#This Row],[MER]]="X",Tabella3[[#This Row],[GIO]]="X",Tabella3[[#This Row],[VEN]]="X",),"X","")</f>
        <v/>
      </c>
      <c r="D665" s="25" t="s">
        <v>1619</v>
      </c>
      <c r="E665" s="26" t="s">
        <v>5020</v>
      </c>
      <c r="F665" s="26">
        <v>1100</v>
      </c>
      <c r="G665" s="26" t="s">
        <v>5021</v>
      </c>
      <c r="H665" s="27"/>
      <c r="I665" s="27"/>
      <c r="J665" s="27"/>
      <c r="K665" s="27"/>
      <c r="L665" s="27"/>
      <c r="M665" s="26" t="s">
        <v>631</v>
      </c>
      <c r="N665" s="25"/>
      <c r="O665" s="25"/>
      <c r="P665" s="26"/>
      <c r="Q665" s="26" t="s">
        <v>5036</v>
      </c>
      <c r="R665" s="28">
        <v>46128</v>
      </c>
      <c r="S665" s="26" t="s">
        <v>68</v>
      </c>
      <c r="T665" s="30" t="str">
        <f ca="1">IF(AND('Inserimento dati'!$B$3=$H$2, Tabella3[[#This Row],[LUN]]="X"), "X",IF(AND('Inserimento dati'!$B$3=$I$2, Tabella3[[#This Row],[MAR]]="X"), "X", IF(AND('Inserimento dati'!$B$3=$J$2, Tabella3[[#This Row],[MER]]="X"), "X",IF(AND('Inserimento dati'!$B$3=$K$2, Tabella3[[#This Row],[GIO]]="X"), "X", IF(AND('Inserimento dati'!$B$3=$L$2, Tabella3[[#This Row],[VEN]]="X"), "X","")))))</f>
        <v/>
      </c>
      <c r="U665" s="54"/>
      <c r="V665" s="71">
        <v>46125.62871527778</v>
      </c>
    </row>
    <row r="666" spans="1:22" ht="60" hidden="1" x14ac:dyDescent="0.25">
      <c r="A666" s="24"/>
      <c r="B666" s="24"/>
      <c r="C666" s="24" t="str">
        <f>IF(OR(Tabella3[[#This Row],[LUN]]="X",Tabella3[[#This Row],[MAR]]="X",Tabella3[[#This Row],[MER]]="X",Tabella3[[#This Row],[GIO]]="X",Tabella3[[#This Row],[VEN]]="X",),"X","")</f>
        <v/>
      </c>
      <c r="D666" s="25" t="s">
        <v>1619</v>
      </c>
      <c r="E666" s="26" t="s">
        <v>5022</v>
      </c>
      <c r="F666" s="26">
        <v>700</v>
      </c>
      <c r="G666" s="26" t="s">
        <v>5023</v>
      </c>
      <c r="H666" s="27"/>
      <c r="I666" s="27"/>
      <c r="J666" s="27"/>
      <c r="K666" s="27"/>
      <c r="L666" s="27"/>
      <c r="M666" s="26" t="s">
        <v>631</v>
      </c>
      <c r="N666" s="25"/>
      <c r="O666" s="25"/>
      <c r="P666" s="26"/>
      <c r="Q666" s="26" t="s">
        <v>5039</v>
      </c>
      <c r="R666" s="28">
        <v>46126</v>
      </c>
      <c r="S666" s="26" t="s">
        <v>157</v>
      </c>
      <c r="T666" s="30" t="str">
        <f ca="1">IF(AND('Inserimento dati'!$B$3=$H$2, Tabella3[[#This Row],[LUN]]="X"), "X",IF(AND('Inserimento dati'!$B$3=$I$2, Tabella3[[#This Row],[MAR]]="X"), "X", IF(AND('Inserimento dati'!$B$3=$J$2, Tabella3[[#This Row],[MER]]="X"), "X",IF(AND('Inserimento dati'!$B$3=$K$2, Tabella3[[#This Row],[GIO]]="X"), "X", IF(AND('Inserimento dati'!$B$3=$L$2, Tabella3[[#This Row],[VEN]]="X"), "X","")))))</f>
        <v/>
      </c>
      <c r="U666" s="54"/>
    </row>
    <row r="667" spans="1:22" ht="23.25" hidden="1" x14ac:dyDescent="0.25">
      <c r="A667" s="24"/>
      <c r="B667" s="24"/>
      <c r="C667" s="24" t="str">
        <f>IF(OR(Tabella3[[#This Row],[LUN]]="X",Tabella3[[#This Row],[MAR]]="X",Tabella3[[#This Row],[MER]]="X",Tabella3[[#This Row],[GIO]]="X",Tabella3[[#This Row],[VEN]]="X",),"X","")</f>
        <v/>
      </c>
      <c r="D667" s="25" t="s">
        <v>1619</v>
      </c>
      <c r="E667" s="26" t="s">
        <v>4883</v>
      </c>
      <c r="F667" s="26">
        <v>1200</v>
      </c>
      <c r="G667" s="26" t="s">
        <v>4884</v>
      </c>
      <c r="H667" s="27"/>
      <c r="I667" s="27"/>
      <c r="J667" s="27"/>
      <c r="K667" s="27"/>
      <c r="L667" s="27"/>
      <c r="M667" s="26" t="s">
        <v>631</v>
      </c>
      <c r="N667" s="25"/>
      <c r="O667" s="25"/>
      <c r="P667" s="26" t="s">
        <v>109</v>
      </c>
      <c r="Q667" s="26" t="s">
        <v>4907</v>
      </c>
      <c r="R667" s="28">
        <v>46111</v>
      </c>
      <c r="S667" s="26" t="s">
        <v>68</v>
      </c>
      <c r="T667" s="30" t="str">
        <f ca="1">IF(AND('Inserimento dati'!$B$3=$H$2, Tabella3[[#This Row],[LUN]]="X"), "X",IF(AND('Inserimento dati'!$B$3=$I$2, Tabella3[[#This Row],[MAR]]="X"), "X", IF(AND('Inserimento dati'!$B$3=$J$2, Tabella3[[#This Row],[MER]]="X"), "X",IF(AND('Inserimento dati'!$B$3=$K$2, Tabella3[[#This Row],[GIO]]="X"), "X", IF(AND('Inserimento dati'!$B$3=$L$2, Tabella3[[#This Row],[VEN]]="X"), "X","")))))</f>
        <v/>
      </c>
      <c r="U667" s="54"/>
      <c r="V667" s="71">
        <v>46120.612673611111</v>
      </c>
    </row>
    <row r="668" spans="1:22" ht="30" hidden="1" x14ac:dyDescent="0.25">
      <c r="A668" s="24"/>
      <c r="B668" s="24"/>
      <c r="C668" s="24" t="str">
        <f>IF(OR(Tabella3[[#This Row],[LUN]]="X",Tabella3[[#This Row],[MAR]]="X",Tabella3[[#This Row],[MER]]="X",Tabella3[[#This Row],[GIO]]="X",Tabella3[[#This Row],[VEN]]="X",),"X","")</f>
        <v/>
      </c>
      <c r="D668" s="25" t="s">
        <v>1619</v>
      </c>
      <c r="E668" s="26" t="s">
        <v>4690</v>
      </c>
      <c r="F668" s="26" t="s">
        <v>1648</v>
      </c>
      <c r="G668" s="26" t="s">
        <v>4691</v>
      </c>
      <c r="H668" s="27"/>
      <c r="I668" s="27"/>
      <c r="J668" s="27"/>
      <c r="K668" s="27"/>
      <c r="L668" s="27"/>
      <c r="M668" s="26" t="s">
        <v>631</v>
      </c>
      <c r="N668" s="25"/>
      <c r="O668" s="25"/>
      <c r="P668" s="26"/>
      <c r="Q668" s="26" t="s">
        <v>4696</v>
      </c>
      <c r="R668" s="28">
        <v>46085</v>
      </c>
      <c r="S668" s="26" t="s">
        <v>68</v>
      </c>
      <c r="T668" s="30" t="str">
        <f ca="1">IF(AND('Inserimento dati'!$B$3=$H$2, Tabella3[[#This Row],[LUN]]="X"), "X",IF(AND('Inserimento dati'!$B$3=$I$2, Tabella3[[#This Row],[MAR]]="X"), "X", IF(AND('Inserimento dati'!$B$3=$J$2, Tabella3[[#This Row],[MER]]="X"), "X",IF(AND('Inserimento dati'!$B$3=$K$2, Tabella3[[#This Row],[GIO]]="X"), "X", IF(AND('Inserimento dati'!$B$3=$L$2, Tabella3[[#This Row],[VEN]]="X"), "X","")))))</f>
        <v/>
      </c>
      <c r="U668" s="54"/>
      <c r="V668" s="71">
        <v>46120.609282407408</v>
      </c>
    </row>
    <row r="669" spans="1:22" ht="23.25" hidden="1" x14ac:dyDescent="0.25">
      <c r="A669" s="24"/>
      <c r="B669" s="24"/>
      <c r="C669" s="24" t="str">
        <f>IF(OR(Tabella3[[#This Row],[LUN]]="X",Tabella3[[#This Row],[MAR]]="X",Tabella3[[#This Row],[MER]]="X",Tabella3[[#This Row],[GIO]]="X",Tabella3[[#This Row],[VEN]]="X",),"X","")</f>
        <v/>
      </c>
      <c r="D669" s="25" t="s">
        <v>1619</v>
      </c>
      <c r="E669" s="26" t="s">
        <v>4616</v>
      </c>
      <c r="F669" s="26">
        <v>1200</v>
      </c>
      <c r="G669" s="26" t="s">
        <v>4617</v>
      </c>
      <c r="H669" s="27"/>
      <c r="I669" s="27"/>
      <c r="J669" s="27"/>
      <c r="K669" s="27"/>
      <c r="L669" s="27"/>
      <c r="M669" s="26" t="s">
        <v>631</v>
      </c>
      <c r="N669" s="25"/>
      <c r="O669" s="25"/>
      <c r="P669" s="26"/>
      <c r="Q669" s="26" t="s">
        <v>4698</v>
      </c>
      <c r="R669" s="28">
        <v>46085</v>
      </c>
      <c r="S669" s="26" t="s">
        <v>68</v>
      </c>
      <c r="T669" s="30" t="str">
        <f ca="1">IF(AND('Inserimento dati'!$B$3=$H$2, Tabella3[[#This Row],[LUN]]="X"), "X",IF(AND('Inserimento dati'!$B$3=$I$2, Tabella3[[#This Row],[MAR]]="X"), "X", IF(AND('Inserimento dati'!$B$3=$J$2, Tabella3[[#This Row],[MER]]="X"), "X",IF(AND('Inserimento dati'!$B$3=$K$2, Tabella3[[#This Row],[GIO]]="X"), "X", IF(AND('Inserimento dati'!$B$3=$L$2, Tabella3[[#This Row],[VEN]]="X"), "X","")))))</f>
        <v/>
      </c>
      <c r="U669" s="54"/>
      <c r="V669" s="71">
        <v>46126.641597222224</v>
      </c>
    </row>
    <row r="670" spans="1:22" ht="23.25" x14ac:dyDescent="0.25">
      <c r="A670" s="24"/>
      <c r="B670" s="24"/>
      <c r="C670" s="24" t="str">
        <f>IF(OR(Tabella3[[#This Row],[LUN]]="X",Tabella3[[#This Row],[MAR]]="X",Tabella3[[#This Row],[MER]]="X",Tabella3[[#This Row],[GIO]]="X",Tabella3[[#This Row],[VEN]]="X",),"X","")</f>
        <v>X</v>
      </c>
      <c r="D670" s="25" t="s">
        <v>1619</v>
      </c>
      <c r="E670" s="26" t="s">
        <v>5175</v>
      </c>
      <c r="F670" s="26">
        <v>1200</v>
      </c>
      <c r="G670" s="26" t="s">
        <v>5176</v>
      </c>
      <c r="H670" s="27" t="s">
        <v>109</v>
      </c>
      <c r="I670" s="27" t="s">
        <v>109</v>
      </c>
      <c r="J670" s="27"/>
      <c r="K670" s="27"/>
      <c r="L670" s="27"/>
      <c r="M670" s="26" t="s">
        <v>631</v>
      </c>
      <c r="N670" s="25"/>
      <c r="O670" s="25"/>
      <c r="P670" s="26"/>
      <c r="Q670" s="26"/>
      <c r="R670" s="28"/>
      <c r="S670" s="26"/>
      <c r="T670" s="30" t="str">
        <f ca="1">IF(AND('Inserimento dati'!$B$3=$H$2, Tabella3[[#This Row],[LUN]]="X"), "X",IF(AND('Inserimento dati'!$B$3=$I$2, Tabella3[[#This Row],[MAR]]="X"), "X", IF(AND('Inserimento dati'!$B$3=$J$2, Tabella3[[#This Row],[MER]]="X"), "X",IF(AND('Inserimento dati'!$B$3=$K$2, Tabella3[[#This Row],[GIO]]="X"), "X", IF(AND('Inserimento dati'!$B$3=$L$2, Tabella3[[#This Row],[VEN]]="X"), "X","")))))</f>
        <v>X</v>
      </c>
      <c r="U670" s="54"/>
      <c r="V670" s="71">
        <v>46121.606435185182</v>
      </c>
    </row>
    <row r="671" spans="1:22" ht="30" hidden="1" x14ac:dyDescent="0.25">
      <c r="A671" s="24"/>
      <c r="B671" s="24"/>
      <c r="C671" s="24" t="str">
        <f>IF(OR(Tabella3[[#This Row],[LUN]]="X",Tabella3[[#This Row],[MAR]]="X",Tabella3[[#This Row],[MER]]="X",Tabella3[[#This Row],[GIO]]="X",Tabella3[[#This Row],[VEN]]="X",),"X","")</f>
        <v>X</v>
      </c>
      <c r="D671" s="25" t="s">
        <v>1619</v>
      </c>
      <c r="E671" s="26" t="s">
        <v>5072</v>
      </c>
      <c r="F671" s="26">
        <v>1200</v>
      </c>
      <c r="G671" s="26" t="s">
        <v>5073</v>
      </c>
      <c r="H671" s="27" t="s">
        <v>109</v>
      </c>
      <c r="I671" s="27"/>
      <c r="J671" s="27"/>
      <c r="K671" s="27"/>
      <c r="L671" s="27"/>
      <c r="M671" s="26" t="s">
        <v>631</v>
      </c>
      <c r="N671" s="25"/>
      <c r="O671" s="25"/>
      <c r="P671" s="26"/>
      <c r="Q671" s="26"/>
      <c r="R671" s="28">
        <v>46127</v>
      </c>
      <c r="S671" s="26" t="s">
        <v>184</v>
      </c>
      <c r="T671" s="30" t="str">
        <f ca="1">IF(AND('Inserimento dati'!$B$3=$H$2, Tabella3[[#This Row],[LUN]]="X"), "X",IF(AND('Inserimento dati'!$B$3=$I$2, Tabella3[[#This Row],[MAR]]="X"), "X", IF(AND('Inserimento dati'!$B$3=$J$2, Tabella3[[#This Row],[MER]]="X"), "X",IF(AND('Inserimento dati'!$B$3=$K$2, Tabella3[[#This Row],[GIO]]="X"), "X", IF(AND('Inserimento dati'!$B$3=$L$2, Tabella3[[#This Row],[VEN]]="X"), "X","")))))</f>
        <v/>
      </c>
      <c r="U671" s="54"/>
      <c r="V671" s="71">
        <v>46126.642430555556</v>
      </c>
    </row>
    <row r="672" spans="1:22" ht="23.25" hidden="1" x14ac:dyDescent="0.25">
      <c r="A672" s="24"/>
      <c r="B672" s="24"/>
      <c r="C672" s="24" t="str">
        <f>IF(OR(Tabella3[[#This Row],[LUN]]="X",Tabella3[[#This Row],[MAR]]="X",Tabella3[[#This Row],[MER]]="X",Tabella3[[#This Row],[GIO]]="X",Tabella3[[#This Row],[VEN]]="X",),"X","")</f>
        <v>X</v>
      </c>
      <c r="D672" s="25" t="s">
        <v>1619</v>
      </c>
      <c r="E672" s="26" t="s">
        <v>5068</v>
      </c>
      <c r="F672" s="26">
        <v>1200</v>
      </c>
      <c r="G672" s="26" t="s">
        <v>5069</v>
      </c>
      <c r="H672" s="27" t="s">
        <v>109</v>
      </c>
      <c r="I672" s="27" t="s">
        <v>109</v>
      </c>
      <c r="J672" s="27"/>
      <c r="K672" s="27"/>
      <c r="L672" s="27"/>
      <c r="M672" s="26" t="s">
        <v>29</v>
      </c>
      <c r="N672" s="25"/>
      <c r="O672" s="25"/>
      <c r="P672" s="26"/>
      <c r="Q672" s="78" t="s">
        <v>2069</v>
      </c>
      <c r="R672" s="78">
        <v>46132</v>
      </c>
      <c r="S672" s="26" t="s">
        <v>68</v>
      </c>
      <c r="T672" s="30" t="str">
        <f ca="1">IF(AND('Inserimento dati'!$B$3=$H$2, Tabella3[[#This Row],[LUN]]="X"), "X",IF(AND('Inserimento dati'!$B$3=$I$2, Tabella3[[#This Row],[MAR]]="X"), "X", IF(AND('Inserimento dati'!$B$3=$J$2, Tabella3[[#This Row],[MER]]="X"), "X",IF(AND('Inserimento dati'!$B$3=$K$2, Tabella3[[#This Row],[GIO]]="X"), "X", IF(AND('Inserimento dati'!$B$3=$L$2, Tabella3[[#This Row],[VEN]]="X"), "X","")))))</f>
        <v>X</v>
      </c>
      <c r="U672" s="54"/>
      <c r="V672" s="71">
        <v>46133.332256944443</v>
      </c>
    </row>
    <row r="673" spans="1:22" ht="30" x14ac:dyDescent="0.25">
      <c r="A673" s="24"/>
      <c r="B673" s="24"/>
      <c r="C673" s="24" t="str">
        <f>IF(OR(Tabella3[[#This Row],[LUN]]="X",Tabella3[[#This Row],[MAR]]="X",Tabella3[[#This Row],[MER]]="X",Tabella3[[#This Row],[GIO]]="X",Tabella3[[#This Row],[VEN]]="X",),"X","")</f>
        <v>X</v>
      </c>
      <c r="D673" s="25" t="s">
        <v>1619</v>
      </c>
      <c r="E673" s="26" t="s">
        <v>4741</v>
      </c>
      <c r="F673" s="26">
        <v>1200</v>
      </c>
      <c r="G673" s="26" t="s">
        <v>4742</v>
      </c>
      <c r="H673" s="27" t="s">
        <v>109</v>
      </c>
      <c r="I673" s="27" t="s">
        <v>109</v>
      </c>
      <c r="J673" s="27" t="s">
        <v>109</v>
      </c>
      <c r="K673" s="27" t="s">
        <v>109</v>
      </c>
      <c r="L673" s="27" t="s">
        <v>109</v>
      </c>
      <c r="M673" s="26" t="s">
        <v>631</v>
      </c>
      <c r="N673" s="25"/>
      <c r="O673" s="25"/>
      <c r="P673" s="26"/>
      <c r="Q673" s="26" t="s">
        <v>2628</v>
      </c>
      <c r="R673" s="28">
        <v>46120</v>
      </c>
      <c r="S673" s="26" t="s">
        <v>157</v>
      </c>
      <c r="T673" s="30" t="str">
        <f ca="1">IF(AND('Inserimento dati'!$B$3=$H$2, Tabella3[[#This Row],[LUN]]="X"), "X",IF(AND('Inserimento dati'!$B$3=$I$2, Tabella3[[#This Row],[MAR]]="X"), "X", IF(AND('Inserimento dati'!$B$3=$J$2, Tabella3[[#This Row],[MER]]="X"), "X",IF(AND('Inserimento dati'!$B$3=$K$2, Tabella3[[#This Row],[GIO]]="X"), "X", IF(AND('Inserimento dati'!$B$3=$L$2, Tabella3[[#This Row],[VEN]]="X"), "X","")))))</f>
        <v>X</v>
      </c>
      <c r="U673" s="54"/>
      <c r="V673" s="71">
        <v>46112.697164351855</v>
      </c>
    </row>
    <row r="674" spans="1:22" ht="75" hidden="1" x14ac:dyDescent="0.25">
      <c r="A674" s="24"/>
      <c r="B674" s="24"/>
      <c r="C674" s="24" t="str">
        <f>IF(OR(Tabella3[[#This Row],[LUN]]="X",Tabella3[[#This Row],[MAR]]="X",Tabella3[[#This Row],[MER]]="X",Tabella3[[#This Row],[GIO]]="X",Tabella3[[#This Row],[VEN]]="X",),"X","")</f>
        <v>X</v>
      </c>
      <c r="D674" s="25" t="s">
        <v>1619</v>
      </c>
      <c r="E674" s="26" t="s">
        <v>4989</v>
      </c>
      <c r="F674" s="26" t="s">
        <v>1672</v>
      </c>
      <c r="G674" s="26" t="s">
        <v>4990</v>
      </c>
      <c r="H674" s="27" t="s">
        <v>109</v>
      </c>
      <c r="I674" s="27"/>
      <c r="J674" s="27"/>
      <c r="K674" s="27"/>
      <c r="L674" s="27"/>
      <c r="M674" s="26" t="s">
        <v>631</v>
      </c>
      <c r="N674" s="25"/>
      <c r="O674" s="25"/>
      <c r="P674" s="26"/>
      <c r="Q674" s="26" t="s">
        <v>5041</v>
      </c>
      <c r="R674" s="28">
        <v>46126</v>
      </c>
      <c r="S674" s="26" t="s">
        <v>157</v>
      </c>
      <c r="T674" s="30" t="str">
        <f ca="1">IF(AND('Inserimento dati'!$B$3=$H$2, Tabella3[[#This Row],[LUN]]="X"), "X",IF(AND('Inserimento dati'!$B$3=$I$2, Tabella3[[#This Row],[MAR]]="X"), "X", IF(AND('Inserimento dati'!$B$3=$J$2, Tabella3[[#This Row],[MER]]="X"), "X",IF(AND('Inserimento dati'!$B$3=$K$2, Tabella3[[#This Row],[GIO]]="X"), "X", IF(AND('Inserimento dati'!$B$3=$L$2, Tabella3[[#This Row],[VEN]]="X"), "X","")))))</f>
        <v/>
      </c>
      <c r="U674" s="54"/>
      <c r="V674" s="71">
        <v>46112.697210648148</v>
      </c>
    </row>
    <row r="675" spans="1:22" ht="23.25" x14ac:dyDescent="0.25">
      <c r="A675" s="24"/>
      <c r="B675" s="24"/>
      <c r="C675" s="24" t="str">
        <f>IF(OR(Tabella3[[#This Row],[LUN]]="X",Tabella3[[#This Row],[MAR]]="X",Tabella3[[#This Row],[MER]]="X",Tabella3[[#This Row],[GIO]]="X",Tabella3[[#This Row],[VEN]]="X",),"X","")</f>
        <v>X</v>
      </c>
      <c r="D675" s="25" t="s">
        <v>1619</v>
      </c>
      <c r="E675" s="26" t="s">
        <v>5183</v>
      </c>
      <c r="F675" s="26">
        <v>1200</v>
      </c>
      <c r="G675" s="26" t="s">
        <v>5184</v>
      </c>
      <c r="H675" s="27" t="s">
        <v>109</v>
      </c>
      <c r="I675" s="27" t="s">
        <v>109</v>
      </c>
      <c r="J675" s="27"/>
      <c r="K675" s="27"/>
      <c r="L675" s="27"/>
      <c r="M675" s="26" t="s">
        <v>631</v>
      </c>
      <c r="N675" s="25"/>
      <c r="O675" s="25"/>
      <c r="P675" s="26"/>
      <c r="Q675" s="26"/>
      <c r="R675" s="28"/>
      <c r="S675" s="26"/>
      <c r="T675" s="30" t="str">
        <f ca="1">IF(AND('Inserimento dati'!$B$3=$H$2, Tabella3[[#This Row],[LUN]]="X"), "X",IF(AND('Inserimento dati'!$B$3=$I$2, Tabella3[[#This Row],[MAR]]="X"), "X", IF(AND('Inserimento dati'!$B$3=$J$2, Tabella3[[#This Row],[MER]]="X"), "X",IF(AND('Inserimento dati'!$B$3=$K$2, Tabella3[[#This Row],[GIO]]="X"), "X", IF(AND('Inserimento dati'!$B$3=$L$2, Tabella3[[#This Row],[VEN]]="X"), "X","")))))</f>
        <v>X</v>
      </c>
      <c r="U675" s="54"/>
    </row>
    <row r="676" spans="1:22" ht="30" hidden="1" x14ac:dyDescent="0.25">
      <c r="A676" s="24"/>
      <c r="B676" s="24"/>
      <c r="C676" s="24" t="str">
        <f>IF(OR(Tabella3[[#This Row],[LUN]]="X",Tabella3[[#This Row],[MAR]]="X",Tabella3[[#This Row],[MER]]="X",Tabella3[[#This Row],[GIO]]="X",Tabella3[[#This Row],[VEN]]="X",),"X","")</f>
        <v/>
      </c>
      <c r="D676" s="25" t="s">
        <v>1619</v>
      </c>
      <c r="E676" s="26" t="s">
        <v>3032</v>
      </c>
      <c r="F676" s="26" t="s">
        <v>1648</v>
      </c>
      <c r="G676" s="26" t="s">
        <v>3033</v>
      </c>
      <c r="H676" s="27"/>
      <c r="I676" s="27"/>
      <c r="J676" s="27"/>
      <c r="K676" s="27"/>
      <c r="L676" s="27"/>
      <c r="M676" s="26" t="s">
        <v>886</v>
      </c>
      <c r="N676" s="25"/>
      <c r="O676" s="25"/>
      <c r="P676" s="26"/>
      <c r="Q676" s="26" t="s">
        <v>3031</v>
      </c>
      <c r="R676" s="28">
        <v>45959</v>
      </c>
      <c r="S676" s="26" t="s">
        <v>68</v>
      </c>
      <c r="T676" s="30" t="str">
        <f ca="1">IF(AND('Inserimento dati'!$B$3=$H$2, Tabella3[[#This Row],[LUN]]="X"), "X",IF(AND('Inserimento dati'!$B$3=$I$2, Tabella3[[#This Row],[MAR]]="X"), "X", IF(AND('Inserimento dati'!$B$3=$J$2, Tabella3[[#This Row],[MER]]="X"), "X",IF(AND('Inserimento dati'!$B$3=$K$2, Tabella3[[#This Row],[GIO]]="X"), "X", IF(AND('Inserimento dati'!$B$3=$L$2, Tabella3[[#This Row],[VEN]]="X"), "X","")))))</f>
        <v/>
      </c>
      <c r="U676" s="54" t="str">
        <f t="shared" ref="U676:U707" ca="1" si="16">IFERROR(MID(G676,_xlfn.AGGREGATE(15,6,(ROW(INDIRECT("1:"&amp;LEN(G676)-7)))/(ISNUMBER(--MID(G676,ROW(INDIRECT("1:"&amp;LEN(G676)-7)),8))),1),8),"")</f>
        <v>10228364</v>
      </c>
      <c r="V676" s="71">
        <v>45959.691863425927</v>
      </c>
    </row>
    <row r="677" spans="1:22" ht="30" hidden="1" x14ac:dyDescent="0.25">
      <c r="A677" s="24"/>
      <c r="B677" s="24"/>
      <c r="C677" s="24" t="str">
        <f>IF(OR(Tabella3[[#This Row],[LUN]]="X",Tabella3[[#This Row],[MAR]]="X",Tabella3[[#This Row],[MER]]="X",Tabella3[[#This Row],[GIO]]="X",Tabella3[[#This Row],[VEN]]="X",),"X","")</f>
        <v/>
      </c>
      <c r="D677" s="25" t="s">
        <v>1619</v>
      </c>
      <c r="E677" s="26" t="s">
        <v>3029</v>
      </c>
      <c r="F677" s="26" t="s">
        <v>1648</v>
      </c>
      <c r="G677" s="26" t="s">
        <v>3030</v>
      </c>
      <c r="H677" s="27"/>
      <c r="I677" s="27"/>
      <c r="J677" s="27"/>
      <c r="K677" s="27"/>
      <c r="L677" s="27"/>
      <c r="M677" s="26" t="s">
        <v>886</v>
      </c>
      <c r="N677" s="25"/>
      <c r="O677" s="25"/>
      <c r="P677" s="26"/>
      <c r="Q677" s="26" t="s">
        <v>3031</v>
      </c>
      <c r="R677" s="28">
        <v>45959</v>
      </c>
      <c r="S677" s="26" t="s">
        <v>68</v>
      </c>
      <c r="T677" s="30" t="str">
        <f ca="1">IF(AND('Inserimento dati'!$B$3=$H$2, Tabella3[[#This Row],[LUN]]="X"), "X",IF(AND('Inserimento dati'!$B$3=$I$2, Tabella3[[#This Row],[MAR]]="X"), "X", IF(AND('Inserimento dati'!$B$3=$J$2, Tabella3[[#This Row],[MER]]="X"), "X",IF(AND('Inserimento dati'!$B$3=$K$2, Tabella3[[#This Row],[GIO]]="X"), "X", IF(AND('Inserimento dati'!$B$3=$L$2, Tabella3[[#This Row],[VEN]]="X"), "X","")))))</f>
        <v/>
      </c>
      <c r="U677" s="84" t="str">
        <f t="shared" ca="1" si="16"/>
        <v>00000007</v>
      </c>
    </row>
    <row r="678" spans="1:22" ht="23.25" hidden="1" x14ac:dyDescent="0.25">
      <c r="A678" s="24"/>
      <c r="B678" s="24"/>
      <c r="C678" s="24" t="str">
        <f>IF(OR(Tabella3[[#This Row],[LUN]]="X",Tabella3[[#This Row],[MAR]]="X",Tabella3[[#This Row],[MER]]="X",Tabella3[[#This Row],[GIO]]="X",Tabella3[[#This Row],[VEN]]="X",),"X","")</f>
        <v/>
      </c>
      <c r="D678" s="25" t="s">
        <v>1619</v>
      </c>
      <c r="E678" s="26" t="s">
        <v>3043</v>
      </c>
      <c r="F678" s="26">
        <v>700</v>
      </c>
      <c r="G678" s="26" t="s">
        <v>3044</v>
      </c>
      <c r="H678" s="27"/>
      <c r="I678" s="27"/>
      <c r="J678" s="27"/>
      <c r="K678" s="27"/>
      <c r="L678" s="27"/>
      <c r="M678" s="26" t="s">
        <v>886</v>
      </c>
      <c r="N678" s="25"/>
      <c r="O678" s="25"/>
      <c r="P678" s="26"/>
      <c r="Q678" s="26" t="s">
        <v>3045</v>
      </c>
      <c r="R678" s="28">
        <v>45951</v>
      </c>
      <c r="S678" s="26" t="s">
        <v>68</v>
      </c>
      <c r="T678" s="30" t="str">
        <f ca="1">IF(AND('Inserimento dati'!$B$3=$H$2, Tabella3[[#This Row],[LUN]]="X"), "X",IF(AND('Inserimento dati'!$B$3=$I$2, Tabella3[[#This Row],[MAR]]="X"), "X", IF(AND('Inserimento dati'!$B$3=$J$2, Tabella3[[#This Row],[MER]]="X"), "X",IF(AND('Inserimento dati'!$B$3=$K$2, Tabella3[[#This Row],[GIO]]="X"), "X", IF(AND('Inserimento dati'!$B$3=$L$2, Tabella3[[#This Row],[VEN]]="X"), "X","")))))</f>
        <v/>
      </c>
      <c r="U678" s="69" t="str">
        <f t="shared" ca="1" si="16"/>
        <v>10229802</v>
      </c>
    </row>
    <row r="679" spans="1:22" ht="45" hidden="1" x14ac:dyDescent="0.25">
      <c r="A679" s="24"/>
      <c r="B679" s="24"/>
      <c r="C679" s="24" t="str">
        <f>IF(OR(Tabella3[[#This Row],[LUN]]="X",Tabella3[[#This Row],[MAR]]="X",Tabella3[[#This Row],[MER]]="X",Tabella3[[#This Row],[GIO]]="X",Tabella3[[#This Row],[VEN]]="X",),"X","")</f>
        <v/>
      </c>
      <c r="D679" s="25" t="s">
        <v>1619</v>
      </c>
      <c r="E679" s="26" t="s">
        <v>3037</v>
      </c>
      <c r="F679" s="26" t="s">
        <v>1648</v>
      </c>
      <c r="G679" s="26" t="s">
        <v>3038</v>
      </c>
      <c r="H679" s="27"/>
      <c r="I679" s="27"/>
      <c r="J679" s="27"/>
      <c r="K679" s="27"/>
      <c r="L679" s="27"/>
      <c r="M679" s="26" t="s">
        <v>886</v>
      </c>
      <c r="N679" s="25"/>
      <c r="O679" s="25" t="s">
        <v>109</v>
      </c>
      <c r="P679" s="26"/>
      <c r="Q679" s="26" t="s">
        <v>3039</v>
      </c>
      <c r="R679" s="28">
        <v>45952</v>
      </c>
      <c r="S679" s="26" t="s">
        <v>68</v>
      </c>
      <c r="T679" s="30" t="str">
        <f ca="1">IF(AND('Inserimento dati'!$B$3=$H$2, Tabella3[[#This Row],[LUN]]="X"), "X",IF(AND('Inserimento dati'!$B$3=$I$2, Tabella3[[#This Row],[MAR]]="X"), "X", IF(AND('Inserimento dati'!$B$3=$J$2, Tabella3[[#This Row],[MER]]="X"), "X",IF(AND('Inserimento dati'!$B$3=$K$2, Tabella3[[#This Row],[GIO]]="X"), "X", IF(AND('Inserimento dati'!$B$3=$L$2, Tabella3[[#This Row],[VEN]]="X"), "X","")))))</f>
        <v/>
      </c>
      <c r="U679" s="69" t="str">
        <f t="shared" ca="1" si="16"/>
        <v>10228364</v>
      </c>
    </row>
    <row r="680" spans="1:22" ht="30" hidden="1" x14ac:dyDescent="0.25">
      <c r="A680" s="24"/>
      <c r="B680" s="24"/>
      <c r="C680" s="24" t="str">
        <f>IF(OR(Tabella3[[#This Row],[LUN]]="X",Tabella3[[#This Row],[MAR]]="X",Tabella3[[#This Row],[MER]]="X",Tabella3[[#This Row],[GIO]]="X",Tabella3[[#This Row],[VEN]]="X",),"X","")</f>
        <v/>
      </c>
      <c r="D680" s="25" t="s">
        <v>1619</v>
      </c>
      <c r="E680" s="26" t="s">
        <v>3034</v>
      </c>
      <c r="F680" s="26" t="s">
        <v>1672</v>
      </c>
      <c r="G680" s="26" t="s">
        <v>3035</v>
      </c>
      <c r="H680" s="27"/>
      <c r="I680" s="27"/>
      <c r="J680" s="27"/>
      <c r="K680" s="27"/>
      <c r="L680" s="27"/>
      <c r="M680" s="26" t="s">
        <v>886</v>
      </c>
      <c r="N680" s="25"/>
      <c r="O680" s="25" t="s">
        <v>109</v>
      </c>
      <c r="P680" s="26"/>
      <c r="Q680" s="26" t="s">
        <v>3036</v>
      </c>
      <c r="R680" s="28"/>
      <c r="S680" s="26"/>
      <c r="T680" s="30" t="str">
        <f ca="1">IF(AND('Inserimento dati'!$B$3=$H$2, Tabella3[[#This Row],[LUN]]="X"), "X",IF(AND('Inserimento dati'!$B$3=$I$2, Tabella3[[#This Row],[MAR]]="X"), "X", IF(AND('Inserimento dati'!$B$3=$J$2, Tabella3[[#This Row],[MER]]="X"), "X",IF(AND('Inserimento dati'!$B$3=$K$2, Tabella3[[#This Row],[GIO]]="X"), "X", IF(AND('Inserimento dati'!$B$3=$L$2, Tabella3[[#This Row],[VEN]]="X"), "X","")))))</f>
        <v/>
      </c>
      <c r="U680" s="69" t="str">
        <f t="shared" ca="1" si="16"/>
        <v>10228178</v>
      </c>
      <c r="V680" s="71" t="s">
        <v>3020</v>
      </c>
    </row>
    <row r="681" spans="1:22" ht="23.25" hidden="1" x14ac:dyDescent="0.25">
      <c r="A681" s="24"/>
      <c r="B681" s="24"/>
      <c r="C681" s="24" t="str">
        <f>IF(OR(Tabella3[[#This Row],[LUN]]="X",Tabella3[[#This Row],[MAR]]="X",Tabella3[[#This Row],[MER]]="X",Tabella3[[#This Row],[GIO]]="X",Tabella3[[#This Row],[VEN]]="X",),"X","")</f>
        <v/>
      </c>
      <c r="D681" s="25" t="s">
        <v>1619</v>
      </c>
      <c r="E681" s="26" t="s">
        <v>3049</v>
      </c>
      <c r="F681" s="26">
        <v>700</v>
      </c>
      <c r="G681" s="26" t="s">
        <v>3050</v>
      </c>
      <c r="H681" s="27"/>
      <c r="I681" s="27"/>
      <c r="J681" s="27"/>
      <c r="K681" s="27"/>
      <c r="L681" s="27"/>
      <c r="M681" s="26" t="s">
        <v>886</v>
      </c>
      <c r="N681" s="25"/>
      <c r="O681" s="25"/>
      <c r="P681" s="26"/>
      <c r="Q681" s="26" t="s">
        <v>3051</v>
      </c>
      <c r="R681" s="28">
        <v>45944</v>
      </c>
      <c r="S681" s="26"/>
      <c r="T681" s="30" t="str">
        <f ca="1">IF(AND('Inserimento dati'!$B$3=$H$2, Tabella3[[#This Row],[LUN]]="X"), "X",IF(AND('Inserimento dati'!$B$3=$I$2, Tabella3[[#This Row],[MAR]]="X"), "X", IF(AND('Inserimento dati'!$B$3=$J$2, Tabella3[[#This Row],[MER]]="X"), "X",IF(AND('Inserimento dati'!$B$3=$K$2, Tabella3[[#This Row],[GIO]]="X"), "X", IF(AND('Inserimento dati'!$B$3=$L$2, Tabella3[[#This Row],[VEN]]="X"), "X","")))))</f>
        <v/>
      </c>
      <c r="U681" s="69" t="str">
        <f t="shared" ca="1" si="16"/>
        <v>10232048</v>
      </c>
    </row>
    <row r="682" spans="1:22" ht="30" hidden="1" x14ac:dyDescent="0.25">
      <c r="A682" s="24"/>
      <c r="B682" s="24"/>
      <c r="C682" s="24" t="str">
        <f>IF(OR(Tabella3[[#This Row],[LUN]]="X",Tabella3[[#This Row],[MAR]]="X",Tabella3[[#This Row],[MER]]="X",Tabella3[[#This Row],[GIO]]="X",Tabella3[[#This Row],[VEN]]="X",),"X","")</f>
        <v/>
      </c>
      <c r="D682" s="25" t="s">
        <v>1619</v>
      </c>
      <c r="E682" s="26" t="s">
        <v>3046</v>
      </c>
      <c r="F682" s="26">
        <v>2400</v>
      </c>
      <c r="G682" s="26" t="s">
        <v>3047</v>
      </c>
      <c r="H682" s="27"/>
      <c r="I682" s="27"/>
      <c r="J682" s="27"/>
      <c r="K682" s="27"/>
      <c r="L682" s="27"/>
      <c r="M682" s="26" t="s">
        <v>886</v>
      </c>
      <c r="N682" s="25"/>
      <c r="O682" s="25"/>
      <c r="P682" s="26"/>
      <c r="Q682" s="26" t="s">
        <v>3048</v>
      </c>
      <c r="R682" s="28">
        <v>45939</v>
      </c>
      <c r="S682" s="26" t="s">
        <v>68</v>
      </c>
      <c r="T682" s="30" t="str">
        <f ca="1">IF(AND('Inserimento dati'!$B$3=$H$2, Tabella3[[#This Row],[LUN]]="X"), "X",IF(AND('Inserimento dati'!$B$3=$I$2, Tabella3[[#This Row],[MAR]]="X"), "X", IF(AND('Inserimento dati'!$B$3=$J$2, Tabella3[[#This Row],[MER]]="X"), "X",IF(AND('Inserimento dati'!$B$3=$K$2, Tabella3[[#This Row],[GIO]]="X"), "X", IF(AND('Inserimento dati'!$B$3=$L$2, Tabella3[[#This Row],[VEN]]="X"), "X","")))))</f>
        <v/>
      </c>
      <c r="U682" s="54" t="str">
        <f t="shared" ca="1" si="16"/>
        <v/>
      </c>
    </row>
    <row r="683" spans="1:22" ht="23.25" hidden="1" x14ac:dyDescent="0.25">
      <c r="A683" s="24"/>
      <c r="B683" s="24"/>
      <c r="C683" s="24" t="str">
        <f>IF(OR(Tabella3[[#This Row],[LUN]]="X",Tabella3[[#This Row],[MAR]]="X",Tabella3[[#This Row],[MER]]="X",Tabella3[[#This Row],[GIO]]="X",Tabella3[[#This Row],[VEN]]="X",),"X","")</f>
        <v/>
      </c>
      <c r="D683" s="25" t="s">
        <v>1619</v>
      </c>
      <c r="E683" s="26" t="s">
        <v>3061</v>
      </c>
      <c r="F683" s="26">
        <v>1200</v>
      </c>
      <c r="G683" s="26" t="s">
        <v>3062</v>
      </c>
      <c r="H683" s="27"/>
      <c r="I683" s="27"/>
      <c r="J683" s="27"/>
      <c r="K683" s="27"/>
      <c r="L683" s="27"/>
      <c r="M683" s="26" t="s">
        <v>886</v>
      </c>
      <c r="N683" s="25"/>
      <c r="O683" s="25"/>
      <c r="P683" s="26"/>
      <c r="Q683" s="26"/>
      <c r="R683" s="28"/>
      <c r="S683" s="26"/>
      <c r="T683" s="30" t="str">
        <f ca="1">IF(AND('Inserimento dati'!$B$3=$H$2, Tabella3[[#This Row],[LUN]]="X"), "X",IF(AND('Inserimento dati'!$B$3=$I$2, Tabella3[[#This Row],[MAR]]="X"), "X", IF(AND('Inserimento dati'!$B$3=$J$2, Tabella3[[#This Row],[MER]]="X"), "X",IF(AND('Inserimento dati'!$B$3=$K$2, Tabella3[[#This Row],[GIO]]="X"), "X", IF(AND('Inserimento dati'!$B$3=$L$2, Tabella3[[#This Row],[VEN]]="X"), "X","")))))</f>
        <v/>
      </c>
      <c r="U683" s="54" t="str">
        <f t="shared" ca="1" si="16"/>
        <v/>
      </c>
    </row>
    <row r="684" spans="1:22" ht="30" hidden="1" x14ac:dyDescent="0.25">
      <c r="A684" s="24"/>
      <c r="B684" s="24"/>
      <c r="C684" s="24" t="str">
        <f>IF(OR(Tabella3[[#This Row],[LUN]]="X",Tabella3[[#This Row],[MAR]]="X",Tabella3[[#This Row],[MER]]="X",Tabella3[[#This Row],[GIO]]="X",Tabella3[[#This Row],[VEN]]="X",),"X","")</f>
        <v/>
      </c>
      <c r="D684" s="25" t="s">
        <v>1619</v>
      </c>
      <c r="E684" s="26" t="s">
        <v>3058</v>
      </c>
      <c r="F684" s="26" t="s">
        <v>1672</v>
      </c>
      <c r="G684" s="26" t="s">
        <v>3059</v>
      </c>
      <c r="H684" s="27"/>
      <c r="I684" s="27"/>
      <c r="J684" s="27"/>
      <c r="K684" s="27"/>
      <c r="L684" s="27"/>
      <c r="M684" s="26" t="s">
        <v>886</v>
      </c>
      <c r="N684" s="25"/>
      <c r="O684" s="25"/>
      <c r="P684" s="26"/>
      <c r="Q684" s="26" t="s">
        <v>3060</v>
      </c>
      <c r="R684" s="28">
        <v>45937</v>
      </c>
      <c r="S684" s="26"/>
      <c r="T684" s="30" t="str">
        <f ca="1">IF(AND('Inserimento dati'!$B$3=$H$2, Tabella3[[#This Row],[LUN]]="X"), "X",IF(AND('Inserimento dati'!$B$3=$I$2, Tabella3[[#This Row],[MAR]]="X"), "X", IF(AND('Inserimento dati'!$B$3=$J$2, Tabella3[[#This Row],[MER]]="X"), "X",IF(AND('Inserimento dati'!$B$3=$K$2, Tabella3[[#This Row],[GIO]]="X"), "X", IF(AND('Inserimento dati'!$B$3=$L$2, Tabella3[[#This Row],[VEN]]="X"), "X","")))))</f>
        <v/>
      </c>
      <c r="U684" s="54" t="str">
        <f t="shared" ca="1" si="16"/>
        <v>10231540</v>
      </c>
    </row>
    <row r="685" spans="1:22" ht="23.25" hidden="1" x14ac:dyDescent="0.25">
      <c r="A685" s="24"/>
      <c r="B685" s="24"/>
      <c r="C685" s="24" t="str">
        <f>IF(OR(Tabella3[[#This Row],[LUN]]="X",Tabella3[[#This Row],[MAR]]="X",Tabella3[[#This Row],[MER]]="X",Tabella3[[#This Row],[GIO]]="X",Tabella3[[#This Row],[VEN]]="X",),"X","")</f>
        <v/>
      </c>
      <c r="D685" s="25" t="s">
        <v>1619</v>
      </c>
      <c r="E685" s="26" t="s">
        <v>3055</v>
      </c>
      <c r="F685" s="26" t="s">
        <v>1672</v>
      </c>
      <c r="G685" s="26" t="s">
        <v>3056</v>
      </c>
      <c r="H685" s="27"/>
      <c r="I685" s="27"/>
      <c r="J685" s="27"/>
      <c r="K685" s="27"/>
      <c r="L685" s="27"/>
      <c r="M685" s="26" t="s">
        <v>886</v>
      </c>
      <c r="N685" s="25"/>
      <c r="O685" s="25"/>
      <c r="P685" s="26"/>
      <c r="Q685" s="26" t="s">
        <v>3057</v>
      </c>
      <c r="R685" s="28">
        <v>45937</v>
      </c>
      <c r="S685" s="26"/>
      <c r="T685" s="30" t="str">
        <f ca="1">IF(AND('Inserimento dati'!$B$3=$H$2, Tabella3[[#This Row],[LUN]]="X"), "X",IF(AND('Inserimento dati'!$B$3=$I$2, Tabella3[[#This Row],[MAR]]="X"), "X", IF(AND('Inserimento dati'!$B$3=$J$2, Tabella3[[#This Row],[MER]]="X"), "X",IF(AND('Inserimento dati'!$B$3=$K$2, Tabella3[[#This Row],[GIO]]="X"), "X", IF(AND('Inserimento dati'!$B$3=$L$2, Tabella3[[#This Row],[VEN]]="X"), "X","")))))</f>
        <v/>
      </c>
      <c r="U685" s="54" t="str">
        <f t="shared" ca="1" si="16"/>
        <v>10231538</v>
      </c>
    </row>
    <row r="686" spans="1:22" ht="45" hidden="1" x14ac:dyDescent="0.25">
      <c r="A686" s="24"/>
      <c r="B686" s="24"/>
      <c r="C686" s="24" t="str">
        <f>IF(OR(Tabella3[[#This Row],[LUN]]="X",Tabella3[[#This Row],[MAR]]="X",Tabella3[[#This Row],[MER]]="X",Tabella3[[#This Row],[GIO]]="X",Tabella3[[#This Row],[VEN]]="X",),"X","")</f>
        <v/>
      </c>
      <c r="D686" s="25" t="s">
        <v>1619</v>
      </c>
      <c r="E686" s="26" t="s">
        <v>3052</v>
      </c>
      <c r="F686" s="26" t="s">
        <v>1672</v>
      </c>
      <c r="G686" s="26" t="s">
        <v>3053</v>
      </c>
      <c r="H686" s="27"/>
      <c r="I686" s="27"/>
      <c r="J686" s="27"/>
      <c r="K686" s="27"/>
      <c r="L686" s="27"/>
      <c r="M686" s="26" t="s">
        <v>886</v>
      </c>
      <c r="N686" s="25"/>
      <c r="O686" s="25"/>
      <c r="P686" s="26"/>
      <c r="Q686" s="26" t="s">
        <v>3054</v>
      </c>
      <c r="R686" s="28">
        <v>45937</v>
      </c>
      <c r="S686" s="26"/>
      <c r="T686" s="30" t="str">
        <f ca="1">IF(AND('Inserimento dati'!$B$3=$H$2, Tabella3[[#This Row],[LUN]]="X"), "X",IF(AND('Inserimento dati'!$B$3=$I$2, Tabella3[[#This Row],[MAR]]="X"), "X", IF(AND('Inserimento dati'!$B$3=$J$2, Tabella3[[#This Row],[MER]]="X"), "X",IF(AND('Inserimento dati'!$B$3=$K$2, Tabella3[[#This Row],[GIO]]="X"), "X", IF(AND('Inserimento dati'!$B$3=$L$2, Tabella3[[#This Row],[VEN]]="X"), "X","")))))</f>
        <v/>
      </c>
      <c r="U686" s="54" t="str">
        <f t="shared" ca="1" si="16"/>
        <v>10231535</v>
      </c>
    </row>
    <row r="687" spans="1:22" ht="60" hidden="1" x14ac:dyDescent="0.25">
      <c r="A687" s="24"/>
      <c r="B687" s="24"/>
      <c r="C687" s="24" t="str">
        <f>IF(OR(Tabella3[[#This Row],[LUN]]="X",Tabella3[[#This Row],[MAR]]="X",Tabella3[[#This Row],[MER]]="X",Tabella3[[#This Row],[GIO]]="X",Tabella3[[#This Row],[VEN]]="X",),"X","")</f>
        <v/>
      </c>
      <c r="D687" s="25" t="s">
        <v>1619</v>
      </c>
      <c r="E687" s="26" t="s">
        <v>3074</v>
      </c>
      <c r="F687" s="26">
        <v>1200</v>
      </c>
      <c r="G687" s="26" t="s">
        <v>3075</v>
      </c>
      <c r="H687" s="27"/>
      <c r="I687" s="27"/>
      <c r="J687" s="27"/>
      <c r="K687" s="27"/>
      <c r="L687" s="27"/>
      <c r="M687" s="26" t="s">
        <v>886</v>
      </c>
      <c r="N687" s="25"/>
      <c r="O687" s="25"/>
      <c r="P687" s="26"/>
      <c r="Q687" s="26" t="s">
        <v>3076</v>
      </c>
      <c r="R687" s="28">
        <v>45916</v>
      </c>
      <c r="S687" s="26" t="s">
        <v>68</v>
      </c>
      <c r="T687" s="30" t="str">
        <f ca="1">IF(AND('Inserimento dati'!$B$3=$H$2, Tabella3[[#This Row],[LUN]]="X"), "X",IF(AND('Inserimento dati'!$B$3=$I$2, Tabella3[[#This Row],[MAR]]="X"), "X", IF(AND('Inserimento dati'!$B$3=$J$2, Tabella3[[#This Row],[MER]]="X"), "X",IF(AND('Inserimento dati'!$B$3=$K$2, Tabella3[[#This Row],[GIO]]="X"), "X", IF(AND('Inserimento dati'!$B$3=$L$2, Tabella3[[#This Row],[VEN]]="X"), "X","")))))</f>
        <v/>
      </c>
      <c r="U687" s="54" t="str">
        <f t="shared" ca="1" si="16"/>
        <v/>
      </c>
    </row>
    <row r="688" spans="1:22" ht="30" hidden="1" x14ac:dyDescent="0.25">
      <c r="A688" s="24"/>
      <c r="B688" s="24"/>
      <c r="C688" s="24" t="str">
        <f>IF(OR(Tabella3[[#This Row],[LUN]]="X",Tabella3[[#This Row],[MAR]]="X",Tabella3[[#This Row],[MER]]="X",Tabella3[[#This Row],[GIO]]="X",Tabella3[[#This Row],[VEN]]="X",),"X","")</f>
        <v/>
      </c>
      <c r="D688" s="25" t="s">
        <v>1619</v>
      </c>
      <c r="E688" s="26" t="s">
        <v>3069</v>
      </c>
      <c r="F688" s="26">
        <v>700</v>
      </c>
      <c r="G688" s="26" t="s">
        <v>3070</v>
      </c>
      <c r="H688" s="27"/>
      <c r="I688" s="27"/>
      <c r="J688" s="27"/>
      <c r="K688" s="27"/>
      <c r="L688" s="27"/>
      <c r="M688" s="26" t="s">
        <v>886</v>
      </c>
      <c r="N688" s="25"/>
      <c r="O688" s="25"/>
      <c r="P688" s="26"/>
      <c r="Q688" s="26" t="s">
        <v>3068</v>
      </c>
      <c r="R688" s="28">
        <v>45915</v>
      </c>
      <c r="S688" s="26" t="s">
        <v>68</v>
      </c>
      <c r="T688" s="30" t="str">
        <f ca="1">IF(AND('Inserimento dati'!$B$3=$H$2, Tabella3[[#This Row],[LUN]]="X"), "X",IF(AND('Inserimento dati'!$B$3=$I$2, Tabella3[[#This Row],[MAR]]="X"), "X", IF(AND('Inserimento dati'!$B$3=$J$2, Tabella3[[#This Row],[MER]]="X"), "X",IF(AND('Inserimento dati'!$B$3=$K$2, Tabella3[[#This Row],[GIO]]="X"), "X", IF(AND('Inserimento dati'!$B$3=$L$2, Tabella3[[#This Row],[VEN]]="X"), "X","")))))</f>
        <v/>
      </c>
      <c r="U688" s="54" t="str">
        <f t="shared" ca="1" si="16"/>
        <v>10230203</v>
      </c>
    </row>
    <row r="689" spans="1:21" ht="30" hidden="1" x14ac:dyDescent="0.25">
      <c r="A689" s="24"/>
      <c r="B689" s="24"/>
      <c r="C689" s="24" t="str">
        <f>IF(OR(Tabella3[[#This Row],[LUN]]="X",Tabella3[[#This Row],[MAR]]="X",Tabella3[[#This Row],[MER]]="X",Tabella3[[#This Row],[GIO]]="X",Tabella3[[#This Row],[VEN]]="X",),"X","")</f>
        <v/>
      </c>
      <c r="D689" s="25" t="s">
        <v>1619</v>
      </c>
      <c r="E689" s="26" t="s">
        <v>3066</v>
      </c>
      <c r="F689" s="26">
        <v>700</v>
      </c>
      <c r="G689" s="26" t="s">
        <v>3067</v>
      </c>
      <c r="H689" s="27"/>
      <c r="I689" s="27"/>
      <c r="J689" s="27"/>
      <c r="K689" s="27"/>
      <c r="L689" s="27"/>
      <c r="M689" s="26" t="s">
        <v>886</v>
      </c>
      <c r="N689" s="25"/>
      <c r="O689" s="25"/>
      <c r="P689" s="26"/>
      <c r="Q689" s="26" t="s">
        <v>3068</v>
      </c>
      <c r="R689" s="28">
        <v>45915</v>
      </c>
      <c r="S689" s="26" t="s">
        <v>68</v>
      </c>
      <c r="T689" s="30" t="str">
        <f ca="1">IF(AND('Inserimento dati'!$B$3=$H$2, Tabella3[[#This Row],[LUN]]="X"), "X",IF(AND('Inserimento dati'!$B$3=$I$2, Tabella3[[#This Row],[MAR]]="X"), "X", IF(AND('Inserimento dati'!$B$3=$J$2, Tabella3[[#This Row],[MER]]="X"), "X",IF(AND('Inserimento dati'!$B$3=$K$2, Tabella3[[#This Row],[GIO]]="X"), "X", IF(AND('Inserimento dati'!$B$3=$L$2, Tabella3[[#This Row],[VEN]]="X"), "X","")))))</f>
        <v/>
      </c>
      <c r="U689" s="54" t="str">
        <f t="shared" ca="1" si="16"/>
        <v>10230202</v>
      </c>
    </row>
    <row r="690" spans="1:21" ht="45" hidden="1" x14ac:dyDescent="0.25">
      <c r="A690" s="24"/>
      <c r="B690" s="24"/>
      <c r="C690" s="24" t="str">
        <f>IF(OR(Tabella3[[#This Row],[LUN]]="X",Tabella3[[#This Row],[MAR]]="X",Tabella3[[#This Row],[MER]]="X",Tabella3[[#This Row],[GIO]]="X",Tabella3[[#This Row],[VEN]]="X",),"X","")</f>
        <v/>
      </c>
      <c r="D690" s="25" t="s">
        <v>1619</v>
      </c>
      <c r="E690" s="26" t="s">
        <v>3077</v>
      </c>
      <c r="F690" s="26">
        <v>1200</v>
      </c>
      <c r="G690" s="26" t="s">
        <v>3078</v>
      </c>
      <c r="H690" s="27"/>
      <c r="I690" s="27"/>
      <c r="J690" s="27"/>
      <c r="K690" s="27"/>
      <c r="L690" s="27"/>
      <c r="M690" s="26" t="s">
        <v>886</v>
      </c>
      <c r="N690" s="25"/>
      <c r="O690" s="25"/>
      <c r="P690" s="26"/>
      <c r="Q690" s="26" t="s">
        <v>3079</v>
      </c>
      <c r="R690" s="28">
        <v>45912</v>
      </c>
      <c r="S690" s="26" t="s">
        <v>68</v>
      </c>
      <c r="T690" s="30" t="str">
        <f ca="1">IF(AND('Inserimento dati'!$B$3=$H$2, Tabella3[[#This Row],[LUN]]="X"), "X",IF(AND('Inserimento dati'!$B$3=$I$2, Tabella3[[#This Row],[MAR]]="X"), "X", IF(AND('Inserimento dati'!$B$3=$J$2, Tabella3[[#This Row],[MER]]="X"), "X",IF(AND('Inserimento dati'!$B$3=$K$2, Tabella3[[#This Row],[GIO]]="X"), "X", IF(AND('Inserimento dati'!$B$3=$L$2, Tabella3[[#This Row],[VEN]]="X"), "X","")))))</f>
        <v/>
      </c>
      <c r="U690" s="54" t="str">
        <f t="shared" ca="1" si="16"/>
        <v>10230145</v>
      </c>
    </row>
    <row r="691" spans="1:21" ht="23.25" hidden="1" x14ac:dyDescent="0.25">
      <c r="A691" s="24"/>
      <c r="B691" s="24"/>
      <c r="C691" s="24" t="str">
        <f>IF(OR(Tabella3[[#This Row],[LUN]]="X",Tabella3[[#This Row],[MAR]]="X",Tabella3[[#This Row],[MER]]="X",Tabella3[[#This Row],[GIO]]="X",Tabella3[[#This Row],[VEN]]="X",),"X","")</f>
        <v/>
      </c>
      <c r="D691" s="25" t="s">
        <v>1619</v>
      </c>
      <c r="E691" s="26" t="s">
        <v>3083</v>
      </c>
      <c r="F691" s="26">
        <v>700</v>
      </c>
      <c r="G691" s="26" t="s">
        <v>3084</v>
      </c>
      <c r="H691" s="27"/>
      <c r="I691" s="27"/>
      <c r="J691" s="27"/>
      <c r="K691" s="27"/>
      <c r="L691" s="27"/>
      <c r="M691" s="26" t="s">
        <v>886</v>
      </c>
      <c r="N691" s="25"/>
      <c r="O691" s="25"/>
      <c r="P691" s="26"/>
      <c r="Q691" s="26"/>
      <c r="R691" s="28">
        <v>45905</v>
      </c>
      <c r="S691" s="26" t="s">
        <v>68</v>
      </c>
      <c r="T691" s="30" t="str">
        <f ca="1">IF(AND('Inserimento dati'!$B$3=$H$2, Tabella3[[#This Row],[LUN]]="X"), "X",IF(AND('Inserimento dati'!$B$3=$I$2, Tabella3[[#This Row],[MAR]]="X"), "X", IF(AND('Inserimento dati'!$B$3=$J$2, Tabella3[[#This Row],[MER]]="X"), "X",IF(AND('Inserimento dati'!$B$3=$K$2, Tabella3[[#This Row],[GIO]]="X"), "X", IF(AND('Inserimento dati'!$B$3=$L$2, Tabella3[[#This Row],[VEN]]="X"), "X","")))))</f>
        <v/>
      </c>
      <c r="U691" s="54" t="str">
        <f t="shared" ca="1" si="16"/>
        <v>10229879</v>
      </c>
    </row>
    <row r="692" spans="1:21" ht="23.25" hidden="1" x14ac:dyDescent="0.25">
      <c r="A692" s="24"/>
      <c r="B692" s="24"/>
      <c r="C692" s="24" t="str">
        <f>IF(OR(Tabella3[[#This Row],[LUN]]="X",Tabella3[[#This Row],[MAR]]="X",Tabella3[[#This Row],[MER]]="X",Tabella3[[#This Row],[GIO]]="X",Tabella3[[#This Row],[VEN]]="X",),"X","")</f>
        <v/>
      </c>
      <c r="D692" s="25" t="s">
        <v>1619</v>
      </c>
      <c r="E692" s="26" t="s">
        <v>3040</v>
      </c>
      <c r="F692" s="26">
        <v>700</v>
      </c>
      <c r="G692" s="26" t="s">
        <v>3041</v>
      </c>
      <c r="H692" s="27"/>
      <c r="I692" s="27"/>
      <c r="J692" s="27"/>
      <c r="K692" s="27"/>
      <c r="L692" s="27"/>
      <c r="M692" s="26" t="s">
        <v>886</v>
      </c>
      <c r="N692" s="25"/>
      <c r="O692" s="25"/>
      <c r="P692" s="26"/>
      <c r="Q692" s="26" t="s">
        <v>3042</v>
      </c>
      <c r="R692" s="28">
        <v>45947</v>
      </c>
      <c r="S692" s="26" t="s">
        <v>68</v>
      </c>
      <c r="T692" s="30" t="str">
        <f ca="1">IF(AND('Inserimento dati'!$B$3=$H$2, Tabella3[[#This Row],[LUN]]="X"), "X",IF(AND('Inserimento dati'!$B$3=$I$2, Tabella3[[#This Row],[MAR]]="X"), "X", IF(AND('Inserimento dati'!$B$3=$J$2, Tabella3[[#This Row],[MER]]="X"), "X",IF(AND('Inserimento dati'!$B$3=$K$2, Tabella3[[#This Row],[GIO]]="X"), "X", IF(AND('Inserimento dati'!$B$3=$L$2, Tabella3[[#This Row],[VEN]]="X"), "X","")))))</f>
        <v/>
      </c>
      <c r="U692" s="54" t="str">
        <f t="shared" ca="1" si="16"/>
        <v>10229802</v>
      </c>
    </row>
    <row r="693" spans="1:21" ht="23.25" hidden="1" x14ac:dyDescent="0.25">
      <c r="A693" s="24"/>
      <c r="B693" s="24"/>
      <c r="C693" s="24" t="str">
        <f>IF(OR(Tabella3[[#This Row],[LUN]]="X",Tabella3[[#This Row],[MAR]]="X",Tabella3[[#This Row],[MER]]="X",Tabella3[[#This Row],[GIO]]="X",Tabella3[[#This Row],[VEN]]="X",),"X","")</f>
        <v/>
      </c>
      <c r="D693" s="25" t="s">
        <v>1619</v>
      </c>
      <c r="E693" s="26" t="s">
        <v>3080</v>
      </c>
      <c r="F693" s="26">
        <v>1200</v>
      </c>
      <c r="G693" s="26" t="s">
        <v>3081</v>
      </c>
      <c r="H693" s="27"/>
      <c r="I693" s="27"/>
      <c r="J693" s="27"/>
      <c r="K693" s="27"/>
      <c r="L693" s="27"/>
      <c r="M693" s="26" t="s">
        <v>886</v>
      </c>
      <c r="N693" s="25"/>
      <c r="O693" s="25"/>
      <c r="P693" s="26"/>
      <c r="Q693" s="26" t="s">
        <v>3082</v>
      </c>
      <c r="R693" s="28">
        <v>45905</v>
      </c>
      <c r="S693" s="26" t="s">
        <v>68</v>
      </c>
      <c r="T693" s="30" t="str">
        <f ca="1">IF(AND('Inserimento dati'!$B$3=$H$2, Tabella3[[#This Row],[LUN]]="X"), "X",IF(AND('Inserimento dati'!$B$3=$I$2, Tabella3[[#This Row],[MAR]]="X"), "X", IF(AND('Inserimento dati'!$B$3=$J$2, Tabella3[[#This Row],[MER]]="X"), "X",IF(AND('Inserimento dati'!$B$3=$K$2, Tabella3[[#This Row],[GIO]]="X"), "X", IF(AND('Inserimento dati'!$B$3=$L$2, Tabella3[[#This Row],[VEN]]="X"), "X","")))))</f>
        <v/>
      </c>
      <c r="U693" s="54" t="str">
        <f t="shared" ca="1" si="16"/>
        <v/>
      </c>
    </row>
    <row r="694" spans="1:21" ht="30" hidden="1" x14ac:dyDescent="0.25">
      <c r="A694" s="24"/>
      <c r="B694" s="24"/>
      <c r="C694" s="24" t="str">
        <f>IF(OR(Tabella3[[#This Row],[LUN]]="X",Tabella3[[#This Row],[MAR]]="X",Tabella3[[#This Row],[MER]]="X",Tabella3[[#This Row],[GIO]]="X",Tabella3[[#This Row],[VEN]]="X",),"X","")</f>
        <v/>
      </c>
      <c r="D694" s="25" t="s">
        <v>1619</v>
      </c>
      <c r="E694" s="26" t="s">
        <v>3071</v>
      </c>
      <c r="F694" s="26">
        <v>1100</v>
      </c>
      <c r="G694" s="26" t="s">
        <v>3072</v>
      </c>
      <c r="H694" s="27"/>
      <c r="I694" s="27"/>
      <c r="J694" s="27"/>
      <c r="K694" s="27"/>
      <c r="L694" s="27"/>
      <c r="M694" s="26" t="s">
        <v>886</v>
      </c>
      <c r="N694" s="25"/>
      <c r="O694" s="25"/>
      <c r="P694" s="26"/>
      <c r="Q694" s="26" t="s">
        <v>3073</v>
      </c>
      <c r="R694" s="28">
        <v>45917</v>
      </c>
      <c r="S694" s="26" t="s">
        <v>68</v>
      </c>
      <c r="T694" s="30" t="str">
        <f ca="1">IF(AND('Inserimento dati'!$B$3=$H$2, Tabella3[[#This Row],[LUN]]="X"), "X",IF(AND('Inserimento dati'!$B$3=$I$2, Tabella3[[#This Row],[MAR]]="X"), "X", IF(AND('Inserimento dati'!$B$3=$J$2, Tabella3[[#This Row],[MER]]="X"), "X",IF(AND('Inserimento dati'!$B$3=$K$2, Tabella3[[#This Row],[GIO]]="X"), "X", IF(AND('Inserimento dati'!$B$3=$L$2, Tabella3[[#This Row],[VEN]]="X"), "X","")))))</f>
        <v/>
      </c>
      <c r="U694" s="54" t="str">
        <f t="shared" ca="1" si="16"/>
        <v>10229177</v>
      </c>
    </row>
    <row r="695" spans="1:21" ht="30" hidden="1" x14ac:dyDescent="0.25">
      <c r="A695" s="24"/>
      <c r="B695" s="24"/>
      <c r="C695" s="24" t="str">
        <f>IF(OR(Tabella3[[#This Row],[LUN]]="X",Tabella3[[#This Row],[MAR]]="X",Tabella3[[#This Row],[MER]]="X",Tabella3[[#This Row],[GIO]]="X",Tabella3[[#This Row],[VEN]]="X",),"X","")</f>
        <v/>
      </c>
      <c r="D695" s="25" t="s">
        <v>1619</v>
      </c>
      <c r="E695" s="26" t="s">
        <v>3085</v>
      </c>
      <c r="F695" s="26">
        <v>1200</v>
      </c>
      <c r="G695" s="26" t="s">
        <v>3086</v>
      </c>
      <c r="H695" s="27"/>
      <c r="I695" s="27"/>
      <c r="J695" s="27"/>
      <c r="K695" s="27"/>
      <c r="L695" s="27"/>
      <c r="M695" s="26" t="s">
        <v>886</v>
      </c>
      <c r="N695" s="25"/>
      <c r="O695" s="25"/>
      <c r="P695" s="26"/>
      <c r="Q695" s="26" t="s">
        <v>3087</v>
      </c>
      <c r="R695" s="28">
        <v>45896</v>
      </c>
      <c r="S695" s="26" t="s">
        <v>68</v>
      </c>
      <c r="T695" s="30" t="str">
        <f ca="1">IF(AND('Inserimento dati'!$B$3=$H$2, Tabella3[[#This Row],[LUN]]="X"), "X",IF(AND('Inserimento dati'!$B$3=$I$2, Tabella3[[#This Row],[MAR]]="X"), "X", IF(AND('Inserimento dati'!$B$3=$J$2, Tabella3[[#This Row],[MER]]="X"), "X",IF(AND('Inserimento dati'!$B$3=$K$2, Tabella3[[#This Row],[GIO]]="X"), "X", IF(AND('Inserimento dati'!$B$3=$L$2, Tabella3[[#This Row],[VEN]]="X"), "X","")))))</f>
        <v/>
      </c>
      <c r="U695" s="54" t="str">
        <f t="shared" ca="1" si="16"/>
        <v/>
      </c>
    </row>
    <row r="696" spans="1:21" ht="23.25" hidden="1" x14ac:dyDescent="0.25">
      <c r="A696" s="24"/>
      <c r="B696" s="24"/>
      <c r="C696" s="24" t="str">
        <f>IF(OR(Tabella3[[#This Row],[LUN]]="X",Tabella3[[#This Row],[MAR]]="X",Tabella3[[#This Row],[MER]]="X",Tabella3[[#This Row],[GIO]]="X",Tabella3[[#This Row],[VEN]]="X",),"X","")</f>
        <v/>
      </c>
      <c r="D696" s="25" t="s">
        <v>1619</v>
      </c>
      <c r="E696" s="26" t="s">
        <v>3063</v>
      </c>
      <c r="F696" s="26">
        <v>1800</v>
      </c>
      <c r="G696" s="26" t="s">
        <v>3064</v>
      </c>
      <c r="H696" s="27"/>
      <c r="I696" s="27"/>
      <c r="J696" s="27"/>
      <c r="K696" s="27"/>
      <c r="L696" s="27"/>
      <c r="M696" s="26" t="s">
        <v>886</v>
      </c>
      <c r="N696" s="25"/>
      <c r="O696" s="25" t="s">
        <v>109</v>
      </c>
      <c r="P696" s="26"/>
      <c r="Q696" s="26" t="s">
        <v>3065</v>
      </c>
      <c r="R696" s="28">
        <v>45929</v>
      </c>
      <c r="S696" s="26" t="s">
        <v>68</v>
      </c>
      <c r="T696" s="30" t="str">
        <f ca="1">IF(AND('Inserimento dati'!$B$3=$H$2, Tabella3[[#This Row],[LUN]]="X"), "X",IF(AND('Inserimento dati'!$B$3=$I$2, Tabella3[[#This Row],[MAR]]="X"), "X", IF(AND('Inserimento dati'!$B$3=$J$2, Tabella3[[#This Row],[MER]]="X"), "X",IF(AND('Inserimento dati'!$B$3=$K$2, Tabella3[[#This Row],[GIO]]="X"), "X", IF(AND('Inserimento dati'!$B$3=$L$2, Tabella3[[#This Row],[VEN]]="X"), "X","")))))</f>
        <v/>
      </c>
      <c r="U696" s="54" t="str">
        <f t="shared" ca="1" si="16"/>
        <v>10228396</v>
      </c>
    </row>
    <row r="697" spans="1:21" ht="60" hidden="1" x14ac:dyDescent="0.25">
      <c r="A697" s="24"/>
      <c r="B697" s="24"/>
      <c r="C697" s="24" t="str">
        <f>IF(OR(Tabella3[[#This Row],[LUN]]="X",Tabella3[[#This Row],[MAR]]="X",Tabella3[[#This Row],[MER]]="X",Tabella3[[#This Row],[GIO]]="X",Tabella3[[#This Row],[VEN]]="X",),"X","")</f>
        <v/>
      </c>
      <c r="D697" s="25" t="s">
        <v>1619</v>
      </c>
      <c r="E697" s="26" t="s">
        <v>3088</v>
      </c>
      <c r="F697" s="26" t="s">
        <v>1648</v>
      </c>
      <c r="G697" s="26" t="s">
        <v>3089</v>
      </c>
      <c r="H697" s="27"/>
      <c r="I697" s="27"/>
      <c r="J697" s="27"/>
      <c r="K697" s="27"/>
      <c r="L697" s="27"/>
      <c r="M697" s="26" t="s">
        <v>886</v>
      </c>
      <c r="N697" s="25"/>
      <c r="O697" s="25" t="s">
        <v>109</v>
      </c>
      <c r="P697" s="26"/>
      <c r="Q697" s="26" t="s">
        <v>3090</v>
      </c>
      <c r="R697" s="28">
        <v>45866</v>
      </c>
      <c r="S697" s="26" t="s">
        <v>76</v>
      </c>
      <c r="T697" s="30" t="str">
        <f ca="1">IF(AND('Inserimento dati'!$B$3=$H$2, Tabella3[[#This Row],[LUN]]="X"), "X",IF(AND('Inserimento dati'!$B$3=$I$2, Tabella3[[#This Row],[MAR]]="X"), "X", IF(AND('Inserimento dati'!$B$3=$J$2, Tabella3[[#This Row],[MER]]="X"), "X",IF(AND('Inserimento dati'!$B$3=$K$2, Tabella3[[#This Row],[GIO]]="X"), "X", IF(AND('Inserimento dati'!$B$3=$L$2, Tabella3[[#This Row],[VEN]]="X"), "X","")))))</f>
        <v/>
      </c>
      <c r="U697" s="54" t="str">
        <f t="shared" ca="1" si="16"/>
        <v/>
      </c>
    </row>
    <row r="698" spans="1:21" ht="30" hidden="1" x14ac:dyDescent="0.25">
      <c r="A698" s="24"/>
      <c r="B698" s="24"/>
      <c r="C698" s="24" t="str">
        <f>IF(OR(Tabella3[[#This Row],[LUN]]="X",Tabella3[[#This Row],[MAR]]="X",Tabella3[[#This Row],[MER]]="X",Tabella3[[#This Row],[GIO]]="X",Tabella3[[#This Row],[VEN]]="X",),"X","")</f>
        <v/>
      </c>
      <c r="D698" s="25" t="s">
        <v>1619</v>
      </c>
      <c r="E698" s="26" t="s">
        <v>3094</v>
      </c>
      <c r="F698" s="26" t="s">
        <v>1648</v>
      </c>
      <c r="G698" s="26" t="s">
        <v>3095</v>
      </c>
      <c r="H698" s="27"/>
      <c r="I698" s="27"/>
      <c r="J698" s="27"/>
      <c r="K698" s="27"/>
      <c r="L698" s="27"/>
      <c r="M698" s="26" t="s">
        <v>886</v>
      </c>
      <c r="N698" s="25"/>
      <c r="O698" s="25" t="s">
        <v>109</v>
      </c>
      <c r="P698" s="26"/>
      <c r="Q698" s="26" t="s">
        <v>3096</v>
      </c>
      <c r="R698" s="28">
        <v>45846</v>
      </c>
      <c r="S698" s="26" t="s">
        <v>157</v>
      </c>
      <c r="T698" s="30" t="str">
        <f ca="1">IF(AND('Inserimento dati'!$B$3=$H$2, Tabella3[[#This Row],[LUN]]="X"), "X",IF(AND('Inserimento dati'!$B$3=$I$2, Tabella3[[#This Row],[MAR]]="X"), "X", IF(AND('Inserimento dati'!$B$3=$J$2, Tabella3[[#This Row],[MER]]="X"), "X",IF(AND('Inserimento dati'!$B$3=$K$2, Tabella3[[#This Row],[GIO]]="X"), "X", IF(AND('Inserimento dati'!$B$3=$L$2, Tabella3[[#This Row],[VEN]]="X"), "X","")))))</f>
        <v/>
      </c>
      <c r="U698" s="68" t="str">
        <f t="shared" ca="1" si="16"/>
        <v>10226988</v>
      </c>
    </row>
    <row r="699" spans="1:21" ht="75" hidden="1" x14ac:dyDescent="0.25">
      <c r="A699" s="24"/>
      <c r="B699" s="24"/>
      <c r="C699" s="24" t="str">
        <f>IF(OR(Tabella3[[#This Row],[LUN]]="X",Tabella3[[#This Row],[MAR]]="X",Tabella3[[#This Row],[MER]]="X",Tabella3[[#This Row],[GIO]]="X",Tabella3[[#This Row],[VEN]]="X",),"X","")</f>
        <v/>
      </c>
      <c r="D699" s="25" t="s">
        <v>1619</v>
      </c>
      <c r="E699" s="26" t="s">
        <v>3097</v>
      </c>
      <c r="F699" s="26">
        <v>700</v>
      </c>
      <c r="G699" s="26" t="s">
        <v>3098</v>
      </c>
      <c r="H699" s="27"/>
      <c r="I699" s="27"/>
      <c r="J699" s="27"/>
      <c r="K699" s="27"/>
      <c r="L699" s="27"/>
      <c r="M699" s="26" t="s">
        <v>886</v>
      </c>
      <c r="N699" s="25"/>
      <c r="O699" s="25"/>
      <c r="P699" s="26"/>
      <c r="Q699" s="26" t="s">
        <v>3099</v>
      </c>
      <c r="R699" s="28">
        <v>45846</v>
      </c>
      <c r="S699" s="26" t="s">
        <v>44</v>
      </c>
      <c r="T699" s="30" t="str">
        <f ca="1">IF(AND('Inserimento dati'!$B$3=$H$2, Tabella3[[#This Row],[LUN]]="X"), "X",IF(AND('Inserimento dati'!$B$3=$I$2, Tabella3[[#This Row],[MAR]]="X"), "X", IF(AND('Inserimento dati'!$B$3=$J$2, Tabella3[[#This Row],[MER]]="X"), "X",IF(AND('Inserimento dati'!$B$3=$K$2, Tabella3[[#This Row],[GIO]]="X"), "X", IF(AND('Inserimento dati'!$B$3=$L$2, Tabella3[[#This Row],[VEN]]="X"), "X","")))))</f>
        <v/>
      </c>
      <c r="U699" s="68" t="str">
        <f t="shared" ca="1" si="16"/>
        <v>10226807</v>
      </c>
    </row>
    <row r="700" spans="1:21" ht="120" hidden="1" x14ac:dyDescent="0.25">
      <c r="A700" s="24"/>
      <c r="B700" s="24"/>
      <c r="C700" s="24" t="str">
        <f>IF(OR(Tabella3[[#This Row],[LUN]]="X",Tabella3[[#This Row],[MAR]]="X",Tabella3[[#This Row],[MER]]="X",Tabella3[[#This Row],[GIO]]="X",Tabella3[[#This Row],[VEN]]="X",),"X","")</f>
        <v/>
      </c>
      <c r="D700" s="25" t="s">
        <v>1619</v>
      </c>
      <c r="E700" s="26" t="s">
        <v>3100</v>
      </c>
      <c r="F700" s="26">
        <v>800</v>
      </c>
      <c r="G700" s="26" t="s">
        <v>3101</v>
      </c>
      <c r="H700" s="27"/>
      <c r="I700" s="27"/>
      <c r="J700" s="27"/>
      <c r="K700" s="27"/>
      <c r="L700" s="27"/>
      <c r="M700" s="26" t="s">
        <v>886</v>
      </c>
      <c r="N700" s="25"/>
      <c r="O700" s="25"/>
      <c r="P700" s="26"/>
      <c r="Q700" s="26" t="s">
        <v>3102</v>
      </c>
      <c r="R700" s="28">
        <v>45838</v>
      </c>
      <c r="S700" s="26" t="s">
        <v>3103</v>
      </c>
      <c r="T700" s="30" t="str">
        <f ca="1">IF(AND('Inserimento dati'!$B$3=$H$2, Tabella3[[#This Row],[LUN]]="X"), "X",IF(AND('Inserimento dati'!$B$3=$I$2, Tabella3[[#This Row],[MAR]]="X"), "X", IF(AND('Inserimento dati'!$B$3=$J$2, Tabella3[[#This Row],[MER]]="X"), "X",IF(AND('Inserimento dati'!$B$3=$K$2, Tabella3[[#This Row],[GIO]]="X"), "X", IF(AND('Inserimento dati'!$B$3=$L$2, Tabella3[[#This Row],[VEN]]="X"), "X","")))))</f>
        <v/>
      </c>
      <c r="U700" s="68" t="str">
        <f t="shared" ca="1" si="16"/>
        <v>10226576</v>
      </c>
    </row>
    <row r="701" spans="1:21" ht="30" hidden="1" x14ac:dyDescent="0.25">
      <c r="A701" s="24"/>
      <c r="B701" s="24"/>
      <c r="C701" s="24" t="str">
        <f>IF(OR(Tabella3[[#This Row],[LUN]]="X",Tabella3[[#This Row],[MAR]]="X",Tabella3[[#This Row],[MER]]="X",Tabella3[[#This Row],[GIO]]="X",Tabella3[[#This Row],[VEN]]="X",),"X","")</f>
        <v/>
      </c>
      <c r="D701" s="25" t="s">
        <v>1619</v>
      </c>
      <c r="E701" s="26" t="s">
        <v>3232</v>
      </c>
      <c r="F701" s="26">
        <v>800</v>
      </c>
      <c r="G701" s="26" t="s">
        <v>3233</v>
      </c>
      <c r="H701" s="27"/>
      <c r="I701" s="27"/>
      <c r="J701" s="27"/>
      <c r="K701" s="27"/>
      <c r="L701" s="27"/>
      <c r="M701" s="26" t="s">
        <v>886</v>
      </c>
      <c r="N701" s="25"/>
      <c r="O701" s="25"/>
      <c r="P701" s="26"/>
      <c r="Q701" s="26" t="s">
        <v>2643</v>
      </c>
      <c r="R701" s="28">
        <v>45848</v>
      </c>
      <c r="S701" s="26" t="s">
        <v>44</v>
      </c>
      <c r="T701" s="30" t="str">
        <f ca="1">IF(AND('Inserimento dati'!$B$3=$H$2, Tabella3[[#This Row],[LUN]]="X"), "X",IF(AND('Inserimento dati'!$B$3=$I$2, Tabella3[[#This Row],[MAR]]="X"), "X", IF(AND('Inserimento dati'!$B$3=$J$2, Tabella3[[#This Row],[MER]]="X"), "X",IF(AND('Inserimento dati'!$B$3=$K$2, Tabella3[[#This Row],[GIO]]="X"), "X", IF(AND('Inserimento dati'!$B$3=$L$2, Tabella3[[#This Row],[VEN]]="X"), "X","")))))</f>
        <v/>
      </c>
      <c r="U701" s="68" t="str">
        <f t="shared" ca="1" si="16"/>
        <v>10226577</v>
      </c>
    </row>
    <row r="702" spans="1:21" ht="45" hidden="1" x14ac:dyDescent="0.25">
      <c r="A702" s="24"/>
      <c r="B702" s="24">
        <v>3</v>
      </c>
      <c r="C702" s="24" t="str">
        <f>IF(OR(Tabella3[[#This Row],[LUN]]="X",Tabella3[[#This Row],[MAR]]="X",Tabella3[[#This Row],[MER]]="X",Tabella3[[#This Row],[GIO]]="X",Tabella3[[#This Row],[VEN]]="X",),"X","")</f>
        <v/>
      </c>
      <c r="D702" s="25" t="s">
        <v>1619</v>
      </c>
      <c r="E702" s="26" t="s">
        <v>3113</v>
      </c>
      <c r="F702" s="26">
        <v>1400</v>
      </c>
      <c r="G702" s="26" t="s">
        <v>3114</v>
      </c>
      <c r="H702" s="27"/>
      <c r="I702" s="27"/>
      <c r="J702" s="27"/>
      <c r="K702" s="27"/>
      <c r="L702" s="27"/>
      <c r="M702" s="26" t="s">
        <v>886</v>
      </c>
      <c r="N702" s="25"/>
      <c r="O702" s="25" t="s">
        <v>109</v>
      </c>
      <c r="P702" s="25" t="s">
        <v>109</v>
      </c>
      <c r="Q702" s="26" t="s">
        <v>3109</v>
      </c>
      <c r="R702" s="28">
        <v>45824</v>
      </c>
      <c r="S702" s="26" t="s">
        <v>76</v>
      </c>
      <c r="T702" s="30" t="str">
        <f ca="1">IF(AND('Inserimento dati'!$B$3=$H$2, Tabella3[[#This Row],[LUN]]="X"), "X",IF(AND('Inserimento dati'!$B$3=$I$2, Tabella3[[#This Row],[MAR]]="X"), "X", IF(AND('Inserimento dati'!$B$3=$J$2, Tabella3[[#This Row],[MER]]="X"), "X",IF(AND('Inserimento dati'!$B$3=$K$2, Tabella3[[#This Row],[GIO]]="X"), "X", IF(AND('Inserimento dati'!$B$3=$L$2, Tabella3[[#This Row],[VEN]]="X"), "X","")))))</f>
        <v/>
      </c>
      <c r="U702" s="67" t="str">
        <f t="shared" ca="1" si="16"/>
        <v>10224411</v>
      </c>
    </row>
    <row r="703" spans="1:21" ht="30" hidden="1" x14ac:dyDescent="0.25">
      <c r="A703" s="24"/>
      <c r="B703" s="24">
        <v>3</v>
      </c>
      <c r="C703" s="24" t="str">
        <f>IF(OR(Tabella3[[#This Row],[LUN]]="X",Tabella3[[#This Row],[MAR]]="X",Tabella3[[#This Row],[MER]]="X",Tabella3[[#This Row],[GIO]]="X",Tabella3[[#This Row],[VEN]]="X",),"X","")</f>
        <v/>
      </c>
      <c r="D703" s="25" t="s">
        <v>1619</v>
      </c>
      <c r="E703" s="26" t="s">
        <v>3104</v>
      </c>
      <c r="F703" s="26" t="s">
        <v>1683</v>
      </c>
      <c r="G703" s="26" t="s">
        <v>3105</v>
      </c>
      <c r="H703" s="27"/>
      <c r="I703" s="27"/>
      <c r="J703" s="27"/>
      <c r="K703" s="27"/>
      <c r="L703" s="27"/>
      <c r="M703" s="26" t="s">
        <v>886</v>
      </c>
      <c r="N703" s="25" t="s">
        <v>109</v>
      </c>
      <c r="O703" s="25"/>
      <c r="P703" s="26"/>
      <c r="Q703" s="26" t="s">
        <v>3106</v>
      </c>
      <c r="R703" s="28">
        <v>45856</v>
      </c>
      <c r="S703" s="26" t="s">
        <v>44</v>
      </c>
      <c r="T703" s="30" t="str">
        <f ca="1">IF(AND('Inserimento dati'!$B$3=$H$2, Tabella3[[#This Row],[LUN]]="X"), "X",IF(AND('Inserimento dati'!$B$3=$I$2, Tabella3[[#This Row],[MAR]]="X"), "X", IF(AND('Inserimento dati'!$B$3=$J$2, Tabella3[[#This Row],[MER]]="X"), "X",IF(AND('Inserimento dati'!$B$3=$K$2, Tabella3[[#This Row],[GIO]]="X"), "X", IF(AND('Inserimento dati'!$B$3=$L$2, Tabella3[[#This Row],[VEN]]="X"), "X","")))))</f>
        <v/>
      </c>
      <c r="U703" s="67" t="str">
        <f t="shared" ca="1" si="16"/>
        <v>10217843</v>
      </c>
    </row>
    <row r="704" spans="1:21" ht="45" hidden="1" x14ac:dyDescent="0.25">
      <c r="A704" s="24"/>
      <c r="B704" s="24">
        <v>3</v>
      </c>
      <c r="C704" s="24" t="str">
        <f>IF(OR(Tabella3[[#This Row],[LUN]]="X",Tabella3[[#This Row],[MAR]]="X",Tabella3[[#This Row],[MER]]="X",Tabella3[[#This Row],[GIO]]="X",Tabella3[[#This Row],[VEN]]="X",),"X","")</f>
        <v/>
      </c>
      <c r="D704" s="25" t="s">
        <v>1619</v>
      </c>
      <c r="E704" s="26" t="s">
        <v>3107</v>
      </c>
      <c r="F704" s="26">
        <v>1400</v>
      </c>
      <c r="G704" s="26" t="s">
        <v>3108</v>
      </c>
      <c r="H704" s="27"/>
      <c r="I704" s="27"/>
      <c r="J704" s="27"/>
      <c r="K704" s="27"/>
      <c r="L704" s="27"/>
      <c r="M704" s="26" t="s">
        <v>886</v>
      </c>
      <c r="N704" s="25"/>
      <c r="O704" s="25" t="s">
        <v>109</v>
      </c>
      <c r="P704" s="25" t="s">
        <v>109</v>
      </c>
      <c r="Q704" s="26" t="s">
        <v>3109</v>
      </c>
      <c r="R704" s="28">
        <v>45824</v>
      </c>
      <c r="S704" s="26" t="s">
        <v>76</v>
      </c>
      <c r="T704" s="74" t="str">
        <f ca="1">IF(AND('Inserimento dati'!$B$3=$H$2, Tabella3[[#This Row],[LUN]]="X"), "X",IF(AND('Inserimento dati'!$B$3=$I$2, Tabella3[[#This Row],[MAR]]="X"), "X", IF(AND('Inserimento dati'!$B$3=$J$2, Tabella3[[#This Row],[MER]]="X"), "X",IF(AND('Inserimento dati'!$B$3=$K$2, Tabella3[[#This Row],[GIO]]="X"), "X", IF(AND('Inserimento dati'!$B$3=$L$2, Tabella3[[#This Row],[VEN]]="X"), "X","")))))</f>
        <v/>
      </c>
      <c r="U704" s="67" t="str">
        <f t="shared" ca="1" si="16"/>
        <v>10224410</v>
      </c>
    </row>
    <row r="705" spans="1:21" ht="30" hidden="1" x14ac:dyDescent="0.25">
      <c r="A705" s="24"/>
      <c r="B705" s="24">
        <v>2</v>
      </c>
      <c r="C705" s="24" t="str">
        <f>IF(OR(Tabella3[[#This Row],[LUN]]="X",Tabella3[[#This Row],[MAR]]="X",Tabella3[[#This Row],[MER]]="X",Tabella3[[#This Row],[GIO]]="X",Tabella3[[#This Row],[VEN]]="X",),"X","")</f>
        <v/>
      </c>
      <c r="D705" s="25" t="s">
        <v>1619</v>
      </c>
      <c r="E705" s="26" t="s">
        <v>3021</v>
      </c>
      <c r="F705" s="26">
        <v>1800</v>
      </c>
      <c r="G705" s="26" t="s">
        <v>3022</v>
      </c>
      <c r="H705" s="27"/>
      <c r="I705" s="27"/>
      <c r="J705" s="27"/>
      <c r="K705" s="27"/>
      <c r="L705" s="27"/>
      <c r="M705" s="26" t="s">
        <v>886</v>
      </c>
      <c r="N705" s="25"/>
      <c r="O705" s="25"/>
      <c r="P705" s="26"/>
      <c r="Q705" s="26" t="s">
        <v>3023</v>
      </c>
      <c r="R705" s="28">
        <v>45824</v>
      </c>
      <c r="S705" s="26" t="s">
        <v>157</v>
      </c>
      <c r="T705" s="74" t="str">
        <f ca="1">IF(AND('Inserimento dati'!$B$3=$H$2, Tabella3[[#This Row],[LUN]]="X"), "X",IF(AND('Inserimento dati'!$B$3=$I$2, Tabella3[[#This Row],[MAR]]="X"), "X", IF(AND('Inserimento dati'!$B$3=$J$2, Tabella3[[#This Row],[MER]]="X"), "X",IF(AND('Inserimento dati'!$B$3=$K$2, Tabella3[[#This Row],[GIO]]="X"), "X", IF(AND('Inserimento dati'!$B$3=$L$2, Tabella3[[#This Row],[VEN]]="X"), "X","")))))</f>
        <v/>
      </c>
      <c r="U705" s="67" t="str">
        <f t="shared" ca="1" si="16"/>
        <v>10223641</v>
      </c>
    </row>
    <row r="706" spans="1:21" ht="45" hidden="1" x14ac:dyDescent="0.25">
      <c r="A706" s="24"/>
      <c r="B706" s="24">
        <v>3</v>
      </c>
      <c r="C706" s="24" t="str">
        <f>IF(OR(Tabella3[[#This Row],[LUN]]="X",Tabella3[[#This Row],[MAR]]="X",Tabella3[[#This Row],[MER]]="X",Tabella3[[#This Row],[GIO]]="X",Tabella3[[#This Row],[VEN]]="X",),"X","")</f>
        <v/>
      </c>
      <c r="D706" s="25" t="s">
        <v>1619</v>
      </c>
      <c r="E706" s="26" t="s">
        <v>3110</v>
      </c>
      <c r="F706" s="26" t="s">
        <v>1773</v>
      </c>
      <c r="G706" s="26" t="s">
        <v>3111</v>
      </c>
      <c r="H706" s="27"/>
      <c r="I706" s="27"/>
      <c r="J706" s="27"/>
      <c r="K706" s="27"/>
      <c r="L706" s="27"/>
      <c r="M706" s="26" t="s">
        <v>886</v>
      </c>
      <c r="N706" s="25"/>
      <c r="O706" s="25"/>
      <c r="P706" s="26"/>
      <c r="Q706" s="26" t="s">
        <v>3112</v>
      </c>
      <c r="R706" s="28"/>
      <c r="S706" s="26"/>
      <c r="T706" s="74" t="str">
        <f ca="1">IF(AND('Inserimento dati'!$B$3=$H$2, Tabella3[[#This Row],[LUN]]="X"), "X",IF(AND('Inserimento dati'!$B$3=$I$2, Tabella3[[#This Row],[MAR]]="X"), "X", IF(AND('Inserimento dati'!$B$3=$J$2, Tabella3[[#This Row],[MER]]="X"), "X",IF(AND('Inserimento dati'!$B$3=$K$2, Tabella3[[#This Row],[GIO]]="X"), "X", IF(AND('Inserimento dati'!$B$3=$L$2, Tabella3[[#This Row],[VEN]]="X"), "X","")))))</f>
        <v/>
      </c>
      <c r="U706" s="67" t="str">
        <f t="shared" ca="1" si="16"/>
        <v>10224189</v>
      </c>
    </row>
    <row r="707" spans="1:21" ht="30" hidden="1" x14ac:dyDescent="0.25">
      <c r="A707" s="24"/>
      <c r="B707" s="24">
        <v>4</v>
      </c>
      <c r="C707" s="24" t="str">
        <f>IF(OR(Tabella3[[#This Row],[LUN]]="X",Tabella3[[#This Row],[MAR]]="X",Tabella3[[#This Row],[MER]]="X",Tabella3[[#This Row],[GIO]]="X",Tabella3[[#This Row],[VEN]]="X",),"X","")</f>
        <v/>
      </c>
      <c r="D707" s="25" t="s">
        <v>1619</v>
      </c>
      <c r="E707" s="26" t="s">
        <v>3115</v>
      </c>
      <c r="F707" s="26" t="s">
        <v>1631</v>
      </c>
      <c r="G707" s="26" t="s">
        <v>3116</v>
      </c>
      <c r="H707" s="27"/>
      <c r="I707" s="27"/>
      <c r="J707" s="27"/>
      <c r="K707" s="27"/>
      <c r="L707" s="27"/>
      <c r="M707" s="26" t="s">
        <v>886</v>
      </c>
      <c r="N707" s="25"/>
      <c r="O707" s="25"/>
      <c r="P707" s="26"/>
      <c r="Q707" s="26" t="s">
        <v>3117</v>
      </c>
      <c r="R707" s="28">
        <v>45791</v>
      </c>
      <c r="S707" s="26" t="s">
        <v>44</v>
      </c>
      <c r="T707" s="74" t="str">
        <f ca="1">IF(AND('Inserimento dati'!$B$3=$H$2, Tabella3[[#This Row],[LUN]]="X"), "X",IF(AND('Inserimento dati'!$B$3=$I$2, Tabella3[[#This Row],[MAR]]="X"), "X", IF(AND('Inserimento dati'!$B$3=$J$2, Tabella3[[#This Row],[MER]]="X"), "X",IF(AND('Inserimento dati'!$B$3=$K$2, Tabella3[[#This Row],[GIO]]="X"), "X", IF(AND('Inserimento dati'!$B$3=$L$2, Tabella3[[#This Row],[VEN]]="X"), "X","")))))</f>
        <v/>
      </c>
      <c r="U707" s="83" t="str">
        <f t="shared" ca="1" si="16"/>
        <v>10223786</v>
      </c>
    </row>
    <row r="708" spans="1:21" ht="30" hidden="1" x14ac:dyDescent="0.25">
      <c r="A708" s="24"/>
      <c r="B708" s="24">
        <v>2</v>
      </c>
      <c r="C708" s="24" t="str">
        <f>IF(OR(Tabella3[[#This Row],[LUN]]="X",Tabella3[[#This Row],[MAR]]="X",Tabella3[[#This Row],[MER]]="X",Tabella3[[#This Row],[GIO]]="X",Tabella3[[#This Row],[VEN]]="X",),"X","")</f>
        <v/>
      </c>
      <c r="D708" s="25" t="s">
        <v>1619</v>
      </c>
      <c r="E708" s="26" t="s">
        <v>3017</v>
      </c>
      <c r="F708" s="26">
        <v>1800</v>
      </c>
      <c r="G708" s="26" t="s">
        <v>3018</v>
      </c>
      <c r="H708" s="27"/>
      <c r="I708" s="27"/>
      <c r="J708" s="27"/>
      <c r="K708" s="27"/>
      <c r="L708" s="27"/>
      <c r="M708" s="26" t="s">
        <v>886</v>
      </c>
      <c r="N708" s="25"/>
      <c r="O708" s="25"/>
      <c r="P708" s="26"/>
      <c r="Q708" s="26" t="s">
        <v>3019</v>
      </c>
      <c r="R708" s="28">
        <v>45855</v>
      </c>
      <c r="S708" s="26" t="s">
        <v>35</v>
      </c>
      <c r="T708" s="74" t="str">
        <f ca="1">IF(AND('Inserimento dati'!$B$3=$H$2, Tabella3[[#This Row],[LUN]]="X"), "X",IF(AND('Inserimento dati'!$B$3=$I$2, Tabella3[[#This Row],[MAR]]="X"), "X", IF(AND('Inserimento dati'!$B$3=$J$2, Tabella3[[#This Row],[MER]]="X"), "X",IF(AND('Inserimento dati'!$B$3=$K$2, Tabella3[[#This Row],[GIO]]="X"), "X", IF(AND('Inserimento dati'!$B$3=$L$2, Tabella3[[#This Row],[VEN]]="X"), "X","")))))</f>
        <v/>
      </c>
      <c r="U708" s="83" t="str">
        <f t="shared" ref="U708:U739" ca="1" si="17">IFERROR(MID(G708,_xlfn.AGGREGATE(15,6,(ROW(INDIRECT("1:"&amp;LEN(G708)-7)))/(ISNUMBER(--MID(G708,ROW(INDIRECT("1:"&amp;LEN(G708)-7)),8))),1),8),"")</f>
        <v>10223642</v>
      </c>
    </row>
    <row r="709" spans="1:21" ht="30" hidden="1" x14ac:dyDescent="0.25">
      <c r="A709" s="24"/>
      <c r="B709" s="24">
        <v>2</v>
      </c>
      <c r="C709" s="24" t="str">
        <f>IF(OR(Tabella3[[#This Row],[LUN]]="X",Tabella3[[#This Row],[MAR]]="X",Tabella3[[#This Row],[MER]]="X",Tabella3[[#This Row],[GIO]]="X",Tabella3[[#This Row],[VEN]]="X",),"X","")</f>
        <v/>
      </c>
      <c r="D709" s="25" t="s">
        <v>1619</v>
      </c>
      <c r="E709" s="26" t="s">
        <v>3091</v>
      </c>
      <c r="F709" s="26">
        <v>1100</v>
      </c>
      <c r="G709" s="26" t="s">
        <v>3092</v>
      </c>
      <c r="H709" s="27"/>
      <c r="I709" s="27"/>
      <c r="J709" s="27"/>
      <c r="K709" s="27"/>
      <c r="L709" s="27"/>
      <c r="M709" s="26" t="s">
        <v>886</v>
      </c>
      <c r="N709" s="25"/>
      <c r="O709" s="25" t="s">
        <v>109</v>
      </c>
      <c r="P709" s="26" t="s">
        <v>109</v>
      </c>
      <c r="Q709" s="26" t="s">
        <v>3093</v>
      </c>
      <c r="R709" s="28">
        <v>45814</v>
      </c>
      <c r="S709" s="26" t="s">
        <v>76</v>
      </c>
      <c r="T709" s="76" t="str">
        <f ca="1">IF(AND('Inserimento dati'!$B$3=$H$2, Tabella3[[#This Row],[LUN]]="X"), "X",IF(AND('Inserimento dati'!$B$3=$I$2, Tabella3[[#This Row],[MAR]]="X"), "X", IF(AND('Inserimento dati'!$B$3=$J$2, Tabella3[[#This Row],[MER]]="X"), "X",IF(AND('Inserimento dati'!$B$3=$K$2, Tabella3[[#This Row],[GIO]]="X"), "X", IF(AND('Inserimento dati'!$B$3=$L$2, Tabella3[[#This Row],[VEN]]="X"), "X","")))))</f>
        <v/>
      </c>
      <c r="U709" s="83" t="str">
        <f t="shared" ca="1" si="17"/>
        <v>10223633</v>
      </c>
    </row>
    <row r="710" spans="1:21" ht="30" hidden="1" x14ac:dyDescent="0.25">
      <c r="A710" s="24"/>
      <c r="B710" s="24">
        <v>2</v>
      </c>
      <c r="C710" s="24" t="str">
        <f>IF(OR(Tabella3[[#This Row],[LUN]]="X",Tabella3[[#This Row],[MAR]]="X",Tabella3[[#This Row],[MER]]="X",Tabella3[[#This Row],[GIO]]="X",Tabella3[[#This Row],[VEN]]="X",),"X","")</f>
        <v/>
      </c>
      <c r="D710" s="25" t="s">
        <v>1619</v>
      </c>
      <c r="E710" s="26" t="s">
        <v>3024</v>
      </c>
      <c r="F710" s="26" t="s">
        <v>1648</v>
      </c>
      <c r="G710" s="26" t="s">
        <v>3025</v>
      </c>
      <c r="H710" s="27"/>
      <c r="I710" s="27"/>
      <c r="J710" s="27"/>
      <c r="K710" s="27"/>
      <c r="L710" s="27"/>
      <c r="M710" s="26" t="s">
        <v>886</v>
      </c>
      <c r="N710" s="25" t="s">
        <v>109</v>
      </c>
      <c r="O710" s="25"/>
      <c r="P710" s="26"/>
      <c r="Q710" s="26" t="s">
        <v>3026</v>
      </c>
      <c r="R710" s="28">
        <v>45782</v>
      </c>
      <c r="S710" s="26" t="s">
        <v>457</v>
      </c>
      <c r="T710" s="77" t="str">
        <f ca="1">IF(AND('Inserimento dati'!$B$3=$H$2, Tabella3[[#This Row],[LUN]]="X"), "X",IF(AND('Inserimento dati'!$B$3=$I$2, Tabella3[[#This Row],[MAR]]="X"), "X", IF(AND('Inserimento dati'!$B$3=$J$2, Tabella3[[#This Row],[MER]]="X"), "X",IF(AND('Inserimento dati'!$B$3=$K$2, Tabella3[[#This Row],[GIO]]="X"), "X", IF(AND('Inserimento dati'!$B$3=$L$2, Tabella3[[#This Row],[VEN]]="X"), "X","")))))</f>
        <v/>
      </c>
      <c r="U710" s="83" t="str">
        <f t="shared" ca="1" si="17"/>
        <v>10221652</v>
      </c>
    </row>
    <row r="711" spans="1:21" ht="30" hidden="1" x14ac:dyDescent="0.25">
      <c r="A711" s="24"/>
      <c r="B711" s="24">
        <v>2</v>
      </c>
      <c r="C711" s="24" t="str">
        <f>IF(OR(Tabella3[[#This Row],[LUN]]="X",Tabella3[[#This Row],[MAR]]="X",Tabella3[[#This Row],[MER]]="X",Tabella3[[#This Row],[GIO]]="X",Tabella3[[#This Row],[VEN]]="X",),"X","")</f>
        <v/>
      </c>
      <c r="D711" s="25" t="s">
        <v>1619</v>
      </c>
      <c r="E711" s="26" t="s">
        <v>3027</v>
      </c>
      <c r="F711" s="26" t="s">
        <v>1648</v>
      </c>
      <c r="G711" s="26" t="s">
        <v>3028</v>
      </c>
      <c r="H711" s="27"/>
      <c r="I711" s="27"/>
      <c r="J711" s="27"/>
      <c r="K711" s="27"/>
      <c r="L711" s="27"/>
      <c r="M711" s="26" t="s">
        <v>886</v>
      </c>
      <c r="N711" s="25" t="s">
        <v>109</v>
      </c>
      <c r="O711" s="25"/>
      <c r="P711" s="26"/>
      <c r="Q711" s="26" t="s">
        <v>3026</v>
      </c>
      <c r="R711" s="28">
        <v>45782</v>
      </c>
      <c r="S711" s="26" t="s">
        <v>457</v>
      </c>
      <c r="T711" s="77" t="str">
        <f ca="1">IF(AND('Inserimento dati'!$B$3=$H$2, Tabella3[[#This Row],[LUN]]="X"), "X",IF(AND('Inserimento dati'!$B$3=$I$2, Tabella3[[#This Row],[MAR]]="X"), "X", IF(AND('Inserimento dati'!$B$3=$J$2, Tabella3[[#This Row],[MER]]="X"), "X",IF(AND('Inserimento dati'!$B$3=$K$2, Tabella3[[#This Row],[GIO]]="X"), "X", IF(AND('Inserimento dati'!$B$3=$L$2, Tabella3[[#This Row],[VEN]]="X"), "X","")))))</f>
        <v/>
      </c>
      <c r="U711" s="83" t="str">
        <f t="shared" ca="1" si="17"/>
        <v>10221651</v>
      </c>
    </row>
    <row r="712" spans="1:21" ht="135" hidden="1" x14ac:dyDescent="0.25">
      <c r="A712" s="24"/>
      <c r="B712" s="24">
        <v>1</v>
      </c>
      <c r="C712" s="24" t="str">
        <f>IF(OR(Tabella3[[#This Row],[LUN]]="X",Tabella3[[#This Row],[MAR]]="X",Tabella3[[#This Row],[MER]]="X",Tabella3[[#This Row],[GIO]]="X",Tabella3[[#This Row],[VEN]]="X",),"X","")</f>
        <v/>
      </c>
      <c r="D712" s="25" t="s">
        <v>1619</v>
      </c>
      <c r="E712" s="26" t="s">
        <v>3014</v>
      </c>
      <c r="F712" s="26" t="s">
        <v>1648</v>
      </c>
      <c r="G712" s="26" t="s">
        <v>3015</v>
      </c>
      <c r="H712" s="27"/>
      <c r="I712" s="27"/>
      <c r="J712" s="27"/>
      <c r="K712" s="27"/>
      <c r="L712" s="27"/>
      <c r="M712" s="26" t="s">
        <v>886</v>
      </c>
      <c r="N712" s="25" t="s">
        <v>109</v>
      </c>
      <c r="O712" s="25"/>
      <c r="P712" s="26"/>
      <c r="Q712" s="26" t="s">
        <v>3016</v>
      </c>
      <c r="R712" s="28">
        <v>45817</v>
      </c>
      <c r="S712" s="26" t="s">
        <v>2859</v>
      </c>
      <c r="T712" s="77" t="str">
        <f ca="1">IF(AND('Inserimento dati'!$B$3=$H$2, Tabella3[[#This Row],[LUN]]="X"), "X",IF(AND('Inserimento dati'!$B$3=$I$2, Tabella3[[#This Row],[MAR]]="X"), "X", IF(AND('Inserimento dati'!$B$3=$J$2, Tabella3[[#This Row],[MER]]="X"), "X",IF(AND('Inserimento dati'!$B$3=$K$2, Tabella3[[#This Row],[GIO]]="X"), "X", IF(AND('Inserimento dati'!$B$3=$L$2, Tabella3[[#This Row],[VEN]]="X"), "X","")))))</f>
        <v/>
      </c>
      <c r="U712" s="83" t="str">
        <f t="shared" ca="1" si="17"/>
        <v/>
      </c>
    </row>
    <row r="713" spans="1:21" ht="45" hidden="1" x14ac:dyDescent="0.25">
      <c r="A713" s="24"/>
      <c r="B713" s="24">
        <v>4</v>
      </c>
      <c r="C713" s="24" t="str">
        <f>IF(OR(Tabella3[[#This Row],[LUN]]="X",Tabella3[[#This Row],[MAR]]="X",Tabella3[[#This Row],[MER]]="X",Tabella3[[#This Row],[GIO]]="X",Tabella3[[#This Row],[VEN]]="X",),"X","")</f>
        <v/>
      </c>
      <c r="D713" s="25" t="s">
        <v>1619</v>
      </c>
      <c r="E713" s="26" t="s">
        <v>3132</v>
      </c>
      <c r="F713" s="26">
        <v>1800</v>
      </c>
      <c r="G713" s="26" t="s">
        <v>3133</v>
      </c>
      <c r="H713" s="27"/>
      <c r="I713" s="27"/>
      <c r="J713" s="27"/>
      <c r="K713" s="27"/>
      <c r="L713" s="27"/>
      <c r="M713" s="26" t="s">
        <v>886</v>
      </c>
      <c r="N713" s="25"/>
      <c r="O713" s="25"/>
      <c r="P713" s="26"/>
      <c r="Q713" s="26" t="s">
        <v>3134</v>
      </c>
      <c r="R713" s="28">
        <v>45756</v>
      </c>
      <c r="S713" s="26" t="s">
        <v>508</v>
      </c>
      <c r="T713" s="77" t="str">
        <f ca="1">IF(AND('Inserimento dati'!$B$3=$H$2, Tabella3[[#This Row],[LUN]]="X"), "X",IF(AND('Inserimento dati'!$B$3=$I$2, Tabella3[[#This Row],[MAR]]="X"), "X", IF(AND('Inserimento dati'!$B$3=$J$2, Tabella3[[#This Row],[MER]]="X"), "X",IF(AND('Inserimento dati'!$B$3=$K$2, Tabella3[[#This Row],[GIO]]="X"), "X", IF(AND('Inserimento dati'!$B$3=$L$2, Tabella3[[#This Row],[VEN]]="X"), "X","")))))</f>
        <v/>
      </c>
      <c r="U713" s="83" t="str">
        <f t="shared" ca="1" si="17"/>
        <v/>
      </c>
    </row>
    <row r="714" spans="1:21" ht="23.25" hidden="1" x14ac:dyDescent="0.25">
      <c r="A714" s="24"/>
      <c r="B714" s="24">
        <v>4</v>
      </c>
      <c r="C714" s="24" t="str">
        <f>IF(OR(Tabella3[[#This Row],[LUN]]="X",Tabella3[[#This Row],[MAR]]="X",Tabella3[[#This Row],[MER]]="X",Tabella3[[#This Row],[GIO]]="X",Tabella3[[#This Row],[VEN]]="X",),"X","")</f>
        <v/>
      </c>
      <c r="D714" s="25" t="s">
        <v>1619</v>
      </c>
      <c r="E714" s="26" t="s">
        <v>3126</v>
      </c>
      <c r="F714" s="26" t="s">
        <v>1683</v>
      </c>
      <c r="G714" s="26" t="s">
        <v>3127</v>
      </c>
      <c r="H714" s="27"/>
      <c r="I714" s="27"/>
      <c r="J714" s="27"/>
      <c r="K714" s="27"/>
      <c r="L714" s="27"/>
      <c r="M714" s="26" t="s">
        <v>886</v>
      </c>
      <c r="N714" s="25"/>
      <c r="O714" s="25"/>
      <c r="P714" s="26"/>
      <c r="Q714" s="26" t="s">
        <v>3128</v>
      </c>
      <c r="R714" s="28"/>
      <c r="S714" s="28"/>
      <c r="T714" s="24" t="str">
        <f ca="1">IF(AND('Inserimento dati'!$B$3=$H$2, Tabella3[[#This Row],[LUN]]="X"), "X",IF(AND('Inserimento dati'!$B$3=$I$2, Tabella3[[#This Row],[MAR]]="X"), "X", IF(AND('Inserimento dati'!$B$3=$J$2, Tabella3[[#This Row],[MER]]="X"), "X",IF(AND('Inserimento dati'!$B$3=$K$2, Tabella3[[#This Row],[GIO]]="X"), "X", IF(AND('Inserimento dati'!$B$3=$L$2, Tabella3[[#This Row],[VEN]]="X"), "X","")))))</f>
        <v/>
      </c>
      <c r="U714" s="83" t="str">
        <f t="shared" ca="1" si="17"/>
        <v>10215992</v>
      </c>
    </row>
    <row r="715" spans="1:21" ht="30" hidden="1" x14ac:dyDescent="0.25">
      <c r="A715" s="24"/>
      <c r="B715" s="24">
        <v>4</v>
      </c>
      <c r="C715" s="24" t="str">
        <f>IF(OR(Tabella3[[#This Row],[LUN]]="X",Tabella3[[#This Row],[MAR]]="X",Tabella3[[#This Row],[MER]]="X",Tabella3[[#This Row],[GIO]]="X",Tabella3[[#This Row],[VEN]]="X",),"X","")</f>
        <v/>
      </c>
      <c r="D715" s="25" t="s">
        <v>1619</v>
      </c>
      <c r="E715" s="26" t="s">
        <v>3121</v>
      </c>
      <c r="F715" s="26">
        <v>800</v>
      </c>
      <c r="G715" s="26" t="s">
        <v>3122</v>
      </c>
      <c r="H715" s="27"/>
      <c r="I715" s="27"/>
      <c r="J715" s="27"/>
      <c r="K715" s="27"/>
      <c r="L715" s="27"/>
      <c r="M715" s="26" t="s">
        <v>886</v>
      </c>
      <c r="N715" s="25"/>
      <c r="O715" s="25"/>
      <c r="P715" s="26"/>
      <c r="Q715" s="26"/>
      <c r="R715" s="28"/>
      <c r="S715" s="26"/>
      <c r="T715" s="77" t="str">
        <f ca="1">IF(AND('Inserimento dati'!$B$3=$H$2, Tabella3[[#This Row],[LUN]]="X"), "X",IF(AND('Inserimento dati'!$B$3=$I$2, Tabella3[[#This Row],[MAR]]="X"), "X", IF(AND('Inserimento dati'!$B$3=$J$2, Tabella3[[#This Row],[MER]]="X"), "X",IF(AND('Inserimento dati'!$B$3=$K$2, Tabella3[[#This Row],[GIO]]="X"), "X", IF(AND('Inserimento dati'!$B$3=$L$2, Tabella3[[#This Row],[VEN]]="X"), "X","")))))</f>
        <v/>
      </c>
      <c r="U715" s="83" t="str">
        <f t="shared" ca="1" si="17"/>
        <v>10220466</v>
      </c>
    </row>
    <row r="716" spans="1:21" ht="30" hidden="1" x14ac:dyDescent="0.25">
      <c r="A716" s="24"/>
      <c r="B716" s="24">
        <v>4</v>
      </c>
      <c r="C716" s="24" t="str">
        <f>IF(OR(Tabella3[[#This Row],[LUN]]="X",Tabella3[[#This Row],[MAR]]="X",Tabella3[[#This Row],[MER]]="X",Tabella3[[#This Row],[GIO]]="X",Tabella3[[#This Row],[VEN]]="X",),"X","")</f>
        <v/>
      </c>
      <c r="D716" s="25" t="s">
        <v>1619</v>
      </c>
      <c r="E716" s="26" t="s">
        <v>3118</v>
      </c>
      <c r="F716" s="26">
        <v>1400</v>
      </c>
      <c r="G716" s="26" t="s">
        <v>3119</v>
      </c>
      <c r="H716" s="27"/>
      <c r="I716" s="27"/>
      <c r="J716" s="27"/>
      <c r="K716" s="27"/>
      <c r="L716" s="27"/>
      <c r="M716" s="26" t="s">
        <v>886</v>
      </c>
      <c r="N716" s="25" t="s">
        <v>109</v>
      </c>
      <c r="O716" s="25"/>
      <c r="P716" s="26"/>
      <c r="Q716" s="26" t="s">
        <v>3120</v>
      </c>
      <c r="R716" s="28"/>
      <c r="S716" s="26"/>
      <c r="T716" s="77" t="str">
        <f ca="1">IF(AND('Inserimento dati'!$B$3=$H$2, Tabella3[[#This Row],[LUN]]="X"), "X",IF(AND('Inserimento dati'!$B$3=$I$2, Tabella3[[#This Row],[MAR]]="X"), "X", IF(AND('Inserimento dati'!$B$3=$J$2, Tabella3[[#This Row],[MER]]="X"), "X",IF(AND('Inserimento dati'!$B$3=$K$2, Tabella3[[#This Row],[GIO]]="X"), "X", IF(AND('Inserimento dati'!$B$3=$L$2, Tabella3[[#This Row],[VEN]]="X"), "X","")))))</f>
        <v/>
      </c>
      <c r="U716" s="83" t="str">
        <f t="shared" ca="1" si="17"/>
        <v>10217184</v>
      </c>
    </row>
    <row r="717" spans="1:21" ht="30" hidden="1" x14ac:dyDescent="0.25">
      <c r="A717" s="24"/>
      <c r="B717" s="24">
        <v>4</v>
      </c>
      <c r="C717" s="24" t="str">
        <f>IF(OR(Tabella3[[#This Row],[LUN]]="X",Tabella3[[#This Row],[MAR]]="X",Tabella3[[#This Row],[MER]]="X",Tabella3[[#This Row],[GIO]]="X",Tabella3[[#This Row],[VEN]]="X",),"X","")</f>
        <v/>
      </c>
      <c r="D717" s="25" t="s">
        <v>1619</v>
      </c>
      <c r="E717" s="26" t="s">
        <v>3123</v>
      </c>
      <c r="F717" s="26" t="s">
        <v>1747</v>
      </c>
      <c r="G717" s="26" t="s">
        <v>3124</v>
      </c>
      <c r="H717" s="27"/>
      <c r="I717" s="27"/>
      <c r="J717" s="27"/>
      <c r="K717" s="27"/>
      <c r="L717" s="27"/>
      <c r="M717" s="26" t="s">
        <v>886</v>
      </c>
      <c r="N717" s="25" t="s">
        <v>109</v>
      </c>
      <c r="O717" s="25"/>
      <c r="P717" s="26"/>
      <c r="Q717" s="26" t="s">
        <v>3125</v>
      </c>
      <c r="R717" s="28">
        <v>45775</v>
      </c>
      <c r="S717" s="26" t="s">
        <v>72</v>
      </c>
      <c r="T717" s="77" t="str">
        <f ca="1">IF(AND('Inserimento dati'!$B$3=$H$2, Tabella3[[#This Row],[LUN]]="X"), "X",IF(AND('Inserimento dati'!$B$3=$I$2, Tabella3[[#This Row],[MAR]]="X"), "X", IF(AND('Inserimento dati'!$B$3=$J$2, Tabella3[[#This Row],[MER]]="X"), "X",IF(AND('Inserimento dati'!$B$3=$K$2, Tabella3[[#This Row],[GIO]]="X"), "X", IF(AND('Inserimento dati'!$B$3=$L$2, Tabella3[[#This Row],[VEN]]="X"), "X","")))))</f>
        <v/>
      </c>
      <c r="U717" s="83" t="str">
        <f t="shared" ca="1" si="17"/>
        <v>10218827</v>
      </c>
    </row>
    <row r="718" spans="1:21" ht="30" hidden="1" x14ac:dyDescent="0.25">
      <c r="A718" s="24"/>
      <c r="B718" s="24">
        <v>4</v>
      </c>
      <c r="C718" s="24" t="str">
        <f>IF(OR(Tabella3[[#This Row],[LUN]]="X",Tabella3[[#This Row],[MAR]]="X",Tabella3[[#This Row],[MER]]="X",Tabella3[[#This Row],[GIO]]="X",Tabella3[[#This Row],[VEN]]="X",),"X","")</f>
        <v/>
      </c>
      <c r="D718" s="25" t="s">
        <v>1619</v>
      </c>
      <c r="E718" s="26" t="s">
        <v>3141</v>
      </c>
      <c r="F718" s="26">
        <v>800</v>
      </c>
      <c r="G718" s="26" t="s">
        <v>3142</v>
      </c>
      <c r="H718" s="27"/>
      <c r="I718" s="27"/>
      <c r="J718" s="27"/>
      <c r="K718" s="27"/>
      <c r="L718" s="27"/>
      <c r="M718" s="26" t="s">
        <v>886</v>
      </c>
      <c r="N718" s="25"/>
      <c r="O718" s="25"/>
      <c r="P718" s="26"/>
      <c r="Q718" s="26" t="s">
        <v>3143</v>
      </c>
      <c r="R718" s="28">
        <v>45719</v>
      </c>
      <c r="S718" s="26" t="s">
        <v>1838</v>
      </c>
      <c r="T718" s="77" t="str">
        <f ca="1">IF(AND('Inserimento dati'!$B$3=$H$2, Tabella3[[#This Row],[LUN]]="X"), "X",IF(AND('Inserimento dati'!$B$3=$I$2, Tabella3[[#This Row],[MAR]]="X"), "X", IF(AND('Inserimento dati'!$B$3=$J$2, Tabella3[[#This Row],[MER]]="X"), "X",IF(AND('Inserimento dati'!$B$3=$K$2, Tabella3[[#This Row],[GIO]]="X"), "X", IF(AND('Inserimento dati'!$B$3=$L$2, Tabella3[[#This Row],[VEN]]="X"), "X","")))))</f>
        <v/>
      </c>
      <c r="U718" s="83" t="str">
        <f t="shared" ca="1" si="17"/>
        <v/>
      </c>
    </row>
    <row r="719" spans="1:21" ht="30" hidden="1" x14ac:dyDescent="0.25">
      <c r="A719" s="24"/>
      <c r="B719" s="24">
        <v>4</v>
      </c>
      <c r="C719" s="24" t="str">
        <f>IF(OR(Tabella3[[#This Row],[LUN]]="X",Tabella3[[#This Row],[MAR]]="X",Tabella3[[#This Row],[MER]]="X",Tabella3[[#This Row],[GIO]]="X",Tabella3[[#This Row],[VEN]]="X",),"X","")</f>
        <v/>
      </c>
      <c r="D719" s="25" t="s">
        <v>1619</v>
      </c>
      <c r="E719" s="26" t="s">
        <v>3138</v>
      </c>
      <c r="F719" s="26">
        <v>1100</v>
      </c>
      <c r="G719" s="26" t="s">
        <v>3139</v>
      </c>
      <c r="H719" s="27"/>
      <c r="I719" s="27"/>
      <c r="J719" s="27"/>
      <c r="K719" s="27"/>
      <c r="L719" s="27"/>
      <c r="M719" s="26" t="s">
        <v>886</v>
      </c>
      <c r="N719" s="25"/>
      <c r="O719" s="25"/>
      <c r="P719" s="26"/>
      <c r="Q719" s="26" t="s">
        <v>3140</v>
      </c>
      <c r="R719" s="28">
        <v>45720</v>
      </c>
      <c r="S719" s="26" t="s">
        <v>1838</v>
      </c>
      <c r="T719" s="77" t="str">
        <f ca="1">IF(AND('Inserimento dati'!$B$3=$H$2, Tabella3[[#This Row],[LUN]]="X"), "X",IF(AND('Inserimento dati'!$B$3=$I$2, Tabella3[[#This Row],[MAR]]="X"), "X", IF(AND('Inserimento dati'!$B$3=$J$2, Tabella3[[#This Row],[MER]]="X"), "X",IF(AND('Inserimento dati'!$B$3=$K$2, Tabella3[[#This Row],[GIO]]="X"), "X", IF(AND('Inserimento dati'!$B$3=$L$2, Tabella3[[#This Row],[VEN]]="X"), "X","")))))</f>
        <v/>
      </c>
      <c r="U719" s="83" t="str">
        <f t="shared" ca="1" si="17"/>
        <v/>
      </c>
    </row>
    <row r="720" spans="1:21" ht="30" hidden="1" x14ac:dyDescent="0.25">
      <c r="A720" s="24"/>
      <c r="B720" s="24">
        <v>4</v>
      </c>
      <c r="C720" s="24" t="str">
        <f>IF(OR(Tabella3[[#This Row],[LUN]]="X",Tabella3[[#This Row],[MAR]]="X",Tabella3[[#This Row],[MER]]="X",Tabella3[[#This Row],[GIO]]="X",Tabella3[[#This Row],[VEN]]="X",),"X","")</f>
        <v/>
      </c>
      <c r="D720" s="25" t="s">
        <v>1619</v>
      </c>
      <c r="E720" s="26" t="s">
        <v>3129</v>
      </c>
      <c r="F720" s="26">
        <v>1800</v>
      </c>
      <c r="G720" s="26" t="s">
        <v>3130</v>
      </c>
      <c r="H720" s="27"/>
      <c r="I720" s="27"/>
      <c r="J720" s="27"/>
      <c r="K720" s="27"/>
      <c r="L720" s="27"/>
      <c r="M720" s="26" t="s">
        <v>886</v>
      </c>
      <c r="N720" s="25"/>
      <c r="O720" s="25"/>
      <c r="P720" s="26"/>
      <c r="Q720" s="26" t="s">
        <v>3131</v>
      </c>
      <c r="R720" s="28">
        <v>45715</v>
      </c>
      <c r="S720" s="26" t="s">
        <v>64</v>
      </c>
      <c r="T720" s="77" t="str">
        <f ca="1">IF(AND('Inserimento dati'!$B$3=$H$2, Tabella3[[#This Row],[LUN]]="X"), "X",IF(AND('Inserimento dati'!$B$3=$I$2, Tabella3[[#This Row],[MAR]]="X"), "X", IF(AND('Inserimento dati'!$B$3=$J$2, Tabella3[[#This Row],[MER]]="X"), "X",IF(AND('Inserimento dati'!$B$3=$K$2, Tabella3[[#This Row],[GIO]]="X"), "X", IF(AND('Inserimento dati'!$B$3=$L$2, Tabella3[[#This Row],[VEN]]="X"), "X","")))))</f>
        <v/>
      </c>
      <c r="U720" s="83" t="str">
        <f t="shared" ca="1" si="17"/>
        <v/>
      </c>
    </row>
    <row r="721" spans="1:21" ht="30" hidden="1" x14ac:dyDescent="0.25">
      <c r="A721" s="24"/>
      <c r="B721" s="24">
        <v>4</v>
      </c>
      <c r="C721" s="24" t="str">
        <f>IF(OR(Tabella3[[#This Row],[LUN]]="X",Tabella3[[#This Row],[MAR]]="X",Tabella3[[#This Row],[MER]]="X",Tabella3[[#This Row],[GIO]]="X",Tabella3[[#This Row],[VEN]]="X",),"X","")</f>
        <v/>
      </c>
      <c r="D721" s="25" t="s">
        <v>1619</v>
      </c>
      <c r="E721" s="26" t="s">
        <v>3144</v>
      </c>
      <c r="F721" s="26">
        <v>800</v>
      </c>
      <c r="G721" s="26" t="s">
        <v>3145</v>
      </c>
      <c r="H721" s="27"/>
      <c r="I721" s="27"/>
      <c r="J721" s="27"/>
      <c r="K721" s="27"/>
      <c r="L721" s="27"/>
      <c r="M721" s="26" t="s">
        <v>886</v>
      </c>
      <c r="N721" s="25" t="s">
        <v>109</v>
      </c>
      <c r="O721" s="25"/>
      <c r="P721" s="26"/>
      <c r="Q721" s="26" t="s">
        <v>3146</v>
      </c>
      <c r="R721" s="28">
        <v>45707</v>
      </c>
      <c r="S721" s="26" t="s">
        <v>1898</v>
      </c>
      <c r="T721" s="77" t="str">
        <f ca="1">IF(AND('Inserimento dati'!$B$3=$H$2, Tabella3[[#This Row],[LUN]]="X"), "X",IF(AND('Inserimento dati'!$B$3=$I$2, Tabella3[[#This Row],[MAR]]="X"), "X", IF(AND('Inserimento dati'!$B$3=$J$2, Tabella3[[#This Row],[MER]]="X"), "X",IF(AND('Inserimento dati'!$B$3=$K$2, Tabella3[[#This Row],[GIO]]="X"), "X", IF(AND('Inserimento dati'!$B$3=$L$2, Tabella3[[#This Row],[VEN]]="X"), "X","")))))</f>
        <v/>
      </c>
      <c r="U721" s="83" t="str">
        <f t="shared" ca="1" si="17"/>
        <v/>
      </c>
    </row>
    <row r="722" spans="1:21" ht="30" hidden="1" x14ac:dyDescent="0.25">
      <c r="A722" s="24"/>
      <c r="B722" s="24">
        <v>4</v>
      </c>
      <c r="C722" s="24" t="str">
        <f>IF(OR(Tabella3[[#This Row],[LUN]]="X",Tabella3[[#This Row],[MAR]]="X",Tabella3[[#This Row],[MER]]="X",Tabella3[[#This Row],[GIO]]="X",Tabella3[[#This Row],[VEN]]="X",),"X","")</f>
        <v/>
      </c>
      <c r="D722" s="25" t="s">
        <v>1619</v>
      </c>
      <c r="E722" s="26" t="s">
        <v>3135</v>
      </c>
      <c r="F722" s="26" t="s">
        <v>1631</v>
      </c>
      <c r="G722" s="26" t="s">
        <v>3136</v>
      </c>
      <c r="H722" s="27"/>
      <c r="I722" s="27"/>
      <c r="J722" s="27"/>
      <c r="K722" s="27"/>
      <c r="L722" s="27"/>
      <c r="M722" s="26" t="s">
        <v>886</v>
      </c>
      <c r="N722" s="25"/>
      <c r="O722" s="25"/>
      <c r="P722" s="26"/>
      <c r="Q722" s="26" t="s">
        <v>3137</v>
      </c>
      <c r="R722" s="28">
        <v>45726</v>
      </c>
      <c r="S722" s="26" t="s">
        <v>68</v>
      </c>
      <c r="T722" s="77" t="str">
        <f ca="1">IF(AND('Inserimento dati'!$B$3=$H$2, Tabella3[[#This Row],[LUN]]="X"), "X",IF(AND('Inserimento dati'!$B$3=$I$2, Tabella3[[#This Row],[MAR]]="X"), "X", IF(AND('Inserimento dati'!$B$3=$J$2, Tabella3[[#This Row],[MER]]="X"), "X",IF(AND('Inserimento dati'!$B$3=$K$2, Tabella3[[#This Row],[GIO]]="X"), "X", IF(AND('Inserimento dati'!$B$3=$L$2, Tabella3[[#This Row],[VEN]]="X"), "X","")))))</f>
        <v/>
      </c>
      <c r="U722" s="83" t="str">
        <f t="shared" ca="1" si="17"/>
        <v/>
      </c>
    </row>
    <row r="723" spans="1:21" ht="30" hidden="1" x14ac:dyDescent="0.25">
      <c r="A723" s="24"/>
      <c r="B723" s="24">
        <v>4</v>
      </c>
      <c r="C723" s="24" t="str">
        <f>IF(OR(Tabella3[[#This Row],[LUN]]="X",Tabella3[[#This Row],[MAR]]="X",Tabella3[[#This Row],[MER]]="X",Tabella3[[#This Row],[GIO]]="X",Tabella3[[#This Row],[VEN]]="X",),"X","")</f>
        <v/>
      </c>
      <c r="D723" s="25" t="s">
        <v>1619</v>
      </c>
      <c r="E723" s="26" t="s">
        <v>3147</v>
      </c>
      <c r="F723" s="26" t="s">
        <v>1804</v>
      </c>
      <c r="G723" s="26" t="s">
        <v>3148</v>
      </c>
      <c r="H723" s="27"/>
      <c r="I723" s="27"/>
      <c r="J723" s="27"/>
      <c r="K723" s="27"/>
      <c r="L723" s="27"/>
      <c r="M723" s="26" t="s">
        <v>886</v>
      </c>
      <c r="N723" s="25" t="s">
        <v>109</v>
      </c>
      <c r="O723" s="25" t="s">
        <v>109</v>
      </c>
      <c r="P723" s="26"/>
      <c r="Q723" s="26" t="s">
        <v>3149</v>
      </c>
      <c r="R723" s="28">
        <v>45694</v>
      </c>
      <c r="S723" s="28" t="s">
        <v>76</v>
      </c>
      <c r="T723" s="77" t="str">
        <f ca="1">IF(AND('Inserimento dati'!$B$3=$H$2, Tabella3[[#This Row],[LUN]]="X"), "X",IF(AND('Inserimento dati'!$B$3=$I$2, Tabella3[[#This Row],[MAR]]="X"), "X", IF(AND('Inserimento dati'!$B$3=$J$2, Tabella3[[#This Row],[MER]]="X"), "X",IF(AND('Inserimento dati'!$B$3=$K$2, Tabella3[[#This Row],[GIO]]="X"), "X", IF(AND('Inserimento dati'!$B$3=$L$2, Tabella3[[#This Row],[VEN]]="X"), "X","")))))</f>
        <v/>
      </c>
      <c r="U723" s="83" t="str">
        <f t="shared" ca="1" si="17"/>
        <v/>
      </c>
    </row>
    <row r="724" spans="1:21" ht="30" hidden="1" x14ac:dyDescent="0.25">
      <c r="A724" s="24"/>
      <c r="B724" s="24">
        <v>4</v>
      </c>
      <c r="C724" s="24" t="str">
        <f>IF(OR(Tabella3[[#This Row],[LUN]]="X",Tabella3[[#This Row],[MAR]]="X",Tabella3[[#This Row],[MER]]="X",Tabella3[[#This Row],[GIO]]="X",Tabella3[[#This Row],[VEN]]="X",),"X","")</f>
        <v/>
      </c>
      <c r="D724" s="25" t="s">
        <v>1619</v>
      </c>
      <c r="E724" s="26" t="s">
        <v>3173</v>
      </c>
      <c r="F724" s="26">
        <v>1800</v>
      </c>
      <c r="G724" s="26" t="s">
        <v>3174</v>
      </c>
      <c r="H724" s="27"/>
      <c r="I724" s="27"/>
      <c r="J724" s="27"/>
      <c r="K724" s="27"/>
      <c r="L724" s="27"/>
      <c r="M724" s="26" t="s">
        <v>886</v>
      </c>
      <c r="N724" s="25"/>
      <c r="O724" s="25" t="s">
        <v>109</v>
      </c>
      <c r="P724" s="26"/>
      <c r="Q724" s="26" t="s">
        <v>3175</v>
      </c>
      <c r="R724" s="28">
        <v>45687</v>
      </c>
      <c r="S724" s="26" t="s">
        <v>35</v>
      </c>
      <c r="T724" s="77" t="str">
        <f ca="1">IF(AND('Inserimento dati'!$B$3=$H$2, Tabella3[[#This Row],[LUN]]="X"), "X",IF(AND('Inserimento dati'!$B$3=$I$2, Tabella3[[#This Row],[MAR]]="X"), "X", IF(AND('Inserimento dati'!$B$3=$J$2, Tabella3[[#This Row],[MER]]="X"), "X",IF(AND('Inserimento dati'!$B$3=$K$2, Tabella3[[#This Row],[GIO]]="X"), "X", IF(AND('Inserimento dati'!$B$3=$L$2, Tabella3[[#This Row],[VEN]]="X"), "X","")))))</f>
        <v/>
      </c>
      <c r="U724" s="83" t="str">
        <f t="shared" ca="1" si="17"/>
        <v/>
      </c>
    </row>
    <row r="725" spans="1:21" ht="30" hidden="1" x14ac:dyDescent="0.25">
      <c r="A725" s="24"/>
      <c r="B725" s="24">
        <v>4</v>
      </c>
      <c r="C725" s="24" t="str">
        <f>IF(OR(Tabella3[[#This Row],[LUN]]="X",Tabella3[[#This Row],[MAR]]="X",Tabella3[[#This Row],[MER]]="X",Tabella3[[#This Row],[GIO]]="X",Tabella3[[#This Row],[VEN]]="X",),"X","")</f>
        <v/>
      </c>
      <c r="D725" s="25" t="s">
        <v>1619</v>
      </c>
      <c r="E725" s="26" t="s">
        <v>3176</v>
      </c>
      <c r="F725" s="26">
        <v>1800</v>
      </c>
      <c r="G725" s="26" t="s">
        <v>3177</v>
      </c>
      <c r="H725" s="27"/>
      <c r="I725" s="27"/>
      <c r="J725" s="27"/>
      <c r="K725" s="27"/>
      <c r="L725" s="27"/>
      <c r="M725" s="26" t="s">
        <v>886</v>
      </c>
      <c r="N725" s="25"/>
      <c r="O725" s="25" t="s">
        <v>109</v>
      </c>
      <c r="P725" s="26"/>
      <c r="Q725" s="26" t="s">
        <v>3175</v>
      </c>
      <c r="R725" s="28">
        <v>45687</v>
      </c>
      <c r="S725" s="26" t="s">
        <v>35</v>
      </c>
      <c r="T725" s="77" t="str">
        <f ca="1">IF(AND('Inserimento dati'!$B$3=$H$2, Tabella3[[#This Row],[LUN]]="X"), "X",IF(AND('Inserimento dati'!$B$3=$I$2, Tabella3[[#This Row],[MAR]]="X"), "X", IF(AND('Inserimento dati'!$B$3=$J$2, Tabella3[[#This Row],[MER]]="X"), "X",IF(AND('Inserimento dati'!$B$3=$K$2, Tabella3[[#This Row],[GIO]]="X"), "X", IF(AND('Inserimento dati'!$B$3=$L$2, Tabella3[[#This Row],[VEN]]="X"), "X","")))))</f>
        <v/>
      </c>
      <c r="U725" s="86" t="str">
        <f t="shared" ca="1" si="17"/>
        <v/>
      </c>
    </row>
    <row r="726" spans="1:21" ht="30" hidden="1" x14ac:dyDescent="0.25">
      <c r="A726" s="24"/>
      <c r="B726" s="24">
        <v>4</v>
      </c>
      <c r="C726" s="24" t="str">
        <f>IF(OR(Tabella3[[#This Row],[LUN]]="X",Tabella3[[#This Row],[MAR]]="X",Tabella3[[#This Row],[MER]]="X",Tabella3[[#This Row],[GIO]]="X",Tabella3[[#This Row],[VEN]]="X",),"X","")</f>
        <v/>
      </c>
      <c r="D726" s="25" t="s">
        <v>1619</v>
      </c>
      <c r="E726" s="26" t="s">
        <v>3178</v>
      </c>
      <c r="F726" s="26">
        <v>1800</v>
      </c>
      <c r="G726" s="26" t="s">
        <v>3179</v>
      </c>
      <c r="H726" s="27"/>
      <c r="I726" s="27"/>
      <c r="J726" s="27"/>
      <c r="K726" s="27"/>
      <c r="L726" s="27"/>
      <c r="M726" s="26" t="s">
        <v>886</v>
      </c>
      <c r="N726" s="25"/>
      <c r="O726" s="25" t="s">
        <v>109</v>
      </c>
      <c r="P726" s="26"/>
      <c r="Q726" s="26" t="s">
        <v>3175</v>
      </c>
      <c r="R726" s="28">
        <v>45687</v>
      </c>
      <c r="S726" s="26" t="s">
        <v>35</v>
      </c>
      <c r="T726" s="77" t="str">
        <f ca="1">IF(AND('Inserimento dati'!$B$3=$H$2, Tabella3[[#This Row],[LUN]]="X"), "X",IF(AND('Inserimento dati'!$B$3=$I$2, Tabella3[[#This Row],[MAR]]="X"), "X", IF(AND('Inserimento dati'!$B$3=$J$2, Tabella3[[#This Row],[MER]]="X"), "X",IF(AND('Inserimento dati'!$B$3=$K$2, Tabella3[[#This Row],[GIO]]="X"), "X", IF(AND('Inserimento dati'!$B$3=$L$2, Tabella3[[#This Row],[VEN]]="X"), "X","")))))</f>
        <v/>
      </c>
      <c r="U726" s="86" t="str">
        <f t="shared" ca="1" si="17"/>
        <v/>
      </c>
    </row>
    <row r="727" spans="1:21" ht="30" hidden="1" x14ac:dyDescent="0.25">
      <c r="A727" s="24"/>
      <c r="B727" s="24">
        <v>4</v>
      </c>
      <c r="C727" s="24" t="str">
        <f>IF(OR(Tabella3[[#This Row],[LUN]]="X",Tabella3[[#This Row],[MAR]]="X",Tabella3[[#This Row],[MER]]="X",Tabella3[[#This Row],[GIO]]="X",Tabella3[[#This Row],[VEN]]="X",),"X","")</f>
        <v/>
      </c>
      <c r="D727" s="25" t="s">
        <v>1619</v>
      </c>
      <c r="E727" s="26" t="s">
        <v>3150</v>
      </c>
      <c r="F727" s="26" t="s">
        <v>1773</v>
      </c>
      <c r="G727" s="26" t="s">
        <v>3151</v>
      </c>
      <c r="H727" s="27"/>
      <c r="I727" s="27"/>
      <c r="J727" s="27"/>
      <c r="K727" s="27"/>
      <c r="L727" s="27"/>
      <c r="M727" s="26" t="s">
        <v>886</v>
      </c>
      <c r="N727" s="25"/>
      <c r="O727" s="25" t="s">
        <v>109</v>
      </c>
      <c r="P727" s="26"/>
      <c r="Q727" s="26" t="s">
        <v>3152</v>
      </c>
      <c r="R727" s="28">
        <v>45694</v>
      </c>
      <c r="S727" s="28" t="s">
        <v>76</v>
      </c>
      <c r="T727" s="24" t="str">
        <f ca="1">IF(AND('Inserimento dati'!$B$3=$H$2, Tabella3[[#This Row],[LUN]]="X"), "X",IF(AND('Inserimento dati'!$B$3=$I$2, Tabella3[[#This Row],[MAR]]="X"), "X", IF(AND('Inserimento dati'!$B$3=$J$2, Tabella3[[#This Row],[MER]]="X"), "X",IF(AND('Inserimento dati'!$B$3=$K$2, Tabella3[[#This Row],[GIO]]="X"), "X", IF(AND('Inserimento dati'!$B$3=$L$2, Tabella3[[#This Row],[VEN]]="X"), "X","")))))</f>
        <v/>
      </c>
      <c r="U727" s="83" t="str">
        <f t="shared" ca="1" si="17"/>
        <v/>
      </c>
    </row>
    <row r="728" spans="1:21" ht="30" hidden="1" x14ac:dyDescent="0.25">
      <c r="A728" s="24"/>
      <c r="B728" s="24">
        <v>4</v>
      </c>
      <c r="C728" s="24" t="str">
        <f>IF(OR(Tabella3[[#This Row],[LUN]]="X",Tabella3[[#This Row],[MAR]]="X",Tabella3[[#This Row],[MER]]="X",Tabella3[[#This Row],[GIO]]="X",Tabella3[[#This Row],[VEN]]="X",),"X","")</f>
        <v/>
      </c>
      <c r="D728" s="25" t="s">
        <v>1619</v>
      </c>
      <c r="E728" s="26" t="s">
        <v>3153</v>
      </c>
      <c r="F728" s="26" t="s">
        <v>1773</v>
      </c>
      <c r="G728" s="26" t="s">
        <v>3154</v>
      </c>
      <c r="H728" s="27"/>
      <c r="I728" s="27"/>
      <c r="J728" s="27"/>
      <c r="K728" s="27"/>
      <c r="L728" s="27"/>
      <c r="M728" s="26" t="s">
        <v>886</v>
      </c>
      <c r="N728" s="25" t="s">
        <v>109</v>
      </c>
      <c r="O728" s="25" t="s">
        <v>109</v>
      </c>
      <c r="P728" s="26"/>
      <c r="Q728" s="26" t="s">
        <v>3155</v>
      </c>
      <c r="R728" s="28">
        <v>45694</v>
      </c>
      <c r="S728" s="28" t="s">
        <v>76</v>
      </c>
      <c r="T728" s="24" t="str">
        <f ca="1">IF(AND('Inserimento dati'!$B$3=$H$2, Tabella3[[#This Row],[LUN]]="X"), "X",IF(AND('Inserimento dati'!$B$3=$I$2, Tabella3[[#This Row],[MAR]]="X"), "X", IF(AND('Inserimento dati'!$B$3=$J$2, Tabella3[[#This Row],[MER]]="X"), "X",IF(AND('Inserimento dati'!$B$3=$K$2, Tabella3[[#This Row],[GIO]]="X"), "X", IF(AND('Inserimento dati'!$B$3=$L$2, Tabella3[[#This Row],[VEN]]="X"), "X","")))))</f>
        <v/>
      </c>
      <c r="U728" s="83" t="str">
        <f t="shared" ca="1" si="17"/>
        <v/>
      </c>
    </row>
    <row r="729" spans="1:21" ht="30" hidden="1" x14ac:dyDescent="0.25">
      <c r="A729" s="24"/>
      <c r="B729" s="24">
        <v>4</v>
      </c>
      <c r="C729" s="24" t="str">
        <f>IF(OR(Tabella3[[#This Row],[LUN]]="X",Tabella3[[#This Row],[MAR]]="X",Tabella3[[#This Row],[MER]]="X",Tabella3[[#This Row],[GIO]]="X",Tabella3[[#This Row],[VEN]]="X",),"X","")</f>
        <v/>
      </c>
      <c r="D729" s="25" t="s">
        <v>1619</v>
      </c>
      <c r="E729" s="26" t="s">
        <v>3156</v>
      </c>
      <c r="F729" s="26" t="s">
        <v>1683</v>
      </c>
      <c r="G729" s="26" t="s">
        <v>3157</v>
      </c>
      <c r="H729" s="27"/>
      <c r="I729" s="27"/>
      <c r="J729" s="27"/>
      <c r="K729" s="27"/>
      <c r="L729" s="27"/>
      <c r="M729" s="26" t="s">
        <v>886</v>
      </c>
      <c r="N729" s="25"/>
      <c r="O729" s="25"/>
      <c r="P729" s="26" t="s">
        <v>109</v>
      </c>
      <c r="Q729" s="26" t="s">
        <v>3158</v>
      </c>
      <c r="R729" s="28">
        <v>45694</v>
      </c>
      <c r="S729" s="28" t="s">
        <v>76</v>
      </c>
      <c r="T729" s="24" t="str">
        <f ca="1">IF(AND('Inserimento dati'!$B$3=$H$2, Tabella3[[#This Row],[LUN]]="X"), "X",IF(AND('Inserimento dati'!$B$3=$I$2, Tabella3[[#This Row],[MAR]]="X"), "X", IF(AND('Inserimento dati'!$B$3=$J$2, Tabella3[[#This Row],[MER]]="X"), "X",IF(AND('Inserimento dati'!$B$3=$K$2, Tabella3[[#This Row],[GIO]]="X"), "X", IF(AND('Inserimento dati'!$B$3=$L$2, Tabella3[[#This Row],[VEN]]="X"), "X","")))))</f>
        <v/>
      </c>
      <c r="U729" s="83" t="str">
        <f t="shared" ca="1" si="17"/>
        <v/>
      </c>
    </row>
    <row r="730" spans="1:21" ht="30" hidden="1" x14ac:dyDescent="0.25">
      <c r="A730" s="24"/>
      <c r="B730" s="24">
        <v>4</v>
      </c>
      <c r="C730" s="24" t="str">
        <f>IF(OR(Tabella3[[#This Row],[LUN]]="X",Tabella3[[#This Row],[MAR]]="X",Tabella3[[#This Row],[MER]]="X",Tabella3[[#This Row],[GIO]]="X",Tabella3[[#This Row],[VEN]]="X",),"X","")</f>
        <v/>
      </c>
      <c r="D730" s="25" t="s">
        <v>1619</v>
      </c>
      <c r="E730" s="26" t="s">
        <v>3165</v>
      </c>
      <c r="F730" s="26">
        <v>1100</v>
      </c>
      <c r="G730" s="26" t="s">
        <v>3166</v>
      </c>
      <c r="H730" s="27"/>
      <c r="I730" s="27"/>
      <c r="J730" s="27"/>
      <c r="K730" s="27"/>
      <c r="L730" s="27"/>
      <c r="M730" s="26" t="s">
        <v>886</v>
      </c>
      <c r="N730" s="25"/>
      <c r="O730" s="25" t="s">
        <v>109</v>
      </c>
      <c r="P730" s="26" t="s">
        <v>109</v>
      </c>
      <c r="Q730" s="26" t="s">
        <v>3167</v>
      </c>
      <c r="R730" s="28">
        <v>45693</v>
      </c>
      <c r="S730" s="28" t="s">
        <v>76</v>
      </c>
      <c r="T730" s="24" t="str">
        <f ca="1">IF(AND('Inserimento dati'!$B$3=$H$2, Tabella3[[#This Row],[LUN]]="X"), "X",IF(AND('Inserimento dati'!$B$3=$I$2, Tabella3[[#This Row],[MAR]]="X"), "X", IF(AND('Inserimento dati'!$B$3=$J$2, Tabella3[[#This Row],[MER]]="X"), "X",IF(AND('Inserimento dati'!$B$3=$K$2, Tabella3[[#This Row],[GIO]]="X"), "X", IF(AND('Inserimento dati'!$B$3=$L$2, Tabella3[[#This Row],[VEN]]="X"), "X","")))))</f>
        <v/>
      </c>
      <c r="U730" s="83" t="str">
        <f t="shared" ca="1" si="17"/>
        <v/>
      </c>
    </row>
    <row r="731" spans="1:21" ht="30" hidden="1" x14ac:dyDescent="0.25">
      <c r="A731" s="24"/>
      <c r="B731" s="24">
        <v>4</v>
      </c>
      <c r="C731" s="24" t="str">
        <f>IF(OR(Tabella3[[#This Row],[LUN]]="X",Tabella3[[#This Row],[MAR]]="X",Tabella3[[#This Row],[MER]]="X",Tabella3[[#This Row],[GIO]]="X",Tabella3[[#This Row],[VEN]]="X",),"X","")</f>
        <v/>
      </c>
      <c r="D731" s="25" t="s">
        <v>1619</v>
      </c>
      <c r="E731" s="26" t="s">
        <v>3168</v>
      </c>
      <c r="F731" s="26">
        <v>1100</v>
      </c>
      <c r="G731" s="26" t="s">
        <v>3169</v>
      </c>
      <c r="H731" s="27"/>
      <c r="I731" s="27"/>
      <c r="J731" s="27"/>
      <c r="K731" s="27"/>
      <c r="L731" s="27"/>
      <c r="M731" s="26" t="s">
        <v>886</v>
      </c>
      <c r="N731" s="25"/>
      <c r="O731" s="25" t="s">
        <v>109</v>
      </c>
      <c r="P731" s="26" t="s">
        <v>109</v>
      </c>
      <c r="Q731" s="26" t="s">
        <v>3167</v>
      </c>
      <c r="R731" s="28">
        <v>45693</v>
      </c>
      <c r="S731" s="28" t="s">
        <v>76</v>
      </c>
      <c r="T731" s="24" t="str">
        <f ca="1">IF(AND('Inserimento dati'!$B$3=$H$2, Tabella3[[#This Row],[LUN]]="X"), "X",IF(AND('Inserimento dati'!$B$3=$I$2, Tabella3[[#This Row],[MAR]]="X"), "X", IF(AND('Inserimento dati'!$B$3=$J$2, Tabella3[[#This Row],[MER]]="X"), "X",IF(AND('Inserimento dati'!$B$3=$K$2, Tabella3[[#This Row],[GIO]]="X"), "X", IF(AND('Inserimento dati'!$B$3=$L$2, Tabella3[[#This Row],[VEN]]="X"), "X","")))))</f>
        <v/>
      </c>
      <c r="U731" s="83" t="str">
        <f t="shared" ca="1" si="17"/>
        <v/>
      </c>
    </row>
    <row r="732" spans="1:21" ht="45" hidden="1" x14ac:dyDescent="0.25">
      <c r="A732" s="24"/>
      <c r="B732" s="24">
        <v>4</v>
      </c>
      <c r="C732" s="24" t="str">
        <f>IF(OR(Tabella3[[#This Row],[LUN]]="X",Tabella3[[#This Row],[MAR]]="X",Tabella3[[#This Row],[MER]]="X",Tabella3[[#This Row],[GIO]]="X",Tabella3[[#This Row],[VEN]]="X",),"X","")</f>
        <v/>
      </c>
      <c r="D732" s="25" t="s">
        <v>1619</v>
      </c>
      <c r="E732" s="26" t="s">
        <v>3170</v>
      </c>
      <c r="F732" s="26">
        <v>1400</v>
      </c>
      <c r="G732" s="26" t="s">
        <v>3171</v>
      </c>
      <c r="H732" s="27"/>
      <c r="I732" s="27"/>
      <c r="J732" s="27"/>
      <c r="K732" s="27"/>
      <c r="L732" s="27"/>
      <c r="M732" s="26" t="s">
        <v>886</v>
      </c>
      <c r="N732" s="25"/>
      <c r="O732" s="25"/>
      <c r="P732" s="26" t="s">
        <v>109</v>
      </c>
      <c r="Q732" s="26" t="s">
        <v>3172</v>
      </c>
      <c r="R732" s="28">
        <v>45688</v>
      </c>
      <c r="S732" s="26" t="s">
        <v>76</v>
      </c>
      <c r="T732" s="24" t="str">
        <f ca="1">IF(AND('Inserimento dati'!$B$3=$H$2, Tabella3[[#This Row],[LUN]]="X"), "X",IF(AND('Inserimento dati'!$B$3=$I$2, Tabella3[[#This Row],[MAR]]="X"), "X", IF(AND('Inserimento dati'!$B$3=$J$2, Tabella3[[#This Row],[MER]]="X"), "X",IF(AND('Inserimento dati'!$B$3=$K$2, Tabella3[[#This Row],[GIO]]="X"), "X", IF(AND('Inserimento dati'!$B$3=$L$2, Tabella3[[#This Row],[VEN]]="X"), "X","")))))</f>
        <v/>
      </c>
      <c r="U732" s="83" t="str">
        <f t="shared" ca="1" si="17"/>
        <v/>
      </c>
    </row>
    <row r="733" spans="1:21" ht="45" hidden="1" x14ac:dyDescent="0.25">
      <c r="A733" s="24"/>
      <c r="B733" s="24">
        <v>4</v>
      </c>
      <c r="C733" s="24" t="str">
        <f>IF(OR(Tabella3[[#This Row],[LUN]]="X",Tabella3[[#This Row],[MAR]]="X",Tabella3[[#This Row],[MER]]="X",Tabella3[[#This Row],[GIO]]="X",Tabella3[[#This Row],[VEN]]="X",),"X","")</f>
        <v/>
      </c>
      <c r="D733" s="25" t="s">
        <v>1619</v>
      </c>
      <c r="E733" s="26" t="s">
        <v>3180</v>
      </c>
      <c r="F733" s="26">
        <v>1400</v>
      </c>
      <c r="G733" s="26" t="s">
        <v>3181</v>
      </c>
      <c r="H733" s="27"/>
      <c r="I733" s="27"/>
      <c r="J733" s="27"/>
      <c r="K733" s="27"/>
      <c r="L733" s="27"/>
      <c r="M733" s="26" t="s">
        <v>886</v>
      </c>
      <c r="N733" s="25"/>
      <c r="O733" s="25"/>
      <c r="P733" s="26" t="s">
        <v>109</v>
      </c>
      <c r="Q733" s="26" t="s">
        <v>3182</v>
      </c>
      <c r="R733" s="28">
        <v>45686</v>
      </c>
      <c r="S733" s="28" t="s">
        <v>68</v>
      </c>
      <c r="T733" s="24" t="str">
        <f ca="1">IF(AND('Inserimento dati'!$B$3=$H$2, Tabella3[[#This Row],[LUN]]="X"), "X",IF(AND('Inserimento dati'!$B$3=$I$2, Tabella3[[#This Row],[MAR]]="X"), "X", IF(AND('Inserimento dati'!$B$3=$J$2, Tabella3[[#This Row],[MER]]="X"), "X",IF(AND('Inserimento dati'!$B$3=$K$2, Tabella3[[#This Row],[GIO]]="X"), "X", IF(AND('Inserimento dati'!$B$3=$L$2, Tabella3[[#This Row],[VEN]]="X"), "X","")))))</f>
        <v/>
      </c>
      <c r="U733" s="86" t="str">
        <f t="shared" ca="1" si="17"/>
        <v/>
      </c>
    </row>
    <row r="734" spans="1:21" ht="90" hidden="1" x14ac:dyDescent="0.25">
      <c r="A734" s="24"/>
      <c r="B734" s="24">
        <v>4</v>
      </c>
      <c r="C734" s="24" t="str">
        <f>IF(OR(Tabella3[[#This Row],[LUN]]="X",Tabella3[[#This Row],[MAR]]="X",Tabella3[[#This Row],[MER]]="X",Tabella3[[#This Row],[GIO]]="X",Tabella3[[#This Row],[VEN]]="X",),"X","")</f>
        <v/>
      </c>
      <c r="D734" s="25" t="s">
        <v>1619</v>
      </c>
      <c r="E734" s="26" t="s">
        <v>3190</v>
      </c>
      <c r="F734" s="26">
        <v>800</v>
      </c>
      <c r="G734" s="26" t="s">
        <v>3191</v>
      </c>
      <c r="H734" s="27"/>
      <c r="I734" s="27"/>
      <c r="J734" s="27"/>
      <c r="K734" s="27"/>
      <c r="L734" s="27"/>
      <c r="M734" s="26" t="s">
        <v>886</v>
      </c>
      <c r="N734" s="25"/>
      <c r="O734" s="25" t="s">
        <v>109</v>
      </c>
      <c r="P734" s="26"/>
      <c r="Q734" s="26" t="s">
        <v>3192</v>
      </c>
      <c r="R734" s="28">
        <v>45679</v>
      </c>
      <c r="S734" s="26" t="s">
        <v>35</v>
      </c>
      <c r="T734" s="24" t="str">
        <f ca="1">IF(AND('Inserimento dati'!$B$3=$H$2, Tabella3[[#This Row],[LUN]]="X"), "X",IF(AND('Inserimento dati'!$B$3=$I$2, Tabella3[[#This Row],[MAR]]="X"), "X", IF(AND('Inserimento dati'!$B$3=$J$2, Tabella3[[#This Row],[MER]]="X"), "X",IF(AND('Inserimento dati'!$B$3=$K$2, Tabella3[[#This Row],[GIO]]="X"), "X", IF(AND('Inserimento dati'!$B$3=$L$2, Tabella3[[#This Row],[VEN]]="X"), "X","")))))</f>
        <v/>
      </c>
      <c r="U734" s="86" t="str">
        <f t="shared" ca="1" si="17"/>
        <v/>
      </c>
    </row>
    <row r="735" spans="1:21" ht="45" hidden="1" x14ac:dyDescent="0.25">
      <c r="A735" s="24"/>
      <c r="B735" s="24">
        <v>4</v>
      </c>
      <c r="C735" s="24" t="str">
        <f>IF(OR(Tabella3[[#This Row],[LUN]]="X",Tabella3[[#This Row],[MAR]]="X",Tabella3[[#This Row],[MER]]="X",Tabella3[[#This Row],[GIO]]="X",Tabella3[[#This Row],[VEN]]="X",),"X","")</f>
        <v/>
      </c>
      <c r="D735" s="25" t="s">
        <v>1619</v>
      </c>
      <c r="E735" s="26" t="s">
        <v>3159</v>
      </c>
      <c r="F735" s="26" t="s">
        <v>1773</v>
      </c>
      <c r="G735" s="26" t="s">
        <v>3160</v>
      </c>
      <c r="H735" s="27"/>
      <c r="I735" s="27"/>
      <c r="J735" s="27"/>
      <c r="K735" s="27"/>
      <c r="L735" s="27"/>
      <c r="M735" s="26" t="s">
        <v>886</v>
      </c>
      <c r="N735" s="25" t="s">
        <v>109</v>
      </c>
      <c r="O735" s="25"/>
      <c r="P735" s="26"/>
      <c r="Q735" s="26" t="s">
        <v>3161</v>
      </c>
      <c r="R735" s="28">
        <v>45673</v>
      </c>
      <c r="S735" s="28" t="s">
        <v>1898</v>
      </c>
      <c r="T735" s="24" t="str">
        <f ca="1">IF(AND('Inserimento dati'!$B$3=$H$2, Tabella3[[#This Row],[LUN]]="X"), "X",IF(AND('Inserimento dati'!$B$3=$I$2, Tabella3[[#This Row],[MAR]]="X"), "X", IF(AND('Inserimento dati'!$B$3=$J$2, Tabella3[[#This Row],[MER]]="X"), "X",IF(AND('Inserimento dati'!$B$3=$K$2, Tabella3[[#This Row],[GIO]]="X"), "X", IF(AND('Inserimento dati'!$B$3=$L$2, Tabella3[[#This Row],[VEN]]="X"), "X","")))))</f>
        <v/>
      </c>
      <c r="U735" s="83" t="str">
        <f t="shared" ca="1" si="17"/>
        <v/>
      </c>
    </row>
    <row r="736" spans="1:21" ht="45" hidden="1" x14ac:dyDescent="0.25">
      <c r="A736" s="24"/>
      <c r="B736" s="24">
        <v>4</v>
      </c>
      <c r="C736" s="24" t="str">
        <f>IF(OR(Tabella3[[#This Row],[LUN]]="X",Tabella3[[#This Row],[MAR]]="X",Tabella3[[#This Row],[MER]]="X",Tabella3[[#This Row],[GIO]]="X",Tabella3[[#This Row],[VEN]]="X",),"X","")</f>
        <v/>
      </c>
      <c r="D736" s="25" t="s">
        <v>1619</v>
      </c>
      <c r="E736" s="26" t="s">
        <v>3183</v>
      </c>
      <c r="F736" s="26" t="s">
        <v>1648</v>
      </c>
      <c r="G736" s="26" t="s">
        <v>3184</v>
      </c>
      <c r="H736" s="27"/>
      <c r="I736" s="27"/>
      <c r="J736" s="27"/>
      <c r="K736" s="27"/>
      <c r="L736" s="27"/>
      <c r="M736" s="26" t="s">
        <v>886</v>
      </c>
      <c r="N736" s="25" t="s">
        <v>109</v>
      </c>
      <c r="O736" s="25"/>
      <c r="P736" s="26"/>
      <c r="Q736" s="26" t="s">
        <v>3185</v>
      </c>
      <c r="R736" s="28">
        <v>45674</v>
      </c>
      <c r="S736" s="28" t="s">
        <v>35</v>
      </c>
      <c r="T736" s="24" t="str">
        <f ca="1">IF(AND('Inserimento dati'!$B$3=$H$2, Tabella3[[#This Row],[LUN]]="X"), "X",IF(AND('Inserimento dati'!$B$3=$I$2, Tabella3[[#This Row],[MAR]]="X"), "X", IF(AND('Inserimento dati'!$B$3=$J$2, Tabella3[[#This Row],[MER]]="X"), "X",IF(AND('Inserimento dati'!$B$3=$K$2, Tabella3[[#This Row],[GIO]]="X"), "X", IF(AND('Inserimento dati'!$B$3=$L$2, Tabella3[[#This Row],[VEN]]="X"), "X","")))))</f>
        <v/>
      </c>
      <c r="U736" s="86" t="str">
        <f t="shared" ca="1" si="17"/>
        <v/>
      </c>
    </row>
    <row r="737" spans="1:22" ht="60" hidden="1" x14ac:dyDescent="0.25">
      <c r="A737" s="24"/>
      <c r="B737" s="24">
        <v>4</v>
      </c>
      <c r="C737" s="24" t="str">
        <f>IF(OR(Tabella3[[#This Row],[LUN]]="X",Tabella3[[#This Row],[MAR]]="X",Tabella3[[#This Row],[MER]]="X",Tabella3[[#This Row],[GIO]]="X",Tabella3[[#This Row],[VEN]]="X",),"X","")</f>
        <v/>
      </c>
      <c r="D737" s="25" t="s">
        <v>1619</v>
      </c>
      <c r="E737" s="26" t="s">
        <v>3186</v>
      </c>
      <c r="F737" s="26" t="s">
        <v>3187</v>
      </c>
      <c r="G737" s="26" t="s">
        <v>3188</v>
      </c>
      <c r="H737" s="27"/>
      <c r="I737" s="27"/>
      <c r="J737" s="27"/>
      <c r="K737" s="27"/>
      <c r="L737" s="27"/>
      <c r="M737" s="26" t="s">
        <v>886</v>
      </c>
      <c r="N737" s="25" t="s">
        <v>109</v>
      </c>
      <c r="O737" s="25"/>
      <c r="P737" s="26"/>
      <c r="Q737" s="26" t="s">
        <v>3189</v>
      </c>
      <c r="R737" s="28">
        <v>45679</v>
      </c>
      <c r="S737" s="28" t="s">
        <v>35</v>
      </c>
      <c r="T737" s="24" t="str">
        <f ca="1">IF(AND('Inserimento dati'!$B$3=$H$2, Tabella3[[#This Row],[LUN]]="X"), "X",IF(AND('Inserimento dati'!$B$3=$I$2, Tabella3[[#This Row],[MAR]]="X"), "X", IF(AND('Inserimento dati'!$B$3=$J$2, Tabella3[[#This Row],[MER]]="X"), "X",IF(AND('Inserimento dati'!$B$3=$K$2, Tabella3[[#This Row],[GIO]]="X"), "X", IF(AND('Inserimento dati'!$B$3=$L$2, Tabella3[[#This Row],[VEN]]="X"), "X","")))))</f>
        <v/>
      </c>
      <c r="U737" s="86" t="str">
        <f t="shared" ca="1" si="17"/>
        <v xml:space="preserve"> 1021448</v>
      </c>
    </row>
    <row r="738" spans="1:22" ht="30" hidden="1" x14ac:dyDescent="0.25">
      <c r="A738" s="24"/>
      <c r="B738" s="24">
        <v>4</v>
      </c>
      <c r="C738" s="24" t="str">
        <f>IF(OR(Tabella3[[#This Row],[LUN]]="X",Tabella3[[#This Row],[MAR]]="X",Tabella3[[#This Row],[MER]]="X",Tabella3[[#This Row],[GIO]]="X",Tabella3[[#This Row],[VEN]]="X",),"X","")</f>
        <v/>
      </c>
      <c r="D738" s="25" t="s">
        <v>1619</v>
      </c>
      <c r="E738" s="26" t="s">
        <v>3193</v>
      </c>
      <c r="F738" s="26">
        <v>2400</v>
      </c>
      <c r="G738" s="26" t="s">
        <v>3194</v>
      </c>
      <c r="H738" s="27"/>
      <c r="I738" s="27"/>
      <c r="J738" s="27"/>
      <c r="K738" s="27"/>
      <c r="L738" s="27"/>
      <c r="M738" s="26" t="s">
        <v>886</v>
      </c>
      <c r="N738" s="25" t="s">
        <v>109</v>
      </c>
      <c r="O738" s="25"/>
      <c r="P738" s="26"/>
      <c r="Q738" s="26" t="s">
        <v>3195</v>
      </c>
      <c r="R738" s="28"/>
      <c r="S738" s="28"/>
      <c r="T738" s="24" t="str">
        <f ca="1">IF(AND('Inserimento dati'!$B$3=$H$2, Tabella3[[#This Row],[LUN]]="X"), "X",IF(AND('Inserimento dati'!$B$3=$I$2, Tabella3[[#This Row],[MAR]]="X"), "X", IF(AND('Inserimento dati'!$B$3=$J$2, Tabella3[[#This Row],[MER]]="X"), "X",IF(AND('Inserimento dati'!$B$3=$K$2, Tabella3[[#This Row],[GIO]]="X"), "X", IF(AND('Inserimento dati'!$B$3=$L$2, Tabella3[[#This Row],[VEN]]="X"), "X","")))))</f>
        <v/>
      </c>
      <c r="U738" s="86" t="str">
        <f t="shared" ca="1" si="17"/>
        <v>10212837</v>
      </c>
    </row>
    <row r="739" spans="1:22" ht="45" hidden="1" x14ac:dyDescent="0.25">
      <c r="A739" s="24"/>
      <c r="B739" s="24">
        <v>4</v>
      </c>
      <c r="C739" s="24" t="str">
        <f>IF(OR(Tabella3[[#This Row],[LUN]]="X",Tabella3[[#This Row],[MAR]]="X",Tabella3[[#This Row],[MER]]="X",Tabella3[[#This Row],[GIO]]="X",Tabella3[[#This Row],[VEN]]="X",),"X","")</f>
        <v/>
      </c>
      <c r="D739" s="25" t="s">
        <v>1619</v>
      </c>
      <c r="E739" s="26" t="s">
        <v>3229</v>
      </c>
      <c r="F739" s="26" t="s">
        <v>1747</v>
      </c>
      <c r="G739" s="26" t="s">
        <v>3230</v>
      </c>
      <c r="H739" s="27"/>
      <c r="I739" s="27"/>
      <c r="J739" s="27"/>
      <c r="K739" s="27"/>
      <c r="L739" s="27"/>
      <c r="M739" s="26" t="s">
        <v>886</v>
      </c>
      <c r="N739" s="25" t="s">
        <v>109</v>
      </c>
      <c r="O739" s="25"/>
      <c r="P739" s="26"/>
      <c r="Q739" s="26" t="s">
        <v>3231</v>
      </c>
      <c r="R739" s="28">
        <v>45664</v>
      </c>
      <c r="S739" s="28" t="s">
        <v>457</v>
      </c>
      <c r="T739" s="24" t="str">
        <f ca="1">IF(AND('Inserimento dati'!$B$3=$H$2, Tabella3[[#This Row],[LUN]]="X"), "X",IF(AND('Inserimento dati'!$B$3=$I$2, Tabella3[[#This Row],[MAR]]="X"), "X", IF(AND('Inserimento dati'!$B$3=$J$2, Tabella3[[#This Row],[MER]]="X"), "X",IF(AND('Inserimento dati'!$B$3=$K$2, Tabella3[[#This Row],[GIO]]="X"), "X", IF(AND('Inserimento dati'!$B$3=$L$2, Tabella3[[#This Row],[VEN]]="X"), "X","")))))</f>
        <v/>
      </c>
      <c r="U739" s="86" t="str">
        <f t="shared" ca="1" si="17"/>
        <v xml:space="preserve"> 1021378</v>
      </c>
    </row>
    <row r="740" spans="1:22" ht="23.25" hidden="1" x14ac:dyDescent="0.25">
      <c r="A740" s="24"/>
      <c r="B740" s="24">
        <v>4</v>
      </c>
      <c r="C740" s="24" t="str">
        <f>IF(OR(Tabella3[[#This Row],[LUN]]="X",Tabella3[[#This Row],[MAR]]="X",Tabella3[[#This Row],[MER]]="X",Tabella3[[#This Row],[GIO]]="X",Tabella3[[#This Row],[VEN]]="X",),"X","")</f>
        <v/>
      </c>
      <c r="D740" s="25" t="s">
        <v>1619</v>
      </c>
      <c r="E740" s="26" t="s">
        <v>3199</v>
      </c>
      <c r="F740" s="26" t="s">
        <v>1631</v>
      </c>
      <c r="G740" s="26" t="s">
        <v>3200</v>
      </c>
      <c r="H740" s="27"/>
      <c r="I740" s="27"/>
      <c r="J740" s="27"/>
      <c r="K740" s="27"/>
      <c r="L740" s="27"/>
      <c r="M740" s="26" t="s">
        <v>886</v>
      </c>
      <c r="N740" s="25" t="s">
        <v>109</v>
      </c>
      <c r="O740" s="25"/>
      <c r="P740" s="26"/>
      <c r="Q740" s="26" t="s">
        <v>3201</v>
      </c>
      <c r="R740" s="28">
        <v>45642</v>
      </c>
      <c r="S740" s="28" t="s">
        <v>1986</v>
      </c>
      <c r="T740" s="77" t="str">
        <f ca="1">IF(AND('Inserimento dati'!$B$3=$H$2, Tabella3[[#This Row],[LUN]]="X"), "X",IF(AND('Inserimento dati'!$B$3=$I$2, Tabella3[[#This Row],[MAR]]="X"), "X", IF(AND('Inserimento dati'!$B$3=$J$2, Tabella3[[#This Row],[MER]]="X"), "X",IF(AND('Inserimento dati'!$B$3=$K$2, Tabella3[[#This Row],[GIO]]="X"), "X", IF(AND('Inserimento dati'!$B$3=$L$2, Tabella3[[#This Row],[VEN]]="X"), "X","")))))</f>
        <v/>
      </c>
      <c r="U740" s="86" t="str">
        <f t="shared" ref="U740:U752" ca="1" si="18">IFERROR(MID(G740,_xlfn.AGGREGATE(15,6,(ROW(INDIRECT("1:"&amp;LEN(G740)-7)))/(ISNUMBER(--MID(G740,ROW(INDIRECT("1:"&amp;LEN(G740)-7)),8))),1),8),"")</f>
        <v/>
      </c>
    </row>
    <row r="741" spans="1:22" ht="45" hidden="1" x14ac:dyDescent="0.25">
      <c r="A741" s="24"/>
      <c r="B741" s="24">
        <v>4</v>
      </c>
      <c r="C741" s="24" t="str">
        <f>IF(OR(Tabella3[[#This Row],[LUN]]="X",Tabella3[[#This Row],[MAR]]="X",Tabella3[[#This Row],[MER]]="X",Tabella3[[#This Row],[GIO]]="X",Tabella3[[#This Row],[VEN]]="X",),"X","")</f>
        <v/>
      </c>
      <c r="D741" s="25" t="s">
        <v>1619</v>
      </c>
      <c r="E741" s="26" t="s">
        <v>3196</v>
      </c>
      <c r="F741" s="26" t="s">
        <v>1683</v>
      </c>
      <c r="G741" s="26" t="s">
        <v>3197</v>
      </c>
      <c r="H741" s="27"/>
      <c r="I741" s="27"/>
      <c r="J741" s="27"/>
      <c r="K741" s="27"/>
      <c r="L741" s="27"/>
      <c r="M741" s="26" t="s">
        <v>886</v>
      </c>
      <c r="N741" s="25"/>
      <c r="O741" s="25" t="s">
        <v>109</v>
      </c>
      <c r="P741" s="26" t="s">
        <v>109</v>
      </c>
      <c r="Q741" s="26" t="s">
        <v>3198</v>
      </c>
      <c r="R741" s="28">
        <v>45645</v>
      </c>
      <c r="S741" s="28" t="s">
        <v>35</v>
      </c>
      <c r="T741" s="77" t="str">
        <f ca="1">IF(AND('Inserimento dati'!$B$3=$H$2, Tabella3[[#This Row],[LUN]]="X"), "X",IF(AND('Inserimento dati'!$B$3=$I$2, Tabella3[[#This Row],[MAR]]="X"), "X", IF(AND('Inserimento dati'!$B$3=$J$2, Tabella3[[#This Row],[MER]]="X"), "X",IF(AND('Inserimento dati'!$B$3=$K$2, Tabella3[[#This Row],[GIO]]="X"), "X", IF(AND('Inserimento dati'!$B$3=$L$2, Tabella3[[#This Row],[VEN]]="X"), "X","")))))</f>
        <v/>
      </c>
      <c r="U741" s="86" t="str">
        <f t="shared" ca="1" si="18"/>
        <v/>
      </c>
    </row>
    <row r="742" spans="1:22" ht="45" hidden="1" x14ac:dyDescent="0.25">
      <c r="A742" s="24"/>
      <c r="B742" s="24">
        <v>4</v>
      </c>
      <c r="C742" s="24" t="str">
        <f>IF(OR(Tabella3[[#This Row],[LUN]]="X",Tabella3[[#This Row],[MAR]]="X",Tabella3[[#This Row],[MER]]="X",Tabella3[[#This Row],[GIO]]="X",Tabella3[[#This Row],[VEN]]="X",),"X","")</f>
        <v/>
      </c>
      <c r="D742" s="25" t="s">
        <v>1619</v>
      </c>
      <c r="E742" s="26" t="s">
        <v>3162</v>
      </c>
      <c r="F742" s="26" t="s">
        <v>1747</v>
      </c>
      <c r="G742" s="26" t="s">
        <v>3163</v>
      </c>
      <c r="H742" s="27"/>
      <c r="I742" s="27"/>
      <c r="J742" s="27"/>
      <c r="K742" s="27"/>
      <c r="L742" s="27"/>
      <c r="M742" s="26" t="s">
        <v>886</v>
      </c>
      <c r="N742" s="25"/>
      <c r="O742" s="25"/>
      <c r="P742" s="26" t="s">
        <v>109</v>
      </c>
      <c r="Q742" s="26" t="s">
        <v>3164</v>
      </c>
      <c r="R742" s="28">
        <v>45621</v>
      </c>
      <c r="S742" s="28" t="s">
        <v>380</v>
      </c>
      <c r="T742" s="77" t="str">
        <f ca="1">IF(AND('Inserimento dati'!$B$3=$H$2, Tabella3[[#This Row],[LUN]]="X"), "X",IF(AND('Inserimento dati'!$B$3=$I$2, Tabella3[[#This Row],[MAR]]="X"), "X", IF(AND('Inserimento dati'!$B$3=$J$2, Tabella3[[#This Row],[MER]]="X"), "X",IF(AND('Inserimento dati'!$B$3=$K$2, Tabella3[[#This Row],[GIO]]="X"), "X", IF(AND('Inserimento dati'!$B$3=$L$2, Tabella3[[#This Row],[VEN]]="X"), "X","")))))</f>
        <v/>
      </c>
      <c r="U742" s="83" t="str">
        <f t="shared" ca="1" si="18"/>
        <v/>
      </c>
    </row>
    <row r="743" spans="1:22" ht="45" hidden="1" x14ac:dyDescent="0.25">
      <c r="A743" s="24"/>
      <c r="B743" s="24">
        <v>4</v>
      </c>
      <c r="C743" s="24" t="str">
        <f>IF(OR(Tabella3[[#This Row],[LUN]]="X",Tabella3[[#This Row],[MAR]]="X",Tabella3[[#This Row],[MER]]="X",Tabella3[[#This Row],[GIO]]="X",Tabella3[[#This Row],[VEN]]="X",),"X","")</f>
        <v/>
      </c>
      <c r="D743" s="25" t="s">
        <v>1619</v>
      </c>
      <c r="E743" s="26" t="s">
        <v>3209</v>
      </c>
      <c r="F743" s="26" t="s">
        <v>1773</v>
      </c>
      <c r="G743" s="26" t="s">
        <v>3210</v>
      </c>
      <c r="H743" s="27"/>
      <c r="I743" s="27"/>
      <c r="J743" s="27"/>
      <c r="K743" s="27"/>
      <c r="L743" s="27"/>
      <c r="M743" s="26" t="s">
        <v>886</v>
      </c>
      <c r="N743" s="25" t="s">
        <v>109</v>
      </c>
      <c r="O743" s="25"/>
      <c r="P743" s="26"/>
      <c r="Q743" s="26" t="s">
        <v>3204</v>
      </c>
      <c r="R743" s="28">
        <v>45636</v>
      </c>
      <c r="S743" s="28" t="s">
        <v>1898</v>
      </c>
      <c r="T743" s="77" t="str">
        <f ca="1">IF(AND('Inserimento dati'!$B$3=$H$2, Tabella3[[#This Row],[LUN]]="X"), "X",IF(AND('Inserimento dati'!$B$3=$I$2, Tabella3[[#This Row],[MAR]]="X"), "X", IF(AND('Inserimento dati'!$B$3=$J$2, Tabella3[[#This Row],[MER]]="X"), "X",IF(AND('Inserimento dati'!$B$3=$K$2, Tabella3[[#This Row],[GIO]]="X"), "X", IF(AND('Inserimento dati'!$B$3=$L$2, Tabella3[[#This Row],[VEN]]="X"), "X","")))))</f>
        <v/>
      </c>
      <c r="U743" s="86" t="str">
        <f t="shared" ca="1" si="18"/>
        <v/>
      </c>
    </row>
    <row r="744" spans="1:22" ht="45" hidden="1" x14ac:dyDescent="0.25">
      <c r="A744" s="24"/>
      <c r="B744" s="24">
        <v>4</v>
      </c>
      <c r="C744" s="24" t="str">
        <f>IF(OR(Tabella3[[#This Row],[LUN]]="X",Tabella3[[#This Row],[MAR]]="X",Tabella3[[#This Row],[MER]]="X",Tabella3[[#This Row],[GIO]]="X",Tabella3[[#This Row],[VEN]]="X",),"X","")</f>
        <v/>
      </c>
      <c r="D744" s="25" t="s">
        <v>1619</v>
      </c>
      <c r="E744" s="26" t="s">
        <v>3207</v>
      </c>
      <c r="F744" s="26" t="s">
        <v>1773</v>
      </c>
      <c r="G744" s="26" t="s">
        <v>3208</v>
      </c>
      <c r="H744" s="27"/>
      <c r="I744" s="27"/>
      <c r="J744" s="27"/>
      <c r="K744" s="27"/>
      <c r="L744" s="27"/>
      <c r="M744" s="26" t="s">
        <v>886</v>
      </c>
      <c r="N744" s="25" t="s">
        <v>109</v>
      </c>
      <c r="O744" s="25"/>
      <c r="P744" s="26"/>
      <c r="Q744" s="26" t="s">
        <v>3204</v>
      </c>
      <c r="R744" s="28">
        <v>45629</v>
      </c>
      <c r="S744" s="28" t="s">
        <v>1898</v>
      </c>
      <c r="T744" s="77" t="str">
        <f ca="1">IF(AND('Inserimento dati'!$B$3=$H$2, Tabella3[[#This Row],[LUN]]="X"), "X",IF(AND('Inserimento dati'!$B$3=$I$2, Tabella3[[#This Row],[MAR]]="X"), "X", IF(AND('Inserimento dati'!$B$3=$J$2, Tabella3[[#This Row],[MER]]="X"), "X",IF(AND('Inserimento dati'!$B$3=$K$2, Tabella3[[#This Row],[GIO]]="X"), "X", IF(AND('Inserimento dati'!$B$3=$L$2, Tabella3[[#This Row],[VEN]]="X"), "X","")))))</f>
        <v/>
      </c>
      <c r="U744" s="86" t="str">
        <f t="shared" ca="1" si="18"/>
        <v/>
      </c>
    </row>
    <row r="745" spans="1:22" ht="45" hidden="1" x14ac:dyDescent="0.25">
      <c r="A745" s="24"/>
      <c r="B745" s="24">
        <v>4</v>
      </c>
      <c r="C745" s="24" t="str">
        <f>IF(OR(Tabella3[[#This Row],[LUN]]="X",Tabella3[[#This Row],[MAR]]="X",Tabella3[[#This Row],[MER]]="X",Tabella3[[#This Row],[GIO]]="X",Tabella3[[#This Row],[VEN]]="X",),"X","")</f>
        <v/>
      </c>
      <c r="D745" s="25" t="s">
        <v>1619</v>
      </c>
      <c r="E745" s="26" t="s">
        <v>3205</v>
      </c>
      <c r="F745" s="26" t="s">
        <v>1773</v>
      </c>
      <c r="G745" s="26" t="s">
        <v>3206</v>
      </c>
      <c r="H745" s="27"/>
      <c r="I745" s="27"/>
      <c r="J745" s="27"/>
      <c r="K745" s="27"/>
      <c r="L745" s="27"/>
      <c r="M745" s="26" t="s">
        <v>886</v>
      </c>
      <c r="N745" s="25" t="s">
        <v>109</v>
      </c>
      <c r="O745" s="25"/>
      <c r="P745" s="26"/>
      <c r="Q745" s="26" t="s">
        <v>3204</v>
      </c>
      <c r="R745" s="28">
        <v>45636</v>
      </c>
      <c r="S745" s="28" t="s">
        <v>1898</v>
      </c>
      <c r="T745" s="77" t="str">
        <f ca="1">IF(AND('Inserimento dati'!$B$3=$H$2, Tabella3[[#This Row],[LUN]]="X"), "X",IF(AND('Inserimento dati'!$B$3=$I$2, Tabella3[[#This Row],[MAR]]="X"), "X", IF(AND('Inserimento dati'!$B$3=$J$2, Tabella3[[#This Row],[MER]]="X"), "X",IF(AND('Inserimento dati'!$B$3=$K$2, Tabella3[[#This Row],[GIO]]="X"), "X", IF(AND('Inserimento dati'!$B$3=$L$2, Tabella3[[#This Row],[VEN]]="X"), "X","")))))</f>
        <v/>
      </c>
      <c r="U745" s="86" t="str">
        <f t="shared" ca="1" si="18"/>
        <v/>
      </c>
    </row>
    <row r="746" spans="1:22" ht="45" hidden="1" x14ac:dyDescent="0.25">
      <c r="A746" s="24"/>
      <c r="B746" s="24">
        <v>4</v>
      </c>
      <c r="C746" s="24" t="str">
        <f>IF(OR(Tabella3[[#This Row],[LUN]]="X",Tabella3[[#This Row],[MAR]]="X",Tabella3[[#This Row],[MER]]="X",Tabella3[[#This Row],[GIO]]="X",Tabella3[[#This Row],[VEN]]="X",),"X","")</f>
        <v/>
      </c>
      <c r="D746" s="25" t="s">
        <v>1619</v>
      </c>
      <c r="E746" s="26" t="s">
        <v>3202</v>
      </c>
      <c r="F746" s="26" t="s">
        <v>1773</v>
      </c>
      <c r="G746" s="26" t="s">
        <v>3203</v>
      </c>
      <c r="H746" s="27"/>
      <c r="I746" s="27"/>
      <c r="J746" s="27"/>
      <c r="K746" s="27"/>
      <c r="L746" s="27"/>
      <c r="M746" s="26" t="s">
        <v>886</v>
      </c>
      <c r="N746" s="25" t="s">
        <v>109</v>
      </c>
      <c r="O746" s="25"/>
      <c r="P746" s="26"/>
      <c r="Q746" s="26" t="s">
        <v>3204</v>
      </c>
      <c r="R746" s="28">
        <v>45629</v>
      </c>
      <c r="S746" s="28" t="s">
        <v>1898</v>
      </c>
      <c r="T746" s="77" t="str">
        <f ca="1">IF(AND('Inserimento dati'!$B$3=$H$2, Tabella3[[#This Row],[LUN]]="X"), "X",IF(AND('Inserimento dati'!$B$3=$I$2, Tabella3[[#This Row],[MAR]]="X"), "X", IF(AND('Inserimento dati'!$B$3=$J$2, Tabella3[[#This Row],[MER]]="X"), "X",IF(AND('Inserimento dati'!$B$3=$K$2, Tabella3[[#This Row],[GIO]]="X"), "X", IF(AND('Inserimento dati'!$B$3=$L$2, Tabella3[[#This Row],[VEN]]="X"), "X","")))))</f>
        <v/>
      </c>
      <c r="U746" s="86" t="str">
        <f t="shared" ca="1" si="18"/>
        <v/>
      </c>
      <c r="V746" s="71">
        <v>46128.684004629627</v>
      </c>
    </row>
    <row r="747" spans="1:22" ht="23.25" hidden="1" x14ac:dyDescent="0.25">
      <c r="A747" s="24"/>
      <c r="B747" s="24">
        <v>4</v>
      </c>
      <c r="C747" s="24" t="str">
        <f>IF(OR(Tabella3[[#This Row],[LUN]]="X",Tabella3[[#This Row],[MAR]]="X",Tabella3[[#This Row],[MER]]="X",Tabella3[[#This Row],[GIO]]="X",Tabella3[[#This Row],[VEN]]="X",),"X","")</f>
        <v/>
      </c>
      <c r="D747" s="25" t="s">
        <v>1619</v>
      </c>
      <c r="E747" s="26" t="s">
        <v>3220</v>
      </c>
      <c r="F747" s="26" t="s">
        <v>1747</v>
      </c>
      <c r="G747" s="26" t="s">
        <v>3221</v>
      </c>
      <c r="H747" s="27"/>
      <c r="I747" s="27"/>
      <c r="J747" s="27"/>
      <c r="K747" s="27"/>
      <c r="L747" s="27"/>
      <c r="M747" s="26" t="s">
        <v>886</v>
      </c>
      <c r="N747" s="25"/>
      <c r="O747" s="25" t="s">
        <v>109</v>
      </c>
      <c r="P747" s="26"/>
      <c r="Q747" s="26" t="s">
        <v>3222</v>
      </c>
      <c r="R747" s="28">
        <v>45616</v>
      </c>
      <c r="S747" s="28"/>
      <c r="T747" s="77" t="str">
        <f ca="1">IF(AND('Inserimento dati'!$B$3=$H$2, Tabella3[[#This Row],[LUN]]="X"), "X",IF(AND('Inserimento dati'!$B$3=$I$2, Tabella3[[#This Row],[MAR]]="X"), "X", IF(AND('Inserimento dati'!$B$3=$J$2, Tabella3[[#This Row],[MER]]="X"), "X",IF(AND('Inserimento dati'!$B$3=$K$2, Tabella3[[#This Row],[GIO]]="X"), "X", IF(AND('Inserimento dati'!$B$3=$L$2, Tabella3[[#This Row],[VEN]]="X"), "X","")))))</f>
        <v/>
      </c>
      <c r="U747" s="86" t="str">
        <f t="shared" ca="1" si="18"/>
        <v xml:space="preserve"> 1021159</v>
      </c>
    </row>
    <row r="748" spans="1:22" ht="30" hidden="1" x14ac:dyDescent="0.25">
      <c r="A748" s="24"/>
      <c r="B748" s="24">
        <v>4</v>
      </c>
      <c r="C748" s="24" t="str">
        <f>IF(OR(Tabella3[[#This Row],[LUN]]="X",Tabella3[[#This Row],[MAR]]="X",Tabella3[[#This Row],[MER]]="X",Tabella3[[#This Row],[GIO]]="X",Tabella3[[#This Row],[VEN]]="X",),"X","")</f>
        <v/>
      </c>
      <c r="D748" s="25" t="s">
        <v>1619</v>
      </c>
      <c r="E748" s="26" t="s">
        <v>3223</v>
      </c>
      <c r="F748" s="26" t="s">
        <v>1683</v>
      </c>
      <c r="G748" s="26" t="s">
        <v>3224</v>
      </c>
      <c r="H748" s="27"/>
      <c r="I748" s="27"/>
      <c r="J748" s="27"/>
      <c r="K748" s="27"/>
      <c r="L748" s="27"/>
      <c r="M748" s="26" t="s">
        <v>886</v>
      </c>
      <c r="N748" s="25"/>
      <c r="O748" s="25"/>
      <c r="P748" s="26" t="s">
        <v>109</v>
      </c>
      <c r="Q748" s="26" t="s">
        <v>3225</v>
      </c>
      <c r="R748" s="28">
        <v>45615</v>
      </c>
      <c r="S748" s="28" t="s">
        <v>76</v>
      </c>
      <c r="T748" s="77" t="str">
        <f ca="1">IF(AND('Inserimento dati'!$B$3=$H$2, Tabella3[[#This Row],[LUN]]="X"), "X",IF(AND('Inserimento dati'!$B$3=$I$2, Tabella3[[#This Row],[MAR]]="X"), "X", IF(AND('Inserimento dati'!$B$3=$J$2, Tabella3[[#This Row],[MER]]="X"), "X",IF(AND('Inserimento dati'!$B$3=$K$2, Tabella3[[#This Row],[GIO]]="X"), "X", IF(AND('Inserimento dati'!$B$3=$L$2, Tabella3[[#This Row],[VEN]]="X"), "X","")))))</f>
        <v/>
      </c>
      <c r="U748" s="86" t="str">
        <f t="shared" ca="1" si="18"/>
        <v/>
      </c>
    </row>
    <row r="749" spans="1:22" ht="30" hidden="1" x14ac:dyDescent="0.25">
      <c r="A749" s="24"/>
      <c r="B749" s="24">
        <v>4</v>
      </c>
      <c r="C749" s="24" t="str">
        <f>IF(OR(Tabella3[[#This Row],[LUN]]="X",Tabella3[[#This Row],[MAR]]="X",Tabella3[[#This Row],[MER]]="X",Tabella3[[#This Row],[GIO]]="X",Tabella3[[#This Row],[VEN]]="X",),"X","")</f>
        <v/>
      </c>
      <c r="D749" s="25" t="s">
        <v>1619</v>
      </c>
      <c r="E749" s="26" t="s">
        <v>3226</v>
      </c>
      <c r="F749" s="26" t="s">
        <v>1661</v>
      </c>
      <c r="G749" s="26" t="s">
        <v>3227</v>
      </c>
      <c r="H749" s="27"/>
      <c r="I749" s="27"/>
      <c r="J749" s="27"/>
      <c r="K749" s="27"/>
      <c r="L749" s="27"/>
      <c r="M749" s="26" t="s">
        <v>886</v>
      </c>
      <c r="N749" s="25" t="s">
        <v>109</v>
      </c>
      <c r="O749" s="25"/>
      <c r="P749" s="26"/>
      <c r="Q749" s="26" t="s">
        <v>3228</v>
      </c>
      <c r="R749" s="28">
        <v>45595</v>
      </c>
      <c r="S749" s="28" t="s">
        <v>76</v>
      </c>
      <c r="T749" s="77" t="str">
        <f ca="1">IF(AND('Inserimento dati'!$B$3=$H$2, Tabella3[[#This Row],[LUN]]="X"), "X",IF(AND('Inserimento dati'!$B$3=$I$2, Tabella3[[#This Row],[MAR]]="X"), "X", IF(AND('Inserimento dati'!$B$3=$J$2, Tabella3[[#This Row],[MER]]="X"), "X",IF(AND('Inserimento dati'!$B$3=$K$2, Tabella3[[#This Row],[GIO]]="X"), "X", IF(AND('Inserimento dati'!$B$3=$L$2, Tabella3[[#This Row],[VEN]]="X"), "X","")))))</f>
        <v/>
      </c>
      <c r="U749" s="86" t="str">
        <f t="shared" ca="1" si="18"/>
        <v>1: 1200/</v>
      </c>
    </row>
    <row r="750" spans="1:22" ht="60" hidden="1" x14ac:dyDescent="0.25">
      <c r="A750" s="24"/>
      <c r="B750" s="24">
        <v>4</v>
      </c>
      <c r="C750" s="24" t="str">
        <f>IF(OR(Tabella3[[#This Row],[LUN]]="X",Tabella3[[#This Row],[MAR]]="X",Tabella3[[#This Row],[MER]]="X",Tabella3[[#This Row],[GIO]]="X",Tabella3[[#This Row],[VEN]]="X",),"X","")</f>
        <v/>
      </c>
      <c r="D750" s="25" t="s">
        <v>1619</v>
      </c>
      <c r="E750" s="26" t="s">
        <v>3214</v>
      </c>
      <c r="F750" s="26">
        <v>700</v>
      </c>
      <c r="G750" s="26" t="s">
        <v>3215</v>
      </c>
      <c r="H750" s="27"/>
      <c r="I750" s="27"/>
      <c r="J750" s="27"/>
      <c r="K750" s="27"/>
      <c r="L750" s="27"/>
      <c r="M750" s="26" t="s">
        <v>886</v>
      </c>
      <c r="N750" s="25" t="s">
        <v>109</v>
      </c>
      <c r="O750" s="25"/>
      <c r="P750" s="26"/>
      <c r="Q750" s="26" t="s">
        <v>3216</v>
      </c>
      <c r="R750" s="28">
        <v>45582</v>
      </c>
      <c r="S750" s="28" t="s">
        <v>713</v>
      </c>
      <c r="T750" s="77" t="str">
        <f ca="1">IF(AND('Inserimento dati'!$B$3=$H$2, Tabella3[[#This Row],[LUN]]="X"), "X",IF(AND('Inserimento dati'!$B$3=$I$2, Tabella3[[#This Row],[MAR]]="X"), "X", IF(AND('Inserimento dati'!$B$3=$J$2, Tabella3[[#This Row],[MER]]="X"), "X",IF(AND('Inserimento dati'!$B$3=$K$2, Tabella3[[#This Row],[GIO]]="X"), "X", IF(AND('Inserimento dati'!$B$3=$L$2, Tabella3[[#This Row],[VEN]]="X"), "X","")))))</f>
        <v/>
      </c>
      <c r="U750" s="86" t="str">
        <f t="shared" ca="1" si="18"/>
        <v/>
      </c>
    </row>
    <row r="751" spans="1:22" ht="23.25" hidden="1" x14ac:dyDescent="0.25">
      <c r="A751" s="24"/>
      <c r="B751" s="24">
        <v>4</v>
      </c>
      <c r="C751" s="24" t="str">
        <f>IF(OR(Tabella3[[#This Row],[LUN]]="X",Tabella3[[#This Row],[MAR]]="X",Tabella3[[#This Row],[MER]]="X",Tabella3[[#This Row],[GIO]]="X",Tabella3[[#This Row],[VEN]]="X",),"X","")</f>
        <v/>
      </c>
      <c r="D751" s="25" t="s">
        <v>1619</v>
      </c>
      <c r="E751" s="26" t="s">
        <v>3211</v>
      </c>
      <c r="F751" s="26">
        <v>700</v>
      </c>
      <c r="G751" s="26" t="s">
        <v>3212</v>
      </c>
      <c r="H751" s="27"/>
      <c r="I751" s="27"/>
      <c r="J751" s="27"/>
      <c r="K751" s="27"/>
      <c r="L751" s="27"/>
      <c r="M751" s="26" t="s">
        <v>886</v>
      </c>
      <c r="N751" s="25"/>
      <c r="O751" s="25" t="s">
        <v>109</v>
      </c>
      <c r="P751" s="26"/>
      <c r="Q751" s="26" t="s">
        <v>3213</v>
      </c>
      <c r="R751" s="28">
        <v>45579</v>
      </c>
      <c r="S751" s="28"/>
      <c r="T751" s="77" t="str">
        <f ca="1">IF(AND('Inserimento dati'!$B$3=$H$2, Tabella3[[#This Row],[LUN]]="X"), "X",IF(AND('Inserimento dati'!$B$3=$I$2, Tabella3[[#This Row],[MAR]]="X"), "X", IF(AND('Inserimento dati'!$B$3=$J$2, Tabella3[[#This Row],[MER]]="X"), "X",IF(AND('Inserimento dati'!$B$3=$K$2, Tabella3[[#This Row],[GIO]]="X"), "X", IF(AND('Inserimento dati'!$B$3=$L$2, Tabella3[[#This Row],[VEN]]="X"), "X","")))))</f>
        <v/>
      </c>
      <c r="U751" s="86" t="str">
        <f t="shared" ca="1" si="18"/>
        <v/>
      </c>
    </row>
    <row r="752" spans="1:22" ht="23.25" hidden="1" x14ac:dyDescent="0.25">
      <c r="A752" s="24"/>
      <c r="B752" s="24">
        <v>4</v>
      </c>
      <c r="C752" s="24" t="str">
        <f>IF(OR(Tabella3[[#This Row],[LUN]]="X",Tabella3[[#This Row],[MAR]]="X",Tabella3[[#This Row],[MER]]="X",Tabella3[[#This Row],[GIO]]="X",Tabella3[[#This Row],[VEN]]="X",),"X","")</f>
        <v/>
      </c>
      <c r="D752" s="25" t="s">
        <v>1619</v>
      </c>
      <c r="E752" s="26" t="s">
        <v>3217</v>
      </c>
      <c r="F752" s="26">
        <v>1800</v>
      </c>
      <c r="G752" s="26" t="s">
        <v>3218</v>
      </c>
      <c r="H752" s="27"/>
      <c r="I752" s="27"/>
      <c r="J752" s="27"/>
      <c r="K752" s="27"/>
      <c r="L752" s="27"/>
      <c r="M752" s="26" t="s">
        <v>886</v>
      </c>
      <c r="N752" s="25"/>
      <c r="O752" s="25" t="s">
        <v>109</v>
      </c>
      <c r="P752" s="26"/>
      <c r="Q752" s="26" t="s">
        <v>3219</v>
      </c>
      <c r="R752" s="28">
        <v>45580</v>
      </c>
      <c r="S752" s="28"/>
      <c r="T752" s="77" t="str">
        <f ca="1">IF(AND('Inserimento dati'!$B$3=$H$2, Tabella3[[#This Row],[LUN]]="X"), "X",IF(AND('Inserimento dati'!$B$3=$I$2, Tabella3[[#This Row],[MAR]]="X"), "X", IF(AND('Inserimento dati'!$B$3=$J$2, Tabella3[[#This Row],[MER]]="X"), "X",IF(AND('Inserimento dati'!$B$3=$K$2, Tabella3[[#This Row],[GIO]]="X"), "X", IF(AND('Inserimento dati'!$B$3=$L$2, Tabella3[[#This Row],[VEN]]="X"), "X","")))))</f>
        <v/>
      </c>
      <c r="U752" s="86" t="str">
        <f t="shared" ca="1" si="18"/>
        <v/>
      </c>
    </row>
    <row r="753" spans="1:22" ht="23.25" hidden="1" x14ac:dyDescent="0.25">
      <c r="A753" s="24"/>
      <c r="B753" s="24"/>
      <c r="C753" s="24" t="str">
        <f>IF(OR(Tabella3[[#This Row],[LUN]]="X",Tabella3[[#This Row],[MAR]]="X",Tabella3[[#This Row],[MER]]="X",Tabella3[[#This Row],[GIO]]="X",Tabella3[[#This Row],[VEN]]="X",),"X","")</f>
        <v/>
      </c>
      <c r="D753" s="25" t="s">
        <v>1619</v>
      </c>
      <c r="E753" s="26" t="s">
        <v>4605</v>
      </c>
      <c r="F753" s="26">
        <v>1400</v>
      </c>
      <c r="G753" s="26" t="s">
        <v>4606</v>
      </c>
      <c r="H753" s="27"/>
      <c r="I753" s="27"/>
      <c r="J753" s="27"/>
      <c r="K753" s="27"/>
      <c r="L753" s="27"/>
      <c r="M753" s="26"/>
      <c r="N753" s="25"/>
      <c r="O753" s="25"/>
      <c r="P753" s="26"/>
      <c r="Q753" s="26"/>
      <c r="R753" s="28"/>
      <c r="S753" s="26"/>
      <c r="T753" s="30" t="str">
        <f ca="1">IF(AND('Inserimento dati'!$B$3=$H$2, Tabella3[[#This Row],[LUN]]="X"), "X",IF(AND('Inserimento dati'!$B$3=$I$2, Tabella3[[#This Row],[MAR]]="X"), "X", IF(AND('Inserimento dati'!$B$3=$J$2, Tabella3[[#This Row],[MER]]="X"), "X",IF(AND('Inserimento dati'!$B$3=$K$2, Tabella3[[#This Row],[GIO]]="X"), "X", IF(AND('Inserimento dati'!$B$3=$L$2, Tabella3[[#This Row],[VEN]]="X"), "X","")))))</f>
        <v/>
      </c>
      <c r="U753" s="54"/>
    </row>
    <row r="754" spans="1:22" ht="23.25" hidden="1" x14ac:dyDescent="0.25">
      <c r="A754" s="24" t="s">
        <v>109</v>
      </c>
      <c r="B754" s="24"/>
      <c r="C754" s="24" t="str">
        <f>IF(OR(Tabella3[[#This Row],[LUN]]="X",Tabella3[[#This Row],[MAR]]="X",Tabella3[[#This Row],[MER]]="X",Tabella3[[#This Row],[GIO]]="X",Tabella3[[#This Row],[VEN]]="X",),"X","")</f>
        <v/>
      </c>
      <c r="D754" s="25" t="s">
        <v>1619</v>
      </c>
      <c r="E754" s="26" t="s">
        <v>1620</v>
      </c>
      <c r="F754" s="26">
        <v>1200</v>
      </c>
      <c r="G754" s="26" t="s">
        <v>1621</v>
      </c>
      <c r="H754" s="27"/>
      <c r="I754" s="27"/>
      <c r="J754" s="27"/>
      <c r="K754" s="27"/>
      <c r="L754" s="27"/>
      <c r="M754" s="26"/>
      <c r="N754" s="25"/>
      <c r="O754" s="25"/>
      <c r="P754" s="26"/>
      <c r="Q754" s="26" t="s">
        <v>1622</v>
      </c>
      <c r="R754" s="28"/>
      <c r="S754" s="26"/>
      <c r="T754" s="30" t="str">
        <f ca="1">IF(AND('Inserimento dati'!$B$3=$H$2, Tabella3[[#This Row],[LUN]]="X"), "X",IF(AND('Inserimento dati'!$B$3=$I$2, Tabella3[[#This Row],[MAR]]="X"), "X", IF(AND('Inserimento dati'!$B$3=$J$2, Tabella3[[#This Row],[MER]]="X"), "X",IF(AND('Inserimento dati'!$B$3=$K$2, Tabella3[[#This Row],[GIO]]="X"), "X", IF(AND('Inserimento dati'!$B$3=$L$2, Tabella3[[#This Row],[VEN]]="X"), "X","")))))</f>
        <v/>
      </c>
      <c r="U754" s="69" t="str">
        <f ca="1">IFERROR(MID(G754,_xlfn.AGGREGATE(15,6,(ROW(INDIRECT("1:"&amp;LEN(G754)-7)))/(ISNUMBER(--MID(G754,ROW(INDIRECT("1:"&amp;LEN(G754)-7)),8))),1),8),"")</f>
        <v/>
      </c>
    </row>
    <row r="755" spans="1:22" ht="30" hidden="1" x14ac:dyDescent="0.25">
      <c r="A755" s="24"/>
      <c r="B755" s="24"/>
      <c r="C755" s="24" t="str">
        <f>IF(OR(Tabella3[[#This Row],[LUN]]="X",Tabella3[[#This Row],[MAR]]="X",Tabella3[[#This Row],[MER]]="X",Tabella3[[#This Row],[GIO]]="X",Tabella3[[#This Row],[VEN]]="X",),"X","")</f>
        <v/>
      </c>
      <c r="D755" s="25" t="s">
        <v>1619</v>
      </c>
      <c r="E755" s="26" t="s">
        <v>3243</v>
      </c>
      <c r="F755" s="26">
        <v>1200</v>
      </c>
      <c r="G755" s="26" t="s">
        <v>3244</v>
      </c>
      <c r="H755" s="27"/>
      <c r="I755" s="27"/>
      <c r="J755" s="27"/>
      <c r="K755" s="27"/>
      <c r="L755" s="27"/>
      <c r="M755" s="26"/>
      <c r="N755" s="25"/>
      <c r="O755" s="25"/>
      <c r="P755" s="26"/>
      <c r="Q755" s="26"/>
      <c r="R755" s="28"/>
      <c r="S755" s="26"/>
      <c r="T755" s="30" t="str">
        <f ca="1">IF(AND('Inserimento dati'!$B$3=$H$2, Tabella3[[#This Row],[LUN]]="X"), "X",IF(AND('Inserimento dati'!$B$3=$I$2, Tabella3[[#This Row],[MAR]]="X"), "X", IF(AND('Inserimento dati'!$B$3=$J$2, Tabella3[[#This Row],[MER]]="X"), "X",IF(AND('Inserimento dati'!$B$3=$K$2, Tabella3[[#This Row],[GIO]]="X"), "X", IF(AND('Inserimento dati'!$B$3=$L$2, Tabella3[[#This Row],[VEN]]="X"), "X","")))))</f>
        <v/>
      </c>
      <c r="U755" s="54"/>
    </row>
    <row r="761" spans="1:22" x14ac:dyDescent="0.25">
      <c r="V761" s="71">
        <v>46100.611562500002</v>
      </c>
    </row>
  </sheetData>
  <mergeCells count="2">
    <mergeCell ref="A1:D1"/>
    <mergeCell ref="N2:P2"/>
  </mergeCells>
  <conditionalFormatting sqref="E334:G755 M334:S755">
    <cfRule type="expression" dxfId="13792" priority="6043">
      <formula>SEARCH("IN CORSO",$M334)&gt;0</formula>
    </cfRule>
    <cfRule type="expression" dxfId="13791" priority="6044">
      <formula>SEARCH("CHIUSO",$M334)&gt;0</formula>
    </cfRule>
    <cfRule type="expression" dxfId="13790" priority="6045">
      <formula>SEARCH("EMESSO",$M334)&gt;0</formula>
    </cfRule>
    <cfRule type="expression" dxfId="13789" priority="6046">
      <formula>SEARCH("RICHIESTO",$M334)&gt;0</formula>
    </cfRule>
    <cfRule type="expression" dxfId="13788" priority="6047">
      <formula>SEARCH("DA CHIUDERE",$M334)&gt;0</formula>
    </cfRule>
    <cfRule type="expression" dxfId="13787" priority="6048">
      <formula>SEARCH("INTERROTTO",$M334)&gt;0</formula>
    </cfRule>
  </conditionalFormatting>
  <conditionalFormatting sqref="E333:F333 N333:S333">
    <cfRule type="expression" dxfId="13786" priority="6037">
      <formula>SEARCH("IN CORSO",$M333)&gt;0</formula>
    </cfRule>
    <cfRule type="expression" dxfId="13785" priority="6038">
      <formula>SEARCH("CHIUSO",$M333)&gt;0</formula>
    </cfRule>
    <cfRule type="expression" dxfId="13784" priority="6039">
      <formula>SEARCH("EMESSO",$M333)&gt;0</formula>
    </cfRule>
    <cfRule type="expression" dxfId="13783" priority="6040">
      <formula>SEARCH("RICHIESTO",$M333)&gt;0</formula>
    </cfRule>
    <cfRule type="expression" dxfId="13782" priority="6041">
      <formula>SEARCH("DA CHIUDERE",$M333)&gt;0</formula>
    </cfRule>
    <cfRule type="expression" dxfId="13781" priority="6042">
      <formula>SEARCH("INTERROTTO",$M333)&gt;0</formula>
    </cfRule>
  </conditionalFormatting>
  <conditionalFormatting sqref="G333">
    <cfRule type="expression" dxfId="13780" priority="6031">
      <formula>SEARCH("IN CORSO",$M333)&gt;0</formula>
    </cfRule>
    <cfRule type="expression" dxfId="13779" priority="6032">
      <formula>SEARCH("CHIUSO",$M333)&gt;0</formula>
    </cfRule>
    <cfRule type="expression" dxfId="13778" priority="6033">
      <formula>SEARCH("EMESSO",$M333)&gt;0</formula>
    </cfRule>
    <cfRule type="expression" dxfId="13777" priority="6034">
      <formula>SEARCH("RICHIESTO",$M333)&gt;0</formula>
    </cfRule>
    <cfRule type="expression" dxfId="13776" priority="6035">
      <formula>SEARCH("DA CHIUDERE",$M333)&gt;0</formula>
    </cfRule>
    <cfRule type="expression" dxfId="13775" priority="6036">
      <formula>SEARCH("INTERROTTO",$M333)&gt;0</formula>
    </cfRule>
  </conditionalFormatting>
  <conditionalFormatting sqref="M333">
    <cfRule type="expression" dxfId="13774" priority="6025">
      <formula>SEARCH("IN CORSO",$M333)&gt;0</formula>
    </cfRule>
    <cfRule type="expression" dxfId="13773" priority="6026">
      <formula>SEARCH("CHIUSO",$M333)&gt;0</formula>
    </cfRule>
    <cfRule type="expression" dxfId="13772" priority="6027">
      <formula>SEARCH("EMESSO",$M333)&gt;0</formula>
    </cfRule>
    <cfRule type="expression" dxfId="13771" priority="6028">
      <formula>SEARCH("RICHIESTO",$M333)&gt;0</formula>
    </cfRule>
    <cfRule type="expression" dxfId="13770" priority="6029">
      <formula>SEARCH("DA CHIUDERE",$M333)&gt;0</formula>
    </cfRule>
    <cfRule type="expression" dxfId="13769" priority="6030">
      <formula>SEARCH("INTERROTTO",$M333)&gt;0</formula>
    </cfRule>
  </conditionalFormatting>
  <conditionalFormatting sqref="E332:F332 N332:S332">
    <cfRule type="expression" dxfId="13768" priority="6019">
      <formula>SEARCH("IN CORSO",$M332)&gt;0</formula>
    </cfRule>
    <cfRule type="expression" dxfId="13767" priority="6020">
      <formula>SEARCH("CHIUSO",$M332)&gt;0</formula>
    </cfRule>
    <cfRule type="expression" dxfId="13766" priority="6021">
      <formula>SEARCH("EMESSO",$M332)&gt;0</formula>
    </cfRule>
    <cfRule type="expression" dxfId="13765" priority="6022">
      <formula>SEARCH("RICHIESTO",$M332)&gt;0</formula>
    </cfRule>
    <cfRule type="expression" dxfId="13764" priority="6023">
      <formula>SEARCH("DA CHIUDERE",$M332)&gt;0</formula>
    </cfRule>
    <cfRule type="expression" dxfId="13763" priority="6024">
      <formula>SEARCH("INTERROTTO",$M332)&gt;0</formula>
    </cfRule>
  </conditionalFormatting>
  <conditionalFormatting sqref="G332">
    <cfRule type="expression" dxfId="13762" priority="6013">
      <formula>SEARCH("IN CORSO",$M332)&gt;0</formula>
    </cfRule>
    <cfRule type="expression" dxfId="13761" priority="6014">
      <formula>SEARCH("CHIUSO",$M332)&gt;0</formula>
    </cfRule>
    <cfRule type="expression" dxfId="13760" priority="6015">
      <formula>SEARCH("EMESSO",$M332)&gt;0</formula>
    </cfRule>
    <cfRule type="expression" dxfId="13759" priority="6016">
      <formula>SEARCH("RICHIESTO",$M332)&gt;0</formula>
    </cfRule>
    <cfRule type="expression" dxfId="13758" priority="6017">
      <formula>SEARCH("DA CHIUDERE",$M332)&gt;0</formula>
    </cfRule>
    <cfRule type="expression" dxfId="13757" priority="6018">
      <formula>SEARCH("INTERROTTO",$M332)&gt;0</formula>
    </cfRule>
  </conditionalFormatting>
  <conditionalFormatting sqref="M332">
    <cfRule type="expression" dxfId="13756" priority="6007">
      <formula>SEARCH("IN CORSO",$M332)&gt;0</formula>
    </cfRule>
    <cfRule type="expression" dxfId="13755" priority="6008">
      <formula>SEARCH("CHIUSO",$M332)&gt;0</formula>
    </cfRule>
    <cfRule type="expression" dxfId="13754" priority="6009">
      <formula>SEARCH("EMESSO",$M332)&gt;0</formula>
    </cfRule>
    <cfRule type="expression" dxfId="13753" priority="6010">
      <formula>SEARCH("RICHIESTO",$M332)&gt;0</formula>
    </cfRule>
    <cfRule type="expression" dxfId="13752" priority="6011">
      <formula>SEARCH("DA CHIUDERE",$M332)&gt;0</formula>
    </cfRule>
    <cfRule type="expression" dxfId="13751" priority="6012">
      <formula>SEARCH("INTERROTTO",$M332)&gt;0</formula>
    </cfRule>
  </conditionalFormatting>
  <conditionalFormatting sqref="E331:F331 N331:S331">
    <cfRule type="expression" dxfId="13750" priority="6001">
      <formula>SEARCH("IN CORSO",$M331)&gt;0</formula>
    </cfRule>
    <cfRule type="expression" dxfId="13749" priority="6002">
      <formula>SEARCH("CHIUSO",$M331)&gt;0</formula>
    </cfRule>
    <cfRule type="expression" dxfId="13748" priority="6003">
      <formula>SEARCH("EMESSO",$M331)&gt;0</formula>
    </cfRule>
    <cfRule type="expression" dxfId="13747" priority="6004">
      <formula>SEARCH("RICHIESTO",$M331)&gt;0</formula>
    </cfRule>
    <cfRule type="expression" dxfId="13746" priority="6005">
      <formula>SEARCH("DA CHIUDERE",$M331)&gt;0</formula>
    </cfRule>
    <cfRule type="expression" dxfId="13745" priority="6006">
      <formula>SEARCH("INTERROTTO",$M331)&gt;0</formula>
    </cfRule>
  </conditionalFormatting>
  <conditionalFormatting sqref="G331">
    <cfRule type="expression" dxfId="13744" priority="5995">
      <formula>SEARCH("IN CORSO",$M331)&gt;0</formula>
    </cfRule>
    <cfRule type="expression" dxfId="13743" priority="5996">
      <formula>SEARCH("CHIUSO",$M331)&gt;0</formula>
    </cfRule>
    <cfRule type="expression" dxfId="13742" priority="5997">
      <formula>SEARCH("EMESSO",$M331)&gt;0</formula>
    </cfRule>
    <cfRule type="expression" dxfId="13741" priority="5998">
      <formula>SEARCH("RICHIESTO",$M331)&gt;0</formula>
    </cfRule>
    <cfRule type="expression" dxfId="13740" priority="5999">
      <formula>SEARCH("DA CHIUDERE",$M331)&gt;0</formula>
    </cfRule>
    <cfRule type="expression" dxfId="13739" priority="6000">
      <formula>SEARCH("INTERROTTO",$M331)&gt;0</formula>
    </cfRule>
  </conditionalFormatting>
  <conditionalFormatting sqref="M331">
    <cfRule type="expression" dxfId="13738" priority="5989">
      <formula>SEARCH("IN CORSO",$M331)&gt;0</formula>
    </cfRule>
    <cfRule type="expression" dxfId="13737" priority="5990">
      <formula>SEARCH("CHIUSO",$M331)&gt;0</formula>
    </cfRule>
    <cfRule type="expression" dxfId="13736" priority="5991">
      <formula>SEARCH("EMESSO",$M331)&gt;0</formula>
    </cfRule>
    <cfRule type="expression" dxfId="13735" priority="5992">
      <formula>SEARCH("RICHIESTO",$M331)&gt;0</formula>
    </cfRule>
    <cfRule type="expression" dxfId="13734" priority="5993">
      <formula>SEARCH("DA CHIUDERE",$M331)&gt;0</formula>
    </cfRule>
    <cfRule type="expression" dxfId="13733" priority="5994">
      <formula>SEARCH("INTERROTTO",$M331)&gt;0</formula>
    </cfRule>
  </conditionalFormatting>
  <conditionalFormatting sqref="E330:F330 N330:S330">
    <cfRule type="expression" dxfId="13732" priority="5983">
      <formula>SEARCH("IN CORSO",$M330)&gt;0</formula>
    </cfRule>
    <cfRule type="expression" dxfId="13731" priority="5984">
      <formula>SEARCH("CHIUSO",$M330)&gt;0</formula>
    </cfRule>
    <cfRule type="expression" dxfId="13730" priority="5985">
      <formula>SEARCH("EMESSO",$M330)&gt;0</formula>
    </cfRule>
    <cfRule type="expression" dxfId="13729" priority="5986">
      <formula>SEARCH("RICHIESTO",$M330)&gt;0</formula>
    </cfRule>
    <cfRule type="expression" dxfId="13728" priority="5987">
      <formula>SEARCH("DA CHIUDERE",$M330)&gt;0</formula>
    </cfRule>
    <cfRule type="expression" dxfId="13727" priority="5988">
      <formula>SEARCH("INTERROTTO",$M330)&gt;0</formula>
    </cfRule>
  </conditionalFormatting>
  <conditionalFormatting sqref="G330">
    <cfRule type="expression" dxfId="13726" priority="5977">
      <formula>SEARCH("IN CORSO",$M330)&gt;0</formula>
    </cfRule>
    <cfRule type="expression" dxfId="13725" priority="5978">
      <formula>SEARCH("CHIUSO",$M330)&gt;0</formula>
    </cfRule>
    <cfRule type="expression" dxfId="13724" priority="5979">
      <formula>SEARCH("EMESSO",$M330)&gt;0</formula>
    </cfRule>
    <cfRule type="expression" dxfId="13723" priority="5980">
      <formula>SEARCH("RICHIESTO",$M330)&gt;0</formula>
    </cfRule>
    <cfRule type="expression" dxfId="13722" priority="5981">
      <formula>SEARCH("DA CHIUDERE",$M330)&gt;0</formula>
    </cfRule>
    <cfRule type="expression" dxfId="13721" priority="5982">
      <formula>SEARCH("INTERROTTO",$M330)&gt;0</formula>
    </cfRule>
  </conditionalFormatting>
  <conditionalFormatting sqref="M330">
    <cfRule type="expression" dxfId="13720" priority="5971">
      <formula>SEARCH("IN CORSO",$M330)&gt;0</formula>
    </cfRule>
    <cfRule type="expression" dxfId="13719" priority="5972">
      <formula>SEARCH("CHIUSO",$M330)&gt;0</formula>
    </cfRule>
    <cfRule type="expression" dxfId="13718" priority="5973">
      <formula>SEARCH("EMESSO",$M330)&gt;0</formula>
    </cfRule>
    <cfRule type="expression" dxfId="13717" priority="5974">
      <formula>SEARCH("RICHIESTO",$M330)&gt;0</formula>
    </cfRule>
    <cfRule type="expression" dxfId="13716" priority="5975">
      <formula>SEARCH("DA CHIUDERE",$M330)&gt;0</formula>
    </cfRule>
    <cfRule type="expression" dxfId="13715" priority="5976">
      <formula>SEARCH("INTERROTTO",$M330)&gt;0</formula>
    </cfRule>
  </conditionalFormatting>
  <conditionalFormatting sqref="E329:F329 N329:S329">
    <cfRule type="expression" dxfId="13714" priority="5965">
      <formula>SEARCH("IN CORSO",$M329)&gt;0</formula>
    </cfRule>
    <cfRule type="expression" dxfId="13713" priority="5966">
      <formula>SEARCH("CHIUSO",$M329)&gt;0</formula>
    </cfRule>
    <cfRule type="expression" dxfId="13712" priority="5967">
      <formula>SEARCH("EMESSO",$M329)&gt;0</formula>
    </cfRule>
    <cfRule type="expression" dxfId="13711" priority="5968">
      <formula>SEARCH("RICHIESTO",$M329)&gt;0</formula>
    </cfRule>
    <cfRule type="expression" dxfId="13710" priority="5969">
      <formula>SEARCH("DA CHIUDERE",$M329)&gt;0</formula>
    </cfRule>
    <cfRule type="expression" dxfId="13709" priority="5970">
      <formula>SEARCH("INTERROTTO",$M329)&gt;0</formula>
    </cfRule>
  </conditionalFormatting>
  <conditionalFormatting sqref="G329">
    <cfRule type="expression" dxfId="13708" priority="5959">
      <formula>SEARCH("IN CORSO",$M329)&gt;0</formula>
    </cfRule>
    <cfRule type="expression" dxfId="13707" priority="5960">
      <formula>SEARCH("CHIUSO",$M329)&gt;0</formula>
    </cfRule>
    <cfRule type="expression" dxfId="13706" priority="5961">
      <formula>SEARCH("EMESSO",$M329)&gt;0</formula>
    </cfRule>
    <cfRule type="expression" dxfId="13705" priority="5962">
      <formula>SEARCH("RICHIESTO",$M329)&gt;0</formula>
    </cfRule>
    <cfRule type="expression" dxfId="13704" priority="5963">
      <formula>SEARCH("DA CHIUDERE",$M329)&gt;0</formula>
    </cfRule>
    <cfRule type="expression" dxfId="13703" priority="5964">
      <formula>SEARCH("INTERROTTO",$M329)&gt;0</formula>
    </cfRule>
  </conditionalFormatting>
  <conditionalFormatting sqref="M329">
    <cfRule type="expression" dxfId="13702" priority="5953">
      <formula>SEARCH("IN CORSO",$M329)&gt;0</formula>
    </cfRule>
    <cfRule type="expression" dxfId="13701" priority="5954">
      <formula>SEARCH("CHIUSO",$M329)&gt;0</formula>
    </cfRule>
    <cfRule type="expression" dxfId="13700" priority="5955">
      <formula>SEARCH("EMESSO",$M329)&gt;0</formula>
    </cfRule>
    <cfRule type="expression" dxfId="13699" priority="5956">
      <formula>SEARCH("RICHIESTO",$M329)&gt;0</formula>
    </cfRule>
    <cfRule type="expression" dxfId="13698" priority="5957">
      <formula>SEARCH("DA CHIUDERE",$M329)&gt;0</formula>
    </cfRule>
    <cfRule type="expression" dxfId="13697" priority="5958">
      <formula>SEARCH("INTERROTTO",$M329)&gt;0</formula>
    </cfRule>
  </conditionalFormatting>
  <conditionalFormatting sqref="E328:F328 N328:S328">
    <cfRule type="expression" dxfId="13696" priority="5947">
      <formula>SEARCH("IN CORSO",$M328)&gt;0</formula>
    </cfRule>
    <cfRule type="expression" dxfId="13695" priority="5948">
      <formula>SEARCH("CHIUSO",$M328)&gt;0</formula>
    </cfRule>
    <cfRule type="expression" dxfId="13694" priority="5949">
      <formula>SEARCH("EMESSO",$M328)&gt;0</formula>
    </cfRule>
    <cfRule type="expression" dxfId="13693" priority="5950">
      <formula>SEARCH("RICHIESTO",$M328)&gt;0</formula>
    </cfRule>
    <cfRule type="expression" dxfId="13692" priority="5951">
      <formula>SEARCH("DA CHIUDERE",$M328)&gt;0</formula>
    </cfRule>
    <cfRule type="expression" dxfId="13691" priority="5952">
      <formula>SEARCH("INTERROTTO",$M328)&gt;0</formula>
    </cfRule>
  </conditionalFormatting>
  <conditionalFormatting sqref="G328">
    <cfRule type="expression" dxfId="13690" priority="5941">
      <formula>SEARCH("IN CORSO",$M328)&gt;0</formula>
    </cfRule>
    <cfRule type="expression" dxfId="13689" priority="5942">
      <formula>SEARCH("CHIUSO",$M328)&gt;0</formula>
    </cfRule>
    <cfRule type="expression" dxfId="13688" priority="5943">
      <formula>SEARCH("EMESSO",$M328)&gt;0</formula>
    </cfRule>
    <cfRule type="expression" dxfId="13687" priority="5944">
      <formula>SEARCH("RICHIESTO",$M328)&gt;0</formula>
    </cfRule>
    <cfRule type="expression" dxfId="13686" priority="5945">
      <formula>SEARCH("DA CHIUDERE",$M328)&gt;0</formula>
    </cfRule>
    <cfRule type="expression" dxfId="13685" priority="5946">
      <formula>SEARCH("INTERROTTO",$M328)&gt;0</formula>
    </cfRule>
  </conditionalFormatting>
  <conditionalFormatting sqref="M328">
    <cfRule type="expression" dxfId="13684" priority="5935">
      <formula>SEARCH("IN CORSO",$M328)&gt;0</formula>
    </cfRule>
    <cfRule type="expression" dxfId="13683" priority="5936">
      <formula>SEARCH("CHIUSO",$M328)&gt;0</formula>
    </cfRule>
    <cfRule type="expression" dxfId="13682" priority="5937">
      <formula>SEARCH("EMESSO",$M328)&gt;0</formula>
    </cfRule>
    <cfRule type="expression" dxfId="13681" priority="5938">
      <formula>SEARCH("RICHIESTO",$M328)&gt;0</formula>
    </cfRule>
    <cfRule type="expression" dxfId="13680" priority="5939">
      <formula>SEARCH("DA CHIUDERE",$M328)&gt;0</formula>
    </cfRule>
    <cfRule type="expression" dxfId="13679" priority="5940">
      <formula>SEARCH("INTERROTTO",$M328)&gt;0</formula>
    </cfRule>
  </conditionalFormatting>
  <conditionalFormatting sqref="E327:F327 N327:S327">
    <cfRule type="expression" dxfId="13678" priority="5929">
      <formula>SEARCH("IN CORSO",$M327)&gt;0</formula>
    </cfRule>
    <cfRule type="expression" dxfId="13677" priority="5930">
      <formula>SEARCH("CHIUSO",$M327)&gt;0</formula>
    </cfRule>
    <cfRule type="expression" dxfId="13676" priority="5931">
      <formula>SEARCH("EMESSO",$M327)&gt;0</formula>
    </cfRule>
    <cfRule type="expression" dxfId="13675" priority="5932">
      <formula>SEARCH("RICHIESTO",$M327)&gt;0</formula>
    </cfRule>
    <cfRule type="expression" dxfId="13674" priority="5933">
      <formula>SEARCH("DA CHIUDERE",$M327)&gt;0</formula>
    </cfRule>
    <cfRule type="expression" dxfId="13673" priority="5934">
      <formula>SEARCH("INTERROTTO",$M327)&gt;0</formula>
    </cfRule>
  </conditionalFormatting>
  <conditionalFormatting sqref="G327">
    <cfRule type="expression" dxfId="13672" priority="5923">
      <formula>SEARCH("IN CORSO",$M327)&gt;0</formula>
    </cfRule>
    <cfRule type="expression" dxfId="13671" priority="5924">
      <formula>SEARCH("CHIUSO",$M327)&gt;0</formula>
    </cfRule>
    <cfRule type="expression" dxfId="13670" priority="5925">
      <formula>SEARCH("EMESSO",$M327)&gt;0</formula>
    </cfRule>
    <cfRule type="expression" dxfId="13669" priority="5926">
      <formula>SEARCH("RICHIESTO",$M327)&gt;0</formula>
    </cfRule>
    <cfRule type="expression" dxfId="13668" priority="5927">
      <formula>SEARCH("DA CHIUDERE",$M327)&gt;0</formula>
    </cfRule>
    <cfRule type="expression" dxfId="13667" priority="5928">
      <formula>SEARCH("INTERROTTO",$M327)&gt;0</formula>
    </cfRule>
  </conditionalFormatting>
  <conditionalFormatting sqref="M327">
    <cfRule type="expression" dxfId="13666" priority="5917">
      <formula>SEARCH("IN CORSO",$M327)&gt;0</formula>
    </cfRule>
    <cfRule type="expression" dxfId="13665" priority="5918">
      <formula>SEARCH("CHIUSO",$M327)&gt;0</formula>
    </cfRule>
    <cfRule type="expression" dxfId="13664" priority="5919">
      <formula>SEARCH("EMESSO",$M327)&gt;0</formula>
    </cfRule>
    <cfRule type="expression" dxfId="13663" priority="5920">
      <formula>SEARCH("RICHIESTO",$M327)&gt;0</formula>
    </cfRule>
    <cfRule type="expression" dxfId="13662" priority="5921">
      <formula>SEARCH("DA CHIUDERE",$M327)&gt;0</formula>
    </cfRule>
    <cfRule type="expression" dxfId="13661" priority="5922">
      <formula>SEARCH("INTERROTTO",$M327)&gt;0</formula>
    </cfRule>
  </conditionalFormatting>
  <conditionalFormatting sqref="E326:F326 N326:S326">
    <cfRule type="expression" dxfId="13660" priority="5911">
      <formula>SEARCH("IN CORSO",$M326)&gt;0</formula>
    </cfRule>
    <cfRule type="expression" dxfId="13659" priority="5912">
      <formula>SEARCH("CHIUSO",$M326)&gt;0</formula>
    </cfRule>
    <cfRule type="expression" dxfId="13658" priority="5913">
      <formula>SEARCH("EMESSO",$M326)&gt;0</formula>
    </cfRule>
    <cfRule type="expression" dxfId="13657" priority="5914">
      <formula>SEARCH("RICHIESTO",$M326)&gt;0</formula>
    </cfRule>
    <cfRule type="expression" dxfId="13656" priority="5915">
      <formula>SEARCH("DA CHIUDERE",$M326)&gt;0</formula>
    </cfRule>
    <cfRule type="expression" dxfId="13655" priority="5916">
      <formula>SEARCH("INTERROTTO",$M326)&gt;0</formula>
    </cfRule>
  </conditionalFormatting>
  <conditionalFormatting sqref="G326">
    <cfRule type="expression" dxfId="13654" priority="5905">
      <formula>SEARCH("IN CORSO",$M326)&gt;0</formula>
    </cfRule>
    <cfRule type="expression" dxfId="13653" priority="5906">
      <formula>SEARCH("CHIUSO",$M326)&gt;0</formula>
    </cfRule>
    <cfRule type="expression" dxfId="13652" priority="5907">
      <formula>SEARCH("EMESSO",$M326)&gt;0</formula>
    </cfRule>
    <cfRule type="expression" dxfId="13651" priority="5908">
      <formula>SEARCH("RICHIESTO",$M326)&gt;0</formula>
    </cfRule>
    <cfRule type="expression" dxfId="13650" priority="5909">
      <formula>SEARCH("DA CHIUDERE",$M326)&gt;0</formula>
    </cfRule>
    <cfRule type="expression" dxfId="13649" priority="5910">
      <formula>SEARCH("INTERROTTO",$M326)&gt;0</formula>
    </cfRule>
  </conditionalFormatting>
  <conditionalFormatting sqref="M325">
    <cfRule type="expression" dxfId="13648" priority="5881">
      <formula>SEARCH("IN CORSO",$M325)&gt;0</formula>
    </cfRule>
    <cfRule type="expression" dxfId="13647" priority="5882">
      <formula>SEARCH("CHIUSO",$M325)&gt;0</formula>
    </cfRule>
    <cfRule type="expression" dxfId="13646" priority="5883">
      <formula>SEARCH("EMESSO",$M325)&gt;0</formula>
    </cfRule>
    <cfRule type="expression" dxfId="13645" priority="5884">
      <formula>SEARCH("RICHIESTO",$M325)&gt;0</formula>
    </cfRule>
    <cfRule type="expression" dxfId="13644" priority="5885">
      <formula>SEARCH("DA CHIUDERE",$M325)&gt;0</formula>
    </cfRule>
    <cfRule type="expression" dxfId="13643" priority="5886">
      <formula>SEARCH("INTERROTTO",$M325)&gt;0</formula>
    </cfRule>
  </conditionalFormatting>
  <conditionalFormatting sqref="E324:F324 N324:S324">
    <cfRule type="expression" dxfId="13642" priority="5875">
      <formula>SEARCH("IN CORSO",$M324)&gt;0</formula>
    </cfRule>
    <cfRule type="expression" dxfId="13641" priority="5876">
      <formula>SEARCH("CHIUSO",$M324)&gt;0</formula>
    </cfRule>
    <cfRule type="expression" dxfId="13640" priority="5877">
      <formula>SEARCH("EMESSO",$M324)&gt;0</formula>
    </cfRule>
    <cfRule type="expression" dxfId="13639" priority="5878">
      <formula>SEARCH("RICHIESTO",$M324)&gt;0</formula>
    </cfRule>
    <cfRule type="expression" dxfId="13638" priority="5879">
      <formula>SEARCH("DA CHIUDERE",$M324)&gt;0</formula>
    </cfRule>
    <cfRule type="expression" dxfId="13637" priority="5880">
      <formula>SEARCH("INTERROTTO",$M324)&gt;0</formula>
    </cfRule>
  </conditionalFormatting>
  <conditionalFormatting sqref="G324">
    <cfRule type="expression" dxfId="13636" priority="5869">
      <formula>SEARCH("IN CORSO",$M324)&gt;0</formula>
    </cfRule>
    <cfRule type="expression" dxfId="13635" priority="5870">
      <formula>SEARCH("CHIUSO",$M324)&gt;0</formula>
    </cfRule>
    <cfRule type="expression" dxfId="13634" priority="5871">
      <formula>SEARCH("EMESSO",$M324)&gt;0</formula>
    </cfRule>
    <cfRule type="expression" dxfId="13633" priority="5872">
      <formula>SEARCH("RICHIESTO",$M324)&gt;0</formula>
    </cfRule>
    <cfRule type="expression" dxfId="13632" priority="5873">
      <formula>SEARCH("DA CHIUDERE",$M324)&gt;0</formula>
    </cfRule>
    <cfRule type="expression" dxfId="13631" priority="5874">
      <formula>SEARCH("INTERROTTO",$M324)&gt;0</formula>
    </cfRule>
  </conditionalFormatting>
  <conditionalFormatting sqref="M324">
    <cfRule type="expression" dxfId="13630" priority="5863">
      <formula>SEARCH("IN CORSO",$M324)&gt;0</formula>
    </cfRule>
    <cfRule type="expression" dxfId="13629" priority="5864">
      <formula>SEARCH("CHIUSO",$M324)&gt;0</formula>
    </cfRule>
    <cfRule type="expression" dxfId="13628" priority="5865">
      <formula>SEARCH("EMESSO",$M324)&gt;0</formula>
    </cfRule>
    <cfRule type="expression" dxfId="13627" priority="5866">
      <formula>SEARCH("RICHIESTO",$M324)&gt;0</formula>
    </cfRule>
    <cfRule type="expression" dxfId="13626" priority="5867">
      <formula>SEARCH("DA CHIUDERE",$M324)&gt;0</formula>
    </cfRule>
    <cfRule type="expression" dxfId="13625" priority="5868">
      <formula>SEARCH("INTERROTTO",$M324)&gt;0</formula>
    </cfRule>
  </conditionalFormatting>
  <conditionalFormatting sqref="E323:F323 N323:S323">
    <cfRule type="expression" dxfId="13624" priority="5857">
      <formula>SEARCH("IN CORSO",$M323)&gt;0</formula>
    </cfRule>
    <cfRule type="expression" dxfId="13623" priority="5858">
      <formula>SEARCH("CHIUSO",$M323)&gt;0</formula>
    </cfRule>
    <cfRule type="expression" dxfId="13622" priority="5859">
      <formula>SEARCH("EMESSO",$M323)&gt;0</formula>
    </cfRule>
    <cfRule type="expression" dxfId="13621" priority="5860">
      <formula>SEARCH("RICHIESTO",$M323)&gt;0</formula>
    </cfRule>
    <cfRule type="expression" dxfId="13620" priority="5861">
      <formula>SEARCH("DA CHIUDERE",$M323)&gt;0</formula>
    </cfRule>
    <cfRule type="expression" dxfId="13619" priority="5862">
      <formula>SEARCH("INTERROTTO",$M323)&gt;0</formula>
    </cfRule>
  </conditionalFormatting>
  <conditionalFormatting sqref="G323">
    <cfRule type="expression" dxfId="13618" priority="5851">
      <formula>SEARCH("IN CORSO",$M323)&gt;0</formula>
    </cfRule>
    <cfRule type="expression" dxfId="13617" priority="5852">
      <formula>SEARCH("CHIUSO",$M323)&gt;0</formula>
    </cfRule>
    <cfRule type="expression" dxfId="13616" priority="5853">
      <formula>SEARCH("EMESSO",$M323)&gt;0</formula>
    </cfRule>
    <cfRule type="expression" dxfId="13615" priority="5854">
      <formula>SEARCH("RICHIESTO",$M323)&gt;0</formula>
    </cfRule>
    <cfRule type="expression" dxfId="13614" priority="5855">
      <formula>SEARCH("DA CHIUDERE",$M323)&gt;0</formula>
    </cfRule>
    <cfRule type="expression" dxfId="13613" priority="5856">
      <formula>SEARCH("INTERROTTO",$M323)&gt;0</formula>
    </cfRule>
  </conditionalFormatting>
  <conditionalFormatting sqref="M323">
    <cfRule type="expression" dxfId="13612" priority="5845">
      <formula>SEARCH("IN CORSO",$M323)&gt;0</formula>
    </cfRule>
    <cfRule type="expression" dxfId="13611" priority="5846">
      <formula>SEARCH("CHIUSO",$M323)&gt;0</formula>
    </cfRule>
    <cfRule type="expression" dxfId="13610" priority="5847">
      <formula>SEARCH("EMESSO",$M323)&gt;0</formula>
    </cfRule>
    <cfRule type="expression" dxfId="13609" priority="5848">
      <formula>SEARCH("RICHIESTO",$M323)&gt;0</formula>
    </cfRule>
    <cfRule type="expression" dxfId="13608" priority="5849">
      <formula>SEARCH("DA CHIUDERE",$M323)&gt;0</formula>
    </cfRule>
    <cfRule type="expression" dxfId="13607" priority="5850">
      <formula>SEARCH("INTERROTTO",$M323)&gt;0</formula>
    </cfRule>
  </conditionalFormatting>
  <conditionalFormatting sqref="E322:F322 N322:S322">
    <cfRule type="expression" dxfId="13606" priority="5839">
      <formula>SEARCH("IN CORSO",$M322)&gt;0</formula>
    </cfRule>
    <cfRule type="expression" dxfId="13605" priority="5840">
      <formula>SEARCH("CHIUSO",$M322)&gt;0</formula>
    </cfRule>
    <cfRule type="expression" dxfId="13604" priority="5841">
      <formula>SEARCH("EMESSO",$M322)&gt;0</formula>
    </cfRule>
    <cfRule type="expression" dxfId="13603" priority="5842">
      <formula>SEARCH("RICHIESTO",$M322)&gt;0</formula>
    </cfRule>
    <cfRule type="expression" dxfId="13602" priority="5843">
      <formula>SEARCH("DA CHIUDERE",$M322)&gt;0</formula>
    </cfRule>
    <cfRule type="expression" dxfId="13601" priority="5844">
      <formula>SEARCH("INTERROTTO",$M322)&gt;0</formula>
    </cfRule>
  </conditionalFormatting>
  <conditionalFormatting sqref="M322">
    <cfRule type="expression" dxfId="13600" priority="5827">
      <formula>SEARCH("IN CORSO",$M322)&gt;0</formula>
    </cfRule>
    <cfRule type="expression" dxfId="13599" priority="5828">
      <formula>SEARCH("CHIUSO",$M322)&gt;0</formula>
    </cfRule>
    <cfRule type="expression" dxfId="13598" priority="5829">
      <formula>SEARCH("EMESSO",$M322)&gt;0</formula>
    </cfRule>
    <cfRule type="expression" dxfId="13597" priority="5830">
      <formula>SEARCH("RICHIESTO",$M322)&gt;0</formula>
    </cfRule>
    <cfRule type="expression" dxfId="13596" priority="5831">
      <formula>SEARCH("DA CHIUDERE",$M322)&gt;0</formula>
    </cfRule>
    <cfRule type="expression" dxfId="13595" priority="5832">
      <formula>SEARCH("INTERROTTO",$M322)&gt;0</formula>
    </cfRule>
  </conditionalFormatting>
  <conditionalFormatting sqref="E321:F321 N321:S321">
    <cfRule type="expression" dxfId="13594" priority="5821">
      <formula>SEARCH("IN CORSO",$M321)&gt;0</formula>
    </cfRule>
    <cfRule type="expression" dxfId="13593" priority="5822">
      <formula>SEARCH("CHIUSO",$M321)&gt;0</formula>
    </cfRule>
    <cfRule type="expression" dxfId="13592" priority="5823">
      <formula>SEARCH("EMESSO",$M321)&gt;0</formula>
    </cfRule>
    <cfRule type="expression" dxfId="13591" priority="5824">
      <formula>SEARCH("RICHIESTO",$M321)&gt;0</formula>
    </cfRule>
    <cfRule type="expression" dxfId="13590" priority="5825">
      <formula>SEARCH("DA CHIUDERE",$M321)&gt;0</formula>
    </cfRule>
    <cfRule type="expression" dxfId="13589" priority="5826">
      <formula>SEARCH("INTERROTTO",$M321)&gt;0</formula>
    </cfRule>
  </conditionalFormatting>
  <conditionalFormatting sqref="M321">
    <cfRule type="expression" dxfId="13588" priority="5809">
      <formula>SEARCH("IN CORSO",$M321)&gt;0</formula>
    </cfRule>
    <cfRule type="expression" dxfId="13587" priority="5810">
      <formula>SEARCH("CHIUSO",$M321)&gt;0</formula>
    </cfRule>
    <cfRule type="expression" dxfId="13586" priority="5811">
      <formula>SEARCH("EMESSO",$M321)&gt;0</formula>
    </cfRule>
    <cfRule type="expression" dxfId="13585" priority="5812">
      <formula>SEARCH("RICHIESTO",$M321)&gt;0</formula>
    </cfRule>
    <cfRule type="expression" dxfId="13584" priority="5813">
      <formula>SEARCH("DA CHIUDERE",$M321)&gt;0</formula>
    </cfRule>
    <cfRule type="expression" dxfId="13583" priority="5814">
      <formula>SEARCH("INTERROTTO",$M321)&gt;0</formula>
    </cfRule>
  </conditionalFormatting>
  <conditionalFormatting sqref="E320:F320 N320:S320">
    <cfRule type="expression" dxfId="13582" priority="5803">
      <formula>SEARCH("IN CORSO",$M320)&gt;0</formula>
    </cfRule>
    <cfRule type="expression" dxfId="13581" priority="5804">
      <formula>SEARCH("CHIUSO",$M320)&gt;0</formula>
    </cfRule>
    <cfRule type="expression" dxfId="13580" priority="5805">
      <formula>SEARCH("EMESSO",$M320)&gt;0</formula>
    </cfRule>
    <cfRule type="expression" dxfId="13579" priority="5806">
      <formula>SEARCH("RICHIESTO",$M320)&gt;0</formula>
    </cfRule>
    <cfRule type="expression" dxfId="13578" priority="5807">
      <formula>SEARCH("DA CHIUDERE",$M320)&gt;0</formula>
    </cfRule>
    <cfRule type="expression" dxfId="13577" priority="5808">
      <formula>SEARCH("INTERROTTO",$M320)&gt;0</formula>
    </cfRule>
  </conditionalFormatting>
  <conditionalFormatting sqref="M319">
    <cfRule type="expression" dxfId="13576" priority="5773">
      <formula>SEARCH("IN CORSO",$M319)&gt;0</formula>
    </cfRule>
    <cfRule type="expression" dxfId="13575" priority="5774">
      <formula>SEARCH("CHIUSO",$M319)&gt;0</formula>
    </cfRule>
    <cfRule type="expression" dxfId="13574" priority="5775">
      <formula>SEARCH("EMESSO",$M319)&gt;0</formula>
    </cfRule>
    <cfRule type="expression" dxfId="13573" priority="5776">
      <formula>SEARCH("RICHIESTO",$M319)&gt;0</formula>
    </cfRule>
    <cfRule type="expression" dxfId="13572" priority="5777">
      <formula>SEARCH("DA CHIUDERE",$M319)&gt;0</formula>
    </cfRule>
    <cfRule type="expression" dxfId="13571" priority="5778">
      <formula>SEARCH("INTERROTTO",$M319)&gt;0</formula>
    </cfRule>
  </conditionalFormatting>
  <conditionalFormatting sqref="E318:F318 N318:S318">
    <cfRule type="expression" dxfId="13570" priority="5767">
      <formula>SEARCH("IN CORSO",$M318)&gt;0</formula>
    </cfRule>
    <cfRule type="expression" dxfId="13569" priority="5768">
      <formula>SEARCH("CHIUSO",$M318)&gt;0</formula>
    </cfRule>
    <cfRule type="expression" dxfId="13568" priority="5769">
      <formula>SEARCH("EMESSO",$M318)&gt;0</formula>
    </cfRule>
    <cfRule type="expression" dxfId="13567" priority="5770">
      <formula>SEARCH("RICHIESTO",$M318)&gt;0</formula>
    </cfRule>
    <cfRule type="expression" dxfId="13566" priority="5771">
      <formula>SEARCH("DA CHIUDERE",$M318)&gt;0</formula>
    </cfRule>
    <cfRule type="expression" dxfId="13565" priority="5772">
      <formula>SEARCH("INTERROTTO",$M318)&gt;0</formula>
    </cfRule>
  </conditionalFormatting>
  <conditionalFormatting sqref="G318">
    <cfRule type="expression" dxfId="13564" priority="5761">
      <formula>SEARCH("IN CORSO",$M318)&gt;0</formula>
    </cfRule>
    <cfRule type="expression" dxfId="13563" priority="5762">
      <formula>SEARCH("CHIUSO",$M318)&gt;0</formula>
    </cfRule>
    <cfRule type="expression" dxfId="13562" priority="5763">
      <formula>SEARCH("EMESSO",$M318)&gt;0</formula>
    </cfRule>
    <cfRule type="expression" dxfId="13561" priority="5764">
      <formula>SEARCH("RICHIESTO",$M318)&gt;0</formula>
    </cfRule>
    <cfRule type="expression" dxfId="13560" priority="5765">
      <formula>SEARCH("DA CHIUDERE",$M318)&gt;0</formula>
    </cfRule>
    <cfRule type="expression" dxfId="13559" priority="5766">
      <formula>SEARCH("INTERROTTO",$M318)&gt;0</formula>
    </cfRule>
  </conditionalFormatting>
  <conditionalFormatting sqref="M318">
    <cfRule type="expression" dxfId="13558" priority="5755">
      <formula>SEARCH("IN CORSO",$M318)&gt;0</formula>
    </cfRule>
    <cfRule type="expression" dxfId="13557" priority="5756">
      <formula>SEARCH("CHIUSO",$M318)&gt;0</formula>
    </cfRule>
    <cfRule type="expression" dxfId="13556" priority="5757">
      <formula>SEARCH("EMESSO",$M318)&gt;0</formula>
    </cfRule>
    <cfRule type="expression" dxfId="13555" priority="5758">
      <formula>SEARCH("RICHIESTO",$M318)&gt;0</formula>
    </cfRule>
    <cfRule type="expression" dxfId="13554" priority="5759">
      <formula>SEARCH("DA CHIUDERE",$M318)&gt;0</formula>
    </cfRule>
    <cfRule type="expression" dxfId="13553" priority="5760">
      <formula>SEARCH("INTERROTTO",$M318)&gt;0</formula>
    </cfRule>
  </conditionalFormatting>
  <conditionalFormatting sqref="E317:F317 N317:S317">
    <cfRule type="expression" dxfId="13552" priority="5749">
      <formula>SEARCH("IN CORSO",$M317)&gt;0</formula>
    </cfRule>
    <cfRule type="expression" dxfId="13551" priority="5750">
      <formula>SEARCH("CHIUSO",$M317)&gt;0</formula>
    </cfRule>
    <cfRule type="expression" dxfId="13550" priority="5751">
      <formula>SEARCH("EMESSO",$M317)&gt;0</formula>
    </cfRule>
    <cfRule type="expression" dxfId="13549" priority="5752">
      <formula>SEARCH("RICHIESTO",$M317)&gt;0</formula>
    </cfRule>
    <cfRule type="expression" dxfId="13548" priority="5753">
      <formula>SEARCH("DA CHIUDERE",$M317)&gt;0</formula>
    </cfRule>
    <cfRule type="expression" dxfId="13547" priority="5754">
      <formula>SEARCH("INTERROTTO",$M317)&gt;0</formula>
    </cfRule>
  </conditionalFormatting>
  <conditionalFormatting sqref="G317">
    <cfRule type="expression" dxfId="13546" priority="5743">
      <formula>SEARCH("IN CORSO",$M317)&gt;0</formula>
    </cfRule>
    <cfRule type="expression" dxfId="13545" priority="5744">
      <formula>SEARCH("CHIUSO",$M317)&gt;0</formula>
    </cfRule>
    <cfRule type="expression" dxfId="13544" priority="5745">
      <formula>SEARCH("EMESSO",$M317)&gt;0</formula>
    </cfRule>
    <cfRule type="expression" dxfId="13543" priority="5746">
      <formula>SEARCH("RICHIESTO",$M317)&gt;0</formula>
    </cfRule>
    <cfRule type="expression" dxfId="13542" priority="5747">
      <formula>SEARCH("DA CHIUDERE",$M317)&gt;0</formula>
    </cfRule>
    <cfRule type="expression" dxfId="13541" priority="5748">
      <formula>SEARCH("INTERROTTO",$M317)&gt;0</formula>
    </cfRule>
  </conditionalFormatting>
  <conditionalFormatting sqref="M317">
    <cfRule type="expression" dxfId="13540" priority="5737">
      <formula>SEARCH("IN CORSO",$M317)&gt;0</formula>
    </cfRule>
    <cfRule type="expression" dxfId="13539" priority="5738">
      <formula>SEARCH("CHIUSO",$M317)&gt;0</formula>
    </cfRule>
    <cfRule type="expression" dxfId="13538" priority="5739">
      <formula>SEARCH("EMESSO",$M317)&gt;0</formula>
    </cfRule>
    <cfRule type="expression" dxfId="13537" priority="5740">
      <formula>SEARCH("RICHIESTO",$M317)&gt;0</formula>
    </cfRule>
    <cfRule type="expression" dxfId="13536" priority="5741">
      <formula>SEARCH("DA CHIUDERE",$M317)&gt;0</formula>
    </cfRule>
    <cfRule type="expression" dxfId="13535" priority="5742">
      <formula>SEARCH("INTERROTTO",$M317)&gt;0</formula>
    </cfRule>
  </conditionalFormatting>
  <conditionalFormatting sqref="E316:F316 N316:S316">
    <cfRule type="expression" dxfId="13534" priority="5731">
      <formula>SEARCH("IN CORSO",$M316)&gt;0</formula>
    </cfRule>
    <cfRule type="expression" dxfId="13533" priority="5732">
      <formula>SEARCH("CHIUSO",$M316)&gt;0</formula>
    </cfRule>
    <cfRule type="expression" dxfId="13532" priority="5733">
      <formula>SEARCH("EMESSO",$M316)&gt;0</formula>
    </cfRule>
    <cfRule type="expression" dxfId="13531" priority="5734">
      <formula>SEARCH("RICHIESTO",$M316)&gt;0</formula>
    </cfRule>
    <cfRule type="expression" dxfId="13530" priority="5735">
      <formula>SEARCH("DA CHIUDERE",$M316)&gt;0</formula>
    </cfRule>
    <cfRule type="expression" dxfId="13529" priority="5736">
      <formula>SEARCH("INTERROTTO",$M316)&gt;0</formula>
    </cfRule>
  </conditionalFormatting>
  <conditionalFormatting sqref="G316">
    <cfRule type="expression" dxfId="13528" priority="5725">
      <formula>SEARCH("IN CORSO",$M316)&gt;0</formula>
    </cfRule>
    <cfRule type="expression" dxfId="13527" priority="5726">
      <formula>SEARCH("CHIUSO",$M316)&gt;0</formula>
    </cfRule>
    <cfRule type="expression" dxfId="13526" priority="5727">
      <formula>SEARCH("EMESSO",$M316)&gt;0</formula>
    </cfRule>
    <cfRule type="expression" dxfId="13525" priority="5728">
      <formula>SEARCH("RICHIESTO",$M316)&gt;0</formula>
    </cfRule>
    <cfRule type="expression" dxfId="13524" priority="5729">
      <formula>SEARCH("DA CHIUDERE",$M316)&gt;0</formula>
    </cfRule>
    <cfRule type="expression" dxfId="13523" priority="5730">
      <formula>SEARCH("INTERROTTO",$M316)&gt;0</formula>
    </cfRule>
  </conditionalFormatting>
  <conditionalFormatting sqref="M316">
    <cfRule type="expression" dxfId="13522" priority="5719">
      <formula>SEARCH("IN CORSO",$M316)&gt;0</formula>
    </cfRule>
    <cfRule type="expression" dxfId="13521" priority="5720">
      <formula>SEARCH("CHIUSO",$M316)&gt;0</formula>
    </cfRule>
    <cfRule type="expression" dxfId="13520" priority="5721">
      <formula>SEARCH("EMESSO",$M316)&gt;0</formula>
    </cfRule>
    <cfRule type="expression" dxfId="13519" priority="5722">
      <formula>SEARCH("RICHIESTO",$M316)&gt;0</formula>
    </cfRule>
    <cfRule type="expression" dxfId="13518" priority="5723">
      <formula>SEARCH("DA CHIUDERE",$M316)&gt;0</formula>
    </cfRule>
    <cfRule type="expression" dxfId="13517" priority="5724">
      <formula>SEARCH("INTERROTTO",$M316)&gt;0</formula>
    </cfRule>
  </conditionalFormatting>
  <conditionalFormatting sqref="E315:F315 N315:S315">
    <cfRule type="expression" dxfId="13516" priority="5713">
      <formula>SEARCH("IN CORSO",$M315)&gt;0</formula>
    </cfRule>
    <cfRule type="expression" dxfId="13515" priority="5714">
      <formula>SEARCH("CHIUSO",$M315)&gt;0</formula>
    </cfRule>
    <cfRule type="expression" dxfId="13514" priority="5715">
      <formula>SEARCH("EMESSO",$M315)&gt;0</formula>
    </cfRule>
    <cfRule type="expression" dxfId="13513" priority="5716">
      <formula>SEARCH("RICHIESTO",$M315)&gt;0</formula>
    </cfRule>
    <cfRule type="expression" dxfId="13512" priority="5717">
      <formula>SEARCH("DA CHIUDERE",$M315)&gt;0</formula>
    </cfRule>
    <cfRule type="expression" dxfId="13511" priority="5718">
      <formula>SEARCH("INTERROTTO",$M315)&gt;0</formula>
    </cfRule>
  </conditionalFormatting>
  <conditionalFormatting sqref="G315">
    <cfRule type="expression" dxfId="13510" priority="5707">
      <formula>SEARCH("IN CORSO",$M315)&gt;0</formula>
    </cfRule>
    <cfRule type="expression" dxfId="13509" priority="5708">
      <formula>SEARCH("CHIUSO",$M315)&gt;0</formula>
    </cfRule>
    <cfRule type="expression" dxfId="13508" priority="5709">
      <formula>SEARCH("EMESSO",$M315)&gt;0</formula>
    </cfRule>
    <cfRule type="expression" dxfId="13507" priority="5710">
      <formula>SEARCH("RICHIESTO",$M315)&gt;0</formula>
    </cfRule>
    <cfRule type="expression" dxfId="13506" priority="5711">
      <formula>SEARCH("DA CHIUDERE",$M315)&gt;0</formula>
    </cfRule>
    <cfRule type="expression" dxfId="13505" priority="5712">
      <formula>SEARCH("INTERROTTO",$M315)&gt;0</formula>
    </cfRule>
  </conditionalFormatting>
  <conditionalFormatting sqref="M315">
    <cfRule type="expression" dxfId="13504" priority="5701">
      <formula>SEARCH("IN CORSO",$M315)&gt;0</formula>
    </cfRule>
    <cfRule type="expression" dxfId="13503" priority="5702">
      <formula>SEARCH("CHIUSO",$M315)&gt;0</formula>
    </cfRule>
    <cfRule type="expression" dxfId="13502" priority="5703">
      <formula>SEARCH("EMESSO",$M315)&gt;0</formula>
    </cfRule>
    <cfRule type="expression" dxfId="13501" priority="5704">
      <formula>SEARCH("RICHIESTO",$M315)&gt;0</formula>
    </cfRule>
    <cfRule type="expression" dxfId="13500" priority="5705">
      <formula>SEARCH("DA CHIUDERE",$M315)&gt;0</formula>
    </cfRule>
    <cfRule type="expression" dxfId="13499" priority="5706">
      <formula>SEARCH("INTERROTTO",$M315)&gt;0</formula>
    </cfRule>
  </conditionalFormatting>
  <conditionalFormatting sqref="E314:F314 N314:S314">
    <cfRule type="expression" dxfId="13498" priority="5695">
      <formula>SEARCH("IN CORSO",$M314)&gt;0</formula>
    </cfRule>
    <cfRule type="expression" dxfId="13497" priority="5696">
      <formula>SEARCH("CHIUSO",$M314)&gt;0</formula>
    </cfRule>
    <cfRule type="expression" dxfId="13496" priority="5697">
      <formula>SEARCH("EMESSO",$M314)&gt;0</formula>
    </cfRule>
    <cfRule type="expression" dxfId="13495" priority="5698">
      <formula>SEARCH("RICHIESTO",$M314)&gt;0</formula>
    </cfRule>
    <cfRule type="expression" dxfId="13494" priority="5699">
      <formula>SEARCH("DA CHIUDERE",$M314)&gt;0</formula>
    </cfRule>
    <cfRule type="expression" dxfId="13493" priority="5700">
      <formula>SEARCH("INTERROTTO",$M314)&gt;0</formula>
    </cfRule>
  </conditionalFormatting>
  <conditionalFormatting sqref="G314">
    <cfRule type="expression" dxfId="13492" priority="5689">
      <formula>SEARCH("IN CORSO",$M314)&gt;0</formula>
    </cfRule>
    <cfRule type="expression" dxfId="13491" priority="5690">
      <formula>SEARCH("CHIUSO",$M314)&gt;0</formula>
    </cfRule>
    <cfRule type="expression" dxfId="13490" priority="5691">
      <formula>SEARCH("EMESSO",$M314)&gt;0</formula>
    </cfRule>
    <cfRule type="expression" dxfId="13489" priority="5692">
      <formula>SEARCH("RICHIESTO",$M314)&gt;0</formula>
    </cfRule>
    <cfRule type="expression" dxfId="13488" priority="5693">
      <formula>SEARCH("DA CHIUDERE",$M314)&gt;0</formula>
    </cfRule>
    <cfRule type="expression" dxfId="13487" priority="5694">
      <formula>SEARCH("INTERROTTO",$M314)&gt;0</formula>
    </cfRule>
  </conditionalFormatting>
  <conditionalFormatting sqref="M314">
    <cfRule type="expression" dxfId="13486" priority="5683">
      <formula>SEARCH("IN CORSO",$M314)&gt;0</formula>
    </cfRule>
    <cfRule type="expression" dxfId="13485" priority="5684">
      <formula>SEARCH("CHIUSO",$M314)&gt;0</formula>
    </cfRule>
    <cfRule type="expression" dxfId="13484" priority="5685">
      <formula>SEARCH("EMESSO",$M314)&gt;0</formula>
    </cfRule>
    <cfRule type="expression" dxfId="13483" priority="5686">
      <formula>SEARCH("RICHIESTO",$M314)&gt;0</formula>
    </cfRule>
    <cfRule type="expression" dxfId="13482" priority="5687">
      <formula>SEARCH("DA CHIUDERE",$M314)&gt;0</formula>
    </cfRule>
    <cfRule type="expression" dxfId="13481" priority="5688">
      <formula>SEARCH("INTERROTTO",$M314)&gt;0</formula>
    </cfRule>
  </conditionalFormatting>
  <conditionalFormatting sqref="E313:F313 N313:S313">
    <cfRule type="expression" dxfId="13480" priority="5677">
      <formula>SEARCH("IN CORSO",$M313)&gt;0</formula>
    </cfRule>
    <cfRule type="expression" dxfId="13479" priority="5678">
      <formula>SEARCH("CHIUSO",$M313)&gt;0</formula>
    </cfRule>
    <cfRule type="expression" dxfId="13478" priority="5679">
      <formula>SEARCH("EMESSO",$M313)&gt;0</formula>
    </cfRule>
    <cfRule type="expression" dxfId="13477" priority="5680">
      <formula>SEARCH("RICHIESTO",$M313)&gt;0</formula>
    </cfRule>
    <cfRule type="expression" dxfId="13476" priority="5681">
      <formula>SEARCH("DA CHIUDERE",$M313)&gt;0</formula>
    </cfRule>
    <cfRule type="expression" dxfId="13475" priority="5682">
      <formula>SEARCH("INTERROTTO",$M313)&gt;0</formula>
    </cfRule>
  </conditionalFormatting>
  <conditionalFormatting sqref="G313">
    <cfRule type="expression" dxfId="13474" priority="5671">
      <formula>SEARCH("IN CORSO",$M313)&gt;0</formula>
    </cfRule>
    <cfRule type="expression" dxfId="13473" priority="5672">
      <formula>SEARCH("CHIUSO",$M313)&gt;0</formula>
    </cfRule>
    <cfRule type="expression" dxfId="13472" priority="5673">
      <formula>SEARCH("EMESSO",$M313)&gt;0</formula>
    </cfRule>
    <cfRule type="expression" dxfId="13471" priority="5674">
      <formula>SEARCH("RICHIESTO",$M313)&gt;0</formula>
    </cfRule>
    <cfRule type="expression" dxfId="13470" priority="5675">
      <formula>SEARCH("DA CHIUDERE",$M313)&gt;0</formula>
    </cfRule>
    <cfRule type="expression" dxfId="13469" priority="5676">
      <formula>SEARCH("INTERROTTO",$M313)&gt;0</formula>
    </cfRule>
  </conditionalFormatting>
  <conditionalFormatting sqref="M313">
    <cfRule type="expression" dxfId="13468" priority="5665">
      <formula>SEARCH("IN CORSO",$M313)&gt;0</formula>
    </cfRule>
    <cfRule type="expression" dxfId="13467" priority="5666">
      <formula>SEARCH("CHIUSO",$M313)&gt;0</formula>
    </cfRule>
    <cfRule type="expression" dxfId="13466" priority="5667">
      <formula>SEARCH("EMESSO",$M313)&gt;0</formula>
    </cfRule>
    <cfRule type="expression" dxfId="13465" priority="5668">
      <formula>SEARCH("RICHIESTO",$M313)&gt;0</formula>
    </cfRule>
    <cfRule type="expression" dxfId="13464" priority="5669">
      <formula>SEARCH("DA CHIUDERE",$M313)&gt;0</formula>
    </cfRule>
    <cfRule type="expression" dxfId="13463" priority="5670">
      <formula>SEARCH("INTERROTTO",$M313)&gt;0</formula>
    </cfRule>
  </conditionalFormatting>
  <conditionalFormatting sqref="E312:F312 N312:S312">
    <cfRule type="expression" dxfId="13462" priority="5659">
      <formula>SEARCH("IN CORSO",$M312)&gt;0</formula>
    </cfRule>
    <cfRule type="expression" dxfId="13461" priority="5660">
      <formula>SEARCH("CHIUSO",$M312)&gt;0</formula>
    </cfRule>
    <cfRule type="expression" dxfId="13460" priority="5661">
      <formula>SEARCH("EMESSO",$M312)&gt;0</formula>
    </cfRule>
    <cfRule type="expression" dxfId="13459" priority="5662">
      <formula>SEARCH("RICHIESTO",$M312)&gt;0</formula>
    </cfRule>
    <cfRule type="expression" dxfId="13458" priority="5663">
      <formula>SEARCH("DA CHIUDERE",$M312)&gt;0</formula>
    </cfRule>
    <cfRule type="expression" dxfId="13457" priority="5664">
      <formula>SEARCH("INTERROTTO",$M312)&gt;0</formula>
    </cfRule>
  </conditionalFormatting>
  <conditionalFormatting sqref="G312">
    <cfRule type="expression" dxfId="13456" priority="5653">
      <formula>SEARCH("IN CORSO",$M312)&gt;0</formula>
    </cfRule>
    <cfRule type="expression" dxfId="13455" priority="5654">
      <formula>SEARCH("CHIUSO",$M312)&gt;0</formula>
    </cfRule>
    <cfRule type="expression" dxfId="13454" priority="5655">
      <formula>SEARCH("EMESSO",$M312)&gt;0</formula>
    </cfRule>
    <cfRule type="expression" dxfId="13453" priority="5656">
      <formula>SEARCH("RICHIESTO",$M312)&gt;0</formula>
    </cfRule>
    <cfRule type="expression" dxfId="13452" priority="5657">
      <formula>SEARCH("DA CHIUDERE",$M312)&gt;0</formula>
    </cfRule>
    <cfRule type="expression" dxfId="13451" priority="5658">
      <formula>SEARCH("INTERROTTO",$M312)&gt;0</formula>
    </cfRule>
  </conditionalFormatting>
  <conditionalFormatting sqref="M312">
    <cfRule type="expression" dxfId="13450" priority="5647">
      <formula>SEARCH("IN CORSO",$M312)&gt;0</formula>
    </cfRule>
    <cfRule type="expression" dxfId="13449" priority="5648">
      <formula>SEARCH("CHIUSO",$M312)&gt;0</formula>
    </cfRule>
    <cfRule type="expression" dxfId="13448" priority="5649">
      <formula>SEARCH("EMESSO",$M312)&gt;0</formula>
    </cfRule>
    <cfRule type="expression" dxfId="13447" priority="5650">
      <formula>SEARCH("RICHIESTO",$M312)&gt;0</formula>
    </cfRule>
    <cfRule type="expression" dxfId="13446" priority="5651">
      <formula>SEARCH("DA CHIUDERE",$M312)&gt;0</formula>
    </cfRule>
    <cfRule type="expression" dxfId="13445" priority="5652">
      <formula>SEARCH("INTERROTTO",$M312)&gt;0</formula>
    </cfRule>
  </conditionalFormatting>
  <conditionalFormatting sqref="E311:F311 N311:S311">
    <cfRule type="expression" dxfId="13444" priority="5641">
      <formula>SEARCH("IN CORSO",$M311)&gt;0</formula>
    </cfRule>
    <cfRule type="expression" dxfId="13443" priority="5642">
      <formula>SEARCH("CHIUSO",$M311)&gt;0</formula>
    </cfRule>
    <cfRule type="expression" dxfId="13442" priority="5643">
      <formula>SEARCH("EMESSO",$M311)&gt;0</formula>
    </cfRule>
    <cfRule type="expression" dxfId="13441" priority="5644">
      <formula>SEARCH("RICHIESTO",$M311)&gt;0</formula>
    </cfRule>
    <cfRule type="expression" dxfId="13440" priority="5645">
      <formula>SEARCH("DA CHIUDERE",$M311)&gt;0</formula>
    </cfRule>
    <cfRule type="expression" dxfId="13439" priority="5646">
      <formula>SEARCH("INTERROTTO",$M311)&gt;0</formula>
    </cfRule>
  </conditionalFormatting>
  <conditionalFormatting sqref="G311">
    <cfRule type="expression" dxfId="13438" priority="5635">
      <formula>SEARCH("IN CORSO",$M311)&gt;0</formula>
    </cfRule>
    <cfRule type="expression" dxfId="13437" priority="5636">
      <formula>SEARCH("CHIUSO",$M311)&gt;0</formula>
    </cfRule>
    <cfRule type="expression" dxfId="13436" priority="5637">
      <formula>SEARCH("EMESSO",$M311)&gt;0</formula>
    </cfRule>
    <cfRule type="expression" dxfId="13435" priority="5638">
      <formula>SEARCH("RICHIESTO",$M311)&gt;0</formula>
    </cfRule>
    <cfRule type="expression" dxfId="13434" priority="5639">
      <formula>SEARCH("DA CHIUDERE",$M311)&gt;0</formula>
    </cfRule>
    <cfRule type="expression" dxfId="13433" priority="5640">
      <formula>SEARCH("INTERROTTO",$M311)&gt;0</formula>
    </cfRule>
  </conditionalFormatting>
  <conditionalFormatting sqref="M311">
    <cfRule type="expression" dxfId="13432" priority="5629">
      <formula>SEARCH("IN CORSO",$M311)&gt;0</formula>
    </cfRule>
    <cfRule type="expression" dxfId="13431" priority="5630">
      <formula>SEARCH("CHIUSO",$M311)&gt;0</formula>
    </cfRule>
    <cfRule type="expression" dxfId="13430" priority="5631">
      <formula>SEARCH("EMESSO",$M311)&gt;0</formula>
    </cfRule>
    <cfRule type="expression" dxfId="13429" priority="5632">
      <formula>SEARCH("RICHIESTO",$M311)&gt;0</formula>
    </cfRule>
    <cfRule type="expression" dxfId="13428" priority="5633">
      <formula>SEARCH("DA CHIUDERE",$M311)&gt;0</formula>
    </cfRule>
    <cfRule type="expression" dxfId="13427" priority="5634">
      <formula>SEARCH("INTERROTTO",$M311)&gt;0</formula>
    </cfRule>
  </conditionalFormatting>
  <conditionalFormatting sqref="E310:F310 N310:S310">
    <cfRule type="expression" dxfId="13426" priority="5623">
      <formula>SEARCH("IN CORSO",$M310)&gt;0</formula>
    </cfRule>
    <cfRule type="expression" dxfId="13425" priority="5624">
      <formula>SEARCH("CHIUSO",$M310)&gt;0</formula>
    </cfRule>
    <cfRule type="expression" dxfId="13424" priority="5625">
      <formula>SEARCH("EMESSO",$M310)&gt;0</formula>
    </cfRule>
    <cfRule type="expression" dxfId="13423" priority="5626">
      <formula>SEARCH("RICHIESTO",$M310)&gt;0</formula>
    </cfRule>
    <cfRule type="expression" dxfId="13422" priority="5627">
      <formula>SEARCH("DA CHIUDERE",$M310)&gt;0</formula>
    </cfRule>
    <cfRule type="expression" dxfId="13421" priority="5628">
      <formula>SEARCH("INTERROTTO",$M310)&gt;0</formula>
    </cfRule>
  </conditionalFormatting>
  <conditionalFormatting sqref="G310">
    <cfRule type="expression" dxfId="13420" priority="5617">
      <formula>SEARCH("IN CORSO",$M310)&gt;0</formula>
    </cfRule>
    <cfRule type="expression" dxfId="13419" priority="5618">
      <formula>SEARCH("CHIUSO",$M310)&gt;0</formula>
    </cfRule>
    <cfRule type="expression" dxfId="13418" priority="5619">
      <formula>SEARCH("EMESSO",$M310)&gt;0</formula>
    </cfRule>
    <cfRule type="expression" dxfId="13417" priority="5620">
      <formula>SEARCH("RICHIESTO",$M310)&gt;0</formula>
    </cfRule>
    <cfRule type="expression" dxfId="13416" priority="5621">
      <formula>SEARCH("DA CHIUDERE",$M310)&gt;0</formula>
    </cfRule>
    <cfRule type="expression" dxfId="13415" priority="5622">
      <formula>SEARCH("INTERROTTO",$M310)&gt;0</formula>
    </cfRule>
  </conditionalFormatting>
  <conditionalFormatting sqref="M310">
    <cfRule type="expression" dxfId="13414" priority="5611">
      <formula>SEARCH("IN CORSO",$M310)&gt;0</formula>
    </cfRule>
    <cfRule type="expression" dxfId="13413" priority="5612">
      <formula>SEARCH("CHIUSO",$M310)&gt;0</formula>
    </cfRule>
    <cfRule type="expression" dxfId="13412" priority="5613">
      <formula>SEARCH("EMESSO",$M310)&gt;0</formula>
    </cfRule>
    <cfRule type="expression" dxfId="13411" priority="5614">
      <formula>SEARCH("RICHIESTO",$M310)&gt;0</formula>
    </cfRule>
    <cfRule type="expression" dxfId="13410" priority="5615">
      <formula>SEARCH("DA CHIUDERE",$M310)&gt;0</formula>
    </cfRule>
    <cfRule type="expression" dxfId="13409" priority="5616">
      <formula>SEARCH("INTERROTTO",$M310)&gt;0</formula>
    </cfRule>
  </conditionalFormatting>
  <conditionalFormatting sqref="E309:F309 N309:S309">
    <cfRule type="expression" dxfId="13408" priority="5605">
      <formula>SEARCH("IN CORSO",$M309)&gt;0</formula>
    </cfRule>
    <cfRule type="expression" dxfId="13407" priority="5606">
      <formula>SEARCH("CHIUSO",$M309)&gt;0</formula>
    </cfRule>
    <cfRule type="expression" dxfId="13406" priority="5607">
      <formula>SEARCH("EMESSO",$M309)&gt;0</formula>
    </cfRule>
    <cfRule type="expression" dxfId="13405" priority="5608">
      <formula>SEARCH("RICHIESTO",$M309)&gt;0</formula>
    </cfRule>
    <cfRule type="expression" dxfId="13404" priority="5609">
      <formula>SEARCH("DA CHIUDERE",$M309)&gt;0</formula>
    </cfRule>
    <cfRule type="expression" dxfId="13403" priority="5610">
      <formula>SEARCH("INTERROTTO",$M309)&gt;0</formula>
    </cfRule>
  </conditionalFormatting>
  <conditionalFormatting sqref="G309">
    <cfRule type="expression" dxfId="13402" priority="5599">
      <formula>SEARCH("IN CORSO",$M309)&gt;0</formula>
    </cfRule>
    <cfRule type="expression" dxfId="13401" priority="5600">
      <formula>SEARCH("CHIUSO",$M309)&gt;0</formula>
    </cfRule>
    <cfRule type="expression" dxfId="13400" priority="5601">
      <formula>SEARCH("EMESSO",$M309)&gt;0</formula>
    </cfRule>
    <cfRule type="expression" dxfId="13399" priority="5602">
      <formula>SEARCH("RICHIESTO",$M309)&gt;0</formula>
    </cfRule>
    <cfRule type="expression" dxfId="13398" priority="5603">
      <formula>SEARCH("DA CHIUDERE",$M309)&gt;0</formula>
    </cfRule>
    <cfRule type="expression" dxfId="13397" priority="5604">
      <formula>SEARCH("INTERROTTO",$M309)&gt;0</formula>
    </cfRule>
  </conditionalFormatting>
  <conditionalFormatting sqref="E308:F308 N308:S308">
    <cfRule type="expression" dxfId="13396" priority="5587">
      <formula>SEARCH("IN CORSO",$M308)&gt;0</formula>
    </cfRule>
    <cfRule type="expression" dxfId="13395" priority="5588">
      <formula>SEARCH("CHIUSO",$M308)&gt;0</formula>
    </cfRule>
    <cfRule type="expression" dxfId="13394" priority="5589">
      <formula>SEARCH("EMESSO",$M308)&gt;0</formula>
    </cfRule>
    <cfRule type="expression" dxfId="13393" priority="5590">
      <formula>SEARCH("RICHIESTO",$M308)&gt;0</formula>
    </cfRule>
    <cfRule type="expression" dxfId="13392" priority="5591">
      <formula>SEARCH("DA CHIUDERE",$M308)&gt;0</formula>
    </cfRule>
    <cfRule type="expression" dxfId="13391" priority="5592">
      <formula>SEARCH("INTERROTTO",$M308)&gt;0</formula>
    </cfRule>
  </conditionalFormatting>
  <conditionalFormatting sqref="G308">
    <cfRule type="expression" dxfId="13390" priority="5581">
      <formula>SEARCH("IN CORSO",$M308)&gt;0</formula>
    </cfRule>
    <cfRule type="expression" dxfId="13389" priority="5582">
      <formula>SEARCH("CHIUSO",$M308)&gt;0</formula>
    </cfRule>
    <cfRule type="expression" dxfId="13388" priority="5583">
      <formula>SEARCH("EMESSO",$M308)&gt;0</formula>
    </cfRule>
    <cfRule type="expression" dxfId="13387" priority="5584">
      <formula>SEARCH("RICHIESTO",$M308)&gt;0</formula>
    </cfRule>
    <cfRule type="expression" dxfId="13386" priority="5585">
      <formula>SEARCH("DA CHIUDERE",$M308)&gt;0</formula>
    </cfRule>
    <cfRule type="expression" dxfId="13385" priority="5586">
      <formula>SEARCH("INTERROTTO",$M308)&gt;0</formula>
    </cfRule>
  </conditionalFormatting>
  <conditionalFormatting sqref="M308">
    <cfRule type="expression" dxfId="13384" priority="5575">
      <formula>SEARCH("IN CORSO",$M308)&gt;0</formula>
    </cfRule>
    <cfRule type="expression" dxfId="13383" priority="5576">
      <formula>SEARCH("CHIUSO",$M308)&gt;0</formula>
    </cfRule>
    <cfRule type="expression" dxfId="13382" priority="5577">
      <formula>SEARCH("EMESSO",$M308)&gt;0</formula>
    </cfRule>
    <cfRule type="expression" dxfId="13381" priority="5578">
      <formula>SEARCH("RICHIESTO",$M308)&gt;0</formula>
    </cfRule>
    <cfRule type="expression" dxfId="13380" priority="5579">
      <formula>SEARCH("DA CHIUDERE",$M308)&gt;0</formula>
    </cfRule>
    <cfRule type="expression" dxfId="13379" priority="5580">
      <formula>SEARCH("INTERROTTO",$M308)&gt;0</formula>
    </cfRule>
  </conditionalFormatting>
  <conditionalFormatting sqref="E307:F307 N307:S307">
    <cfRule type="expression" dxfId="13378" priority="5569">
      <formula>SEARCH("IN CORSO",$M307)&gt;0</formula>
    </cfRule>
    <cfRule type="expression" dxfId="13377" priority="5570">
      <formula>SEARCH("CHIUSO",$M307)&gt;0</formula>
    </cfRule>
    <cfRule type="expression" dxfId="13376" priority="5571">
      <formula>SEARCH("EMESSO",$M307)&gt;0</formula>
    </cfRule>
    <cfRule type="expression" dxfId="13375" priority="5572">
      <formula>SEARCH("RICHIESTO",$M307)&gt;0</formula>
    </cfRule>
    <cfRule type="expression" dxfId="13374" priority="5573">
      <formula>SEARCH("DA CHIUDERE",$M307)&gt;0</formula>
    </cfRule>
    <cfRule type="expression" dxfId="13373" priority="5574">
      <formula>SEARCH("INTERROTTO",$M307)&gt;0</formula>
    </cfRule>
  </conditionalFormatting>
  <conditionalFormatting sqref="G307">
    <cfRule type="expression" dxfId="13372" priority="5563">
      <formula>SEARCH("IN CORSO",$M307)&gt;0</formula>
    </cfRule>
    <cfRule type="expression" dxfId="13371" priority="5564">
      <formula>SEARCH("CHIUSO",$M307)&gt;0</formula>
    </cfRule>
    <cfRule type="expression" dxfId="13370" priority="5565">
      <formula>SEARCH("EMESSO",$M307)&gt;0</formula>
    </cfRule>
    <cfRule type="expression" dxfId="13369" priority="5566">
      <formula>SEARCH("RICHIESTO",$M307)&gt;0</formula>
    </cfRule>
    <cfRule type="expression" dxfId="13368" priority="5567">
      <formula>SEARCH("DA CHIUDERE",$M307)&gt;0</formula>
    </cfRule>
    <cfRule type="expression" dxfId="13367" priority="5568">
      <formula>SEARCH("INTERROTTO",$M307)&gt;0</formula>
    </cfRule>
  </conditionalFormatting>
  <conditionalFormatting sqref="M307">
    <cfRule type="expression" dxfId="13366" priority="5557">
      <formula>SEARCH("IN CORSO",$M307)&gt;0</formula>
    </cfRule>
    <cfRule type="expression" dxfId="13365" priority="5558">
      <formula>SEARCH("CHIUSO",$M307)&gt;0</formula>
    </cfRule>
    <cfRule type="expression" dxfId="13364" priority="5559">
      <formula>SEARCH("EMESSO",$M307)&gt;0</formula>
    </cfRule>
    <cfRule type="expression" dxfId="13363" priority="5560">
      <formula>SEARCH("RICHIESTO",$M307)&gt;0</formula>
    </cfRule>
    <cfRule type="expression" dxfId="13362" priority="5561">
      <formula>SEARCH("DA CHIUDERE",$M307)&gt;0</formula>
    </cfRule>
    <cfRule type="expression" dxfId="13361" priority="5562">
      <formula>SEARCH("INTERROTTO",$M307)&gt;0</formula>
    </cfRule>
  </conditionalFormatting>
  <conditionalFormatting sqref="E306:F306 N306:S306">
    <cfRule type="expression" dxfId="13360" priority="5551">
      <formula>SEARCH("IN CORSO",$M306)&gt;0</formula>
    </cfRule>
    <cfRule type="expression" dxfId="13359" priority="5552">
      <formula>SEARCH("CHIUSO",$M306)&gt;0</formula>
    </cfRule>
    <cfRule type="expression" dxfId="13358" priority="5553">
      <formula>SEARCH("EMESSO",$M306)&gt;0</formula>
    </cfRule>
    <cfRule type="expression" dxfId="13357" priority="5554">
      <formula>SEARCH("RICHIESTO",$M306)&gt;0</formula>
    </cfRule>
    <cfRule type="expression" dxfId="13356" priority="5555">
      <formula>SEARCH("DA CHIUDERE",$M306)&gt;0</formula>
    </cfRule>
    <cfRule type="expression" dxfId="13355" priority="5556">
      <formula>SEARCH("INTERROTTO",$M306)&gt;0</formula>
    </cfRule>
  </conditionalFormatting>
  <conditionalFormatting sqref="G306">
    <cfRule type="expression" dxfId="13354" priority="5545">
      <formula>SEARCH("IN CORSO",$M306)&gt;0</formula>
    </cfRule>
    <cfRule type="expression" dxfId="13353" priority="5546">
      <formula>SEARCH("CHIUSO",$M306)&gt;0</formula>
    </cfRule>
    <cfRule type="expression" dxfId="13352" priority="5547">
      <formula>SEARCH("EMESSO",$M306)&gt;0</formula>
    </cfRule>
    <cfRule type="expression" dxfId="13351" priority="5548">
      <formula>SEARCH("RICHIESTO",$M306)&gt;0</formula>
    </cfRule>
    <cfRule type="expression" dxfId="13350" priority="5549">
      <formula>SEARCH("DA CHIUDERE",$M306)&gt;0</formula>
    </cfRule>
    <cfRule type="expression" dxfId="13349" priority="5550">
      <formula>SEARCH("INTERROTTO",$M306)&gt;0</formula>
    </cfRule>
  </conditionalFormatting>
  <conditionalFormatting sqref="M306">
    <cfRule type="expression" dxfId="13348" priority="5539">
      <formula>SEARCH("IN CORSO",$M306)&gt;0</formula>
    </cfRule>
    <cfRule type="expression" dxfId="13347" priority="5540">
      <formula>SEARCH("CHIUSO",$M306)&gt;0</formula>
    </cfRule>
    <cfRule type="expression" dxfId="13346" priority="5541">
      <formula>SEARCH("EMESSO",$M306)&gt;0</formula>
    </cfRule>
    <cfRule type="expression" dxfId="13345" priority="5542">
      <formula>SEARCH("RICHIESTO",$M306)&gt;0</formula>
    </cfRule>
    <cfRule type="expression" dxfId="13344" priority="5543">
      <formula>SEARCH("DA CHIUDERE",$M306)&gt;0</formula>
    </cfRule>
    <cfRule type="expression" dxfId="13343" priority="5544">
      <formula>SEARCH("INTERROTTO",$M306)&gt;0</formula>
    </cfRule>
  </conditionalFormatting>
  <conditionalFormatting sqref="E305:F305 N305:S305">
    <cfRule type="expression" dxfId="13342" priority="5533">
      <formula>SEARCH("IN CORSO",$M305)&gt;0</formula>
    </cfRule>
    <cfRule type="expression" dxfId="13341" priority="5534">
      <formula>SEARCH("CHIUSO",$M305)&gt;0</formula>
    </cfRule>
    <cfRule type="expression" dxfId="13340" priority="5535">
      <formula>SEARCH("EMESSO",$M305)&gt;0</formula>
    </cfRule>
    <cfRule type="expression" dxfId="13339" priority="5536">
      <formula>SEARCH("RICHIESTO",$M305)&gt;0</formula>
    </cfRule>
    <cfRule type="expression" dxfId="13338" priority="5537">
      <formula>SEARCH("DA CHIUDERE",$M305)&gt;0</formula>
    </cfRule>
    <cfRule type="expression" dxfId="13337" priority="5538">
      <formula>SEARCH("INTERROTTO",$M305)&gt;0</formula>
    </cfRule>
  </conditionalFormatting>
  <conditionalFormatting sqref="G305">
    <cfRule type="expression" dxfId="13336" priority="5527">
      <formula>SEARCH("IN CORSO",$M305)&gt;0</formula>
    </cfRule>
    <cfRule type="expression" dxfId="13335" priority="5528">
      <formula>SEARCH("CHIUSO",$M305)&gt;0</formula>
    </cfRule>
    <cfRule type="expression" dxfId="13334" priority="5529">
      <formula>SEARCH("EMESSO",$M305)&gt;0</formula>
    </cfRule>
    <cfRule type="expression" dxfId="13333" priority="5530">
      <formula>SEARCH("RICHIESTO",$M305)&gt;0</formula>
    </cfRule>
    <cfRule type="expression" dxfId="13332" priority="5531">
      <formula>SEARCH("DA CHIUDERE",$M305)&gt;0</formula>
    </cfRule>
    <cfRule type="expression" dxfId="13331" priority="5532">
      <formula>SEARCH("INTERROTTO",$M305)&gt;0</formula>
    </cfRule>
  </conditionalFormatting>
  <conditionalFormatting sqref="M305">
    <cfRule type="expression" dxfId="13330" priority="5521">
      <formula>SEARCH("IN CORSO",$M305)&gt;0</formula>
    </cfRule>
    <cfRule type="expression" dxfId="13329" priority="5522">
      <formula>SEARCH("CHIUSO",$M305)&gt;0</formula>
    </cfRule>
    <cfRule type="expression" dxfId="13328" priority="5523">
      <formula>SEARCH("EMESSO",$M305)&gt;0</formula>
    </cfRule>
    <cfRule type="expression" dxfId="13327" priority="5524">
      <formula>SEARCH("RICHIESTO",$M305)&gt;0</formula>
    </cfRule>
    <cfRule type="expression" dxfId="13326" priority="5525">
      <formula>SEARCH("DA CHIUDERE",$M305)&gt;0</formula>
    </cfRule>
    <cfRule type="expression" dxfId="13325" priority="5526">
      <formula>SEARCH("INTERROTTO",$M305)&gt;0</formula>
    </cfRule>
  </conditionalFormatting>
  <conditionalFormatting sqref="M326">
    <cfRule type="expression" dxfId="13324" priority="5899">
      <formula>SEARCH("IN CORSO",$M326)&gt;0</formula>
    </cfRule>
    <cfRule type="expression" dxfId="13323" priority="5900">
      <formula>SEARCH("CHIUSO",$M326)&gt;0</formula>
    </cfRule>
    <cfRule type="expression" dxfId="13322" priority="5901">
      <formula>SEARCH("EMESSO",$M326)&gt;0</formula>
    </cfRule>
    <cfRule type="expression" dxfId="13321" priority="5902">
      <formula>SEARCH("RICHIESTO",$M326)&gt;0</formula>
    </cfRule>
    <cfRule type="expression" dxfId="13320" priority="5903">
      <formula>SEARCH("DA CHIUDERE",$M326)&gt;0</formula>
    </cfRule>
    <cfRule type="expression" dxfId="13319" priority="5904">
      <formula>SEARCH("INTERROTTO",$M326)&gt;0</formula>
    </cfRule>
  </conditionalFormatting>
  <conditionalFormatting sqref="G325">
    <cfRule type="expression" dxfId="13318" priority="5887">
      <formula>SEARCH("IN CORSO",$M325)&gt;0</formula>
    </cfRule>
    <cfRule type="expression" dxfId="13317" priority="5888">
      <formula>SEARCH("CHIUSO",$M325)&gt;0</formula>
    </cfRule>
    <cfRule type="expression" dxfId="13316" priority="5889">
      <formula>SEARCH("EMESSO",$M325)&gt;0</formula>
    </cfRule>
    <cfRule type="expression" dxfId="13315" priority="5890">
      <formula>SEARCH("RICHIESTO",$M325)&gt;0</formula>
    </cfRule>
    <cfRule type="expression" dxfId="13314" priority="5891">
      <formula>SEARCH("DA CHIUDERE",$M325)&gt;0</formula>
    </cfRule>
    <cfRule type="expression" dxfId="13313" priority="5892">
      <formula>SEARCH("INTERROTTO",$M325)&gt;0</formula>
    </cfRule>
  </conditionalFormatting>
  <conditionalFormatting sqref="E325:F325 N325:S325">
    <cfRule type="expression" dxfId="13312" priority="5893">
      <formula>SEARCH("IN CORSO",$M325)&gt;0</formula>
    </cfRule>
    <cfRule type="expression" dxfId="13311" priority="5894">
      <formula>SEARCH("CHIUSO",$M325)&gt;0</formula>
    </cfRule>
    <cfRule type="expression" dxfId="13310" priority="5895">
      <formula>SEARCH("EMESSO",$M325)&gt;0</formula>
    </cfRule>
    <cfRule type="expression" dxfId="13309" priority="5896">
      <formula>SEARCH("RICHIESTO",$M325)&gt;0</formula>
    </cfRule>
    <cfRule type="expression" dxfId="13308" priority="5897">
      <formula>SEARCH("DA CHIUDERE",$M325)&gt;0</formula>
    </cfRule>
    <cfRule type="expression" dxfId="13307" priority="5898">
      <formula>SEARCH("INTERROTTO",$M325)&gt;0</formula>
    </cfRule>
  </conditionalFormatting>
  <conditionalFormatting sqref="G322">
    <cfRule type="expression" dxfId="13306" priority="5833">
      <formula>SEARCH("IN CORSO",$M322)&gt;0</formula>
    </cfRule>
    <cfRule type="expression" dxfId="13305" priority="5834">
      <formula>SEARCH("CHIUSO",$M322)&gt;0</formula>
    </cfRule>
    <cfRule type="expression" dxfId="13304" priority="5835">
      <formula>SEARCH("EMESSO",$M322)&gt;0</formula>
    </cfRule>
    <cfRule type="expression" dxfId="13303" priority="5836">
      <formula>SEARCH("RICHIESTO",$M322)&gt;0</formula>
    </cfRule>
    <cfRule type="expression" dxfId="13302" priority="5837">
      <formula>SEARCH("DA CHIUDERE",$M322)&gt;0</formula>
    </cfRule>
    <cfRule type="expression" dxfId="13301" priority="5838">
      <formula>SEARCH("INTERROTTO",$M322)&gt;0</formula>
    </cfRule>
  </conditionalFormatting>
  <conditionalFormatting sqref="G321">
    <cfRule type="expression" dxfId="13300" priority="5815">
      <formula>SEARCH("IN CORSO",$M321)&gt;0</formula>
    </cfRule>
    <cfRule type="expression" dxfId="13299" priority="5816">
      <formula>SEARCH("CHIUSO",$M321)&gt;0</formula>
    </cfRule>
    <cfRule type="expression" dxfId="13298" priority="5817">
      <formula>SEARCH("EMESSO",$M321)&gt;0</formula>
    </cfRule>
    <cfRule type="expression" dxfId="13297" priority="5818">
      <formula>SEARCH("RICHIESTO",$M321)&gt;0</formula>
    </cfRule>
    <cfRule type="expression" dxfId="13296" priority="5819">
      <formula>SEARCH("DA CHIUDERE",$M321)&gt;0</formula>
    </cfRule>
    <cfRule type="expression" dxfId="13295" priority="5820">
      <formula>SEARCH("INTERROTTO",$M321)&gt;0</formula>
    </cfRule>
  </conditionalFormatting>
  <conditionalFormatting sqref="G320">
    <cfRule type="expression" dxfId="13294" priority="5797">
      <formula>SEARCH("IN CORSO",$M320)&gt;0</formula>
    </cfRule>
    <cfRule type="expression" dxfId="13293" priority="5798">
      <formula>SEARCH("CHIUSO",$M320)&gt;0</formula>
    </cfRule>
    <cfRule type="expression" dxfId="13292" priority="5799">
      <formula>SEARCH("EMESSO",$M320)&gt;0</formula>
    </cfRule>
    <cfRule type="expression" dxfId="13291" priority="5800">
      <formula>SEARCH("RICHIESTO",$M320)&gt;0</formula>
    </cfRule>
    <cfRule type="expression" dxfId="13290" priority="5801">
      <formula>SEARCH("DA CHIUDERE",$M320)&gt;0</formula>
    </cfRule>
    <cfRule type="expression" dxfId="13289" priority="5802">
      <formula>SEARCH("INTERROTTO",$M320)&gt;0</formula>
    </cfRule>
  </conditionalFormatting>
  <conditionalFormatting sqref="M320">
    <cfRule type="expression" dxfId="13288" priority="5791">
      <formula>SEARCH("IN CORSO",$M320)&gt;0</formula>
    </cfRule>
    <cfRule type="expression" dxfId="13287" priority="5792">
      <formula>SEARCH("CHIUSO",$M320)&gt;0</formula>
    </cfRule>
    <cfRule type="expression" dxfId="13286" priority="5793">
      <formula>SEARCH("EMESSO",$M320)&gt;0</formula>
    </cfRule>
    <cfRule type="expression" dxfId="13285" priority="5794">
      <formula>SEARCH("RICHIESTO",$M320)&gt;0</formula>
    </cfRule>
    <cfRule type="expression" dxfId="13284" priority="5795">
      <formula>SEARCH("DA CHIUDERE",$M320)&gt;0</formula>
    </cfRule>
    <cfRule type="expression" dxfId="13283" priority="5796">
      <formula>SEARCH("INTERROTTO",$M320)&gt;0</formula>
    </cfRule>
  </conditionalFormatting>
  <conditionalFormatting sqref="G319">
    <cfRule type="expression" dxfId="13282" priority="5779">
      <formula>SEARCH("IN CORSO",$M319)&gt;0</formula>
    </cfRule>
    <cfRule type="expression" dxfId="13281" priority="5780">
      <formula>SEARCH("CHIUSO",$M319)&gt;0</formula>
    </cfRule>
    <cfRule type="expression" dxfId="13280" priority="5781">
      <formula>SEARCH("EMESSO",$M319)&gt;0</formula>
    </cfRule>
    <cfRule type="expression" dxfId="13279" priority="5782">
      <formula>SEARCH("RICHIESTO",$M319)&gt;0</formula>
    </cfRule>
    <cfRule type="expression" dxfId="13278" priority="5783">
      <formula>SEARCH("DA CHIUDERE",$M319)&gt;0</formula>
    </cfRule>
    <cfRule type="expression" dxfId="13277" priority="5784">
      <formula>SEARCH("INTERROTTO",$M319)&gt;0</formula>
    </cfRule>
  </conditionalFormatting>
  <conditionalFormatting sqref="E319:F319 N319:S319">
    <cfRule type="expression" dxfId="13276" priority="5785">
      <formula>SEARCH("IN CORSO",$M319)&gt;0</formula>
    </cfRule>
    <cfRule type="expression" dxfId="13275" priority="5786">
      <formula>SEARCH("CHIUSO",$M319)&gt;0</formula>
    </cfRule>
    <cfRule type="expression" dxfId="13274" priority="5787">
      <formula>SEARCH("EMESSO",$M319)&gt;0</formula>
    </cfRule>
    <cfRule type="expression" dxfId="13273" priority="5788">
      <formula>SEARCH("RICHIESTO",$M319)&gt;0</formula>
    </cfRule>
    <cfRule type="expression" dxfId="13272" priority="5789">
      <formula>SEARCH("DA CHIUDERE",$M319)&gt;0</formula>
    </cfRule>
    <cfRule type="expression" dxfId="13271" priority="5790">
      <formula>SEARCH("INTERROTTO",$M319)&gt;0</formula>
    </cfRule>
  </conditionalFormatting>
  <conditionalFormatting sqref="M309">
    <cfRule type="expression" dxfId="13270" priority="5593">
      <formula>SEARCH("IN CORSO",$M309)&gt;0</formula>
    </cfRule>
    <cfRule type="expression" dxfId="13269" priority="5594">
      <formula>SEARCH("CHIUSO",$M309)&gt;0</formula>
    </cfRule>
    <cfRule type="expression" dxfId="13268" priority="5595">
      <formula>SEARCH("EMESSO",$M309)&gt;0</formula>
    </cfRule>
    <cfRule type="expression" dxfId="13267" priority="5596">
      <formula>SEARCH("RICHIESTO",$M309)&gt;0</formula>
    </cfRule>
    <cfRule type="expression" dxfId="13266" priority="5597">
      <formula>SEARCH("DA CHIUDERE",$M309)&gt;0</formula>
    </cfRule>
    <cfRule type="expression" dxfId="13265" priority="5598">
      <formula>SEARCH("INTERROTTO",$M309)&gt;0</formula>
    </cfRule>
  </conditionalFormatting>
  <conditionalFormatting sqref="E304:F304 N304:S304">
    <cfRule type="expression" dxfId="13264" priority="5515">
      <formula>SEARCH("IN CORSO",$M304)&gt;0</formula>
    </cfRule>
    <cfRule type="expression" dxfId="13263" priority="5516">
      <formula>SEARCH("CHIUSO",$M304)&gt;0</formula>
    </cfRule>
    <cfRule type="expression" dxfId="13262" priority="5517">
      <formula>SEARCH("EMESSO",$M304)&gt;0</formula>
    </cfRule>
    <cfRule type="expression" dxfId="13261" priority="5518">
      <formula>SEARCH("RICHIESTO",$M304)&gt;0</formula>
    </cfRule>
    <cfRule type="expression" dxfId="13260" priority="5519">
      <formula>SEARCH("DA CHIUDERE",$M304)&gt;0</formula>
    </cfRule>
    <cfRule type="expression" dxfId="13259" priority="5520">
      <formula>SEARCH("INTERROTTO",$M304)&gt;0</formula>
    </cfRule>
  </conditionalFormatting>
  <conditionalFormatting sqref="G304">
    <cfRule type="expression" dxfId="13258" priority="5509">
      <formula>SEARCH("IN CORSO",$M304)&gt;0</formula>
    </cfRule>
    <cfRule type="expression" dxfId="13257" priority="5510">
      <formula>SEARCH("CHIUSO",$M304)&gt;0</formula>
    </cfRule>
    <cfRule type="expression" dxfId="13256" priority="5511">
      <formula>SEARCH("EMESSO",$M304)&gt;0</formula>
    </cfRule>
    <cfRule type="expression" dxfId="13255" priority="5512">
      <formula>SEARCH("RICHIESTO",$M304)&gt;0</formula>
    </cfRule>
    <cfRule type="expression" dxfId="13254" priority="5513">
      <formula>SEARCH("DA CHIUDERE",$M304)&gt;0</formula>
    </cfRule>
    <cfRule type="expression" dxfId="13253" priority="5514">
      <formula>SEARCH("INTERROTTO",$M304)&gt;0</formula>
    </cfRule>
  </conditionalFormatting>
  <conditionalFormatting sqref="M304">
    <cfRule type="expression" dxfId="13252" priority="5503">
      <formula>SEARCH("IN CORSO",$M304)&gt;0</formula>
    </cfRule>
    <cfRule type="expression" dxfId="13251" priority="5504">
      <formula>SEARCH("CHIUSO",$M304)&gt;0</formula>
    </cfRule>
    <cfRule type="expression" dxfId="13250" priority="5505">
      <formula>SEARCH("EMESSO",$M304)&gt;0</formula>
    </cfRule>
    <cfRule type="expression" dxfId="13249" priority="5506">
      <formula>SEARCH("RICHIESTO",$M304)&gt;0</formula>
    </cfRule>
    <cfRule type="expression" dxfId="13248" priority="5507">
      <formula>SEARCH("DA CHIUDERE",$M304)&gt;0</formula>
    </cfRule>
    <cfRule type="expression" dxfId="13247" priority="5508">
      <formula>SEARCH("INTERROTTO",$M304)&gt;0</formula>
    </cfRule>
  </conditionalFormatting>
  <conditionalFormatting sqref="E303:F303 N303:S303">
    <cfRule type="expression" dxfId="13246" priority="5497">
      <formula>SEARCH("IN CORSO",$M303)&gt;0</formula>
    </cfRule>
    <cfRule type="expression" dxfId="13245" priority="5498">
      <formula>SEARCH("CHIUSO",$M303)&gt;0</formula>
    </cfRule>
    <cfRule type="expression" dxfId="13244" priority="5499">
      <formula>SEARCH("EMESSO",$M303)&gt;0</formula>
    </cfRule>
    <cfRule type="expression" dxfId="13243" priority="5500">
      <formula>SEARCH("RICHIESTO",$M303)&gt;0</formula>
    </cfRule>
    <cfRule type="expression" dxfId="13242" priority="5501">
      <formula>SEARCH("DA CHIUDERE",$M303)&gt;0</formula>
    </cfRule>
    <cfRule type="expression" dxfId="13241" priority="5502">
      <formula>SEARCH("INTERROTTO",$M303)&gt;0</formula>
    </cfRule>
  </conditionalFormatting>
  <conditionalFormatting sqref="G303">
    <cfRule type="expression" dxfId="13240" priority="5491">
      <formula>SEARCH("IN CORSO",$M303)&gt;0</formula>
    </cfRule>
    <cfRule type="expression" dxfId="13239" priority="5492">
      <formula>SEARCH("CHIUSO",$M303)&gt;0</formula>
    </cfRule>
    <cfRule type="expression" dxfId="13238" priority="5493">
      <formula>SEARCH("EMESSO",$M303)&gt;0</formula>
    </cfRule>
    <cfRule type="expression" dxfId="13237" priority="5494">
      <formula>SEARCH("RICHIESTO",$M303)&gt;0</formula>
    </cfRule>
    <cfRule type="expression" dxfId="13236" priority="5495">
      <formula>SEARCH("DA CHIUDERE",$M303)&gt;0</formula>
    </cfRule>
    <cfRule type="expression" dxfId="13235" priority="5496">
      <formula>SEARCH("INTERROTTO",$M303)&gt;0</formula>
    </cfRule>
  </conditionalFormatting>
  <conditionalFormatting sqref="M303">
    <cfRule type="expression" dxfId="13234" priority="5485">
      <formula>SEARCH("IN CORSO",$M303)&gt;0</formula>
    </cfRule>
    <cfRule type="expression" dxfId="13233" priority="5486">
      <formula>SEARCH("CHIUSO",$M303)&gt;0</formula>
    </cfRule>
    <cfRule type="expression" dxfId="13232" priority="5487">
      <formula>SEARCH("EMESSO",$M303)&gt;0</formula>
    </cfRule>
    <cfRule type="expression" dxfId="13231" priority="5488">
      <formula>SEARCH("RICHIESTO",$M303)&gt;0</formula>
    </cfRule>
    <cfRule type="expression" dxfId="13230" priority="5489">
      <formula>SEARCH("DA CHIUDERE",$M303)&gt;0</formula>
    </cfRule>
    <cfRule type="expression" dxfId="13229" priority="5490">
      <formula>SEARCH("INTERROTTO",$M303)&gt;0</formula>
    </cfRule>
  </conditionalFormatting>
  <conditionalFormatting sqref="E302:F302 N302:S302">
    <cfRule type="expression" dxfId="13228" priority="5479">
      <formula>SEARCH("IN CORSO",$M302)&gt;0</formula>
    </cfRule>
    <cfRule type="expression" dxfId="13227" priority="5480">
      <formula>SEARCH("CHIUSO",$M302)&gt;0</formula>
    </cfRule>
    <cfRule type="expression" dxfId="13226" priority="5481">
      <formula>SEARCH("EMESSO",$M302)&gt;0</formula>
    </cfRule>
    <cfRule type="expression" dxfId="13225" priority="5482">
      <formula>SEARCH("RICHIESTO",$M302)&gt;0</formula>
    </cfRule>
    <cfRule type="expression" dxfId="13224" priority="5483">
      <formula>SEARCH("DA CHIUDERE",$M302)&gt;0</formula>
    </cfRule>
    <cfRule type="expression" dxfId="13223" priority="5484">
      <formula>SEARCH("INTERROTTO",$M302)&gt;0</formula>
    </cfRule>
  </conditionalFormatting>
  <conditionalFormatting sqref="G302">
    <cfRule type="expression" dxfId="13222" priority="5473">
      <formula>SEARCH("IN CORSO",$M302)&gt;0</formula>
    </cfRule>
    <cfRule type="expression" dxfId="13221" priority="5474">
      <formula>SEARCH("CHIUSO",$M302)&gt;0</formula>
    </cfRule>
    <cfRule type="expression" dxfId="13220" priority="5475">
      <formula>SEARCH("EMESSO",$M302)&gt;0</formula>
    </cfRule>
    <cfRule type="expression" dxfId="13219" priority="5476">
      <formula>SEARCH("RICHIESTO",$M302)&gt;0</formula>
    </cfRule>
    <cfRule type="expression" dxfId="13218" priority="5477">
      <formula>SEARCH("DA CHIUDERE",$M302)&gt;0</formula>
    </cfRule>
    <cfRule type="expression" dxfId="13217" priority="5478">
      <formula>SEARCH("INTERROTTO",$M302)&gt;0</formula>
    </cfRule>
  </conditionalFormatting>
  <conditionalFormatting sqref="M302">
    <cfRule type="expression" dxfId="13216" priority="5467">
      <formula>SEARCH("IN CORSO",$M302)&gt;0</formula>
    </cfRule>
    <cfRule type="expression" dxfId="13215" priority="5468">
      <formula>SEARCH("CHIUSO",$M302)&gt;0</formula>
    </cfRule>
    <cfRule type="expression" dxfId="13214" priority="5469">
      <formula>SEARCH("EMESSO",$M302)&gt;0</formula>
    </cfRule>
    <cfRule type="expression" dxfId="13213" priority="5470">
      <formula>SEARCH("RICHIESTO",$M302)&gt;0</formula>
    </cfRule>
    <cfRule type="expression" dxfId="13212" priority="5471">
      <formula>SEARCH("DA CHIUDERE",$M302)&gt;0</formula>
    </cfRule>
    <cfRule type="expression" dxfId="13211" priority="5472">
      <formula>SEARCH("INTERROTTO",$M302)&gt;0</formula>
    </cfRule>
  </conditionalFormatting>
  <conditionalFormatting sqref="E301:F301 N301:S301">
    <cfRule type="expression" dxfId="13210" priority="5461">
      <formula>SEARCH("IN CORSO",$M301)&gt;0</formula>
    </cfRule>
    <cfRule type="expression" dxfId="13209" priority="5462">
      <formula>SEARCH("CHIUSO",$M301)&gt;0</formula>
    </cfRule>
    <cfRule type="expression" dxfId="13208" priority="5463">
      <formula>SEARCH("EMESSO",$M301)&gt;0</formula>
    </cfRule>
    <cfRule type="expression" dxfId="13207" priority="5464">
      <formula>SEARCH("RICHIESTO",$M301)&gt;0</formula>
    </cfRule>
    <cfRule type="expression" dxfId="13206" priority="5465">
      <formula>SEARCH("DA CHIUDERE",$M301)&gt;0</formula>
    </cfRule>
    <cfRule type="expression" dxfId="13205" priority="5466">
      <formula>SEARCH("INTERROTTO",$M301)&gt;0</formula>
    </cfRule>
  </conditionalFormatting>
  <conditionalFormatting sqref="G301">
    <cfRule type="expression" dxfId="13204" priority="5455">
      <formula>SEARCH("IN CORSO",$M301)&gt;0</formula>
    </cfRule>
    <cfRule type="expression" dxfId="13203" priority="5456">
      <formula>SEARCH("CHIUSO",$M301)&gt;0</formula>
    </cfRule>
    <cfRule type="expression" dxfId="13202" priority="5457">
      <formula>SEARCH("EMESSO",$M301)&gt;0</formula>
    </cfRule>
    <cfRule type="expression" dxfId="13201" priority="5458">
      <formula>SEARCH("RICHIESTO",$M301)&gt;0</formula>
    </cfRule>
    <cfRule type="expression" dxfId="13200" priority="5459">
      <formula>SEARCH("DA CHIUDERE",$M301)&gt;0</formula>
    </cfRule>
    <cfRule type="expression" dxfId="13199" priority="5460">
      <formula>SEARCH("INTERROTTO",$M301)&gt;0</formula>
    </cfRule>
  </conditionalFormatting>
  <conditionalFormatting sqref="M301">
    <cfRule type="expression" dxfId="13198" priority="5449">
      <formula>SEARCH("IN CORSO",$M301)&gt;0</formula>
    </cfRule>
    <cfRule type="expression" dxfId="13197" priority="5450">
      <formula>SEARCH("CHIUSO",$M301)&gt;0</formula>
    </cfRule>
    <cfRule type="expression" dxfId="13196" priority="5451">
      <formula>SEARCH("EMESSO",$M301)&gt;0</formula>
    </cfRule>
    <cfRule type="expression" dxfId="13195" priority="5452">
      <formula>SEARCH("RICHIESTO",$M301)&gt;0</formula>
    </cfRule>
    <cfRule type="expression" dxfId="13194" priority="5453">
      <formula>SEARCH("DA CHIUDERE",$M301)&gt;0</formula>
    </cfRule>
    <cfRule type="expression" dxfId="13193" priority="5454">
      <formula>SEARCH("INTERROTTO",$M301)&gt;0</formula>
    </cfRule>
  </conditionalFormatting>
  <conditionalFormatting sqref="E300:F300 N300:S300">
    <cfRule type="expression" dxfId="13192" priority="5443">
      <formula>SEARCH("IN CORSO",$M300)&gt;0</formula>
    </cfRule>
    <cfRule type="expression" dxfId="13191" priority="5444">
      <formula>SEARCH("CHIUSO",$M300)&gt;0</formula>
    </cfRule>
    <cfRule type="expression" dxfId="13190" priority="5445">
      <formula>SEARCH("EMESSO",$M300)&gt;0</formula>
    </cfRule>
    <cfRule type="expression" dxfId="13189" priority="5446">
      <formula>SEARCH("RICHIESTO",$M300)&gt;0</formula>
    </cfRule>
    <cfRule type="expression" dxfId="13188" priority="5447">
      <formula>SEARCH("DA CHIUDERE",$M300)&gt;0</formula>
    </cfRule>
    <cfRule type="expression" dxfId="13187" priority="5448">
      <formula>SEARCH("INTERROTTO",$M300)&gt;0</formula>
    </cfRule>
  </conditionalFormatting>
  <conditionalFormatting sqref="G300">
    <cfRule type="expression" dxfId="13186" priority="5437">
      <formula>SEARCH("IN CORSO",$M300)&gt;0</formula>
    </cfRule>
    <cfRule type="expression" dxfId="13185" priority="5438">
      <formula>SEARCH("CHIUSO",$M300)&gt;0</formula>
    </cfRule>
    <cfRule type="expression" dxfId="13184" priority="5439">
      <formula>SEARCH("EMESSO",$M300)&gt;0</formula>
    </cfRule>
    <cfRule type="expression" dxfId="13183" priority="5440">
      <formula>SEARCH("RICHIESTO",$M300)&gt;0</formula>
    </cfRule>
    <cfRule type="expression" dxfId="13182" priority="5441">
      <formula>SEARCH("DA CHIUDERE",$M300)&gt;0</formula>
    </cfRule>
    <cfRule type="expression" dxfId="13181" priority="5442">
      <formula>SEARCH("INTERROTTO",$M300)&gt;0</formula>
    </cfRule>
  </conditionalFormatting>
  <conditionalFormatting sqref="M300">
    <cfRule type="expression" dxfId="13180" priority="5431">
      <formula>SEARCH("IN CORSO",$M300)&gt;0</formula>
    </cfRule>
    <cfRule type="expression" dxfId="13179" priority="5432">
      <formula>SEARCH("CHIUSO",$M300)&gt;0</formula>
    </cfRule>
    <cfRule type="expression" dxfId="13178" priority="5433">
      <formula>SEARCH("EMESSO",$M300)&gt;0</formula>
    </cfRule>
    <cfRule type="expression" dxfId="13177" priority="5434">
      <formula>SEARCH("RICHIESTO",$M300)&gt;0</formula>
    </cfRule>
    <cfRule type="expression" dxfId="13176" priority="5435">
      <formula>SEARCH("DA CHIUDERE",$M300)&gt;0</formula>
    </cfRule>
    <cfRule type="expression" dxfId="13175" priority="5436">
      <formula>SEARCH("INTERROTTO",$M300)&gt;0</formula>
    </cfRule>
  </conditionalFormatting>
  <conditionalFormatting sqref="E299:F299 N299:S299">
    <cfRule type="expression" dxfId="13174" priority="5425">
      <formula>SEARCH("IN CORSO",$M299)&gt;0</formula>
    </cfRule>
    <cfRule type="expression" dxfId="13173" priority="5426">
      <formula>SEARCH("CHIUSO",$M299)&gt;0</formula>
    </cfRule>
    <cfRule type="expression" dxfId="13172" priority="5427">
      <formula>SEARCH("EMESSO",$M299)&gt;0</formula>
    </cfRule>
    <cfRule type="expression" dxfId="13171" priority="5428">
      <formula>SEARCH("RICHIESTO",$M299)&gt;0</formula>
    </cfRule>
    <cfRule type="expression" dxfId="13170" priority="5429">
      <formula>SEARCH("DA CHIUDERE",$M299)&gt;0</formula>
    </cfRule>
    <cfRule type="expression" dxfId="13169" priority="5430">
      <formula>SEARCH("INTERROTTO",$M299)&gt;0</formula>
    </cfRule>
  </conditionalFormatting>
  <conditionalFormatting sqref="G299">
    <cfRule type="expression" dxfId="13168" priority="5419">
      <formula>SEARCH("IN CORSO",$M299)&gt;0</formula>
    </cfRule>
    <cfRule type="expression" dxfId="13167" priority="5420">
      <formula>SEARCH("CHIUSO",$M299)&gt;0</formula>
    </cfRule>
    <cfRule type="expression" dxfId="13166" priority="5421">
      <formula>SEARCH("EMESSO",$M299)&gt;0</formula>
    </cfRule>
    <cfRule type="expression" dxfId="13165" priority="5422">
      <formula>SEARCH("RICHIESTO",$M299)&gt;0</formula>
    </cfRule>
    <cfRule type="expression" dxfId="13164" priority="5423">
      <formula>SEARCH("DA CHIUDERE",$M299)&gt;0</formula>
    </cfRule>
    <cfRule type="expression" dxfId="13163" priority="5424">
      <formula>SEARCH("INTERROTTO",$M299)&gt;0</formula>
    </cfRule>
  </conditionalFormatting>
  <conditionalFormatting sqref="M299">
    <cfRule type="expression" dxfId="13162" priority="5413">
      <formula>SEARCH("IN CORSO",$M299)&gt;0</formula>
    </cfRule>
    <cfRule type="expression" dxfId="13161" priority="5414">
      <formula>SEARCH("CHIUSO",$M299)&gt;0</formula>
    </cfRule>
    <cfRule type="expression" dxfId="13160" priority="5415">
      <formula>SEARCH("EMESSO",$M299)&gt;0</formula>
    </cfRule>
    <cfRule type="expression" dxfId="13159" priority="5416">
      <formula>SEARCH("RICHIESTO",$M299)&gt;0</formula>
    </cfRule>
    <cfRule type="expression" dxfId="13158" priority="5417">
      <formula>SEARCH("DA CHIUDERE",$M299)&gt;0</formula>
    </cfRule>
    <cfRule type="expression" dxfId="13157" priority="5418">
      <formula>SEARCH("INTERROTTO",$M299)&gt;0</formula>
    </cfRule>
  </conditionalFormatting>
  <conditionalFormatting sqref="E298:F298 N298:S298">
    <cfRule type="expression" dxfId="13156" priority="5407">
      <formula>SEARCH("IN CORSO",$M298)&gt;0</formula>
    </cfRule>
    <cfRule type="expression" dxfId="13155" priority="5408">
      <formula>SEARCH("CHIUSO",$M298)&gt;0</formula>
    </cfRule>
    <cfRule type="expression" dxfId="13154" priority="5409">
      <formula>SEARCH("EMESSO",$M298)&gt;0</formula>
    </cfRule>
    <cfRule type="expression" dxfId="13153" priority="5410">
      <formula>SEARCH("RICHIESTO",$M298)&gt;0</formula>
    </cfRule>
    <cfRule type="expression" dxfId="13152" priority="5411">
      <formula>SEARCH("DA CHIUDERE",$M298)&gt;0</formula>
    </cfRule>
    <cfRule type="expression" dxfId="13151" priority="5412">
      <formula>SEARCH("INTERROTTO",$M298)&gt;0</formula>
    </cfRule>
  </conditionalFormatting>
  <conditionalFormatting sqref="G298">
    <cfRule type="expression" dxfId="13150" priority="5401">
      <formula>SEARCH("IN CORSO",$M298)&gt;0</formula>
    </cfRule>
    <cfRule type="expression" dxfId="13149" priority="5402">
      <formula>SEARCH("CHIUSO",$M298)&gt;0</formula>
    </cfRule>
    <cfRule type="expression" dxfId="13148" priority="5403">
      <formula>SEARCH("EMESSO",$M298)&gt;0</formula>
    </cfRule>
    <cfRule type="expression" dxfId="13147" priority="5404">
      <formula>SEARCH("RICHIESTO",$M298)&gt;0</formula>
    </cfRule>
    <cfRule type="expression" dxfId="13146" priority="5405">
      <formula>SEARCH("DA CHIUDERE",$M298)&gt;0</formula>
    </cfRule>
    <cfRule type="expression" dxfId="13145" priority="5406">
      <formula>SEARCH("INTERROTTO",$M298)&gt;0</formula>
    </cfRule>
  </conditionalFormatting>
  <conditionalFormatting sqref="M298">
    <cfRule type="expression" dxfId="13144" priority="5395">
      <formula>SEARCH("IN CORSO",$M298)&gt;0</formula>
    </cfRule>
    <cfRule type="expression" dxfId="13143" priority="5396">
      <formula>SEARCH("CHIUSO",$M298)&gt;0</formula>
    </cfRule>
    <cfRule type="expression" dxfId="13142" priority="5397">
      <formula>SEARCH("EMESSO",$M298)&gt;0</formula>
    </cfRule>
    <cfRule type="expression" dxfId="13141" priority="5398">
      <formula>SEARCH("RICHIESTO",$M298)&gt;0</formula>
    </cfRule>
    <cfRule type="expression" dxfId="13140" priority="5399">
      <formula>SEARCH("DA CHIUDERE",$M298)&gt;0</formula>
    </cfRule>
    <cfRule type="expression" dxfId="13139" priority="5400">
      <formula>SEARCH("INTERROTTO",$M298)&gt;0</formula>
    </cfRule>
  </conditionalFormatting>
  <conditionalFormatting sqref="E297:F297 N297:S297">
    <cfRule type="expression" dxfId="13138" priority="5389">
      <formula>SEARCH("IN CORSO",$M297)&gt;0</formula>
    </cfRule>
    <cfRule type="expression" dxfId="13137" priority="5390">
      <formula>SEARCH("CHIUSO",$M297)&gt;0</formula>
    </cfRule>
    <cfRule type="expression" dxfId="13136" priority="5391">
      <formula>SEARCH("EMESSO",$M297)&gt;0</formula>
    </cfRule>
    <cfRule type="expression" dxfId="13135" priority="5392">
      <formula>SEARCH("RICHIESTO",$M297)&gt;0</formula>
    </cfRule>
    <cfRule type="expression" dxfId="13134" priority="5393">
      <formula>SEARCH("DA CHIUDERE",$M297)&gt;0</formula>
    </cfRule>
    <cfRule type="expression" dxfId="13133" priority="5394">
      <formula>SEARCH("INTERROTTO",$M297)&gt;0</formula>
    </cfRule>
  </conditionalFormatting>
  <conditionalFormatting sqref="G297">
    <cfRule type="expression" dxfId="13132" priority="5383">
      <formula>SEARCH("IN CORSO",$M297)&gt;0</formula>
    </cfRule>
    <cfRule type="expression" dxfId="13131" priority="5384">
      <formula>SEARCH("CHIUSO",$M297)&gt;0</formula>
    </cfRule>
    <cfRule type="expression" dxfId="13130" priority="5385">
      <formula>SEARCH("EMESSO",$M297)&gt;0</formula>
    </cfRule>
    <cfRule type="expression" dxfId="13129" priority="5386">
      <formula>SEARCH("RICHIESTO",$M297)&gt;0</formula>
    </cfRule>
    <cfRule type="expression" dxfId="13128" priority="5387">
      <formula>SEARCH("DA CHIUDERE",$M297)&gt;0</formula>
    </cfRule>
    <cfRule type="expression" dxfId="13127" priority="5388">
      <formula>SEARCH("INTERROTTO",$M297)&gt;0</formula>
    </cfRule>
  </conditionalFormatting>
  <conditionalFormatting sqref="M297">
    <cfRule type="expression" dxfId="13126" priority="5377">
      <formula>SEARCH("IN CORSO",$M297)&gt;0</formula>
    </cfRule>
    <cfRule type="expression" dxfId="13125" priority="5378">
      <formula>SEARCH("CHIUSO",$M297)&gt;0</formula>
    </cfRule>
    <cfRule type="expression" dxfId="13124" priority="5379">
      <formula>SEARCH("EMESSO",$M297)&gt;0</formula>
    </cfRule>
    <cfRule type="expression" dxfId="13123" priority="5380">
      <formula>SEARCH("RICHIESTO",$M297)&gt;0</formula>
    </cfRule>
    <cfRule type="expression" dxfId="13122" priority="5381">
      <formula>SEARCH("DA CHIUDERE",$M297)&gt;0</formula>
    </cfRule>
    <cfRule type="expression" dxfId="13121" priority="5382">
      <formula>SEARCH("INTERROTTO",$M297)&gt;0</formula>
    </cfRule>
  </conditionalFormatting>
  <conditionalFormatting sqref="E296:F296 N296:S296">
    <cfRule type="expression" dxfId="13120" priority="5371">
      <formula>SEARCH("IN CORSO",$M296)&gt;0</formula>
    </cfRule>
    <cfRule type="expression" dxfId="13119" priority="5372">
      <formula>SEARCH("CHIUSO",$M296)&gt;0</formula>
    </cfRule>
    <cfRule type="expression" dxfId="13118" priority="5373">
      <formula>SEARCH("EMESSO",$M296)&gt;0</formula>
    </cfRule>
    <cfRule type="expression" dxfId="13117" priority="5374">
      <formula>SEARCH("RICHIESTO",$M296)&gt;0</formula>
    </cfRule>
    <cfRule type="expression" dxfId="13116" priority="5375">
      <formula>SEARCH("DA CHIUDERE",$M296)&gt;0</formula>
    </cfRule>
    <cfRule type="expression" dxfId="13115" priority="5376">
      <formula>SEARCH("INTERROTTO",$M296)&gt;0</formula>
    </cfRule>
  </conditionalFormatting>
  <conditionalFormatting sqref="G296">
    <cfRule type="expression" dxfId="13114" priority="5365">
      <formula>SEARCH("IN CORSO",$M296)&gt;0</formula>
    </cfRule>
    <cfRule type="expression" dxfId="13113" priority="5366">
      <formula>SEARCH("CHIUSO",$M296)&gt;0</formula>
    </cfRule>
    <cfRule type="expression" dxfId="13112" priority="5367">
      <formula>SEARCH("EMESSO",$M296)&gt;0</formula>
    </cfRule>
    <cfRule type="expression" dxfId="13111" priority="5368">
      <formula>SEARCH("RICHIESTO",$M296)&gt;0</formula>
    </cfRule>
    <cfRule type="expression" dxfId="13110" priority="5369">
      <formula>SEARCH("DA CHIUDERE",$M296)&gt;0</formula>
    </cfRule>
    <cfRule type="expression" dxfId="13109" priority="5370">
      <formula>SEARCH("INTERROTTO",$M296)&gt;0</formula>
    </cfRule>
  </conditionalFormatting>
  <conditionalFormatting sqref="M296">
    <cfRule type="expression" dxfId="13108" priority="5359">
      <formula>SEARCH("IN CORSO",$M296)&gt;0</formula>
    </cfRule>
    <cfRule type="expression" dxfId="13107" priority="5360">
      <formula>SEARCH("CHIUSO",$M296)&gt;0</formula>
    </cfRule>
    <cfRule type="expression" dxfId="13106" priority="5361">
      <formula>SEARCH("EMESSO",$M296)&gt;0</formula>
    </cfRule>
    <cfRule type="expression" dxfId="13105" priority="5362">
      <formula>SEARCH("RICHIESTO",$M296)&gt;0</formula>
    </cfRule>
    <cfRule type="expression" dxfId="13104" priority="5363">
      <formula>SEARCH("DA CHIUDERE",$M296)&gt;0</formula>
    </cfRule>
    <cfRule type="expression" dxfId="13103" priority="5364">
      <formula>SEARCH("INTERROTTO",$M296)&gt;0</formula>
    </cfRule>
  </conditionalFormatting>
  <conditionalFormatting sqref="E295:F295 N295:S295">
    <cfRule type="expression" dxfId="13102" priority="5353">
      <formula>SEARCH("IN CORSO",$M295)&gt;0</formula>
    </cfRule>
    <cfRule type="expression" dxfId="13101" priority="5354">
      <formula>SEARCH("CHIUSO",$M295)&gt;0</formula>
    </cfRule>
    <cfRule type="expression" dxfId="13100" priority="5355">
      <formula>SEARCH("EMESSO",$M295)&gt;0</formula>
    </cfRule>
    <cfRule type="expression" dxfId="13099" priority="5356">
      <formula>SEARCH("RICHIESTO",$M295)&gt;0</formula>
    </cfRule>
    <cfRule type="expression" dxfId="13098" priority="5357">
      <formula>SEARCH("DA CHIUDERE",$M295)&gt;0</formula>
    </cfRule>
    <cfRule type="expression" dxfId="13097" priority="5358">
      <formula>SEARCH("INTERROTTO",$M295)&gt;0</formula>
    </cfRule>
  </conditionalFormatting>
  <conditionalFormatting sqref="G295">
    <cfRule type="expression" dxfId="13096" priority="5347">
      <formula>SEARCH("IN CORSO",$M295)&gt;0</formula>
    </cfRule>
    <cfRule type="expression" dxfId="13095" priority="5348">
      <formula>SEARCH("CHIUSO",$M295)&gt;0</formula>
    </cfRule>
    <cfRule type="expression" dxfId="13094" priority="5349">
      <formula>SEARCH("EMESSO",$M295)&gt;0</formula>
    </cfRule>
    <cfRule type="expression" dxfId="13093" priority="5350">
      <formula>SEARCH("RICHIESTO",$M295)&gt;0</formula>
    </cfRule>
    <cfRule type="expression" dxfId="13092" priority="5351">
      <formula>SEARCH("DA CHIUDERE",$M295)&gt;0</formula>
    </cfRule>
    <cfRule type="expression" dxfId="13091" priority="5352">
      <formula>SEARCH("INTERROTTO",$M295)&gt;0</formula>
    </cfRule>
  </conditionalFormatting>
  <conditionalFormatting sqref="M295">
    <cfRule type="expression" dxfId="13090" priority="5341">
      <formula>SEARCH("IN CORSO",$M295)&gt;0</formula>
    </cfRule>
    <cfRule type="expression" dxfId="13089" priority="5342">
      <formula>SEARCH("CHIUSO",$M295)&gt;0</formula>
    </cfRule>
    <cfRule type="expression" dxfId="13088" priority="5343">
      <formula>SEARCH("EMESSO",$M295)&gt;0</formula>
    </cfRule>
    <cfRule type="expression" dxfId="13087" priority="5344">
      <formula>SEARCH("RICHIESTO",$M295)&gt;0</formula>
    </cfRule>
    <cfRule type="expression" dxfId="13086" priority="5345">
      <formula>SEARCH("DA CHIUDERE",$M295)&gt;0</formula>
    </cfRule>
    <cfRule type="expression" dxfId="13085" priority="5346">
      <formula>SEARCH("INTERROTTO",$M295)&gt;0</formula>
    </cfRule>
  </conditionalFormatting>
  <conditionalFormatting sqref="E294:F294 N294:S294">
    <cfRule type="expression" dxfId="13084" priority="5335">
      <formula>SEARCH("IN CORSO",$M294)&gt;0</formula>
    </cfRule>
    <cfRule type="expression" dxfId="13083" priority="5336">
      <formula>SEARCH("CHIUSO",$M294)&gt;0</formula>
    </cfRule>
    <cfRule type="expression" dxfId="13082" priority="5337">
      <formula>SEARCH("EMESSO",$M294)&gt;0</formula>
    </cfRule>
    <cfRule type="expression" dxfId="13081" priority="5338">
      <formula>SEARCH("RICHIESTO",$M294)&gt;0</formula>
    </cfRule>
    <cfRule type="expression" dxfId="13080" priority="5339">
      <formula>SEARCH("DA CHIUDERE",$M294)&gt;0</formula>
    </cfRule>
    <cfRule type="expression" dxfId="13079" priority="5340">
      <formula>SEARCH("INTERROTTO",$M294)&gt;0</formula>
    </cfRule>
  </conditionalFormatting>
  <conditionalFormatting sqref="G294">
    <cfRule type="expression" dxfId="13078" priority="5329">
      <formula>SEARCH("IN CORSO",$M294)&gt;0</formula>
    </cfRule>
    <cfRule type="expression" dxfId="13077" priority="5330">
      <formula>SEARCH("CHIUSO",$M294)&gt;0</formula>
    </cfRule>
    <cfRule type="expression" dxfId="13076" priority="5331">
      <formula>SEARCH("EMESSO",$M294)&gt;0</formula>
    </cfRule>
    <cfRule type="expression" dxfId="13075" priority="5332">
      <formula>SEARCH("RICHIESTO",$M294)&gt;0</formula>
    </cfRule>
    <cfRule type="expression" dxfId="13074" priority="5333">
      <formula>SEARCH("DA CHIUDERE",$M294)&gt;0</formula>
    </cfRule>
    <cfRule type="expression" dxfId="13073" priority="5334">
      <formula>SEARCH("INTERROTTO",$M294)&gt;0</formula>
    </cfRule>
  </conditionalFormatting>
  <conditionalFormatting sqref="M294">
    <cfRule type="expression" dxfId="13072" priority="5323">
      <formula>SEARCH("IN CORSO",$M294)&gt;0</formula>
    </cfRule>
    <cfRule type="expression" dxfId="13071" priority="5324">
      <formula>SEARCH("CHIUSO",$M294)&gt;0</formula>
    </cfRule>
    <cfRule type="expression" dxfId="13070" priority="5325">
      <formula>SEARCH("EMESSO",$M294)&gt;0</formula>
    </cfRule>
    <cfRule type="expression" dxfId="13069" priority="5326">
      <formula>SEARCH("RICHIESTO",$M294)&gt;0</formula>
    </cfRule>
    <cfRule type="expression" dxfId="13068" priority="5327">
      <formula>SEARCH("DA CHIUDERE",$M294)&gt;0</formula>
    </cfRule>
    <cfRule type="expression" dxfId="13067" priority="5328">
      <formula>SEARCH("INTERROTTO",$M294)&gt;0</formula>
    </cfRule>
  </conditionalFormatting>
  <conditionalFormatting sqref="E293:F293 N293:S293">
    <cfRule type="expression" dxfId="13066" priority="5317">
      <formula>SEARCH("IN CORSO",$M293)&gt;0</formula>
    </cfRule>
    <cfRule type="expression" dxfId="13065" priority="5318">
      <formula>SEARCH("CHIUSO",$M293)&gt;0</formula>
    </cfRule>
    <cfRule type="expression" dxfId="13064" priority="5319">
      <formula>SEARCH("EMESSO",$M293)&gt;0</formula>
    </cfRule>
    <cfRule type="expression" dxfId="13063" priority="5320">
      <formula>SEARCH("RICHIESTO",$M293)&gt;0</formula>
    </cfRule>
    <cfRule type="expression" dxfId="13062" priority="5321">
      <formula>SEARCH("DA CHIUDERE",$M293)&gt;0</formula>
    </cfRule>
    <cfRule type="expression" dxfId="13061" priority="5322">
      <formula>SEARCH("INTERROTTO",$M293)&gt;0</formula>
    </cfRule>
  </conditionalFormatting>
  <conditionalFormatting sqref="G293">
    <cfRule type="expression" dxfId="13060" priority="5311">
      <formula>SEARCH("IN CORSO",$M293)&gt;0</formula>
    </cfRule>
    <cfRule type="expression" dxfId="13059" priority="5312">
      <formula>SEARCH("CHIUSO",$M293)&gt;0</formula>
    </cfRule>
    <cfRule type="expression" dxfId="13058" priority="5313">
      <formula>SEARCH("EMESSO",$M293)&gt;0</formula>
    </cfRule>
    <cfRule type="expression" dxfId="13057" priority="5314">
      <formula>SEARCH("RICHIESTO",$M293)&gt;0</formula>
    </cfRule>
    <cfRule type="expression" dxfId="13056" priority="5315">
      <formula>SEARCH("DA CHIUDERE",$M293)&gt;0</formula>
    </cfRule>
    <cfRule type="expression" dxfId="13055" priority="5316">
      <formula>SEARCH("INTERROTTO",$M293)&gt;0</formula>
    </cfRule>
  </conditionalFormatting>
  <conditionalFormatting sqref="M293">
    <cfRule type="expression" dxfId="13054" priority="5305">
      <formula>SEARCH("IN CORSO",$M293)&gt;0</formula>
    </cfRule>
    <cfRule type="expression" dxfId="13053" priority="5306">
      <formula>SEARCH("CHIUSO",$M293)&gt;0</formula>
    </cfRule>
    <cfRule type="expression" dxfId="13052" priority="5307">
      <formula>SEARCH("EMESSO",$M293)&gt;0</formula>
    </cfRule>
    <cfRule type="expression" dxfId="13051" priority="5308">
      <formula>SEARCH("RICHIESTO",$M293)&gt;0</formula>
    </cfRule>
    <cfRule type="expression" dxfId="13050" priority="5309">
      <formula>SEARCH("DA CHIUDERE",$M293)&gt;0</formula>
    </cfRule>
    <cfRule type="expression" dxfId="13049" priority="5310">
      <formula>SEARCH("INTERROTTO",$M293)&gt;0</formula>
    </cfRule>
  </conditionalFormatting>
  <conditionalFormatting sqref="E292:F292 N292:S292">
    <cfRule type="expression" dxfId="13048" priority="5299">
      <formula>SEARCH("IN CORSO",$M292)&gt;0</formula>
    </cfRule>
    <cfRule type="expression" dxfId="13047" priority="5300">
      <formula>SEARCH("CHIUSO",$M292)&gt;0</formula>
    </cfRule>
    <cfRule type="expression" dxfId="13046" priority="5301">
      <formula>SEARCH("EMESSO",$M292)&gt;0</formula>
    </cfRule>
    <cfRule type="expression" dxfId="13045" priority="5302">
      <formula>SEARCH("RICHIESTO",$M292)&gt;0</formula>
    </cfRule>
    <cfRule type="expression" dxfId="13044" priority="5303">
      <formula>SEARCH("DA CHIUDERE",$M292)&gt;0</formula>
    </cfRule>
    <cfRule type="expression" dxfId="13043" priority="5304">
      <formula>SEARCH("INTERROTTO",$M292)&gt;0</formula>
    </cfRule>
  </conditionalFormatting>
  <conditionalFormatting sqref="G292">
    <cfRule type="expression" dxfId="13042" priority="5293">
      <formula>SEARCH("IN CORSO",$M292)&gt;0</formula>
    </cfRule>
    <cfRule type="expression" dxfId="13041" priority="5294">
      <formula>SEARCH("CHIUSO",$M292)&gt;0</formula>
    </cfRule>
    <cfRule type="expression" dxfId="13040" priority="5295">
      <formula>SEARCH("EMESSO",$M292)&gt;0</formula>
    </cfRule>
    <cfRule type="expression" dxfId="13039" priority="5296">
      <formula>SEARCH("RICHIESTO",$M292)&gt;0</formula>
    </cfRule>
    <cfRule type="expression" dxfId="13038" priority="5297">
      <formula>SEARCH("DA CHIUDERE",$M292)&gt;0</formula>
    </cfRule>
    <cfRule type="expression" dxfId="13037" priority="5298">
      <formula>SEARCH("INTERROTTO",$M292)&gt;0</formula>
    </cfRule>
  </conditionalFormatting>
  <conditionalFormatting sqref="M292">
    <cfRule type="expression" dxfId="13036" priority="5287">
      <formula>SEARCH("IN CORSO",$M292)&gt;0</formula>
    </cfRule>
    <cfRule type="expression" dxfId="13035" priority="5288">
      <formula>SEARCH("CHIUSO",$M292)&gt;0</formula>
    </cfRule>
    <cfRule type="expression" dxfId="13034" priority="5289">
      <formula>SEARCH("EMESSO",$M292)&gt;0</formula>
    </cfRule>
    <cfRule type="expression" dxfId="13033" priority="5290">
      <formula>SEARCH("RICHIESTO",$M292)&gt;0</formula>
    </cfRule>
    <cfRule type="expression" dxfId="13032" priority="5291">
      <formula>SEARCH("DA CHIUDERE",$M292)&gt;0</formula>
    </cfRule>
    <cfRule type="expression" dxfId="13031" priority="5292">
      <formula>SEARCH("INTERROTTO",$M292)&gt;0</formula>
    </cfRule>
  </conditionalFormatting>
  <conditionalFormatting sqref="E291:F291 N291:S291">
    <cfRule type="expression" dxfId="13030" priority="5281">
      <formula>SEARCH("IN CORSO",$M291)&gt;0</formula>
    </cfRule>
    <cfRule type="expression" dxfId="13029" priority="5282">
      <formula>SEARCH("CHIUSO",$M291)&gt;0</formula>
    </cfRule>
    <cfRule type="expression" dxfId="13028" priority="5283">
      <formula>SEARCH("EMESSO",$M291)&gt;0</formula>
    </cfRule>
    <cfRule type="expression" dxfId="13027" priority="5284">
      <formula>SEARCH("RICHIESTO",$M291)&gt;0</formula>
    </cfRule>
    <cfRule type="expression" dxfId="13026" priority="5285">
      <formula>SEARCH("DA CHIUDERE",$M291)&gt;0</formula>
    </cfRule>
    <cfRule type="expression" dxfId="13025" priority="5286">
      <formula>SEARCH("INTERROTTO",$M291)&gt;0</formula>
    </cfRule>
  </conditionalFormatting>
  <conditionalFormatting sqref="G291">
    <cfRule type="expression" dxfId="13024" priority="5275">
      <formula>SEARCH("IN CORSO",$M291)&gt;0</formula>
    </cfRule>
    <cfRule type="expression" dxfId="13023" priority="5276">
      <formula>SEARCH("CHIUSO",$M291)&gt;0</formula>
    </cfRule>
    <cfRule type="expression" dxfId="13022" priority="5277">
      <formula>SEARCH("EMESSO",$M291)&gt;0</formula>
    </cfRule>
    <cfRule type="expression" dxfId="13021" priority="5278">
      <formula>SEARCH("RICHIESTO",$M291)&gt;0</formula>
    </cfRule>
    <cfRule type="expression" dxfId="13020" priority="5279">
      <formula>SEARCH("DA CHIUDERE",$M291)&gt;0</formula>
    </cfRule>
    <cfRule type="expression" dxfId="13019" priority="5280">
      <formula>SEARCH("INTERROTTO",$M291)&gt;0</formula>
    </cfRule>
  </conditionalFormatting>
  <conditionalFormatting sqref="M291">
    <cfRule type="expression" dxfId="13018" priority="5269">
      <formula>SEARCH("IN CORSO",$M291)&gt;0</formula>
    </cfRule>
    <cfRule type="expression" dxfId="13017" priority="5270">
      <formula>SEARCH("CHIUSO",$M291)&gt;0</formula>
    </cfRule>
    <cfRule type="expression" dxfId="13016" priority="5271">
      <formula>SEARCH("EMESSO",$M291)&gt;0</formula>
    </cfRule>
    <cfRule type="expression" dxfId="13015" priority="5272">
      <formula>SEARCH("RICHIESTO",$M291)&gt;0</formula>
    </cfRule>
    <cfRule type="expression" dxfId="13014" priority="5273">
      <formula>SEARCH("DA CHIUDERE",$M291)&gt;0</formula>
    </cfRule>
    <cfRule type="expression" dxfId="13013" priority="5274">
      <formula>SEARCH("INTERROTTO",$M291)&gt;0</formula>
    </cfRule>
  </conditionalFormatting>
  <conditionalFormatting sqref="E290:F290 N290:S290">
    <cfRule type="expression" dxfId="13012" priority="5263">
      <formula>SEARCH("IN CORSO",$M290)&gt;0</formula>
    </cfRule>
    <cfRule type="expression" dxfId="13011" priority="5264">
      <formula>SEARCH("CHIUSO",$M290)&gt;0</formula>
    </cfRule>
    <cfRule type="expression" dxfId="13010" priority="5265">
      <formula>SEARCH("EMESSO",$M290)&gt;0</formula>
    </cfRule>
    <cfRule type="expression" dxfId="13009" priority="5266">
      <formula>SEARCH("RICHIESTO",$M290)&gt;0</formula>
    </cfRule>
    <cfRule type="expression" dxfId="13008" priority="5267">
      <formula>SEARCH("DA CHIUDERE",$M290)&gt;0</formula>
    </cfRule>
    <cfRule type="expression" dxfId="13007" priority="5268">
      <formula>SEARCH("INTERROTTO",$M290)&gt;0</formula>
    </cfRule>
  </conditionalFormatting>
  <conditionalFormatting sqref="G290">
    <cfRule type="expression" dxfId="13006" priority="5257">
      <formula>SEARCH("IN CORSO",$M290)&gt;0</formula>
    </cfRule>
    <cfRule type="expression" dxfId="13005" priority="5258">
      <formula>SEARCH("CHIUSO",$M290)&gt;0</formula>
    </cfRule>
    <cfRule type="expression" dxfId="13004" priority="5259">
      <formula>SEARCH("EMESSO",$M290)&gt;0</formula>
    </cfRule>
    <cfRule type="expression" dxfId="13003" priority="5260">
      <formula>SEARCH("RICHIESTO",$M290)&gt;0</formula>
    </cfRule>
    <cfRule type="expression" dxfId="13002" priority="5261">
      <formula>SEARCH("DA CHIUDERE",$M290)&gt;0</formula>
    </cfRule>
    <cfRule type="expression" dxfId="13001" priority="5262">
      <formula>SEARCH("INTERROTTO",$M290)&gt;0</formula>
    </cfRule>
  </conditionalFormatting>
  <conditionalFormatting sqref="M290">
    <cfRule type="expression" dxfId="13000" priority="5251">
      <formula>SEARCH("IN CORSO",$M290)&gt;0</formula>
    </cfRule>
    <cfRule type="expression" dxfId="12999" priority="5252">
      <formula>SEARCH("CHIUSO",$M290)&gt;0</formula>
    </cfRule>
    <cfRule type="expression" dxfId="12998" priority="5253">
      <formula>SEARCH("EMESSO",$M290)&gt;0</formula>
    </cfRule>
    <cfRule type="expression" dxfId="12997" priority="5254">
      <formula>SEARCH("RICHIESTO",$M290)&gt;0</formula>
    </cfRule>
    <cfRule type="expression" dxfId="12996" priority="5255">
      <formula>SEARCH("DA CHIUDERE",$M290)&gt;0</formula>
    </cfRule>
    <cfRule type="expression" dxfId="12995" priority="5256">
      <formula>SEARCH("INTERROTTO",$M290)&gt;0</formula>
    </cfRule>
  </conditionalFormatting>
  <conditionalFormatting sqref="E289:F289 N289:S289">
    <cfRule type="expression" dxfId="12994" priority="5245">
      <formula>SEARCH("IN CORSO",$M289)&gt;0</formula>
    </cfRule>
    <cfRule type="expression" dxfId="12993" priority="5246">
      <formula>SEARCH("CHIUSO",$M289)&gt;0</formula>
    </cfRule>
    <cfRule type="expression" dxfId="12992" priority="5247">
      <formula>SEARCH("EMESSO",$M289)&gt;0</formula>
    </cfRule>
    <cfRule type="expression" dxfId="12991" priority="5248">
      <formula>SEARCH("RICHIESTO",$M289)&gt;0</formula>
    </cfRule>
    <cfRule type="expression" dxfId="12990" priority="5249">
      <formula>SEARCH("DA CHIUDERE",$M289)&gt;0</formula>
    </cfRule>
    <cfRule type="expression" dxfId="12989" priority="5250">
      <formula>SEARCH("INTERROTTO",$M289)&gt;0</formula>
    </cfRule>
  </conditionalFormatting>
  <conditionalFormatting sqref="G289">
    <cfRule type="expression" dxfId="12988" priority="5239">
      <formula>SEARCH("IN CORSO",$M289)&gt;0</formula>
    </cfRule>
    <cfRule type="expression" dxfId="12987" priority="5240">
      <formula>SEARCH("CHIUSO",$M289)&gt;0</formula>
    </cfRule>
    <cfRule type="expression" dxfId="12986" priority="5241">
      <formula>SEARCH("EMESSO",$M289)&gt;0</formula>
    </cfRule>
    <cfRule type="expression" dxfId="12985" priority="5242">
      <formula>SEARCH("RICHIESTO",$M289)&gt;0</formula>
    </cfRule>
    <cfRule type="expression" dxfId="12984" priority="5243">
      <formula>SEARCH("DA CHIUDERE",$M289)&gt;0</formula>
    </cfRule>
    <cfRule type="expression" dxfId="12983" priority="5244">
      <formula>SEARCH("INTERROTTO",$M289)&gt;0</formula>
    </cfRule>
  </conditionalFormatting>
  <conditionalFormatting sqref="M289">
    <cfRule type="expression" dxfId="12982" priority="5233">
      <formula>SEARCH("IN CORSO",$M289)&gt;0</formula>
    </cfRule>
    <cfRule type="expression" dxfId="12981" priority="5234">
      <formula>SEARCH("CHIUSO",$M289)&gt;0</formula>
    </cfRule>
    <cfRule type="expression" dxfId="12980" priority="5235">
      <formula>SEARCH("EMESSO",$M289)&gt;0</formula>
    </cfRule>
    <cfRule type="expression" dxfId="12979" priority="5236">
      <formula>SEARCH("RICHIESTO",$M289)&gt;0</formula>
    </cfRule>
    <cfRule type="expression" dxfId="12978" priority="5237">
      <formula>SEARCH("DA CHIUDERE",$M289)&gt;0</formula>
    </cfRule>
    <cfRule type="expression" dxfId="12977" priority="5238">
      <formula>SEARCH("INTERROTTO",$M289)&gt;0</formula>
    </cfRule>
  </conditionalFormatting>
  <conditionalFormatting sqref="E288:F288 N288:S288">
    <cfRule type="expression" dxfId="12976" priority="5227">
      <formula>SEARCH("IN CORSO",$M288)&gt;0</formula>
    </cfRule>
    <cfRule type="expression" dxfId="12975" priority="5228">
      <formula>SEARCH("CHIUSO",$M288)&gt;0</formula>
    </cfRule>
    <cfRule type="expression" dxfId="12974" priority="5229">
      <formula>SEARCH("EMESSO",$M288)&gt;0</formula>
    </cfRule>
    <cfRule type="expression" dxfId="12973" priority="5230">
      <formula>SEARCH("RICHIESTO",$M288)&gt;0</formula>
    </cfRule>
    <cfRule type="expression" dxfId="12972" priority="5231">
      <formula>SEARCH("DA CHIUDERE",$M288)&gt;0</formula>
    </cfRule>
    <cfRule type="expression" dxfId="12971" priority="5232">
      <formula>SEARCH("INTERROTTO",$M288)&gt;0</formula>
    </cfRule>
  </conditionalFormatting>
  <conditionalFormatting sqref="G288">
    <cfRule type="expression" dxfId="12970" priority="5221">
      <formula>SEARCH("IN CORSO",$M288)&gt;0</formula>
    </cfRule>
    <cfRule type="expression" dxfId="12969" priority="5222">
      <formula>SEARCH("CHIUSO",$M288)&gt;0</formula>
    </cfRule>
    <cfRule type="expression" dxfId="12968" priority="5223">
      <formula>SEARCH("EMESSO",$M288)&gt;0</formula>
    </cfRule>
    <cfRule type="expression" dxfId="12967" priority="5224">
      <formula>SEARCH("RICHIESTO",$M288)&gt;0</formula>
    </cfRule>
    <cfRule type="expression" dxfId="12966" priority="5225">
      <formula>SEARCH("DA CHIUDERE",$M288)&gt;0</formula>
    </cfRule>
    <cfRule type="expression" dxfId="12965" priority="5226">
      <formula>SEARCH("INTERROTTO",$M288)&gt;0</formula>
    </cfRule>
  </conditionalFormatting>
  <conditionalFormatting sqref="M288">
    <cfRule type="expression" dxfId="12964" priority="5215">
      <formula>SEARCH("IN CORSO",$M288)&gt;0</formula>
    </cfRule>
    <cfRule type="expression" dxfId="12963" priority="5216">
      <formula>SEARCH("CHIUSO",$M288)&gt;0</formula>
    </cfRule>
    <cfRule type="expression" dxfId="12962" priority="5217">
      <formula>SEARCH("EMESSO",$M288)&gt;0</formula>
    </cfRule>
    <cfRule type="expression" dxfId="12961" priority="5218">
      <formula>SEARCH("RICHIESTO",$M288)&gt;0</formula>
    </cfRule>
    <cfRule type="expression" dxfId="12960" priority="5219">
      <formula>SEARCH("DA CHIUDERE",$M288)&gt;0</formula>
    </cfRule>
    <cfRule type="expression" dxfId="12959" priority="5220">
      <formula>SEARCH("INTERROTTO",$M288)&gt;0</formula>
    </cfRule>
  </conditionalFormatting>
  <conditionalFormatting sqref="E287:F287 N287:S287">
    <cfRule type="expression" dxfId="12958" priority="5209">
      <formula>SEARCH("IN CORSO",$M287)&gt;0</formula>
    </cfRule>
    <cfRule type="expression" dxfId="12957" priority="5210">
      <formula>SEARCH("CHIUSO",$M287)&gt;0</formula>
    </cfRule>
    <cfRule type="expression" dxfId="12956" priority="5211">
      <formula>SEARCH("EMESSO",$M287)&gt;0</formula>
    </cfRule>
    <cfRule type="expression" dxfId="12955" priority="5212">
      <formula>SEARCH("RICHIESTO",$M287)&gt;0</formula>
    </cfRule>
    <cfRule type="expression" dxfId="12954" priority="5213">
      <formula>SEARCH("DA CHIUDERE",$M287)&gt;0</formula>
    </cfRule>
    <cfRule type="expression" dxfId="12953" priority="5214">
      <formula>SEARCH("INTERROTTO",$M287)&gt;0</formula>
    </cfRule>
  </conditionalFormatting>
  <conditionalFormatting sqref="G287">
    <cfRule type="expression" dxfId="12952" priority="5203">
      <formula>SEARCH("IN CORSO",$M287)&gt;0</formula>
    </cfRule>
    <cfRule type="expression" dxfId="12951" priority="5204">
      <formula>SEARCH("CHIUSO",$M287)&gt;0</formula>
    </cfRule>
    <cfRule type="expression" dxfId="12950" priority="5205">
      <formula>SEARCH("EMESSO",$M287)&gt;0</formula>
    </cfRule>
    <cfRule type="expression" dxfId="12949" priority="5206">
      <formula>SEARCH("RICHIESTO",$M287)&gt;0</formula>
    </cfRule>
    <cfRule type="expression" dxfId="12948" priority="5207">
      <formula>SEARCH("DA CHIUDERE",$M287)&gt;0</formula>
    </cfRule>
    <cfRule type="expression" dxfId="12947" priority="5208">
      <formula>SEARCH("INTERROTTO",$M287)&gt;0</formula>
    </cfRule>
  </conditionalFormatting>
  <conditionalFormatting sqref="M287">
    <cfRule type="expression" dxfId="12946" priority="5197">
      <formula>SEARCH("IN CORSO",$M287)&gt;0</formula>
    </cfRule>
    <cfRule type="expression" dxfId="12945" priority="5198">
      <formula>SEARCH("CHIUSO",$M287)&gt;0</formula>
    </cfRule>
    <cfRule type="expression" dxfId="12944" priority="5199">
      <formula>SEARCH("EMESSO",$M287)&gt;0</formula>
    </cfRule>
    <cfRule type="expression" dxfId="12943" priority="5200">
      <formula>SEARCH("RICHIESTO",$M287)&gt;0</formula>
    </cfRule>
    <cfRule type="expression" dxfId="12942" priority="5201">
      <formula>SEARCH("DA CHIUDERE",$M287)&gt;0</formula>
    </cfRule>
    <cfRule type="expression" dxfId="12941" priority="5202">
      <formula>SEARCH("INTERROTTO",$M287)&gt;0</formula>
    </cfRule>
  </conditionalFormatting>
  <conditionalFormatting sqref="E286:F286 N286:S286">
    <cfRule type="expression" dxfId="12940" priority="5191">
      <formula>SEARCH("IN CORSO",$M286)&gt;0</formula>
    </cfRule>
    <cfRule type="expression" dxfId="12939" priority="5192">
      <formula>SEARCH("CHIUSO",$M286)&gt;0</formula>
    </cfRule>
    <cfRule type="expression" dxfId="12938" priority="5193">
      <formula>SEARCH("EMESSO",$M286)&gt;0</formula>
    </cfRule>
    <cfRule type="expression" dxfId="12937" priority="5194">
      <formula>SEARCH("RICHIESTO",$M286)&gt;0</formula>
    </cfRule>
    <cfRule type="expression" dxfId="12936" priority="5195">
      <formula>SEARCH("DA CHIUDERE",$M286)&gt;0</formula>
    </cfRule>
    <cfRule type="expression" dxfId="12935" priority="5196">
      <formula>SEARCH("INTERROTTO",$M286)&gt;0</formula>
    </cfRule>
  </conditionalFormatting>
  <conditionalFormatting sqref="G286">
    <cfRule type="expression" dxfId="12934" priority="5185">
      <formula>SEARCH("IN CORSO",$M286)&gt;0</formula>
    </cfRule>
    <cfRule type="expression" dxfId="12933" priority="5186">
      <formula>SEARCH("CHIUSO",$M286)&gt;0</formula>
    </cfRule>
    <cfRule type="expression" dxfId="12932" priority="5187">
      <formula>SEARCH("EMESSO",$M286)&gt;0</formula>
    </cfRule>
    <cfRule type="expression" dxfId="12931" priority="5188">
      <formula>SEARCH("RICHIESTO",$M286)&gt;0</formula>
    </cfRule>
    <cfRule type="expression" dxfId="12930" priority="5189">
      <formula>SEARCH("DA CHIUDERE",$M286)&gt;0</formula>
    </cfRule>
    <cfRule type="expression" dxfId="12929" priority="5190">
      <formula>SEARCH("INTERROTTO",$M286)&gt;0</formula>
    </cfRule>
  </conditionalFormatting>
  <conditionalFormatting sqref="M286">
    <cfRule type="expression" dxfId="12928" priority="5179">
      <formula>SEARCH("IN CORSO",$M286)&gt;0</formula>
    </cfRule>
    <cfRule type="expression" dxfId="12927" priority="5180">
      <formula>SEARCH("CHIUSO",$M286)&gt;0</formula>
    </cfRule>
    <cfRule type="expression" dxfId="12926" priority="5181">
      <formula>SEARCH("EMESSO",$M286)&gt;0</formula>
    </cfRule>
    <cfRule type="expression" dxfId="12925" priority="5182">
      <formula>SEARCH("RICHIESTO",$M286)&gt;0</formula>
    </cfRule>
    <cfRule type="expression" dxfId="12924" priority="5183">
      <formula>SEARCH("DA CHIUDERE",$M286)&gt;0</formula>
    </cfRule>
    <cfRule type="expression" dxfId="12923" priority="5184">
      <formula>SEARCH("INTERROTTO",$M286)&gt;0</formula>
    </cfRule>
  </conditionalFormatting>
  <conditionalFormatting sqref="E285:F285 N285:S285">
    <cfRule type="expression" dxfId="12922" priority="5173">
      <formula>SEARCH("IN CORSO",$M285)&gt;0</formula>
    </cfRule>
    <cfRule type="expression" dxfId="12921" priority="5174">
      <formula>SEARCH("CHIUSO",$M285)&gt;0</formula>
    </cfRule>
    <cfRule type="expression" dxfId="12920" priority="5175">
      <formula>SEARCH("EMESSO",$M285)&gt;0</formula>
    </cfRule>
    <cfRule type="expression" dxfId="12919" priority="5176">
      <formula>SEARCH("RICHIESTO",$M285)&gt;0</formula>
    </cfRule>
    <cfRule type="expression" dxfId="12918" priority="5177">
      <formula>SEARCH("DA CHIUDERE",$M285)&gt;0</formula>
    </cfRule>
    <cfRule type="expression" dxfId="12917" priority="5178">
      <formula>SEARCH("INTERROTTO",$M285)&gt;0</formula>
    </cfRule>
  </conditionalFormatting>
  <conditionalFormatting sqref="G285">
    <cfRule type="expression" dxfId="12916" priority="5167">
      <formula>SEARCH("IN CORSO",$M285)&gt;0</formula>
    </cfRule>
    <cfRule type="expression" dxfId="12915" priority="5168">
      <formula>SEARCH("CHIUSO",$M285)&gt;0</formula>
    </cfRule>
    <cfRule type="expression" dxfId="12914" priority="5169">
      <formula>SEARCH("EMESSO",$M285)&gt;0</formula>
    </cfRule>
    <cfRule type="expression" dxfId="12913" priority="5170">
      <formula>SEARCH("RICHIESTO",$M285)&gt;0</formula>
    </cfRule>
    <cfRule type="expression" dxfId="12912" priority="5171">
      <formula>SEARCH("DA CHIUDERE",$M285)&gt;0</formula>
    </cfRule>
    <cfRule type="expression" dxfId="12911" priority="5172">
      <formula>SEARCH("INTERROTTO",$M285)&gt;0</formula>
    </cfRule>
  </conditionalFormatting>
  <conditionalFormatting sqref="M285">
    <cfRule type="expression" dxfId="12910" priority="5161">
      <formula>SEARCH("IN CORSO",$M285)&gt;0</formula>
    </cfRule>
    <cfRule type="expression" dxfId="12909" priority="5162">
      <formula>SEARCH("CHIUSO",$M285)&gt;0</formula>
    </cfRule>
    <cfRule type="expression" dxfId="12908" priority="5163">
      <formula>SEARCH("EMESSO",$M285)&gt;0</formula>
    </cfRule>
    <cfRule type="expression" dxfId="12907" priority="5164">
      <formula>SEARCH("RICHIESTO",$M285)&gt;0</formula>
    </cfRule>
    <cfRule type="expression" dxfId="12906" priority="5165">
      <formula>SEARCH("DA CHIUDERE",$M285)&gt;0</formula>
    </cfRule>
    <cfRule type="expression" dxfId="12905" priority="5166">
      <formula>SEARCH("INTERROTTO",$M285)&gt;0</formula>
    </cfRule>
  </conditionalFormatting>
  <conditionalFormatting sqref="E284:F284 N284:S284">
    <cfRule type="expression" dxfId="12904" priority="5155">
      <formula>SEARCH("IN CORSO",$M284)&gt;0</formula>
    </cfRule>
    <cfRule type="expression" dxfId="12903" priority="5156">
      <formula>SEARCH("CHIUSO",$M284)&gt;0</formula>
    </cfRule>
    <cfRule type="expression" dxfId="12902" priority="5157">
      <formula>SEARCH("EMESSO",$M284)&gt;0</formula>
    </cfRule>
    <cfRule type="expression" dxfId="12901" priority="5158">
      <formula>SEARCH("RICHIESTO",$M284)&gt;0</formula>
    </cfRule>
    <cfRule type="expression" dxfId="12900" priority="5159">
      <formula>SEARCH("DA CHIUDERE",$M284)&gt;0</formula>
    </cfRule>
    <cfRule type="expression" dxfId="12899" priority="5160">
      <formula>SEARCH("INTERROTTO",$M284)&gt;0</formula>
    </cfRule>
  </conditionalFormatting>
  <conditionalFormatting sqref="G284">
    <cfRule type="expression" dxfId="12898" priority="5149">
      <formula>SEARCH("IN CORSO",$M284)&gt;0</formula>
    </cfRule>
    <cfRule type="expression" dxfId="12897" priority="5150">
      <formula>SEARCH("CHIUSO",$M284)&gt;0</formula>
    </cfRule>
    <cfRule type="expression" dxfId="12896" priority="5151">
      <formula>SEARCH("EMESSO",$M284)&gt;0</formula>
    </cfRule>
    <cfRule type="expression" dxfId="12895" priority="5152">
      <formula>SEARCH("RICHIESTO",$M284)&gt;0</formula>
    </cfRule>
    <cfRule type="expression" dxfId="12894" priority="5153">
      <formula>SEARCH("DA CHIUDERE",$M284)&gt;0</formula>
    </cfRule>
    <cfRule type="expression" dxfId="12893" priority="5154">
      <formula>SEARCH("INTERROTTO",$M284)&gt;0</formula>
    </cfRule>
  </conditionalFormatting>
  <conditionalFormatting sqref="M284">
    <cfRule type="expression" dxfId="12892" priority="5143">
      <formula>SEARCH("IN CORSO",$M284)&gt;0</formula>
    </cfRule>
    <cfRule type="expression" dxfId="12891" priority="5144">
      <formula>SEARCH("CHIUSO",$M284)&gt;0</formula>
    </cfRule>
    <cfRule type="expression" dxfId="12890" priority="5145">
      <formula>SEARCH("EMESSO",$M284)&gt;0</formula>
    </cfRule>
    <cfRule type="expression" dxfId="12889" priority="5146">
      <formula>SEARCH("RICHIESTO",$M284)&gt;0</formula>
    </cfRule>
    <cfRule type="expression" dxfId="12888" priority="5147">
      <formula>SEARCH("DA CHIUDERE",$M284)&gt;0</formula>
    </cfRule>
    <cfRule type="expression" dxfId="12887" priority="5148">
      <formula>SEARCH("INTERROTTO",$M284)&gt;0</formula>
    </cfRule>
  </conditionalFormatting>
  <conditionalFormatting sqref="E283:F283 N283:S283">
    <cfRule type="expression" dxfId="12886" priority="5137">
      <formula>SEARCH("IN CORSO",$M283)&gt;0</formula>
    </cfRule>
    <cfRule type="expression" dxfId="12885" priority="5138">
      <formula>SEARCH("CHIUSO",$M283)&gt;0</formula>
    </cfRule>
    <cfRule type="expression" dxfId="12884" priority="5139">
      <formula>SEARCH("EMESSO",$M283)&gt;0</formula>
    </cfRule>
    <cfRule type="expression" dxfId="12883" priority="5140">
      <formula>SEARCH("RICHIESTO",$M283)&gt;0</formula>
    </cfRule>
    <cfRule type="expression" dxfId="12882" priority="5141">
      <formula>SEARCH("DA CHIUDERE",$M283)&gt;0</formula>
    </cfRule>
    <cfRule type="expression" dxfId="12881" priority="5142">
      <formula>SEARCH("INTERROTTO",$M283)&gt;0</formula>
    </cfRule>
  </conditionalFormatting>
  <conditionalFormatting sqref="G283">
    <cfRule type="expression" dxfId="12880" priority="5131">
      <formula>SEARCH("IN CORSO",$M283)&gt;0</formula>
    </cfRule>
    <cfRule type="expression" dxfId="12879" priority="5132">
      <formula>SEARCH("CHIUSO",$M283)&gt;0</formula>
    </cfRule>
    <cfRule type="expression" dxfId="12878" priority="5133">
      <formula>SEARCH("EMESSO",$M283)&gt;0</formula>
    </cfRule>
    <cfRule type="expression" dxfId="12877" priority="5134">
      <formula>SEARCH("RICHIESTO",$M283)&gt;0</formula>
    </cfRule>
    <cfRule type="expression" dxfId="12876" priority="5135">
      <formula>SEARCH("DA CHIUDERE",$M283)&gt;0</formula>
    </cfRule>
    <cfRule type="expression" dxfId="12875" priority="5136">
      <formula>SEARCH("INTERROTTO",$M283)&gt;0</formula>
    </cfRule>
  </conditionalFormatting>
  <conditionalFormatting sqref="M283">
    <cfRule type="expression" dxfId="12874" priority="5125">
      <formula>SEARCH("IN CORSO",$M283)&gt;0</formula>
    </cfRule>
    <cfRule type="expression" dxfId="12873" priority="5126">
      <formula>SEARCH("CHIUSO",$M283)&gt;0</formula>
    </cfRule>
    <cfRule type="expression" dxfId="12872" priority="5127">
      <formula>SEARCH("EMESSO",$M283)&gt;0</formula>
    </cfRule>
    <cfRule type="expression" dxfId="12871" priority="5128">
      <formula>SEARCH("RICHIESTO",$M283)&gt;0</formula>
    </cfRule>
    <cfRule type="expression" dxfId="12870" priority="5129">
      <formula>SEARCH("DA CHIUDERE",$M283)&gt;0</formula>
    </cfRule>
    <cfRule type="expression" dxfId="12869" priority="5130">
      <formula>SEARCH("INTERROTTO",$M283)&gt;0</formula>
    </cfRule>
  </conditionalFormatting>
  <conditionalFormatting sqref="E282:F282 N282:S282">
    <cfRule type="expression" dxfId="12868" priority="5119">
      <formula>SEARCH("IN CORSO",$M282)&gt;0</formula>
    </cfRule>
    <cfRule type="expression" dxfId="12867" priority="5120">
      <formula>SEARCH("CHIUSO",$M282)&gt;0</formula>
    </cfRule>
    <cfRule type="expression" dxfId="12866" priority="5121">
      <formula>SEARCH("EMESSO",$M282)&gt;0</formula>
    </cfRule>
    <cfRule type="expression" dxfId="12865" priority="5122">
      <formula>SEARCH("RICHIESTO",$M282)&gt;0</formula>
    </cfRule>
    <cfRule type="expression" dxfId="12864" priority="5123">
      <formula>SEARCH("DA CHIUDERE",$M282)&gt;0</formula>
    </cfRule>
    <cfRule type="expression" dxfId="12863" priority="5124">
      <formula>SEARCH("INTERROTTO",$M282)&gt;0</formula>
    </cfRule>
  </conditionalFormatting>
  <conditionalFormatting sqref="G282">
    <cfRule type="expression" dxfId="12862" priority="5113">
      <formula>SEARCH("IN CORSO",$M282)&gt;0</formula>
    </cfRule>
    <cfRule type="expression" dxfId="12861" priority="5114">
      <formula>SEARCH("CHIUSO",$M282)&gt;0</formula>
    </cfRule>
    <cfRule type="expression" dxfId="12860" priority="5115">
      <formula>SEARCH("EMESSO",$M282)&gt;0</formula>
    </cfRule>
    <cfRule type="expression" dxfId="12859" priority="5116">
      <formula>SEARCH("RICHIESTO",$M282)&gt;0</formula>
    </cfRule>
    <cfRule type="expression" dxfId="12858" priority="5117">
      <formula>SEARCH("DA CHIUDERE",$M282)&gt;0</formula>
    </cfRule>
    <cfRule type="expression" dxfId="12857" priority="5118">
      <formula>SEARCH("INTERROTTO",$M282)&gt;0</formula>
    </cfRule>
  </conditionalFormatting>
  <conditionalFormatting sqref="M282">
    <cfRule type="expression" dxfId="12856" priority="5107">
      <formula>SEARCH("IN CORSO",$M282)&gt;0</formula>
    </cfRule>
    <cfRule type="expression" dxfId="12855" priority="5108">
      <formula>SEARCH("CHIUSO",$M282)&gt;0</formula>
    </cfRule>
    <cfRule type="expression" dxfId="12854" priority="5109">
      <formula>SEARCH("EMESSO",$M282)&gt;0</formula>
    </cfRule>
    <cfRule type="expression" dxfId="12853" priority="5110">
      <formula>SEARCH("RICHIESTO",$M282)&gt;0</formula>
    </cfRule>
    <cfRule type="expression" dxfId="12852" priority="5111">
      <formula>SEARCH("DA CHIUDERE",$M282)&gt;0</formula>
    </cfRule>
    <cfRule type="expression" dxfId="12851" priority="5112">
      <formula>SEARCH("INTERROTTO",$M282)&gt;0</formula>
    </cfRule>
  </conditionalFormatting>
  <conditionalFormatting sqref="E281:F281 N281:S281">
    <cfRule type="expression" dxfId="12850" priority="5101">
      <formula>SEARCH("IN CORSO",$M281)&gt;0</formula>
    </cfRule>
    <cfRule type="expression" dxfId="12849" priority="5102">
      <formula>SEARCH("CHIUSO",$M281)&gt;0</formula>
    </cfRule>
    <cfRule type="expression" dxfId="12848" priority="5103">
      <formula>SEARCH("EMESSO",$M281)&gt;0</formula>
    </cfRule>
    <cfRule type="expression" dxfId="12847" priority="5104">
      <formula>SEARCH("RICHIESTO",$M281)&gt;0</formula>
    </cfRule>
    <cfRule type="expression" dxfId="12846" priority="5105">
      <formula>SEARCH("DA CHIUDERE",$M281)&gt;0</formula>
    </cfRule>
    <cfRule type="expression" dxfId="12845" priority="5106">
      <formula>SEARCH("INTERROTTO",$M281)&gt;0</formula>
    </cfRule>
  </conditionalFormatting>
  <conditionalFormatting sqref="G281">
    <cfRule type="expression" dxfId="12844" priority="5095">
      <formula>SEARCH("IN CORSO",$M281)&gt;0</formula>
    </cfRule>
    <cfRule type="expression" dxfId="12843" priority="5096">
      <formula>SEARCH("CHIUSO",$M281)&gt;0</formula>
    </cfRule>
    <cfRule type="expression" dxfId="12842" priority="5097">
      <formula>SEARCH("EMESSO",$M281)&gt;0</formula>
    </cfRule>
    <cfRule type="expression" dxfId="12841" priority="5098">
      <formula>SEARCH("RICHIESTO",$M281)&gt;0</formula>
    </cfRule>
    <cfRule type="expression" dxfId="12840" priority="5099">
      <formula>SEARCH("DA CHIUDERE",$M281)&gt;0</formula>
    </cfRule>
    <cfRule type="expression" dxfId="12839" priority="5100">
      <formula>SEARCH("INTERROTTO",$M281)&gt;0</formula>
    </cfRule>
  </conditionalFormatting>
  <conditionalFormatting sqref="M281">
    <cfRule type="expression" dxfId="12838" priority="5089">
      <formula>SEARCH("IN CORSO",$M281)&gt;0</formula>
    </cfRule>
    <cfRule type="expression" dxfId="12837" priority="5090">
      <formula>SEARCH("CHIUSO",$M281)&gt;0</formula>
    </cfRule>
    <cfRule type="expression" dxfId="12836" priority="5091">
      <formula>SEARCH("EMESSO",$M281)&gt;0</formula>
    </cfRule>
    <cfRule type="expression" dxfId="12835" priority="5092">
      <formula>SEARCH("RICHIESTO",$M281)&gt;0</formula>
    </cfRule>
    <cfRule type="expression" dxfId="12834" priority="5093">
      <formula>SEARCH("DA CHIUDERE",$M281)&gt;0</formula>
    </cfRule>
    <cfRule type="expression" dxfId="12833" priority="5094">
      <formula>SEARCH("INTERROTTO",$M281)&gt;0</formula>
    </cfRule>
  </conditionalFormatting>
  <conditionalFormatting sqref="E280:F280 N280:S280">
    <cfRule type="expression" dxfId="12832" priority="5083">
      <formula>SEARCH("IN CORSO",$M280)&gt;0</formula>
    </cfRule>
    <cfRule type="expression" dxfId="12831" priority="5084">
      <formula>SEARCH("CHIUSO",$M280)&gt;0</formula>
    </cfRule>
    <cfRule type="expression" dxfId="12830" priority="5085">
      <formula>SEARCH("EMESSO",$M280)&gt;0</formula>
    </cfRule>
    <cfRule type="expression" dxfId="12829" priority="5086">
      <formula>SEARCH("RICHIESTO",$M280)&gt;0</formula>
    </cfRule>
    <cfRule type="expression" dxfId="12828" priority="5087">
      <formula>SEARCH("DA CHIUDERE",$M280)&gt;0</formula>
    </cfRule>
    <cfRule type="expression" dxfId="12827" priority="5088">
      <formula>SEARCH("INTERROTTO",$M280)&gt;0</formula>
    </cfRule>
  </conditionalFormatting>
  <conditionalFormatting sqref="G280">
    <cfRule type="expression" dxfId="12826" priority="5077">
      <formula>SEARCH("IN CORSO",$M280)&gt;0</formula>
    </cfRule>
    <cfRule type="expression" dxfId="12825" priority="5078">
      <formula>SEARCH("CHIUSO",$M280)&gt;0</formula>
    </cfRule>
    <cfRule type="expression" dxfId="12824" priority="5079">
      <formula>SEARCH("EMESSO",$M280)&gt;0</formula>
    </cfRule>
    <cfRule type="expression" dxfId="12823" priority="5080">
      <formula>SEARCH("RICHIESTO",$M280)&gt;0</formula>
    </cfRule>
    <cfRule type="expression" dxfId="12822" priority="5081">
      <formula>SEARCH("DA CHIUDERE",$M280)&gt;0</formula>
    </cfRule>
    <cfRule type="expression" dxfId="12821" priority="5082">
      <formula>SEARCH("INTERROTTO",$M280)&gt;0</formula>
    </cfRule>
  </conditionalFormatting>
  <conditionalFormatting sqref="M280">
    <cfRule type="expression" dxfId="12820" priority="5071">
      <formula>SEARCH("IN CORSO",$M280)&gt;0</formula>
    </cfRule>
    <cfRule type="expression" dxfId="12819" priority="5072">
      <formula>SEARCH("CHIUSO",$M280)&gt;0</formula>
    </cfRule>
    <cfRule type="expression" dxfId="12818" priority="5073">
      <formula>SEARCH("EMESSO",$M280)&gt;0</formula>
    </cfRule>
    <cfRule type="expression" dxfId="12817" priority="5074">
      <formula>SEARCH("RICHIESTO",$M280)&gt;0</formula>
    </cfRule>
    <cfRule type="expression" dxfId="12816" priority="5075">
      <formula>SEARCH("DA CHIUDERE",$M280)&gt;0</formula>
    </cfRule>
    <cfRule type="expression" dxfId="12815" priority="5076">
      <formula>SEARCH("INTERROTTO",$M280)&gt;0</formula>
    </cfRule>
  </conditionalFormatting>
  <conditionalFormatting sqref="E279:F279 N279:S279">
    <cfRule type="expression" dxfId="12814" priority="5065">
      <formula>SEARCH("IN CORSO",$M279)&gt;0</formula>
    </cfRule>
    <cfRule type="expression" dxfId="12813" priority="5066">
      <formula>SEARCH("CHIUSO",$M279)&gt;0</formula>
    </cfRule>
    <cfRule type="expression" dxfId="12812" priority="5067">
      <formula>SEARCH("EMESSO",$M279)&gt;0</formula>
    </cfRule>
    <cfRule type="expression" dxfId="12811" priority="5068">
      <formula>SEARCH("RICHIESTO",$M279)&gt;0</formula>
    </cfRule>
    <cfRule type="expression" dxfId="12810" priority="5069">
      <formula>SEARCH("DA CHIUDERE",$M279)&gt;0</formula>
    </cfRule>
    <cfRule type="expression" dxfId="12809" priority="5070">
      <formula>SEARCH("INTERROTTO",$M279)&gt;0</formula>
    </cfRule>
  </conditionalFormatting>
  <conditionalFormatting sqref="G279">
    <cfRule type="expression" dxfId="12808" priority="5059">
      <formula>SEARCH("IN CORSO",$M279)&gt;0</formula>
    </cfRule>
    <cfRule type="expression" dxfId="12807" priority="5060">
      <formula>SEARCH("CHIUSO",$M279)&gt;0</formula>
    </cfRule>
    <cfRule type="expression" dxfId="12806" priority="5061">
      <formula>SEARCH("EMESSO",$M279)&gt;0</formula>
    </cfRule>
    <cfRule type="expression" dxfId="12805" priority="5062">
      <formula>SEARCH("RICHIESTO",$M279)&gt;0</formula>
    </cfRule>
    <cfRule type="expression" dxfId="12804" priority="5063">
      <formula>SEARCH("DA CHIUDERE",$M279)&gt;0</formula>
    </cfRule>
    <cfRule type="expression" dxfId="12803" priority="5064">
      <formula>SEARCH("INTERROTTO",$M279)&gt;0</formula>
    </cfRule>
  </conditionalFormatting>
  <conditionalFormatting sqref="M279">
    <cfRule type="expression" dxfId="12802" priority="5053">
      <formula>SEARCH("IN CORSO",$M279)&gt;0</formula>
    </cfRule>
    <cfRule type="expression" dxfId="12801" priority="5054">
      <formula>SEARCH("CHIUSO",$M279)&gt;0</formula>
    </cfRule>
    <cfRule type="expression" dxfId="12800" priority="5055">
      <formula>SEARCH("EMESSO",$M279)&gt;0</formula>
    </cfRule>
    <cfRule type="expression" dxfId="12799" priority="5056">
      <formula>SEARCH("RICHIESTO",$M279)&gt;0</formula>
    </cfRule>
    <cfRule type="expression" dxfId="12798" priority="5057">
      <formula>SEARCH("DA CHIUDERE",$M279)&gt;0</formula>
    </cfRule>
    <cfRule type="expression" dxfId="12797" priority="5058">
      <formula>SEARCH("INTERROTTO",$M279)&gt;0</formula>
    </cfRule>
  </conditionalFormatting>
  <conditionalFormatting sqref="E278:F278 N278:S278">
    <cfRule type="expression" dxfId="12796" priority="5047">
      <formula>SEARCH("IN CORSO",$M278)&gt;0</formula>
    </cfRule>
    <cfRule type="expression" dxfId="12795" priority="5048">
      <formula>SEARCH("CHIUSO",$M278)&gt;0</formula>
    </cfRule>
    <cfRule type="expression" dxfId="12794" priority="5049">
      <formula>SEARCH("EMESSO",$M278)&gt;0</formula>
    </cfRule>
    <cfRule type="expression" dxfId="12793" priority="5050">
      <formula>SEARCH("RICHIESTO",$M278)&gt;0</formula>
    </cfRule>
    <cfRule type="expression" dxfId="12792" priority="5051">
      <formula>SEARCH("DA CHIUDERE",$M278)&gt;0</formula>
    </cfRule>
    <cfRule type="expression" dxfId="12791" priority="5052">
      <formula>SEARCH("INTERROTTO",$M278)&gt;0</formula>
    </cfRule>
  </conditionalFormatting>
  <conditionalFormatting sqref="G278">
    <cfRule type="expression" dxfId="12790" priority="5041">
      <formula>SEARCH("IN CORSO",$M278)&gt;0</formula>
    </cfRule>
    <cfRule type="expression" dxfId="12789" priority="5042">
      <formula>SEARCH("CHIUSO",$M278)&gt;0</formula>
    </cfRule>
    <cfRule type="expression" dxfId="12788" priority="5043">
      <formula>SEARCH("EMESSO",$M278)&gt;0</formula>
    </cfRule>
    <cfRule type="expression" dxfId="12787" priority="5044">
      <formula>SEARCH("RICHIESTO",$M278)&gt;0</formula>
    </cfRule>
    <cfRule type="expression" dxfId="12786" priority="5045">
      <formula>SEARCH("DA CHIUDERE",$M278)&gt;0</formula>
    </cfRule>
    <cfRule type="expression" dxfId="12785" priority="5046">
      <formula>SEARCH("INTERROTTO",$M278)&gt;0</formula>
    </cfRule>
  </conditionalFormatting>
  <conditionalFormatting sqref="M278">
    <cfRule type="expression" dxfId="12784" priority="5035">
      <formula>SEARCH("IN CORSO",$M278)&gt;0</formula>
    </cfRule>
    <cfRule type="expression" dxfId="12783" priority="5036">
      <formula>SEARCH("CHIUSO",$M278)&gt;0</formula>
    </cfRule>
    <cfRule type="expression" dxfId="12782" priority="5037">
      <formula>SEARCH("EMESSO",$M278)&gt;0</formula>
    </cfRule>
    <cfRule type="expression" dxfId="12781" priority="5038">
      <formula>SEARCH("RICHIESTO",$M278)&gt;0</formula>
    </cfRule>
    <cfRule type="expression" dxfId="12780" priority="5039">
      <formula>SEARCH("DA CHIUDERE",$M278)&gt;0</formula>
    </cfRule>
    <cfRule type="expression" dxfId="12779" priority="5040">
      <formula>SEARCH("INTERROTTO",$M278)&gt;0</formula>
    </cfRule>
  </conditionalFormatting>
  <conditionalFormatting sqref="E277:F277 N277:S277">
    <cfRule type="expression" dxfId="12778" priority="5029">
      <formula>SEARCH("IN CORSO",$M277)&gt;0</formula>
    </cfRule>
    <cfRule type="expression" dxfId="12777" priority="5030">
      <formula>SEARCH("CHIUSO",$M277)&gt;0</formula>
    </cfRule>
    <cfRule type="expression" dxfId="12776" priority="5031">
      <formula>SEARCH("EMESSO",$M277)&gt;0</formula>
    </cfRule>
    <cfRule type="expression" dxfId="12775" priority="5032">
      <formula>SEARCH("RICHIESTO",$M277)&gt;0</formula>
    </cfRule>
    <cfRule type="expression" dxfId="12774" priority="5033">
      <formula>SEARCH("DA CHIUDERE",$M277)&gt;0</formula>
    </cfRule>
    <cfRule type="expression" dxfId="12773" priority="5034">
      <formula>SEARCH("INTERROTTO",$M277)&gt;0</formula>
    </cfRule>
  </conditionalFormatting>
  <conditionalFormatting sqref="G277">
    <cfRule type="expression" dxfId="12772" priority="5023">
      <formula>SEARCH("IN CORSO",$M277)&gt;0</formula>
    </cfRule>
    <cfRule type="expression" dxfId="12771" priority="5024">
      <formula>SEARCH("CHIUSO",$M277)&gt;0</formula>
    </cfRule>
    <cfRule type="expression" dxfId="12770" priority="5025">
      <formula>SEARCH("EMESSO",$M277)&gt;0</formula>
    </cfRule>
    <cfRule type="expression" dxfId="12769" priority="5026">
      <formula>SEARCH("RICHIESTO",$M277)&gt;0</formula>
    </cfRule>
    <cfRule type="expression" dxfId="12768" priority="5027">
      <formula>SEARCH("DA CHIUDERE",$M277)&gt;0</formula>
    </cfRule>
    <cfRule type="expression" dxfId="12767" priority="5028">
      <formula>SEARCH("INTERROTTO",$M277)&gt;0</formula>
    </cfRule>
  </conditionalFormatting>
  <conditionalFormatting sqref="M277">
    <cfRule type="expression" dxfId="12766" priority="5017">
      <formula>SEARCH("IN CORSO",$M277)&gt;0</formula>
    </cfRule>
    <cfRule type="expression" dxfId="12765" priority="5018">
      <formula>SEARCH("CHIUSO",$M277)&gt;0</formula>
    </cfRule>
    <cfRule type="expression" dxfId="12764" priority="5019">
      <formula>SEARCH("EMESSO",$M277)&gt;0</formula>
    </cfRule>
    <cfRule type="expression" dxfId="12763" priority="5020">
      <formula>SEARCH("RICHIESTO",$M277)&gt;0</formula>
    </cfRule>
    <cfRule type="expression" dxfId="12762" priority="5021">
      <formula>SEARCH("DA CHIUDERE",$M277)&gt;0</formula>
    </cfRule>
    <cfRule type="expression" dxfId="12761" priority="5022">
      <formula>SEARCH("INTERROTTO",$M277)&gt;0</formula>
    </cfRule>
  </conditionalFormatting>
  <conditionalFormatting sqref="E276:F276 N276:S276">
    <cfRule type="expression" dxfId="12760" priority="5011">
      <formula>SEARCH("IN CORSO",$M276)&gt;0</formula>
    </cfRule>
    <cfRule type="expression" dxfId="12759" priority="5012">
      <formula>SEARCH("CHIUSO",$M276)&gt;0</formula>
    </cfRule>
    <cfRule type="expression" dxfId="12758" priority="5013">
      <formula>SEARCH("EMESSO",$M276)&gt;0</formula>
    </cfRule>
    <cfRule type="expression" dxfId="12757" priority="5014">
      <formula>SEARCH("RICHIESTO",$M276)&gt;0</formula>
    </cfRule>
    <cfRule type="expression" dxfId="12756" priority="5015">
      <formula>SEARCH("DA CHIUDERE",$M276)&gt;0</formula>
    </cfRule>
    <cfRule type="expression" dxfId="12755" priority="5016">
      <formula>SEARCH("INTERROTTO",$M276)&gt;0</formula>
    </cfRule>
  </conditionalFormatting>
  <conditionalFormatting sqref="G276">
    <cfRule type="expression" dxfId="12754" priority="5005">
      <formula>SEARCH("IN CORSO",$M276)&gt;0</formula>
    </cfRule>
    <cfRule type="expression" dxfId="12753" priority="5006">
      <formula>SEARCH("CHIUSO",$M276)&gt;0</formula>
    </cfRule>
    <cfRule type="expression" dxfId="12752" priority="5007">
      <formula>SEARCH("EMESSO",$M276)&gt;0</formula>
    </cfRule>
    <cfRule type="expression" dxfId="12751" priority="5008">
      <formula>SEARCH("RICHIESTO",$M276)&gt;0</formula>
    </cfRule>
    <cfRule type="expression" dxfId="12750" priority="5009">
      <formula>SEARCH("DA CHIUDERE",$M276)&gt;0</formula>
    </cfRule>
    <cfRule type="expression" dxfId="12749" priority="5010">
      <formula>SEARCH("INTERROTTO",$M276)&gt;0</formula>
    </cfRule>
  </conditionalFormatting>
  <conditionalFormatting sqref="M276">
    <cfRule type="expression" dxfId="12748" priority="4999">
      <formula>SEARCH("IN CORSO",$M276)&gt;0</formula>
    </cfRule>
    <cfRule type="expression" dxfId="12747" priority="5000">
      <formula>SEARCH("CHIUSO",$M276)&gt;0</formula>
    </cfRule>
    <cfRule type="expression" dxfId="12746" priority="5001">
      <formula>SEARCH("EMESSO",$M276)&gt;0</formula>
    </cfRule>
    <cfRule type="expression" dxfId="12745" priority="5002">
      <formula>SEARCH("RICHIESTO",$M276)&gt;0</formula>
    </cfRule>
    <cfRule type="expression" dxfId="12744" priority="5003">
      <formula>SEARCH("DA CHIUDERE",$M276)&gt;0</formula>
    </cfRule>
    <cfRule type="expression" dxfId="12743" priority="5004">
      <formula>SEARCH("INTERROTTO",$M276)&gt;0</formula>
    </cfRule>
  </conditionalFormatting>
  <conditionalFormatting sqref="E275:F275 N275:S275">
    <cfRule type="expression" dxfId="12742" priority="4993">
      <formula>SEARCH("IN CORSO",$M275)&gt;0</formula>
    </cfRule>
    <cfRule type="expression" dxfId="12741" priority="4994">
      <formula>SEARCH("CHIUSO",$M275)&gt;0</formula>
    </cfRule>
    <cfRule type="expression" dxfId="12740" priority="4995">
      <formula>SEARCH("EMESSO",$M275)&gt;0</formula>
    </cfRule>
    <cfRule type="expression" dxfId="12739" priority="4996">
      <formula>SEARCH("RICHIESTO",$M275)&gt;0</formula>
    </cfRule>
    <cfRule type="expression" dxfId="12738" priority="4997">
      <formula>SEARCH("DA CHIUDERE",$M275)&gt;0</formula>
    </cfRule>
    <cfRule type="expression" dxfId="12737" priority="4998">
      <formula>SEARCH("INTERROTTO",$M275)&gt;0</formula>
    </cfRule>
  </conditionalFormatting>
  <conditionalFormatting sqref="G275">
    <cfRule type="expression" dxfId="12736" priority="4987">
      <formula>SEARCH("IN CORSO",$M275)&gt;0</formula>
    </cfRule>
    <cfRule type="expression" dxfId="12735" priority="4988">
      <formula>SEARCH("CHIUSO",$M275)&gt;0</formula>
    </cfRule>
    <cfRule type="expression" dxfId="12734" priority="4989">
      <formula>SEARCH("EMESSO",$M275)&gt;0</formula>
    </cfRule>
    <cfRule type="expression" dxfId="12733" priority="4990">
      <formula>SEARCH("RICHIESTO",$M275)&gt;0</formula>
    </cfRule>
    <cfRule type="expression" dxfId="12732" priority="4991">
      <formula>SEARCH("DA CHIUDERE",$M275)&gt;0</formula>
    </cfRule>
    <cfRule type="expression" dxfId="12731" priority="4992">
      <formula>SEARCH("INTERROTTO",$M275)&gt;0</formula>
    </cfRule>
  </conditionalFormatting>
  <conditionalFormatting sqref="M275">
    <cfRule type="expression" dxfId="12730" priority="4981">
      <formula>SEARCH("IN CORSO",$M275)&gt;0</formula>
    </cfRule>
    <cfRule type="expression" dxfId="12729" priority="4982">
      <formula>SEARCH("CHIUSO",$M275)&gt;0</formula>
    </cfRule>
    <cfRule type="expression" dxfId="12728" priority="4983">
      <formula>SEARCH("EMESSO",$M275)&gt;0</formula>
    </cfRule>
    <cfRule type="expression" dxfId="12727" priority="4984">
      <formula>SEARCH("RICHIESTO",$M275)&gt;0</formula>
    </cfRule>
    <cfRule type="expression" dxfId="12726" priority="4985">
      <formula>SEARCH("DA CHIUDERE",$M275)&gt;0</formula>
    </cfRule>
    <cfRule type="expression" dxfId="12725" priority="4986">
      <formula>SEARCH("INTERROTTO",$M275)&gt;0</formula>
    </cfRule>
  </conditionalFormatting>
  <conditionalFormatting sqref="E274:F274 N274:S274">
    <cfRule type="expression" dxfId="12724" priority="4975">
      <formula>SEARCH("IN CORSO",$M274)&gt;0</formula>
    </cfRule>
    <cfRule type="expression" dxfId="12723" priority="4976">
      <formula>SEARCH("CHIUSO",$M274)&gt;0</formula>
    </cfRule>
    <cfRule type="expression" dxfId="12722" priority="4977">
      <formula>SEARCH("EMESSO",$M274)&gt;0</formula>
    </cfRule>
    <cfRule type="expression" dxfId="12721" priority="4978">
      <formula>SEARCH("RICHIESTO",$M274)&gt;0</formula>
    </cfRule>
    <cfRule type="expression" dxfId="12720" priority="4979">
      <formula>SEARCH("DA CHIUDERE",$M274)&gt;0</formula>
    </cfRule>
    <cfRule type="expression" dxfId="12719" priority="4980">
      <formula>SEARCH("INTERROTTO",$M274)&gt;0</formula>
    </cfRule>
  </conditionalFormatting>
  <conditionalFormatting sqref="G274">
    <cfRule type="expression" dxfId="12718" priority="4969">
      <formula>SEARCH("IN CORSO",$M274)&gt;0</formula>
    </cfRule>
    <cfRule type="expression" dxfId="12717" priority="4970">
      <formula>SEARCH("CHIUSO",$M274)&gt;0</formula>
    </cfRule>
    <cfRule type="expression" dxfId="12716" priority="4971">
      <formula>SEARCH("EMESSO",$M274)&gt;0</formula>
    </cfRule>
    <cfRule type="expression" dxfId="12715" priority="4972">
      <formula>SEARCH("RICHIESTO",$M274)&gt;0</formula>
    </cfRule>
    <cfRule type="expression" dxfId="12714" priority="4973">
      <formula>SEARCH("DA CHIUDERE",$M274)&gt;0</formula>
    </cfRule>
    <cfRule type="expression" dxfId="12713" priority="4974">
      <formula>SEARCH("INTERROTTO",$M274)&gt;0</formula>
    </cfRule>
  </conditionalFormatting>
  <conditionalFormatting sqref="E273:F273 N273:S273">
    <cfRule type="expression" dxfId="12712" priority="4963">
      <formula>SEARCH("IN CORSO",$M273)&gt;0</formula>
    </cfRule>
    <cfRule type="expression" dxfId="12711" priority="4964">
      <formula>SEARCH("CHIUSO",$M273)&gt;0</formula>
    </cfRule>
    <cfRule type="expression" dxfId="12710" priority="4965">
      <formula>SEARCH("EMESSO",$M273)&gt;0</formula>
    </cfRule>
    <cfRule type="expression" dxfId="12709" priority="4966">
      <formula>SEARCH("RICHIESTO",$M273)&gt;0</formula>
    </cfRule>
    <cfRule type="expression" dxfId="12708" priority="4967">
      <formula>SEARCH("DA CHIUDERE",$M273)&gt;0</formula>
    </cfRule>
    <cfRule type="expression" dxfId="12707" priority="4968">
      <formula>SEARCH("INTERROTTO",$M273)&gt;0</formula>
    </cfRule>
  </conditionalFormatting>
  <conditionalFormatting sqref="G273">
    <cfRule type="expression" dxfId="12706" priority="4957">
      <formula>SEARCH("IN CORSO",$M273)&gt;0</formula>
    </cfRule>
    <cfRule type="expression" dxfId="12705" priority="4958">
      <formula>SEARCH("CHIUSO",$M273)&gt;0</formula>
    </cfRule>
    <cfRule type="expression" dxfId="12704" priority="4959">
      <formula>SEARCH("EMESSO",$M273)&gt;0</formula>
    </cfRule>
    <cfRule type="expression" dxfId="12703" priority="4960">
      <formula>SEARCH("RICHIESTO",$M273)&gt;0</formula>
    </cfRule>
    <cfRule type="expression" dxfId="12702" priority="4961">
      <formula>SEARCH("DA CHIUDERE",$M273)&gt;0</formula>
    </cfRule>
    <cfRule type="expression" dxfId="12701" priority="4962">
      <formula>SEARCH("INTERROTTO",$M273)&gt;0</formula>
    </cfRule>
  </conditionalFormatting>
  <conditionalFormatting sqref="E272:F272 N272:S272">
    <cfRule type="expression" dxfId="12700" priority="4951">
      <formula>SEARCH("IN CORSO",$M272)&gt;0</formula>
    </cfRule>
    <cfRule type="expression" dxfId="12699" priority="4952">
      <formula>SEARCH("CHIUSO",$M272)&gt;0</formula>
    </cfRule>
    <cfRule type="expression" dxfId="12698" priority="4953">
      <formula>SEARCH("EMESSO",$M272)&gt;0</formula>
    </cfRule>
    <cfRule type="expression" dxfId="12697" priority="4954">
      <formula>SEARCH("RICHIESTO",$M272)&gt;0</formula>
    </cfRule>
    <cfRule type="expression" dxfId="12696" priority="4955">
      <formula>SEARCH("DA CHIUDERE",$M272)&gt;0</formula>
    </cfRule>
    <cfRule type="expression" dxfId="12695" priority="4956">
      <formula>SEARCH("INTERROTTO",$M272)&gt;0</formula>
    </cfRule>
  </conditionalFormatting>
  <conditionalFormatting sqref="G272">
    <cfRule type="expression" dxfId="12694" priority="4945">
      <formula>SEARCH("IN CORSO",$M272)&gt;0</formula>
    </cfRule>
    <cfRule type="expression" dxfId="12693" priority="4946">
      <formula>SEARCH("CHIUSO",$M272)&gt;0</formula>
    </cfRule>
    <cfRule type="expression" dxfId="12692" priority="4947">
      <formula>SEARCH("EMESSO",$M272)&gt;0</formula>
    </cfRule>
    <cfRule type="expression" dxfId="12691" priority="4948">
      <formula>SEARCH("RICHIESTO",$M272)&gt;0</formula>
    </cfRule>
    <cfRule type="expression" dxfId="12690" priority="4949">
      <formula>SEARCH("DA CHIUDERE",$M272)&gt;0</formula>
    </cfRule>
    <cfRule type="expression" dxfId="12689" priority="4950">
      <formula>SEARCH("INTERROTTO",$M272)&gt;0</formula>
    </cfRule>
  </conditionalFormatting>
  <conditionalFormatting sqref="M272:M274">
    <cfRule type="expression" dxfId="12688" priority="4939">
      <formula>SEARCH("IN CORSO",$M272)&gt;0</formula>
    </cfRule>
    <cfRule type="expression" dxfId="12687" priority="4940">
      <formula>SEARCH("CHIUSO",$M272)&gt;0</formula>
    </cfRule>
    <cfRule type="expression" dxfId="12686" priority="4941">
      <formula>SEARCH("EMESSO",$M272)&gt;0</formula>
    </cfRule>
    <cfRule type="expression" dxfId="12685" priority="4942">
      <formula>SEARCH("RICHIESTO",$M272)&gt;0</formula>
    </cfRule>
    <cfRule type="expression" dxfId="12684" priority="4943">
      <formula>SEARCH("DA CHIUDERE",$M272)&gt;0</formula>
    </cfRule>
    <cfRule type="expression" dxfId="12683" priority="4944">
      <formula>SEARCH("INTERROTTO",$M272)&gt;0</formula>
    </cfRule>
  </conditionalFormatting>
  <conditionalFormatting sqref="E271:F271 N271:S271">
    <cfRule type="expression" dxfId="12682" priority="4933">
      <formula>SEARCH("IN CORSO",$M271)&gt;0</formula>
    </cfRule>
    <cfRule type="expression" dxfId="12681" priority="4934">
      <formula>SEARCH("CHIUSO",$M271)&gt;0</formula>
    </cfRule>
    <cfRule type="expression" dxfId="12680" priority="4935">
      <formula>SEARCH("EMESSO",$M271)&gt;0</formula>
    </cfRule>
    <cfRule type="expression" dxfId="12679" priority="4936">
      <formula>SEARCH("RICHIESTO",$M271)&gt;0</formula>
    </cfRule>
    <cfRule type="expression" dxfId="12678" priority="4937">
      <formula>SEARCH("DA CHIUDERE",$M271)&gt;0</formula>
    </cfRule>
    <cfRule type="expression" dxfId="12677" priority="4938">
      <formula>SEARCH("INTERROTTO",$M271)&gt;0</formula>
    </cfRule>
  </conditionalFormatting>
  <conditionalFormatting sqref="G271">
    <cfRule type="expression" dxfId="12676" priority="4927">
      <formula>SEARCH("IN CORSO",$M271)&gt;0</formula>
    </cfRule>
    <cfRule type="expression" dxfId="12675" priority="4928">
      <formula>SEARCH("CHIUSO",$M271)&gt;0</formula>
    </cfRule>
    <cfRule type="expression" dxfId="12674" priority="4929">
      <formula>SEARCH("EMESSO",$M271)&gt;0</formula>
    </cfRule>
    <cfRule type="expression" dxfId="12673" priority="4930">
      <formula>SEARCH("RICHIESTO",$M271)&gt;0</formula>
    </cfRule>
    <cfRule type="expression" dxfId="12672" priority="4931">
      <formula>SEARCH("DA CHIUDERE",$M271)&gt;0</formula>
    </cfRule>
    <cfRule type="expression" dxfId="12671" priority="4932">
      <formula>SEARCH("INTERROTTO",$M271)&gt;0</formula>
    </cfRule>
  </conditionalFormatting>
  <conditionalFormatting sqref="M271">
    <cfRule type="expression" dxfId="12670" priority="4921">
      <formula>SEARCH("IN CORSO",$M271)&gt;0</formula>
    </cfRule>
    <cfRule type="expression" dxfId="12669" priority="4922">
      <formula>SEARCH("CHIUSO",$M271)&gt;0</formula>
    </cfRule>
    <cfRule type="expression" dxfId="12668" priority="4923">
      <formula>SEARCH("EMESSO",$M271)&gt;0</formula>
    </cfRule>
    <cfRule type="expression" dxfId="12667" priority="4924">
      <formula>SEARCH("RICHIESTO",$M271)&gt;0</formula>
    </cfRule>
    <cfRule type="expression" dxfId="12666" priority="4925">
      <formula>SEARCH("DA CHIUDERE",$M271)&gt;0</formula>
    </cfRule>
    <cfRule type="expression" dxfId="12665" priority="4926">
      <formula>SEARCH("INTERROTTO",$M271)&gt;0</formula>
    </cfRule>
  </conditionalFormatting>
  <conditionalFormatting sqref="E270:F270 N270:S270">
    <cfRule type="expression" dxfId="12664" priority="4915">
      <formula>SEARCH("IN CORSO",$M270)&gt;0</formula>
    </cfRule>
    <cfRule type="expression" dxfId="12663" priority="4916">
      <formula>SEARCH("CHIUSO",$M270)&gt;0</formula>
    </cfRule>
    <cfRule type="expression" dxfId="12662" priority="4917">
      <formula>SEARCH("EMESSO",$M270)&gt;0</formula>
    </cfRule>
    <cfRule type="expression" dxfId="12661" priority="4918">
      <formula>SEARCH("RICHIESTO",$M270)&gt;0</formula>
    </cfRule>
    <cfRule type="expression" dxfId="12660" priority="4919">
      <formula>SEARCH("DA CHIUDERE",$M270)&gt;0</formula>
    </cfRule>
    <cfRule type="expression" dxfId="12659" priority="4920">
      <formula>SEARCH("INTERROTTO",$M270)&gt;0</formula>
    </cfRule>
  </conditionalFormatting>
  <conditionalFormatting sqref="G270">
    <cfRule type="expression" dxfId="12658" priority="4909">
      <formula>SEARCH("IN CORSO",$M270)&gt;0</formula>
    </cfRule>
    <cfRule type="expression" dxfId="12657" priority="4910">
      <formula>SEARCH("CHIUSO",$M270)&gt;0</formula>
    </cfRule>
    <cfRule type="expression" dxfId="12656" priority="4911">
      <formula>SEARCH("EMESSO",$M270)&gt;0</formula>
    </cfRule>
    <cfRule type="expression" dxfId="12655" priority="4912">
      <formula>SEARCH("RICHIESTO",$M270)&gt;0</formula>
    </cfRule>
    <cfRule type="expression" dxfId="12654" priority="4913">
      <formula>SEARCH("DA CHIUDERE",$M270)&gt;0</formula>
    </cfRule>
    <cfRule type="expression" dxfId="12653" priority="4914">
      <formula>SEARCH("INTERROTTO",$M270)&gt;0</formula>
    </cfRule>
  </conditionalFormatting>
  <conditionalFormatting sqref="M270">
    <cfRule type="expression" dxfId="12652" priority="4903">
      <formula>SEARCH("IN CORSO",$M270)&gt;0</formula>
    </cfRule>
    <cfRule type="expression" dxfId="12651" priority="4904">
      <formula>SEARCH("CHIUSO",$M270)&gt;0</formula>
    </cfRule>
    <cfRule type="expression" dxfId="12650" priority="4905">
      <formula>SEARCH("EMESSO",$M270)&gt;0</formula>
    </cfRule>
    <cfRule type="expression" dxfId="12649" priority="4906">
      <formula>SEARCH("RICHIESTO",$M270)&gt;0</formula>
    </cfRule>
    <cfRule type="expression" dxfId="12648" priority="4907">
      <formula>SEARCH("DA CHIUDERE",$M270)&gt;0</formula>
    </cfRule>
    <cfRule type="expression" dxfId="12647" priority="4908">
      <formula>SEARCH("INTERROTTO",$M270)&gt;0</formula>
    </cfRule>
  </conditionalFormatting>
  <conditionalFormatting sqref="E269:F269 N269:S269">
    <cfRule type="expression" dxfId="12646" priority="4897">
      <formula>SEARCH("IN CORSO",$M269)&gt;0</formula>
    </cfRule>
    <cfRule type="expression" dxfId="12645" priority="4898">
      <formula>SEARCH("CHIUSO",$M269)&gt;0</formula>
    </cfRule>
    <cfRule type="expression" dxfId="12644" priority="4899">
      <formula>SEARCH("EMESSO",$M269)&gt;0</formula>
    </cfRule>
    <cfRule type="expression" dxfId="12643" priority="4900">
      <formula>SEARCH("RICHIESTO",$M269)&gt;0</formula>
    </cfRule>
    <cfRule type="expression" dxfId="12642" priority="4901">
      <formula>SEARCH("DA CHIUDERE",$M269)&gt;0</formula>
    </cfRule>
    <cfRule type="expression" dxfId="12641" priority="4902">
      <formula>SEARCH("INTERROTTO",$M269)&gt;0</formula>
    </cfRule>
  </conditionalFormatting>
  <conditionalFormatting sqref="G269">
    <cfRule type="expression" dxfId="12640" priority="4891">
      <formula>SEARCH("IN CORSO",$M269)&gt;0</formula>
    </cfRule>
    <cfRule type="expression" dxfId="12639" priority="4892">
      <formula>SEARCH("CHIUSO",$M269)&gt;0</formula>
    </cfRule>
    <cfRule type="expression" dxfId="12638" priority="4893">
      <formula>SEARCH("EMESSO",$M269)&gt;0</formula>
    </cfRule>
    <cfRule type="expression" dxfId="12637" priority="4894">
      <formula>SEARCH("RICHIESTO",$M269)&gt;0</formula>
    </cfRule>
    <cfRule type="expression" dxfId="12636" priority="4895">
      <formula>SEARCH("DA CHIUDERE",$M269)&gt;0</formula>
    </cfRule>
    <cfRule type="expression" dxfId="12635" priority="4896">
      <formula>SEARCH("INTERROTTO",$M269)&gt;0</formula>
    </cfRule>
  </conditionalFormatting>
  <conditionalFormatting sqref="M269">
    <cfRule type="expression" dxfId="12634" priority="4885">
      <formula>SEARCH("IN CORSO",$M269)&gt;0</formula>
    </cfRule>
    <cfRule type="expression" dxfId="12633" priority="4886">
      <formula>SEARCH("CHIUSO",$M269)&gt;0</formula>
    </cfRule>
    <cfRule type="expression" dxfId="12632" priority="4887">
      <formula>SEARCH("EMESSO",$M269)&gt;0</formula>
    </cfRule>
    <cfRule type="expression" dxfId="12631" priority="4888">
      <formula>SEARCH("RICHIESTO",$M269)&gt;0</formula>
    </cfRule>
    <cfRule type="expression" dxfId="12630" priority="4889">
      <formula>SEARCH("DA CHIUDERE",$M269)&gt;0</formula>
    </cfRule>
    <cfRule type="expression" dxfId="12629" priority="4890">
      <formula>SEARCH("INTERROTTO",$M269)&gt;0</formula>
    </cfRule>
  </conditionalFormatting>
  <conditionalFormatting sqref="E268:F268 N268:S268">
    <cfRule type="expression" dxfId="12628" priority="4879">
      <formula>SEARCH("IN CORSO",$M268)&gt;0</formula>
    </cfRule>
    <cfRule type="expression" dxfId="12627" priority="4880">
      <formula>SEARCH("CHIUSO",$M268)&gt;0</formula>
    </cfRule>
    <cfRule type="expression" dxfId="12626" priority="4881">
      <formula>SEARCH("EMESSO",$M268)&gt;0</formula>
    </cfRule>
    <cfRule type="expression" dxfId="12625" priority="4882">
      <formula>SEARCH("RICHIESTO",$M268)&gt;0</formula>
    </cfRule>
    <cfRule type="expression" dxfId="12624" priority="4883">
      <formula>SEARCH("DA CHIUDERE",$M268)&gt;0</formula>
    </cfRule>
    <cfRule type="expression" dxfId="12623" priority="4884">
      <formula>SEARCH("INTERROTTO",$M268)&gt;0</formula>
    </cfRule>
  </conditionalFormatting>
  <conditionalFormatting sqref="G268">
    <cfRule type="expression" dxfId="12622" priority="4873">
      <formula>SEARCH("IN CORSO",$M268)&gt;0</formula>
    </cfRule>
    <cfRule type="expression" dxfId="12621" priority="4874">
      <formula>SEARCH("CHIUSO",$M268)&gt;0</formula>
    </cfRule>
    <cfRule type="expression" dxfId="12620" priority="4875">
      <formula>SEARCH("EMESSO",$M268)&gt;0</formula>
    </cfRule>
    <cfRule type="expression" dxfId="12619" priority="4876">
      <formula>SEARCH("RICHIESTO",$M268)&gt;0</formula>
    </cfRule>
    <cfRule type="expression" dxfId="12618" priority="4877">
      <formula>SEARCH("DA CHIUDERE",$M268)&gt;0</formula>
    </cfRule>
    <cfRule type="expression" dxfId="12617" priority="4878">
      <formula>SEARCH("INTERROTTO",$M268)&gt;0</formula>
    </cfRule>
  </conditionalFormatting>
  <conditionalFormatting sqref="M268">
    <cfRule type="expression" dxfId="12616" priority="4867">
      <formula>SEARCH("IN CORSO",$M268)&gt;0</formula>
    </cfRule>
    <cfRule type="expression" dxfId="12615" priority="4868">
      <formula>SEARCH("CHIUSO",$M268)&gt;0</formula>
    </cfRule>
    <cfRule type="expression" dxfId="12614" priority="4869">
      <formula>SEARCH("EMESSO",$M268)&gt;0</formula>
    </cfRule>
    <cfRule type="expression" dxfId="12613" priority="4870">
      <formula>SEARCH("RICHIESTO",$M268)&gt;0</formula>
    </cfRule>
    <cfRule type="expression" dxfId="12612" priority="4871">
      <formula>SEARCH("DA CHIUDERE",$M268)&gt;0</formula>
    </cfRule>
    <cfRule type="expression" dxfId="12611" priority="4872">
      <formula>SEARCH("INTERROTTO",$M268)&gt;0</formula>
    </cfRule>
  </conditionalFormatting>
  <conditionalFormatting sqref="E267:F267 N267:S267">
    <cfRule type="expression" dxfId="12610" priority="4861">
      <formula>SEARCH("IN CORSO",$M267)&gt;0</formula>
    </cfRule>
    <cfRule type="expression" dxfId="12609" priority="4862">
      <formula>SEARCH("CHIUSO",$M267)&gt;0</formula>
    </cfRule>
    <cfRule type="expression" dxfId="12608" priority="4863">
      <formula>SEARCH("EMESSO",$M267)&gt;0</formula>
    </cfRule>
    <cfRule type="expression" dxfId="12607" priority="4864">
      <formula>SEARCH("RICHIESTO",$M267)&gt;0</formula>
    </cfRule>
    <cfRule type="expression" dxfId="12606" priority="4865">
      <formula>SEARCH("DA CHIUDERE",$M267)&gt;0</formula>
    </cfRule>
    <cfRule type="expression" dxfId="12605" priority="4866">
      <formula>SEARCH("INTERROTTO",$M267)&gt;0</formula>
    </cfRule>
  </conditionalFormatting>
  <conditionalFormatting sqref="G267">
    <cfRule type="expression" dxfId="12604" priority="4855">
      <formula>SEARCH("IN CORSO",$M267)&gt;0</formula>
    </cfRule>
    <cfRule type="expression" dxfId="12603" priority="4856">
      <formula>SEARCH("CHIUSO",$M267)&gt;0</formula>
    </cfRule>
    <cfRule type="expression" dxfId="12602" priority="4857">
      <formula>SEARCH("EMESSO",$M267)&gt;0</formula>
    </cfRule>
    <cfRule type="expression" dxfId="12601" priority="4858">
      <formula>SEARCH("RICHIESTO",$M267)&gt;0</formula>
    </cfRule>
    <cfRule type="expression" dxfId="12600" priority="4859">
      <formula>SEARCH("DA CHIUDERE",$M267)&gt;0</formula>
    </cfRule>
    <cfRule type="expression" dxfId="12599" priority="4860">
      <formula>SEARCH("INTERROTTO",$M267)&gt;0</formula>
    </cfRule>
  </conditionalFormatting>
  <conditionalFormatting sqref="M267">
    <cfRule type="expression" dxfId="12598" priority="4849">
      <formula>SEARCH("IN CORSO",$M267)&gt;0</formula>
    </cfRule>
    <cfRule type="expression" dxfId="12597" priority="4850">
      <formula>SEARCH("CHIUSO",$M267)&gt;0</formula>
    </cfRule>
    <cfRule type="expression" dxfId="12596" priority="4851">
      <formula>SEARCH("EMESSO",$M267)&gt;0</formula>
    </cfRule>
    <cfRule type="expression" dxfId="12595" priority="4852">
      <formula>SEARCH("RICHIESTO",$M267)&gt;0</formula>
    </cfRule>
    <cfRule type="expression" dxfId="12594" priority="4853">
      <formula>SEARCH("DA CHIUDERE",$M267)&gt;0</formula>
    </cfRule>
    <cfRule type="expression" dxfId="12593" priority="4854">
      <formula>SEARCH("INTERROTTO",$M267)&gt;0</formula>
    </cfRule>
  </conditionalFormatting>
  <conditionalFormatting sqref="E266:F266 N266:S266">
    <cfRule type="expression" dxfId="12592" priority="4843">
      <formula>SEARCH("IN CORSO",$M266)&gt;0</formula>
    </cfRule>
    <cfRule type="expression" dxfId="12591" priority="4844">
      <formula>SEARCH("CHIUSO",$M266)&gt;0</formula>
    </cfRule>
    <cfRule type="expression" dxfId="12590" priority="4845">
      <formula>SEARCH("EMESSO",$M266)&gt;0</formula>
    </cfRule>
    <cfRule type="expression" dxfId="12589" priority="4846">
      <formula>SEARCH("RICHIESTO",$M266)&gt;0</formula>
    </cfRule>
    <cfRule type="expression" dxfId="12588" priority="4847">
      <formula>SEARCH("DA CHIUDERE",$M266)&gt;0</formula>
    </cfRule>
    <cfRule type="expression" dxfId="12587" priority="4848">
      <formula>SEARCH("INTERROTTO",$M266)&gt;0</formula>
    </cfRule>
  </conditionalFormatting>
  <conditionalFormatting sqref="G266">
    <cfRule type="expression" dxfId="12586" priority="4837">
      <formula>SEARCH("IN CORSO",$M266)&gt;0</formula>
    </cfRule>
    <cfRule type="expression" dxfId="12585" priority="4838">
      <formula>SEARCH("CHIUSO",$M266)&gt;0</formula>
    </cfRule>
    <cfRule type="expression" dxfId="12584" priority="4839">
      <formula>SEARCH("EMESSO",$M266)&gt;0</formula>
    </cfRule>
    <cfRule type="expression" dxfId="12583" priority="4840">
      <formula>SEARCH("RICHIESTO",$M266)&gt;0</formula>
    </cfRule>
    <cfRule type="expression" dxfId="12582" priority="4841">
      <formula>SEARCH("DA CHIUDERE",$M266)&gt;0</formula>
    </cfRule>
    <cfRule type="expression" dxfId="12581" priority="4842">
      <formula>SEARCH("INTERROTTO",$M266)&gt;0</formula>
    </cfRule>
  </conditionalFormatting>
  <conditionalFormatting sqref="M266">
    <cfRule type="expression" dxfId="12580" priority="4831">
      <formula>SEARCH("IN CORSO",$M266)&gt;0</formula>
    </cfRule>
    <cfRule type="expression" dxfId="12579" priority="4832">
      <formula>SEARCH("CHIUSO",$M266)&gt;0</formula>
    </cfRule>
    <cfRule type="expression" dxfId="12578" priority="4833">
      <formula>SEARCH("EMESSO",$M266)&gt;0</formula>
    </cfRule>
    <cfRule type="expression" dxfId="12577" priority="4834">
      <formula>SEARCH("RICHIESTO",$M266)&gt;0</formula>
    </cfRule>
    <cfRule type="expression" dxfId="12576" priority="4835">
      <formula>SEARCH("DA CHIUDERE",$M266)&gt;0</formula>
    </cfRule>
    <cfRule type="expression" dxfId="12575" priority="4836">
      <formula>SEARCH("INTERROTTO",$M266)&gt;0</formula>
    </cfRule>
  </conditionalFormatting>
  <conditionalFormatting sqref="E265:F265 N265:S265">
    <cfRule type="expression" dxfId="12574" priority="4825">
      <formula>SEARCH("IN CORSO",$M265)&gt;0</formula>
    </cfRule>
    <cfRule type="expression" dxfId="12573" priority="4826">
      <formula>SEARCH("CHIUSO",$M265)&gt;0</formula>
    </cfRule>
    <cfRule type="expression" dxfId="12572" priority="4827">
      <formula>SEARCH("EMESSO",$M265)&gt;0</formula>
    </cfRule>
    <cfRule type="expression" dxfId="12571" priority="4828">
      <formula>SEARCH("RICHIESTO",$M265)&gt;0</formula>
    </cfRule>
    <cfRule type="expression" dxfId="12570" priority="4829">
      <formula>SEARCH("DA CHIUDERE",$M265)&gt;0</formula>
    </cfRule>
    <cfRule type="expression" dxfId="12569" priority="4830">
      <formula>SEARCH("INTERROTTO",$M265)&gt;0</formula>
    </cfRule>
  </conditionalFormatting>
  <conditionalFormatting sqref="G265">
    <cfRule type="expression" dxfId="12568" priority="4819">
      <formula>SEARCH("IN CORSO",$M265)&gt;0</formula>
    </cfRule>
    <cfRule type="expression" dxfId="12567" priority="4820">
      <formula>SEARCH("CHIUSO",$M265)&gt;0</formula>
    </cfRule>
    <cfRule type="expression" dxfId="12566" priority="4821">
      <formula>SEARCH("EMESSO",$M265)&gt;0</formula>
    </cfRule>
    <cfRule type="expression" dxfId="12565" priority="4822">
      <formula>SEARCH("RICHIESTO",$M265)&gt;0</formula>
    </cfRule>
    <cfRule type="expression" dxfId="12564" priority="4823">
      <formula>SEARCH("DA CHIUDERE",$M265)&gt;0</formula>
    </cfRule>
    <cfRule type="expression" dxfId="12563" priority="4824">
      <formula>SEARCH("INTERROTTO",$M265)&gt;0</formula>
    </cfRule>
  </conditionalFormatting>
  <conditionalFormatting sqref="M265">
    <cfRule type="expression" dxfId="12562" priority="4813">
      <formula>SEARCH("IN CORSO",$M265)&gt;0</formula>
    </cfRule>
    <cfRule type="expression" dxfId="12561" priority="4814">
      <formula>SEARCH("CHIUSO",$M265)&gt;0</formula>
    </cfRule>
    <cfRule type="expression" dxfId="12560" priority="4815">
      <formula>SEARCH("EMESSO",$M265)&gt;0</formula>
    </cfRule>
    <cfRule type="expression" dxfId="12559" priority="4816">
      <formula>SEARCH("RICHIESTO",$M265)&gt;0</formula>
    </cfRule>
    <cfRule type="expression" dxfId="12558" priority="4817">
      <formula>SEARCH("DA CHIUDERE",$M265)&gt;0</formula>
    </cfRule>
    <cfRule type="expression" dxfId="12557" priority="4818">
      <formula>SEARCH("INTERROTTO",$M265)&gt;0</formula>
    </cfRule>
  </conditionalFormatting>
  <conditionalFormatting sqref="E264:F264 N264:S264">
    <cfRule type="expression" dxfId="12556" priority="4807">
      <formula>SEARCH("IN CORSO",$M264)&gt;0</formula>
    </cfRule>
    <cfRule type="expression" dxfId="12555" priority="4808">
      <formula>SEARCH("CHIUSO",$M264)&gt;0</formula>
    </cfRule>
    <cfRule type="expression" dxfId="12554" priority="4809">
      <formula>SEARCH("EMESSO",$M264)&gt;0</formula>
    </cfRule>
    <cfRule type="expression" dxfId="12553" priority="4810">
      <formula>SEARCH("RICHIESTO",$M264)&gt;0</formula>
    </cfRule>
    <cfRule type="expression" dxfId="12552" priority="4811">
      <formula>SEARCH("DA CHIUDERE",$M264)&gt;0</formula>
    </cfRule>
    <cfRule type="expression" dxfId="12551" priority="4812">
      <formula>SEARCH("INTERROTTO",$M264)&gt;0</formula>
    </cfRule>
  </conditionalFormatting>
  <conditionalFormatting sqref="G264">
    <cfRule type="expression" dxfId="12550" priority="4801">
      <formula>SEARCH("IN CORSO",$M264)&gt;0</formula>
    </cfRule>
    <cfRule type="expression" dxfId="12549" priority="4802">
      <formula>SEARCH("CHIUSO",$M264)&gt;0</formula>
    </cfRule>
    <cfRule type="expression" dxfId="12548" priority="4803">
      <formula>SEARCH("EMESSO",$M264)&gt;0</formula>
    </cfRule>
    <cfRule type="expression" dxfId="12547" priority="4804">
      <formula>SEARCH("RICHIESTO",$M264)&gt;0</formula>
    </cfRule>
    <cfRule type="expression" dxfId="12546" priority="4805">
      <formula>SEARCH("DA CHIUDERE",$M264)&gt;0</formula>
    </cfRule>
    <cfRule type="expression" dxfId="12545" priority="4806">
      <formula>SEARCH("INTERROTTO",$M264)&gt;0</formula>
    </cfRule>
  </conditionalFormatting>
  <conditionalFormatting sqref="M264">
    <cfRule type="expression" dxfId="12544" priority="4795">
      <formula>SEARCH("IN CORSO",$M264)&gt;0</formula>
    </cfRule>
    <cfRule type="expression" dxfId="12543" priority="4796">
      <formula>SEARCH("CHIUSO",$M264)&gt;0</formula>
    </cfRule>
    <cfRule type="expression" dxfId="12542" priority="4797">
      <formula>SEARCH("EMESSO",$M264)&gt;0</formula>
    </cfRule>
    <cfRule type="expression" dxfId="12541" priority="4798">
      <formula>SEARCH("RICHIESTO",$M264)&gt;0</formula>
    </cfRule>
    <cfRule type="expression" dxfId="12540" priority="4799">
      <formula>SEARCH("DA CHIUDERE",$M264)&gt;0</formula>
    </cfRule>
    <cfRule type="expression" dxfId="12539" priority="4800">
      <formula>SEARCH("INTERROTTO",$M264)&gt;0</formula>
    </cfRule>
  </conditionalFormatting>
  <conditionalFormatting sqref="E263:F263 N263:S263">
    <cfRule type="expression" dxfId="12538" priority="4789">
      <formula>SEARCH("IN CORSO",$M263)&gt;0</formula>
    </cfRule>
    <cfRule type="expression" dxfId="12537" priority="4790">
      <formula>SEARCH("CHIUSO",$M263)&gt;0</formula>
    </cfRule>
    <cfRule type="expression" dxfId="12536" priority="4791">
      <formula>SEARCH("EMESSO",$M263)&gt;0</formula>
    </cfRule>
    <cfRule type="expression" dxfId="12535" priority="4792">
      <formula>SEARCH("RICHIESTO",$M263)&gt;0</formula>
    </cfRule>
    <cfRule type="expression" dxfId="12534" priority="4793">
      <formula>SEARCH("DA CHIUDERE",$M263)&gt;0</formula>
    </cfRule>
    <cfRule type="expression" dxfId="12533" priority="4794">
      <formula>SEARCH("INTERROTTO",$M263)&gt;0</formula>
    </cfRule>
  </conditionalFormatting>
  <conditionalFormatting sqref="G263">
    <cfRule type="expression" dxfId="12532" priority="4783">
      <formula>SEARCH("IN CORSO",$M263)&gt;0</formula>
    </cfRule>
    <cfRule type="expression" dxfId="12531" priority="4784">
      <formula>SEARCH("CHIUSO",$M263)&gt;0</formula>
    </cfRule>
    <cfRule type="expression" dxfId="12530" priority="4785">
      <formula>SEARCH("EMESSO",$M263)&gt;0</formula>
    </cfRule>
    <cfRule type="expression" dxfId="12529" priority="4786">
      <formula>SEARCH("RICHIESTO",$M263)&gt;0</formula>
    </cfRule>
    <cfRule type="expression" dxfId="12528" priority="4787">
      <formula>SEARCH("DA CHIUDERE",$M263)&gt;0</formula>
    </cfRule>
    <cfRule type="expression" dxfId="12527" priority="4788">
      <formula>SEARCH("INTERROTTO",$M263)&gt;0</formula>
    </cfRule>
  </conditionalFormatting>
  <conditionalFormatting sqref="M263">
    <cfRule type="expression" dxfId="12526" priority="4777">
      <formula>SEARCH("IN CORSO",$M263)&gt;0</formula>
    </cfRule>
    <cfRule type="expression" dxfId="12525" priority="4778">
      <formula>SEARCH("CHIUSO",$M263)&gt;0</formula>
    </cfRule>
    <cfRule type="expression" dxfId="12524" priority="4779">
      <formula>SEARCH("EMESSO",$M263)&gt;0</formula>
    </cfRule>
    <cfRule type="expression" dxfId="12523" priority="4780">
      <formula>SEARCH("RICHIESTO",$M263)&gt;0</formula>
    </cfRule>
    <cfRule type="expression" dxfId="12522" priority="4781">
      <formula>SEARCH("DA CHIUDERE",$M263)&gt;0</formula>
    </cfRule>
    <cfRule type="expression" dxfId="12521" priority="4782">
      <formula>SEARCH("INTERROTTO",$M263)&gt;0</formula>
    </cfRule>
  </conditionalFormatting>
  <conditionalFormatting sqref="E262:F262 N262:S262">
    <cfRule type="expression" dxfId="12520" priority="4771">
      <formula>SEARCH("IN CORSO",$M262)&gt;0</formula>
    </cfRule>
    <cfRule type="expression" dxfId="12519" priority="4772">
      <formula>SEARCH("CHIUSO",$M262)&gt;0</formula>
    </cfRule>
    <cfRule type="expression" dxfId="12518" priority="4773">
      <formula>SEARCH("EMESSO",$M262)&gt;0</formula>
    </cfRule>
    <cfRule type="expression" dxfId="12517" priority="4774">
      <formula>SEARCH("RICHIESTO",$M262)&gt;0</formula>
    </cfRule>
    <cfRule type="expression" dxfId="12516" priority="4775">
      <formula>SEARCH("DA CHIUDERE",$M262)&gt;0</formula>
    </cfRule>
    <cfRule type="expression" dxfId="12515" priority="4776">
      <formula>SEARCH("INTERROTTO",$M262)&gt;0</formula>
    </cfRule>
  </conditionalFormatting>
  <conditionalFormatting sqref="G262">
    <cfRule type="expression" dxfId="12514" priority="4765">
      <formula>SEARCH("IN CORSO",$M262)&gt;0</formula>
    </cfRule>
    <cfRule type="expression" dxfId="12513" priority="4766">
      <formula>SEARCH("CHIUSO",$M262)&gt;0</formula>
    </cfRule>
    <cfRule type="expression" dxfId="12512" priority="4767">
      <formula>SEARCH("EMESSO",$M262)&gt;0</formula>
    </cfRule>
    <cfRule type="expression" dxfId="12511" priority="4768">
      <formula>SEARCH("RICHIESTO",$M262)&gt;0</formula>
    </cfRule>
    <cfRule type="expression" dxfId="12510" priority="4769">
      <formula>SEARCH("DA CHIUDERE",$M262)&gt;0</formula>
    </cfRule>
    <cfRule type="expression" dxfId="12509" priority="4770">
      <formula>SEARCH("INTERROTTO",$M262)&gt;0</formula>
    </cfRule>
  </conditionalFormatting>
  <conditionalFormatting sqref="M262">
    <cfRule type="expression" dxfId="12508" priority="4759">
      <formula>SEARCH("IN CORSO",$M262)&gt;0</formula>
    </cfRule>
    <cfRule type="expression" dxfId="12507" priority="4760">
      <formula>SEARCH("CHIUSO",$M262)&gt;0</formula>
    </cfRule>
    <cfRule type="expression" dxfId="12506" priority="4761">
      <formula>SEARCH("EMESSO",$M262)&gt;0</formula>
    </cfRule>
    <cfRule type="expression" dxfId="12505" priority="4762">
      <formula>SEARCH("RICHIESTO",$M262)&gt;0</formula>
    </cfRule>
    <cfRule type="expression" dxfId="12504" priority="4763">
      <formula>SEARCH("DA CHIUDERE",$M262)&gt;0</formula>
    </cfRule>
    <cfRule type="expression" dxfId="12503" priority="4764">
      <formula>SEARCH("INTERROTTO",$M262)&gt;0</formula>
    </cfRule>
  </conditionalFormatting>
  <conditionalFormatting sqref="E261:F261 N261:S261">
    <cfRule type="expression" dxfId="12502" priority="4753">
      <formula>SEARCH("IN CORSO",$M261)&gt;0</formula>
    </cfRule>
    <cfRule type="expression" dxfId="12501" priority="4754">
      <formula>SEARCH("CHIUSO",$M261)&gt;0</formula>
    </cfRule>
    <cfRule type="expression" dxfId="12500" priority="4755">
      <formula>SEARCH("EMESSO",$M261)&gt;0</formula>
    </cfRule>
    <cfRule type="expression" dxfId="12499" priority="4756">
      <formula>SEARCH("RICHIESTO",$M261)&gt;0</formula>
    </cfRule>
    <cfRule type="expression" dxfId="12498" priority="4757">
      <formula>SEARCH("DA CHIUDERE",$M261)&gt;0</formula>
    </cfRule>
    <cfRule type="expression" dxfId="12497" priority="4758">
      <formula>SEARCH("INTERROTTO",$M261)&gt;0</formula>
    </cfRule>
  </conditionalFormatting>
  <conditionalFormatting sqref="G261">
    <cfRule type="expression" dxfId="12496" priority="4747">
      <formula>SEARCH("IN CORSO",$M261)&gt;0</formula>
    </cfRule>
    <cfRule type="expression" dxfId="12495" priority="4748">
      <formula>SEARCH("CHIUSO",$M261)&gt;0</formula>
    </cfRule>
    <cfRule type="expression" dxfId="12494" priority="4749">
      <formula>SEARCH("EMESSO",$M261)&gt;0</formula>
    </cfRule>
    <cfRule type="expression" dxfId="12493" priority="4750">
      <formula>SEARCH("RICHIESTO",$M261)&gt;0</formula>
    </cfRule>
    <cfRule type="expression" dxfId="12492" priority="4751">
      <formula>SEARCH("DA CHIUDERE",$M261)&gt;0</formula>
    </cfRule>
    <cfRule type="expression" dxfId="12491" priority="4752">
      <formula>SEARCH("INTERROTTO",$M261)&gt;0</formula>
    </cfRule>
  </conditionalFormatting>
  <conditionalFormatting sqref="M261">
    <cfRule type="expression" dxfId="12490" priority="4741">
      <formula>SEARCH("IN CORSO",$M261)&gt;0</formula>
    </cfRule>
    <cfRule type="expression" dxfId="12489" priority="4742">
      <formula>SEARCH("CHIUSO",$M261)&gt;0</formula>
    </cfRule>
    <cfRule type="expression" dxfId="12488" priority="4743">
      <formula>SEARCH("EMESSO",$M261)&gt;0</formula>
    </cfRule>
    <cfRule type="expression" dxfId="12487" priority="4744">
      <formula>SEARCH("RICHIESTO",$M261)&gt;0</formula>
    </cfRule>
    <cfRule type="expression" dxfId="12486" priority="4745">
      <formula>SEARCH("DA CHIUDERE",$M261)&gt;0</formula>
    </cfRule>
    <cfRule type="expression" dxfId="12485" priority="4746">
      <formula>SEARCH("INTERROTTO",$M261)&gt;0</formula>
    </cfRule>
  </conditionalFormatting>
  <conditionalFormatting sqref="E260:F260 N260:S260">
    <cfRule type="expression" dxfId="12484" priority="4735">
      <formula>SEARCH("IN CORSO",$M260)&gt;0</formula>
    </cfRule>
    <cfRule type="expression" dxfId="12483" priority="4736">
      <formula>SEARCH("CHIUSO",$M260)&gt;0</formula>
    </cfRule>
    <cfRule type="expression" dxfId="12482" priority="4737">
      <formula>SEARCH("EMESSO",$M260)&gt;0</formula>
    </cfRule>
    <cfRule type="expression" dxfId="12481" priority="4738">
      <formula>SEARCH("RICHIESTO",$M260)&gt;0</formula>
    </cfRule>
    <cfRule type="expression" dxfId="12480" priority="4739">
      <formula>SEARCH("DA CHIUDERE",$M260)&gt;0</formula>
    </cfRule>
    <cfRule type="expression" dxfId="12479" priority="4740">
      <formula>SEARCH("INTERROTTO",$M260)&gt;0</formula>
    </cfRule>
  </conditionalFormatting>
  <conditionalFormatting sqref="G260">
    <cfRule type="expression" dxfId="12478" priority="4729">
      <formula>SEARCH("IN CORSO",$M260)&gt;0</formula>
    </cfRule>
    <cfRule type="expression" dxfId="12477" priority="4730">
      <formula>SEARCH("CHIUSO",$M260)&gt;0</formula>
    </cfRule>
    <cfRule type="expression" dxfId="12476" priority="4731">
      <formula>SEARCH("EMESSO",$M260)&gt;0</formula>
    </cfRule>
    <cfRule type="expression" dxfId="12475" priority="4732">
      <formula>SEARCH("RICHIESTO",$M260)&gt;0</formula>
    </cfRule>
    <cfRule type="expression" dxfId="12474" priority="4733">
      <formula>SEARCH("DA CHIUDERE",$M260)&gt;0</formula>
    </cfRule>
    <cfRule type="expression" dxfId="12473" priority="4734">
      <formula>SEARCH("INTERROTTO",$M260)&gt;0</formula>
    </cfRule>
  </conditionalFormatting>
  <conditionalFormatting sqref="M260">
    <cfRule type="expression" dxfId="12472" priority="4723">
      <formula>SEARCH("IN CORSO",$M260)&gt;0</formula>
    </cfRule>
    <cfRule type="expression" dxfId="12471" priority="4724">
      <formula>SEARCH("CHIUSO",$M260)&gt;0</formula>
    </cfRule>
    <cfRule type="expression" dxfId="12470" priority="4725">
      <formula>SEARCH("EMESSO",$M260)&gt;0</formula>
    </cfRule>
    <cfRule type="expression" dxfId="12469" priority="4726">
      <formula>SEARCH("RICHIESTO",$M260)&gt;0</formula>
    </cfRule>
    <cfRule type="expression" dxfId="12468" priority="4727">
      <formula>SEARCH("DA CHIUDERE",$M260)&gt;0</formula>
    </cfRule>
    <cfRule type="expression" dxfId="12467" priority="4728">
      <formula>SEARCH("INTERROTTO",$M260)&gt;0</formula>
    </cfRule>
  </conditionalFormatting>
  <conditionalFormatting sqref="E259:F259 N259:S259">
    <cfRule type="expression" dxfId="12466" priority="4717">
      <formula>SEARCH("IN CORSO",$M259)&gt;0</formula>
    </cfRule>
    <cfRule type="expression" dxfId="12465" priority="4718">
      <formula>SEARCH("CHIUSO",$M259)&gt;0</formula>
    </cfRule>
    <cfRule type="expression" dxfId="12464" priority="4719">
      <formula>SEARCH("EMESSO",$M259)&gt;0</formula>
    </cfRule>
    <cfRule type="expression" dxfId="12463" priority="4720">
      <formula>SEARCH("RICHIESTO",$M259)&gt;0</formula>
    </cfRule>
    <cfRule type="expression" dxfId="12462" priority="4721">
      <formula>SEARCH("DA CHIUDERE",$M259)&gt;0</formula>
    </cfRule>
    <cfRule type="expression" dxfId="12461" priority="4722">
      <formula>SEARCH("INTERROTTO",$M259)&gt;0</formula>
    </cfRule>
  </conditionalFormatting>
  <conditionalFormatting sqref="G259">
    <cfRule type="expression" dxfId="12460" priority="4711">
      <formula>SEARCH("IN CORSO",$M259)&gt;0</formula>
    </cfRule>
    <cfRule type="expression" dxfId="12459" priority="4712">
      <formula>SEARCH("CHIUSO",$M259)&gt;0</formula>
    </cfRule>
    <cfRule type="expression" dxfId="12458" priority="4713">
      <formula>SEARCH("EMESSO",$M259)&gt;0</formula>
    </cfRule>
    <cfRule type="expression" dxfId="12457" priority="4714">
      <formula>SEARCH("RICHIESTO",$M259)&gt;0</formula>
    </cfRule>
    <cfRule type="expression" dxfId="12456" priority="4715">
      <formula>SEARCH("DA CHIUDERE",$M259)&gt;0</formula>
    </cfRule>
    <cfRule type="expression" dxfId="12455" priority="4716">
      <formula>SEARCH("INTERROTTO",$M259)&gt;0</formula>
    </cfRule>
  </conditionalFormatting>
  <conditionalFormatting sqref="M259">
    <cfRule type="expression" dxfId="12454" priority="4705">
      <formula>SEARCH("IN CORSO",$M259)&gt;0</formula>
    </cfRule>
    <cfRule type="expression" dxfId="12453" priority="4706">
      <formula>SEARCH("CHIUSO",$M259)&gt;0</formula>
    </cfRule>
    <cfRule type="expression" dxfId="12452" priority="4707">
      <formula>SEARCH("EMESSO",$M259)&gt;0</formula>
    </cfRule>
    <cfRule type="expression" dxfId="12451" priority="4708">
      <formula>SEARCH("RICHIESTO",$M259)&gt;0</formula>
    </cfRule>
    <cfRule type="expression" dxfId="12450" priority="4709">
      <formula>SEARCH("DA CHIUDERE",$M259)&gt;0</formula>
    </cfRule>
    <cfRule type="expression" dxfId="12449" priority="4710">
      <formula>SEARCH("INTERROTTO",$M259)&gt;0</formula>
    </cfRule>
  </conditionalFormatting>
  <conditionalFormatting sqref="E258:F258 N258:S258">
    <cfRule type="expression" dxfId="12448" priority="4699">
      <formula>SEARCH("IN CORSO",$M258)&gt;0</formula>
    </cfRule>
    <cfRule type="expression" dxfId="12447" priority="4700">
      <formula>SEARCH("CHIUSO",$M258)&gt;0</formula>
    </cfRule>
    <cfRule type="expression" dxfId="12446" priority="4701">
      <formula>SEARCH("EMESSO",$M258)&gt;0</formula>
    </cfRule>
    <cfRule type="expression" dxfId="12445" priority="4702">
      <formula>SEARCH("RICHIESTO",$M258)&gt;0</formula>
    </cfRule>
    <cfRule type="expression" dxfId="12444" priority="4703">
      <formula>SEARCH("DA CHIUDERE",$M258)&gt;0</formula>
    </cfRule>
    <cfRule type="expression" dxfId="12443" priority="4704">
      <formula>SEARCH("INTERROTTO",$M258)&gt;0</formula>
    </cfRule>
  </conditionalFormatting>
  <conditionalFormatting sqref="G258">
    <cfRule type="expression" dxfId="12442" priority="4693">
      <formula>SEARCH("IN CORSO",$M258)&gt;0</formula>
    </cfRule>
    <cfRule type="expression" dxfId="12441" priority="4694">
      <formula>SEARCH("CHIUSO",$M258)&gt;0</formula>
    </cfRule>
    <cfRule type="expression" dxfId="12440" priority="4695">
      <formula>SEARCH("EMESSO",$M258)&gt;0</formula>
    </cfRule>
    <cfRule type="expression" dxfId="12439" priority="4696">
      <formula>SEARCH("RICHIESTO",$M258)&gt;0</formula>
    </cfRule>
    <cfRule type="expression" dxfId="12438" priority="4697">
      <formula>SEARCH("DA CHIUDERE",$M258)&gt;0</formula>
    </cfRule>
    <cfRule type="expression" dxfId="12437" priority="4698">
      <formula>SEARCH("INTERROTTO",$M258)&gt;0</formula>
    </cfRule>
  </conditionalFormatting>
  <conditionalFormatting sqref="M258">
    <cfRule type="expression" dxfId="12436" priority="4687">
      <formula>SEARCH("IN CORSO",$M258)&gt;0</formula>
    </cfRule>
    <cfRule type="expression" dxfId="12435" priority="4688">
      <formula>SEARCH("CHIUSO",$M258)&gt;0</formula>
    </cfRule>
    <cfRule type="expression" dxfId="12434" priority="4689">
      <formula>SEARCH("EMESSO",$M258)&gt;0</formula>
    </cfRule>
    <cfRule type="expression" dxfId="12433" priority="4690">
      <formula>SEARCH("RICHIESTO",$M258)&gt;0</formula>
    </cfRule>
    <cfRule type="expression" dxfId="12432" priority="4691">
      <formula>SEARCH("DA CHIUDERE",$M258)&gt;0</formula>
    </cfRule>
    <cfRule type="expression" dxfId="12431" priority="4692">
      <formula>SEARCH("INTERROTTO",$M258)&gt;0</formula>
    </cfRule>
  </conditionalFormatting>
  <conditionalFormatting sqref="E257:F257 N257:S257">
    <cfRule type="expression" dxfId="12430" priority="4681">
      <formula>SEARCH("IN CORSO",$M257)&gt;0</formula>
    </cfRule>
    <cfRule type="expression" dxfId="12429" priority="4682">
      <formula>SEARCH("CHIUSO",$M257)&gt;0</formula>
    </cfRule>
    <cfRule type="expression" dxfId="12428" priority="4683">
      <formula>SEARCH("EMESSO",$M257)&gt;0</formula>
    </cfRule>
    <cfRule type="expression" dxfId="12427" priority="4684">
      <formula>SEARCH("RICHIESTO",$M257)&gt;0</formula>
    </cfRule>
    <cfRule type="expression" dxfId="12426" priority="4685">
      <formula>SEARCH("DA CHIUDERE",$M257)&gt;0</formula>
    </cfRule>
    <cfRule type="expression" dxfId="12425" priority="4686">
      <formula>SEARCH("INTERROTTO",$M257)&gt;0</formula>
    </cfRule>
  </conditionalFormatting>
  <conditionalFormatting sqref="G257">
    <cfRule type="expression" dxfId="12424" priority="4675">
      <formula>SEARCH("IN CORSO",$M257)&gt;0</formula>
    </cfRule>
    <cfRule type="expression" dxfId="12423" priority="4676">
      <formula>SEARCH("CHIUSO",$M257)&gt;0</formula>
    </cfRule>
    <cfRule type="expression" dxfId="12422" priority="4677">
      <formula>SEARCH("EMESSO",$M257)&gt;0</formula>
    </cfRule>
    <cfRule type="expression" dxfId="12421" priority="4678">
      <formula>SEARCH("RICHIESTO",$M257)&gt;0</formula>
    </cfRule>
    <cfRule type="expression" dxfId="12420" priority="4679">
      <formula>SEARCH("DA CHIUDERE",$M257)&gt;0</formula>
    </cfRule>
    <cfRule type="expression" dxfId="12419" priority="4680">
      <formula>SEARCH("INTERROTTO",$M257)&gt;0</formula>
    </cfRule>
  </conditionalFormatting>
  <conditionalFormatting sqref="M257">
    <cfRule type="expression" dxfId="12418" priority="4669">
      <formula>SEARCH("IN CORSO",$M257)&gt;0</formula>
    </cfRule>
    <cfRule type="expression" dxfId="12417" priority="4670">
      <formula>SEARCH("CHIUSO",$M257)&gt;0</formula>
    </cfRule>
    <cfRule type="expression" dxfId="12416" priority="4671">
      <formula>SEARCH("EMESSO",$M257)&gt;0</formula>
    </cfRule>
    <cfRule type="expression" dxfId="12415" priority="4672">
      <formula>SEARCH("RICHIESTO",$M257)&gt;0</formula>
    </cfRule>
    <cfRule type="expression" dxfId="12414" priority="4673">
      <formula>SEARCH("DA CHIUDERE",$M257)&gt;0</formula>
    </cfRule>
    <cfRule type="expression" dxfId="12413" priority="4674">
      <formula>SEARCH("INTERROTTO",$M257)&gt;0</formula>
    </cfRule>
  </conditionalFormatting>
  <conditionalFormatting sqref="E256:F256 N256:S256">
    <cfRule type="expression" dxfId="12412" priority="4663">
      <formula>SEARCH("IN CORSO",$M256)&gt;0</formula>
    </cfRule>
    <cfRule type="expression" dxfId="12411" priority="4664">
      <formula>SEARCH("CHIUSO",$M256)&gt;0</formula>
    </cfRule>
    <cfRule type="expression" dxfId="12410" priority="4665">
      <formula>SEARCH("EMESSO",$M256)&gt;0</formula>
    </cfRule>
    <cfRule type="expression" dxfId="12409" priority="4666">
      <formula>SEARCH("RICHIESTO",$M256)&gt;0</formula>
    </cfRule>
    <cfRule type="expression" dxfId="12408" priority="4667">
      <formula>SEARCH("DA CHIUDERE",$M256)&gt;0</formula>
    </cfRule>
    <cfRule type="expression" dxfId="12407" priority="4668">
      <formula>SEARCH("INTERROTTO",$M256)&gt;0</formula>
    </cfRule>
  </conditionalFormatting>
  <conditionalFormatting sqref="G256">
    <cfRule type="expression" dxfId="12406" priority="4657">
      <formula>SEARCH("IN CORSO",$M256)&gt;0</formula>
    </cfRule>
    <cfRule type="expression" dxfId="12405" priority="4658">
      <formula>SEARCH("CHIUSO",$M256)&gt;0</formula>
    </cfRule>
    <cfRule type="expression" dxfId="12404" priority="4659">
      <formula>SEARCH("EMESSO",$M256)&gt;0</formula>
    </cfRule>
    <cfRule type="expression" dxfId="12403" priority="4660">
      <formula>SEARCH("RICHIESTO",$M256)&gt;0</formula>
    </cfRule>
    <cfRule type="expression" dxfId="12402" priority="4661">
      <formula>SEARCH("DA CHIUDERE",$M256)&gt;0</formula>
    </cfRule>
    <cfRule type="expression" dxfId="12401" priority="4662">
      <formula>SEARCH("INTERROTTO",$M256)&gt;0</formula>
    </cfRule>
  </conditionalFormatting>
  <conditionalFormatting sqref="M256">
    <cfRule type="expression" dxfId="12400" priority="4651">
      <formula>SEARCH("IN CORSO",$M256)&gt;0</formula>
    </cfRule>
    <cfRule type="expression" dxfId="12399" priority="4652">
      <formula>SEARCH("CHIUSO",$M256)&gt;0</formula>
    </cfRule>
    <cfRule type="expression" dxfId="12398" priority="4653">
      <formula>SEARCH("EMESSO",$M256)&gt;0</formula>
    </cfRule>
    <cfRule type="expression" dxfId="12397" priority="4654">
      <formula>SEARCH("RICHIESTO",$M256)&gt;0</formula>
    </cfRule>
    <cfRule type="expression" dxfId="12396" priority="4655">
      <formula>SEARCH("DA CHIUDERE",$M256)&gt;0</formula>
    </cfRule>
    <cfRule type="expression" dxfId="12395" priority="4656">
      <formula>SEARCH("INTERROTTO",$M256)&gt;0</formula>
    </cfRule>
  </conditionalFormatting>
  <conditionalFormatting sqref="E255:F255 N255:S255">
    <cfRule type="expression" dxfId="12394" priority="4645">
      <formula>SEARCH("IN CORSO",$M255)&gt;0</formula>
    </cfRule>
    <cfRule type="expression" dxfId="12393" priority="4646">
      <formula>SEARCH("CHIUSO",$M255)&gt;0</formula>
    </cfRule>
    <cfRule type="expression" dxfId="12392" priority="4647">
      <formula>SEARCH("EMESSO",$M255)&gt;0</formula>
    </cfRule>
    <cfRule type="expression" dxfId="12391" priority="4648">
      <formula>SEARCH("RICHIESTO",$M255)&gt;0</formula>
    </cfRule>
    <cfRule type="expression" dxfId="12390" priority="4649">
      <formula>SEARCH("DA CHIUDERE",$M255)&gt;0</formula>
    </cfRule>
    <cfRule type="expression" dxfId="12389" priority="4650">
      <formula>SEARCH("INTERROTTO",$M255)&gt;0</formula>
    </cfRule>
  </conditionalFormatting>
  <conditionalFormatting sqref="G255">
    <cfRule type="expression" dxfId="12388" priority="4639">
      <formula>SEARCH("IN CORSO",$M255)&gt;0</formula>
    </cfRule>
    <cfRule type="expression" dxfId="12387" priority="4640">
      <formula>SEARCH("CHIUSO",$M255)&gt;0</formula>
    </cfRule>
    <cfRule type="expression" dxfId="12386" priority="4641">
      <formula>SEARCH("EMESSO",$M255)&gt;0</formula>
    </cfRule>
    <cfRule type="expression" dxfId="12385" priority="4642">
      <formula>SEARCH("RICHIESTO",$M255)&gt;0</formula>
    </cfRule>
    <cfRule type="expression" dxfId="12384" priority="4643">
      <formula>SEARCH("DA CHIUDERE",$M255)&gt;0</formula>
    </cfRule>
    <cfRule type="expression" dxfId="12383" priority="4644">
      <formula>SEARCH("INTERROTTO",$M255)&gt;0</formula>
    </cfRule>
  </conditionalFormatting>
  <conditionalFormatting sqref="M255">
    <cfRule type="expression" dxfId="12382" priority="4633">
      <formula>SEARCH("IN CORSO",$M255)&gt;0</formula>
    </cfRule>
    <cfRule type="expression" dxfId="12381" priority="4634">
      <formula>SEARCH("CHIUSO",$M255)&gt;0</formula>
    </cfRule>
    <cfRule type="expression" dxfId="12380" priority="4635">
      <formula>SEARCH("EMESSO",$M255)&gt;0</formula>
    </cfRule>
    <cfRule type="expression" dxfId="12379" priority="4636">
      <formula>SEARCH("RICHIESTO",$M255)&gt;0</formula>
    </cfRule>
    <cfRule type="expression" dxfId="12378" priority="4637">
      <formula>SEARCH("DA CHIUDERE",$M255)&gt;0</formula>
    </cfRule>
    <cfRule type="expression" dxfId="12377" priority="4638">
      <formula>SEARCH("INTERROTTO",$M255)&gt;0</formula>
    </cfRule>
  </conditionalFormatting>
  <conditionalFormatting sqref="E254:F254 N254:S254">
    <cfRule type="expression" dxfId="12376" priority="4627">
      <formula>SEARCH("IN CORSO",$M254)&gt;0</formula>
    </cfRule>
    <cfRule type="expression" dxfId="12375" priority="4628">
      <formula>SEARCH("CHIUSO",$M254)&gt;0</formula>
    </cfRule>
    <cfRule type="expression" dxfId="12374" priority="4629">
      <formula>SEARCH("EMESSO",$M254)&gt;0</formula>
    </cfRule>
    <cfRule type="expression" dxfId="12373" priority="4630">
      <formula>SEARCH("RICHIESTO",$M254)&gt;0</formula>
    </cfRule>
    <cfRule type="expression" dxfId="12372" priority="4631">
      <formula>SEARCH("DA CHIUDERE",$M254)&gt;0</formula>
    </cfRule>
    <cfRule type="expression" dxfId="12371" priority="4632">
      <formula>SEARCH("INTERROTTO",$M254)&gt;0</formula>
    </cfRule>
  </conditionalFormatting>
  <conditionalFormatting sqref="G254">
    <cfRule type="expression" dxfId="12370" priority="4621">
      <formula>SEARCH("IN CORSO",$M254)&gt;0</formula>
    </cfRule>
    <cfRule type="expression" dxfId="12369" priority="4622">
      <formula>SEARCH("CHIUSO",$M254)&gt;0</formula>
    </cfRule>
    <cfRule type="expression" dxfId="12368" priority="4623">
      <formula>SEARCH("EMESSO",$M254)&gt;0</formula>
    </cfRule>
    <cfRule type="expression" dxfId="12367" priority="4624">
      <formula>SEARCH("RICHIESTO",$M254)&gt;0</formula>
    </cfRule>
    <cfRule type="expression" dxfId="12366" priority="4625">
      <formula>SEARCH("DA CHIUDERE",$M254)&gt;0</formula>
    </cfRule>
    <cfRule type="expression" dxfId="12365" priority="4626">
      <formula>SEARCH("INTERROTTO",$M254)&gt;0</formula>
    </cfRule>
  </conditionalFormatting>
  <conditionalFormatting sqref="M254">
    <cfRule type="expression" dxfId="12364" priority="4615">
      <formula>SEARCH("IN CORSO",$M254)&gt;0</formula>
    </cfRule>
    <cfRule type="expression" dxfId="12363" priority="4616">
      <formula>SEARCH("CHIUSO",$M254)&gt;0</formula>
    </cfRule>
    <cfRule type="expression" dxfId="12362" priority="4617">
      <formula>SEARCH("EMESSO",$M254)&gt;0</formula>
    </cfRule>
    <cfRule type="expression" dxfId="12361" priority="4618">
      <formula>SEARCH("RICHIESTO",$M254)&gt;0</formula>
    </cfRule>
    <cfRule type="expression" dxfId="12360" priority="4619">
      <formula>SEARCH("DA CHIUDERE",$M254)&gt;0</formula>
    </cfRule>
    <cfRule type="expression" dxfId="12359" priority="4620">
      <formula>SEARCH("INTERROTTO",$M254)&gt;0</formula>
    </cfRule>
  </conditionalFormatting>
  <conditionalFormatting sqref="E253:F253 N253:S253">
    <cfRule type="expression" dxfId="12358" priority="4609">
      <formula>SEARCH("IN CORSO",$M253)&gt;0</formula>
    </cfRule>
    <cfRule type="expression" dxfId="12357" priority="4610">
      <formula>SEARCH("CHIUSO",$M253)&gt;0</formula>
    </cfRule>
    <cfRule type="expression" dxfId="12356" priority="4611">
      <formula>SEARCH("EMESSO",$M253)&gt;0</formula>
    </cfRule>
    <cfRule type="expression" dxfId="12355" priority="4612">
      <formula>SEARCH("RICHIESTO",$M253)&gt;0</formula>
    </cfRule>
    <cfRule type="expression" dxfId="12354" priority="4613">
      <formula>SEARCH("DA CHIUDERE",$M253)&gt;0</formula>
    </cfRule>
    <cfRule type="expression" dxfId="12353" priority="4614">
      <formula>SEARCH("INTERROTTO",$M253)&gt;0</formula>
    </cfRule>
  </conditionalFormatting>
  <conditionalFormatting sqref="G253">
    <cfRule type="expression" dxfId="12352" priority="4603">
      <formula>SEARCH("IN CORSO",$M253)&gt;0</formula>
    </cfRule>
    <cfRule type="expression" dxfId="12351" priority="4604">
      <formula>SEARCH("CHIUSO",$M253)&gt;0</formula>
    </cfRule>
    <cfRule type="expression" dxfId="12350" priority="4605">
      <formula>SEARCH("EMESSO",$M253)&gt;0</formula>
    </cfRule>
    <cfRule type="expression" dxfId="12349" priority="4606">
      <formula>SEARCH("RICHIESTO",$M253)&gt;0</formula>
    </cfRule>
    <cfRule type="expression" dxfId="12348" priority="4607">
      <formula>SEARCH("DA CHIUDERE",$M253)&gt;0</formula>
    </cfRule>
    <cfRule type="expression" dxfId="12347" priority="4608">
      <formula>SEARCH("INTERROTTO",$M253)&gt;0</formula>
    </cfRule>
  </conditionalFormatting>
  <conditionalFormatting sqref="M253">
    <cfRule type="expression" dxfId="12346" priority="4597">
      <formula>SEARCH("IN CORSO",$M253)&gt;0</formula>
    </cfRule>
    <cfRule type="expression" dxfId="12345" priority="4598">
      <formula>SEARCH("CHIUSO",$M253)&gt;0</formula>
    </cfRule>
    <cfRule type="expression" dxfId="12344" priority="4599">
      <formula>SEARCH("EMESSO",$M253)&gt;0</formula>
    </cfRule>
    <cfRule type="expression" dxfId="12343" priority="4600">
      <formula>SEARCH("RICHIESTO",$M253)&gt;0</formula>
    </cfRule>
    <cfRule type="expression" dxfId="12342" priority="4601">
      <formula>SEARCH("DA CHIUDERE",$M253)&gt;0</formula>
    </cfRule>
    <cfRule type="expression" dxfId="12341" priority="4602">
      <formula>SEARCH("INTERROTTO",$M253)&gt;0</formula>
    </cfRule>
  </conditionalFormatting>
  <conditionalFormatting sqref="E252:F252 N252:S252">
    <cfRule type="expression" dxfId="12340" priority="4591">
      <formula>SEARCH("IN CORSO",$M252)&gt;0</formula>
    </cfRule>
    <cfRule type="expression" dxfId="12339" priority="4592">
      <formula>SEARCH("CHIUSO",$M252)&gt;0</formula>
    </cfRule>
    <cfRule type="expression" dxfId="12338" priority="4593">
      <formula>SEARCH("EMESSO",$M252)&gt;0</formula>
    </cfRule>
    <cfRule type="expression" dxfId="12337" priority="4594">
      <formula>SEARCH("RICHIESTO",$M252)&gt;0</formula>
    </cfRule>
    <cfRule type="expression" dxfId="12336" priority="4595">
      <formula>SEARCH("DA CHIUDERE",$M252)&gt;0</formula>
    </cfRule>
    <cfRule type="expression" dxfId="12335" priority="4596">
      <formula>SEARCH("INTERROTTO",$M252)&gt;0</formula>
    </cfRule>
  </conditionalFormatting>
  <conditionalFormatting sqref="G252">
    <cfRule type="expression" dxfId="12334" priority="4585">
      <formula>SEARCH("IN CORSO",$M252)&gt;0</formula>
    </cfRule>
    <cfRule type="expression" dxfId="12333" priority="4586">
      <formula>SEARCH("CHIUSO",$M252)&gt;0</formula>
    </cfRule>
    <cfRule type="expression" dxfId="12332" priority="4587">
      <formula>SEARCH("EMESSO",$M252)&gt;0</formula>
    </cfRule>
    <cfRule type="expression" dxfId="12331" priority="4588">
      <formula>SEARCH("RICHIESTO",$M252)&gt;0</formula>
    </cfRule>
    <cfRule type="expression" dxfId="12330" priority="4589">
      <formula>SEARCH("DA CHIUDERE",$M252)&gt;0</formula>
    </cfRule>
    <cfRule type="expression" dxfId="12329" priority="4590">
      <formula>SEARCH("INTERROTTO",$M252)&gt;0</formula>
    </cfRule>
  </conditionalFormatting>
  <conditionalFormatting sqref="M252">
    <cfRule type="expression" dxfId="12328" priority="4579">
      <formula>SEARCH("IN CORSO",$M252)&gt;0</formula>
    </cfRule>
    <cfRule type="expression" dxfId="12327" priority="4580">
      <formula>SEARCH("CHIUSO",$M252)&gt;0</formula>
    </cfRule>
    <cfRule type="expression" dxfId="12326" priority="4581">
      <formula>SEARCH("EMESSO",$M252)&gt;0</formula>
    </cfRule>
    <cfRule type="expression" dxfId="12325" priority="4582">
      <formula>SEARCH("RICHIESTO",$M252)&gt;0</formula>
    </cfRule>
    <cfRule type="expression" dxfId="12324" priority="4583">
      <formula>SEARCH("DA CHIUDERE",$M252)&gt;0</formula>
    </cfRule>
    <cfRule type="expression" dxfId="12323" priority="4584">
      <formula>SEARCH("INTERROTTO",$M252)&gt;0</formula>
    </cfRule>
  </conditionalFormatting>
  <conditionalFormatting sqref="E251:F251 N251:S251">
    <cfRule type="expression" dxfId="12322" priority="4573">
      <formula>SEARCH("IN CORSO",$M251)&gt;0</formula>
    </cfRule>
    <cfRule type="expression" dxfId="12321" priority="4574">
      <formula>SEARCH("CHIUSO",$M251)&gt;0</formula>
    </cfRule>
    <cfRule type="expression" dxfId="12320" priority="4575">
      <formula>SEARCH("EMESSO",$M251)&gt;0</formula>
    </cfRule>
    <cfRule type="expression" dxfId="12319" priority="4576">
      <formula>SEARCH("RICHIESTO",$M251)&gt;0</formula>
    </cfRule>
    <cfRule type="expression" dxfId="12318" priority="4577">
      <formula>SEARCH("DA CHIUDERE",$M251)&gt;0</formula>
    </cfRule>
    <cfRule type="expression" dxfId="12317" priority="4578">
      <formula>SEARCH("INTERROTTO",$M251)&gt;0</formula>
    </cfRule>
  </conditionalFormatting>
  <conditionalFormatting sqref="G251">
    <cfRule type="expression" dxfId="12316" priority="4567">
      <formula>SEARCH("IN CORSO",$M251)&gt;0</formula>
    </cfRule>
    <cfRule type="expression" dxfId="12315" priority="4568">
      <formula>SEARCH("CHIUSO",$M251)&gt;0</formula>
    </cfRule>
    <cfRule type="expression" dxfId="12314" priority="4569">
      <formula>SEARCH("EMESSO",$M251)&gt;0</formula>
    </cfRule>
    <cfRule type="expression" dxfId="12313" priority="4570">
      <formula>SEARCH("RICHIESTO",$M251)&gt;0</formula>
    </cfRule>
    <cfRule type="expression" dxfId="12312" priority="4571">
      <formula>SEARCH("DA CHIUDERE",$M251)&gt;0</formula>
    </cfRule>
    <cfRule type="expression" dxfId="12311" priority="4572">
      <formula>SEARCH("INTERROTTO",$M251)&gt;0</formula>
    </cfRule>
  </conditionalFormatting>
  <conditionalFormatting sqref="M251">
    <cfRule type="expression" dxfId="12310" priority="4561">
      <formula>SEARCH("IN CORSO",$M251)&gt;0</formula>
    </cfRule>
    <cfRule type="expression" dxfId="12309" priority="4562">
      <formula>SEARCH("CHIUSO",$M251)&gt;0</formula>
    </cfRule>
    <cfRule type="expression" dxfId="12308" priority="4563">
      <formula>SEARCH("EMESSO",$M251)&gt;0</formula>
    </cfRule>
    <cfRule type="expression" dxfId="12307" priority="4564">
      <formula>SEARCH("RICHIESTO",$M251)&gt;0</formula>
    </cfRule>
    <cfRule type="expression" dxfId="12306" priority="4565">
      <formula>SEARCH("DA CHIUDERE",$M251)&gt;0</formula>
    </cfRule>
    <cfRule type="expression" dxfId="12305" priority="4566">
      <formula>SEARCH("INTERROTTO",$M251)&gt;0</formula>
    </cfRule>
  </conditionalFormatting>
  <conditionalFormatting sqref="E250:F250 N250:S250">
    <cfRule type="expression" dxfId="12304" priority="4555">
      <formula>SEARCH("IN CORSO",$M250)&gt;0</formula>
    </cfRule>
    <cfRule type="expression" dxfId="12303" priority="4556">
      <formula>SEARCH("CHIUSO",$M250)&gt;0</formula>
    </cfRule>
    <cfRule type="expression" dxfId="12302" priority="4557">
      <formula>SEARCH("EMESSO",$M250)&gt;0</formula>
    </cfRule>
    <cfRule type="expression" dxfId="12301" priority="4558">
      <formula>SEARCH("RICHIESTO",$M250)&gt;0</formula>
    </cfRule>
    <cfRule type="expression" dxfId="12300" priority="4559">
      <formula>SEARCH("DA CHIUDERE",$M250)&gt;0</formula>
    </cfRule>
    <cfRule type="expression" dxfId="12299" priority="4560">
      <formula>SEARCH("INTERROTTO",$M250)&gt;0</formula>
    </cfRule>
  </conditionalFormatting>
  <conditionalFormatting sqref="G250">
    <cfRule type="expression" dxfId="12298" priority="4549">
      <formula>SEARCH("IN CORSO",$M250)&gt;0</formula>
    </cfRule>
    <cfRule type="expression" dxfId="12297" priority="4550">
      <formula>SEARCH("CHIUSO",$M250)&gt;0</formula>
    </cfRule>
    <cfRule type="expression" dxfId="12296" priority="4551">
      <formula>SEARCH("EMESSO",$M250)&gt;0</formula>
    </cfRule>
    <cfRule type="expression" dxfId="12295" priority="4552">
      <formula>SEARCH("RICHIESTO",$M250)&gt;0</formula>
    </cfRule>
    <cfRule type="expression" dxfId="12294" priority="4553">
      <formula>SEARCH("DA CHIUDERE",$M250)&gt;0</formula>
    </cfRule>
    <cfRule type="expression" dxfId="12293" priority="4554">
      <formula>SEARCH("INTERROTTO",$M250)&gt;0</formula>
    </cfRule>
  </conditionalFormatting>
  <conditionalFormatting sqref="M250">
    <cfRule type="expression" dxfId="12292" priority="4543">
      <formula>SEARCH("IN CORSO",$M250)&gt;0</formula>
    </cfRule>
    <cfRule type="expression" dxfId="12291" priority="4544">
      <formula>SEARCH("CHIUSO",$M250)&gt;0</formula>
    </cfRule>
    <cfRule type="expression" dxfId="12290" priority="4545">
      <formula>SEARCH("EMESSO",$M250)&gt;0</formula>
    </cfRule>
    <cfRule type="expression" dxfId="12289" priority="4546">
      <formula>SEARCH("RICHIESTO",$M250)&gt;0</formula>
    </cfRule>
    <cfRule type="expression" dxfId="12288" priority="4547">
      <formula>SEARCH("DA CHIUDERE",$M250)&gt;0</formula>
    </cfRule>
    <cfRule type="expression" dxfId="12287" priority="4548">
      <formula>SEARCH("INTERROTTO",$M250)&gt;0</formula>
    </cfRule>
  </conditionalFormatting>
  <conditionalFormatting sqref="E249:F249 N249:S249">
    <cfRule type="expression" dxfId="12286" priority="4537">
      <formula>SEARCH("IN CORSO",$M249)&gt;0</formula>
    </cfRule>
    <cfRule type="expression" dxfId="12285" priority="4538">
      <formula>SEARCH("CHIUSO",$M249)&gt;0</formula>
    </cfRule>
    <cfRule type="expression" dxfId="12284" priority="4539">
      <formula>SEARCH("EMESSO",$M249)&gt;0</formula>
    </cfRule>
    <cfRule type="expression" dxfId="12283" priority="4540">
      <formula>SEARCH("RICHIESTO",$M249)&gt;0</formula>
    </cfRule>
    <cfRule type="expression" dxfId="12282" priority="4541">
      <formula>SEARCH("DA CHIUDERE",$M249)&gt;0</formula>
    </cfRule>
    <cfRule type="expression" dxfId="12281" priority="4542">
      <formula>SEARCH("INTERROTTO",$M249)&gt;0</formula>
    </cfRule>
  </conditionalFormatting>
  <conditionalFormatting sqref="G249">
    <cfRule type="expression" dxfId="12280" priority="4531">
      <formula>SEARCH("IN CORSO",$M249)&gt;0</formula>
    </cfRule>
    <cfRule type="expression" dxfId="12279" priority="4532">
      <formula>SEARCH("CHIUSO",$M249)&gt;0</formula>
    </cfRule>
    <cfRule type="expression" dxfId="12278" priority="4533">
      <formula>SEARCH("EMESSO",$M249)&gt;0</formula>
    </cfRule>
    <cfRule type="expression" dxfId="12277" priority="4534">
      <formula>SEARCH("RICHIESTO",$M249)&gt;0</formula>
    </cfRule>
    <cfRule type="expression" dxfId="12276" priority="4535">
      <formula>SEARCH("DA CHIUDERE",$M249)&gt;0</formula>
    </cfRule>
    <cfRule type="expression" dxfId="12275" priority="4536">
      <formula>SEARCH("INTERROTTO",$M249)&gt;0</formula>
    </cfRule>
  </conditionalFormatting>
  <conditionalFormatting sqref="M249">
    <cfRule type="expression" dxfId="12274" priority="4525">
      <formula>SEARCH("IN CORSO",$M249)&gt;0</formula>
    </cfRule>
    <cfRule type="expression" dxfId="12273" priority="4526">
      <formula>SEARCH("CHIUSO",$M249)&gt;0</formula>
    </cfRule>
    <cfRule type="expression" dxfId="12272" priority="4527">
      <formula>SEARCH("EMESSO",$M249)&gt;0</formula>
    </cfRule>
    <cfRule type="expression" dxfId="12271" priority="4528">
      <formula>SEARCH("RICHIESTO",$M249)&gt;0</formula>
    </cfRule>
    <cfRule type="expression" dxfId="12270" priority="4529">
      <formula>SEARCH("DA CHIUDERE",$M249)&gt;0</formula>
    </cfRule>
    <cfRule type="expression" dxfId="12269" priority="4530">
      <formula>SEARCH("INTERROTTO",$M249)&gt;0</formula>
    </cfRule>
  </conditionalFormatting>
  <conditionalFormatting sqref="E248:F248 N248:S248">
    <cfRule type="expression" dxfId="12268" priority="4519">
      <formula>SEARCH("IN CORSO",$M248)&gt;0</formula>
    </cfRule>
    <cfRule type="expression" dxfId="12267" priority="4520">
      <formula>SEARCH("CHIUSO",$M248)&gt;0</formula>
    </cfRule>
    <cfRule type="expression" dxfId="12266" priority="4521">
      <formula>SEARCH("EMESSO",$M248)&gt;0</formula>
    </cfRule>
    <cfRule type="expression" dxfId="12265" priority="4522">
      <formula>SEARCH("RICHIESTO",$M248)&gt;0</formula>
    </cfRule>
    <cfRule type="expression" dxfId="12264" priority="4523">
      <formula>SEARCH("DA CHIUDERE",$M248)&gt;0</formula>
    </cfRule>
    <cfRule type="expression" dxfId="12263" priority="4524">
      <formula>SEARCH("INTERROTTO",$M248)&gt;0</formula>
    </cfRule>
  </conditionalFormatting>
  <conditionalFormatting sqref="G248">
    <cfRule type="expression" dxfId="12262" priority="4513">
      <formula>SEARCH("IN CORSO",$M248)&gt;0</formula>
    </cfRule>
    <cfRule type="expression" dxfId="12261" priority="4514">
      <formula>SEARCH("CHIUSO",$M248)&gt;0</formula>
    </cfRule>
    <cfRule type="expression" dxfId="12260" priority="4515">
      <formula>SEARCH("EMESSO",$M248)&gt;0</formula>
    </cfRule>
    <cfRule type="expression" dxfId="12259" priority="4516">
      <formula>SEARCH("RICHIESTO",$M248)&gt;0</formula>
    </cfRule>
    <cfRule type="expression" dxfId="12258" priority="4517">
      <formula>SEARCH("DA CHIUDERE",$M248)&gt;0</formula>
    </cfRule>
    <cfRule type="expression" dxfId="12257" priority="4518">
      <formula>SEARCH("INTERROTTO",$M248)&gt;0</formula>
    </cfRule>
  </conditionalFormatting>
  <conditionalFormatting sqref="M248">
    <cfRule type="expression" dxfId="12256" priority="4507">
      <formula>SEARCH("IN CORSO",$M248)&gt;0</formula>
    </cfRule>
    <cfRule type="expression" dxfId="12255" priority="4508">
      <formula>SEARCH("CHIUSO",$M248)&gt;0</formula>
    </cfRule>
    <cfRule type="expression" dxfId="12254" priority="4509">
      <formula>SEARCH("EMESSO",$M248)&gt;0</formula>
    </cfRule>
    <cfRule type="expression" dxfId="12253" priority="4510">
      <formula>SEARCH("RICHIESTO",$M248)&gt;0</formula>
    </cfRule>
    <cfRule type="expression" dxfId="12252" priority="4511">
      <formula>SEARCH("DA CHIUDERE",$M248)&gt;0</formula>
    </cfRule>
    <cfRule type="expression" dxfId="12251" priority="4512">
      <formula>SEARCH("INTERROTTO",$M248)&gt;0</formula>
    </cfRule>
  </conditionalFormatting>
  <conditionalFormatting sqref="E247:F247 N247:S247">
    <cfRule type="expression" dxfId="12250" priority="4501">
      <formula>SEARCH("IN CORSO",$M247)&gt;0</formula>
    </cfRule>
    <cfRule type="expression" dxfId="12249" priority="4502">
      <formula>SEARCH("CHIUSO",$M247)&gt;0</formula>
    </cfRule>
    <cfRule type="expression" dxfId="12248" priority="4503">
      <formula>SEARCH("EMESSO",$M247)&gt;0</formula>
    </cfRule>
    <cfRule type="expression" dxfId="12247" priority="4504">
      <formula>SEARCH("RICHIESTO",$M247)&gt;0</formula>
    </cfRule>
    <cfRule type="expression" dxfId="12246" priority="4505">
      <formula>SEARCH("DA CHIUDERE",$M247)&gt;0</formula>
    </cfRule>
    <cfRule type="expression" dxfId="12245" priority="4506">
      <formula>SEARCH("INTERROTTO",$M247)&gt;0</formula>
    </cfRule>
  </conditionalFormatting>
  <conditionalFormatting sqref="G247">
    <cfRule type="expression" dxfId="12244" priority="4495">
      <formula>SEARCH("IN CORSO",$M247)&gt;0</formula>
    </cfRule>
    <cfRule type="expression" dxfId="12243" priority="4496">
      <formula>SEARCH("CHIUSO",$M247)&gt;0</formula>
    </cfRule>
    <cfRule type="expression" dxfId="12242" priority="4497">
      <formula>SEARCH("EMESSO",$M247)&gt;0</formula>
    </cfRule>
    <cfRule type="expression" dxfId="12241" priority="4498">
      <formula>SEARCH("RICHIESTO",$M247)&gt;0</formula>
    </cfRule>
    <cfRule type="expression" dxfId="12240" priority="4499">
      <formula>SEARCH("DA CHIUDERE",$M247)&gt;0</formula>
    </cfRule>
    <cfRule type="expression" dxfId="12239" priority="4500">
      <formula>SEARCH("INTERROTTO",$M247)&gt;0</formula>
    </cfRule>
  </conditionalFormatting>
  <conditionalFormatting sqref="M247">
    <cfRule type="expression" dxfId="12238" priority="4489">
      <formula>SEARCH("IN CORSO",$M247)&gt;0</formula>
    </cfRule>
    <cfRule type="expression" dxfId="12237" priority="4490">
      <formula>SEARCH("CHIUSO",$M247)&gt;0</formula>
    </cfRule>
    <cfRule type="expression" dxfId="12236" priority="4491">
      <formula>SEARCH("EMESSO",$M247)&gt;0</formula>
    </cfRule>
    <cfRule type="expression" dxfId="12235" priority="4492">
      <formula>SEARCH("RICHIESTO",$M247)&gt;0</formula>
    </cfRule>
    <cfRule type="expression" dxfId="12234" priority="4493">
      <formula>SEARCH("DA CHIUDERE",$M247)&gt;0</formula>
    </cfRule>
    <cfRule type="expression" dxfId="12233" priority="4494">
      <formula>SEARCH("INTERROTTO",$M247)&gt;0</formula>
    </cfRule>
  </conditionalFormatting>
  <conditionalFormatting sqref="E246:F246 N246:S246">
    <cfRule type="expression" dxfId="12232" priority="4483">
      <formula>SEARCH("IN CORSO",$M246)&gt;0</formula>
    </cfRule>
    <cfRule type="expression" dxfId="12231" priority="4484">
      <formula>SEARCH("CHIUSO",$M246)&gt;0</formula>
    </cfRule>
    <cfRule type="expression" dxfId="12230" priority="4485">
      <formula>SEARCH("EMESSO",$M246)&gt;0</formula>
    </cfRule>
    <cfRule type="expression" dxfId="12229" priority="4486">
      <formula>SEARCH("RICHIESTO",$M246)&gt;0</formula>
    </cfRule>
    <cfRule type="expression" dxfId="12228" priority="4487">
      <formula>SEARCH("DA CHIUDERE",$M246)&gt;0</formula>
    </cfRule>
    <cfRule type="expression" dxfId="12227" priority="4488">
      <formula>SEARCH("INTERROTTO",$M246)&gt;0</formula>
    </cfRule>
  </conditionalFormatting>
  <conditionalFormatting sqref="G246">
    <cfRule type="expression" dxfId="12226" priority="4477">
      <formula>SEARCH("IN CORSO",$M246)&gt;0</formula>
    </cfRule>
    <cfRule type="expression" dxfId="12225" priority="4478">
      <formula>SEARCH("CHIUSO",$M246)&gt;0</formula>
    </cfRule>
    <cfRule type="expression" dxfId="12224" priority="4479">
      <formula>SEARCH("EMESSO",$M246)&gt;0</formula>
    </cfRule>
    <cfRule type="expression" dxfId="12223" priority="4480">
      <formula>SEARCH("RICHIESTO",$M246)&gt;0</formula>
    </cfRule>
    <cfRule type="expression" dxfId="12222" priority="4481">
      <formula>SEARCH("DA CHIUDERE",$M246)&gt;0</formula>
    </cfRule>
    <cfRule type="expression" dxfId="12221" priority="4482">
      <formula>SEARCH("INTERROTTO",$M246)&gt;0</formula>
    </cfRule>
  </conditionalFormatting>
  <conditionalFormatting sqref="M246">
    <cfRule type="expression" dxfId="12220" priority="4471">
      <formula>SEARCH("IN CORSO",$M246)&gt;0</formula>
    </cfRule>
    <cfRule type="expression" dxfId="12219" priority="4472">
      <formula>SEARCH("CHIUSO",$M246)&gt;0</formula>
    </cfRule>
    <cfRule type="expression" dxfId="12218" priority="4473">
      <formula>SEARCH("EMESSO",$M246)&gt;0</formula>
    </cfRule>
    <cfRule type="expression" dxfId="12217" priority="4474">
      <formula>SEARCH("RICHIESTO",$M246)&gt;0</formula>
    </cfRule>
    <cfRule type="expression" dxfId="12216" priority="4475">
      <formula>SEARCH("DA CHIUDERE",$M246)&gt;0</formula>
    </cfRule>
    <cfRule type="expression" dxfId="12215" priority="4476">
      <formula>SEARCH("INTERROTTO",$M246)&gt;0</formula>
    </cfRule>
  </conditionalFormatting>
  <conditionalFormatting sqref="E245:F245 N245:S245">
    <cfRule type="expression" dxfId="12214" priority="4465">
      <formula>SEARCH("IN CORSO",$M245)&gt;0</formula>
    </cfRule>
    <cfRule type="expression" dxfId="12213" priority="4466">
      <formula>SEARCH("CHIUSO",$M245)&gt;0</formula>
    </cfRule>
    <cfRule type="expression" dxfId="12212" priority="4467">
      <formula>SEARCH("EMESSO",$M245)&gt;0</formula>
    </cfRule>
    <cfRule type="expression" dxfId="12211" priority="4468">
      <formula>SEARCH("RICHIESTO",$M245)&gt;0</formula>
    </cfRule>
    <cfRule type="expression" dxfId="12210" priority="4469">
      <formula>SEARCH("DA CHIUDERE",$M245)&gt;0</formula>
    </cfRule>
    <cfRule type="expression" dxfId="12209" priority="4470">
      <formula>SEARCH("INTERROTTO",$M245)&gt;0</formula>
    </cfRule>
  </conditionalFormatting>
  <conditionalFormatting sqref="G245">
    <cfRule type="expression" dxfId="12208" priority="4459">
      <formula>SEARCH("IN CORSO",$M245)&gt;0</formula>
    </cfRule>
    <cfRule type="expression" dxfId="12207" priority="4460">
      <formula>SEARCH("CHIUSO",$M245)&gt;0</formula>
    </cfRule>
    <cfRule type="expression" dxfId="12206" priority="4461">
      <formula>SEARCH("EMESSO",$M245)&gt;0</formula>
    </cfRule>
    <cfRule type="expression" dxfId="12205" priority="4462">
      <formula>SEARCH("RICHIESTO",$M245)&gt;0</formula>
    </cfRule>
    <cfRule type="expression" dxfId="12204" priority="4463">
      <formula>SEARCH("DA CHIUDERE",$M245)&gt;0</formula>
    </cfRule>
    <cfRule type="expression" dxfId="12203" priority="4464">
      <formula>SEARCH("INTERROTTO",$M245)&gt;0</formula>
    </cfRule>
  </conditionalFormatting>
  <conditionalFormatting sqref="M245">
    <cfRule type="expression" dxfId="12202" priority="4453">
      <formula>SEARCH("IN CORSO",$M245)&gt;0</formula>
    </cfRule>
    <cfRule type="expression" dxfId="12201" priority="4454">
      <formula>SEARCH("CHIUSO",$M245)&gt;0</formula>
    </cfRule>
    <cfRule type="expression" dxfId="12200" priority="4455">
      <formula>SEARCH("EMESSO",$M245)&gt;0</formula>
    </cfRule>
    <cfRule type="expression" dxfId="12199" priority="4456">
      <formula>SEARCH("RICHIESTO",$M245)&gt;0</formula>
    </cfRule>
    <cfRule type="expression" dxfId="12198" priority="4457">
      <formula>SEARCH("DA CHIUDERE",$M245)&gt;0</formula>
    </cfRule>
    <cfRule type="expression" dxfId="12197" priority="4458">
      <formula>SEARCH("INTERROTTO",$M245)&gt;0</formula>
    </cfRule>
  </conditionalFormatting>
  <conditionalFormatting sqref="E244:F244 N244:S244">
    <cfRule type="expression" dxfId="12196" priority="4447">
      <formula>SEARCH("IN CORSO",$M244)&gt;0</formula>
    </cfRule>
    <cfRule type="expression" dxfId="12195" priority="4448">
      <formula>SEARCH("CHIUSO",$M244)&gt;0</formula>
    </cfRule>
    <cfRule type="expression" dxfId="12194" priority="4449">
      <formula>SEARCH("EMESSO",$M244)&gt;0</formula>
    </cfRule>
    <cfRule type="expression" dxfId="12193" priority="4450">
      <formula>SEARCH("RICHIESTO",$M244)&gt;0</formula>
    </cfRule>
    <cfRule type="expression" dxfId="12192" priority="4451">
      <formula>SEARCH("DA CHIUDERE",$M244)&gt;0</formula>
    </cfRule>
    <cfRule type="expression" dxfId="12191" priority="4452">
      <formula>SEARCH("INTERROTTO",$M244)&gt;0</formula>
    </cfRule>
  </conditionalFormatting>
  <conditionalFormatting sqref="G244">
    <cfRule type="expression" dxfId="12190" priority="4441">
      <formula>SEARCH("IN CORSO",$M244)&gt;0</formula>
    </cfRule>
    <cfRule type="expression" dxfId="12189" priority="4442">
      <formula>SEARCH("CHIUSO",$M244)&gt;0</formula>
    </cfRule>
    <cfRule type="expression" dxfId="12188" priority="4443">
      <formula>SEARCH("EMESSO",$M244)&gt;0</formula>
    </cfRule>
    <cfRule type="expression" dxfId="12187" priority="4444">
      <formula>SEARCH("RICHIESTO",$M244)&gt;0</formula>
    </cfRule>
    <cfRule type="expression" dxfId="12186" priority="4445">
      <formula>SEARCH("DA CHIUDERE",$M244)&gt;0</formula>
    </cfRule>
    <cfRule type="expression" dxfId="12185" priority="4446">
      <formula>SEARCH("INTERROTTO",$M244)&gt;0</formula>
    </cfRule>
  </conditionalFormatting>
  <conditionalFormatting sqref="M244">
    <cfRule type="expression" dxfId="12184" priority="4435">
      <formula>SEARCH("IN CORSO",$M244)&gt;0</formula>
    </cfRule>
    <cfRule type="expression" dxfId="12183" priority="4436">
      <formula>SEARCH("CHIUSO",$M244)&gt;0</formula>
    </cfRule>
    <cfRule type="expression" dxfId="12182" priority="4437">
      <formula>SEARCH("EMESSO",$M244)&gt;0</formula>
    </cfRule>
    <cfRule type="expression" dxfId="12181" priority="4438">
      <formula>SEARCH("RICHIESTO",$M244)&gt;0</formula>
    </cfRule>
    <cfRule type="expression" dxfId="12180" priority="4439">
      <formula>SEARCH("DA CHIUDERE",$M244)&gt;0</formula>
    </cfRule>
    <cfRule type="expression" dxfId="12179" priority="4440">
      <formula>SEARCH("INTERROTTO",$M244)&gt;0</formula>
    </cfRule>
  </conditionalFormatting>
  <conditionalFormatting sqref="E243:F243 N243:S243">
    <cfRule type="expression" dxfId="12178" priority="4429">
      <formula>SEARCH("IN CORSO",$M243)&gt;0</formula>
    </cfRule>
    <cfRule type="expression" dxfId="12177" priority="4430">
      <formula>SEARCH("CHIUSO",$M243)&gt;0</formula>
    </cfRule>
    <cfRule type="expression" dxfId="12176" priority="4431">
      <formula>SEARCH("EMESSO",$M243)&gt;0</formula>
    </cfRule>
    <cfRule type="expression" dxfId="12175" priority="4432">
      <formula>SEARCH("RICHIESTO",$M243)&gt;0</formula>
    </cfRule>
    <cfRule type="expression" dxfId="12174" priority="4433">
      <formula>SEARCH("DA CHIUDERE",$M243)&gt;0</formula>
    </cfRule>
    <cfRule type="expression" dxfId="12173" priority="4434">
      <formula>SEARCH("INTERROTTO",$M243)&gt;0</formula>
    </cfRule>
  </conditionalFormatting>
  <conditionalFormatting sqref="G243">
    <cfRule type="expression" dxfId="12172" priority="4423">
      <formula>SEARCH("IN CORSO",$M243)&gt;0</formula>
    </cfRule>
    <cfRule type="expression" dxfId="12171" priority="4424">
      <formula>SEARCH("CHIUSO",$M243)&gt;0</formula>
    </cfRule>
    <cfRule type="expression" dxfId="12170" priority="4425">
      <formula>SEARCH("EMESSO",$M243)&gt;0</formula>
    </cfRule>
    <cfRule type="expression" dxfId="12169" priority="4426">
      <formula>SEARCH("RICHIESTO",$M243)&gt;0</formula>
    </cfRule>
    <cfRule type="expression" dxfId="12168" priority="4427">
      <formula>SEARCH("DA CHIUDERE",$M243)&gt;0</formula>
    </cfRule>
    <cfRule type="expression" dxfId="12167" priority="4428">
      <formula>SEARCH("INTERROTTO",$M243)&gt;0</formula>
    </cfRule>
  </conditionalFormatting>
  <conditionalFormatting sqref="M243">
    <cfRule type="expression" dxfId="12166" priority="4417">
      <formula>SEARCH("IN CORSO",$M243)&gt;0</formula>
    </cfRule>
    <cfRule type="expression" dxfId="12165" priority="4418">
      <formula>SEARCH("CHIUSO",$M243)&gt;0</formula>
    </cfRule>
    <cfRule type="expression" dxfId="12164" priority="4419">
      <formula>SEARCH("EMESSO",$M243)&gt;0</formula>
    </cfRule>
    <cfRule type="expression" dxfId="12163" priority="4420">
      <formula>SEARCH("RICHIESTO",$M243)&gt;0</formula>
    </cfRule>
    <cfRule type="expression" dxfId="12162" priority="4421">
      <formula>SEARCH("DA CHIUDERE",$M243)&gt;0</formula>
    </cfRule>
    <cfRule type="expression" dxfId="12161" priority="4422">
      <formula>SEARCH("INTERROTTO",$M243)&gt;0</formula>
    </cfRule>
  </conditionalFormatting>
  <conditionalFormatting sqref="E242:F242 N242:S242">
    <cfRule type="expression" dxfId="12160" priority="4411">
      <formula>SEARCH("IN CORSO",$M242)&gt;0</formula>
    </cfRule>
    <cfRule type="expression" dxfId="12159" priority="4412">
      <formula>SEARCH("CHIUSO",$M242)&gt;0</formula>
    </cfRule>
    <cfRule type="expression" dxfId="12158" priority="4413">
      <formula>SEARCH("EMESSO",$M242)&gt;0</formula>
    </cfRule>
    <cfRule type="expression" dxfId="12157" priority="4414">
      <formula>SEARCH("RICHIESTO",$M242)&gt;0</formula>
    </cfRule>
    <cfRule type="expression" dxfId="12156" priority="4415">
      <formula>SEARCH("DA CHIUDERE",$M242)&gt;0</formula>
    </cfRule>
    <cfRule type="expression" dxfId="12155" priority="4416">
      <formula>SEARCH("INTERROTTO",$M242)&gt;0</formula>
    </cfRule>
  </conditionalFormatting>
  <conditionalFormatting sqref="G242">
    <cfRule type="expression" dxfId="12154" priority="4405">
      <formula>SEARCH("IN CORSO",$M242)&gt;0</formula>
    </cfRule>
    <cfRule type="expression" dxfId="12153" priority="4406">
      <formula>SEARCH("CHIUSO",$M242)&gt;0</formula>
    </cfRule>
    <cfRule type="expression" dxfId="12152" priority="4407">
      <formula>SEARCH("EMESSO",$M242)&gt;0</formula>
    </cfRule>
    <cfRule type="expression" dxfId="12151" priority="4408">
      <formula>SEARCH("RICHIESTO",$M242)&gt;0</formula>
    </cfRule>
    <cfRule type="expression" dxfId="12150" priority="4409">
      <formula>SEARCH("DA CHIUDERE",$M242)&gt;0</formula>
    </cfRule>
    <cfRule type="expression" dxfId="12149" priority="4410">
      <formula>SEARCH("INTERROTTO",$M242)&gt;0</formula>
    </cfRule>
  </conditionalFormatting>
  <conditionalFormatting sqref="M242">
    <cfRule type="expression" dxfId="12148" priority="4399">
      <formula>SEARCH("IN CORSO",$M242)&gt;0</formula>
    </cfRule>
    <cfRule type="expression" dxfId="12147" priority="4400">
      <formula>SEARCH("CHIUSO",$M242)&gt;0</formula>
    </cfRule>
    <cfRule type="expression" dxfId="12146" priority="4401">
      <formula>SEARCH("EMESSO",$M242)&gt;0</formula>
    </cfRule>
    <cfRule type="expression" dxfId="12145" priority="4402">
      <formula>SEARCH("RICHIESTO",$M242)&gt;0</formula>
    </cfRule>
    <cfRule type="expression" dxfId="12144" priority="4403">
      <formula>SEARCH("DA CHIUDERE",$M242)&gt;0</formula>
    </cfRule>
    <cfRule type="expression" dxfId="12143" priority="4404">
      <formula>SEARCH("INTERROTTO",$M242)&gt;0</formula>
    </cfRule>
  </conditionalFormatting>
  <conditionalFormatting sqref="E241:F241 N241:S241">
    <cfRule type="expression" dxfId="12142" priority="4393">
      <formula>SEARCH("IN CORSO",$M241)&gt;0</formula>
    </cfRule>
    <cfRule type="expression" dxfId="12141" priority="4394">
      <formula>SEARCH("CHIUSO",$M241)&gt;0</formula>
    </cfRule>
    <cfRule type="expression" dxfId="12140" priority="4395">
      <formula>SEARCH("EMESSO",$M241)&gt;0</formula>
    </cfRule>
    <cfRule type="expression" dxfId="12139" priority="4396">
      <formula>SEARCH("RICHIESTO",$M241)&gt;0</formula>
    </cfRule>
    <cfRule type="expression" dxfId="12138" priority="4397">
      <formula>SEARCH("DA CHIUDERE",$M241)&gt;0</formula>
    </cfRule>
    <cfRule type="expression" dxfId="12137" priority="4398">
      <formula>SEARCH("INTERROTTO",$M241)&gt;0</formula>
    </cfRule>
  </conditionalFormatting>
  <conditionalFormatting sqref="G241">
    <cfRule type="expression" dxfId="12136" priority="4387">
      <formula>SEARCH("IN CORSO",$M241)&gt;0</formula>
    </cfRule>
    <cfRule type="expression" dxfId="12135" priority="4388">
      <formula>SEARCH("CHIUSO",$M241)&gt;0</formula>
    </cfRule>
    <cfRule type="expression" dxfId="12134" priority="4389">
      <formula>SEARCH("EMESSO",$M241)&gt;0</formula>
    </cfRule>
    <cfRule type="expression" dxfId="12133" priority="4390">
      <formula>SEARCH("RICHIESTO",$M241)&gt;0</formula>
    </cfRule>
    <cfRule type="expression" dxfId="12132" priority="4391">
      <formula>SEARCH("DA CHIUDERE",$M241)&gt;0</formula>
    </cfRule>
    <cfRule type="expression" dxfId="12131" priority="4392">
      <formula>SEARCH("INTERROTTO",$M241)&gt;0</formula>
    </cfRule>
  </conditionalFormatting>
  <conditionalFormatting sqref="M241">
    <cfRule type="expression" dxfId="12130" priority="4381">
      <formula>SEARCH("IN CORSO",$M241)&gt;0</formula>
    </cfRule>
    <cfRule type="expression" dxfId="12129" priority="4382">
      <formula>SEARCH("CHIUSO",$M241)&gt;0</formula>
    </cfRule>
    <cfRule type="expression" dxfId="12128" priority="4383">
      <formula>SEARCH("EMESSO",$M241)&gt;0</formula>
    </cfRule>
    <cfRule type="expression" dxfId="12127" priority="4384">
      <formula>SEARCH("RICHIESTO",$M241)&gt;0</formula>
    </cfRule>
    <cfRule type="expression" dxfId="12126" priority="4385">
      <formula>SEARCH("DA CHIUDERE",$M241)&gt;0</formula>
    </cfRule>
    <cfRule type="expression" dxfId="12125" priority="4386">
      <formula>SEARCH("INTERROTTO",$M241)&gt;0</formula>
    </cfRule>
  </conditionalFormatting>
  <conditionalFormatting sqref="E240:F240 N240:S240">
    <cfRule type="expression" dxfId="12124" priority="4375">
      <formula>SEARCH("IN CORSO",$M240)&gt;0</formula>
    </cfRule>
    <cfRule type="expression" dxfId="12123" priority="4376">
      <formula>SEARCH("CHIUSO",$M240)&gt;0</formula>
    </cfRule>
    <cfRule type="expression" dxfId="12122" priority="4377">
      <formula>SEARCH("EMESSO",$M240)&gt;0</formula>
    </cfRule>
    <cfRule type="expression" dxfId="12121" priority="4378">
      <formula>SEARCH("RICHIESTO",$M240)&gt;0</formula>
    </cfRule>
    <cfRule type="expression" dxfId="12120" priority="4379">
      <formula>SEARCH("DA CHIUDERE",$M240)&gt;0</formula>
    </cfRule>
    <cfRule type="expression" dxfId="12119" priority="4380">
      <formula>SEARCH("INTERROTTO",$M240)&gt;0</formula>
    </cfRule>
  </conditionalFormatting>
  <conditionalFormatting sqref="G240">
    <cfRule type="expression" dxfId="12118" priority="4369">
      <formula>SEARCH("IN CORSO",$M240)&gt;0</formula>
    </cfRule>
    <cfRule type="expression" dxfId="12117" priority="4370">
      <formula>SEARCH("CHIUSO",$M240)&gt;0</formula>
    </cfRule>
    <cfRule type="expression" dxfId="12116" priority="4371">
      <formula>SEARCH("EMESSO",$M240)&gt;0</formula>
    </cfRule>
    <cfRule type="expression" dxfId="12115" priority="4372">
      <formula>SEARCH("RICHIESTO",$M240)&gt;0</formula>
    </cfRule>
    <cfRule type="expression" dxfId="12114" priority="4373">
      <formula>SEARCH("DA CHIUDERE",$M240)&gt;0</formula>
    </cfRule>
    <cfRule type="expression" dxfId="12113" priority="4374">
      <formula>SEARCH("INTERROTTO",$M240)&gt;0</formula>
    </cfRule>
  </conditionalFormatting>
  <conditionalFormatting sqref="M240">
    <cfRule type="expression" dxfId="12112" priority="4363">
      <formula>SEARCH("IN CORSO",$M240)&gt;0</formula>
    </cfRule>
    <cfRule type="expression" dxfId="12111" priority="4364">
      <formula>SEARCH("CHIUSO",$M240)&gt;0</formula>
    </cfRule>
    <cfRule type="expression" dxfId="12110" priority="4365">
      <formula>SEARCH("EMESSO",$M240)&gt;0</formula>
    </cfRule>
    <cfRule type="expression" dxfId="12109" priority="4366">
      <formula>SEARCH("RICHIESTO",$M240)&gt;0</formula>
    </cfRule>
    <cfRule type="expression" dxfId="12108" priority="4367">
      <formula>SEARCH("DA CHIUDERE",$M240)&gt;0</formula>
    </cfRule>
    <cfRule type="expression" dxfId="12107" priority="4368">
      <formula>SEARCH("INTERROTTO",$M240)&gt;0</formula>
    </cfRule>
  </conditionalFormatting>
  <conditionalFormatting sqref="E239:F239 N239:S239">
    <cfRule type="expression" dxfId="12106" priority="4357">
      <formula>SEARCH("IN CORSO",$M239)&gt;0</formula>
    </cfRule>
    <cfRule type="expression" dxfId="12105" priority="4358">
      <formula>SEARCH("CHIUSO",$M239)&gt;0</formula>
    </cfRule>
    <cfRule type="expression" dxfId="12104" priority="4359">
      <formula>SEARCH("EMESSO",$M239)&gt;0</formula>
    </cfRule>
    <cfRule type="expression" dxfId="12103" priority="4360">
      <formula>SEARCH("RICHIESTO",$M239)&gt;0</formula>
    </cfRule>
    <cfRule type="expression" dxfId="12102" priority="4361">
      <formula>SEARCH("DA CHIUDERE",$M239)&gt;0</formula>
    </cfRule>
    <cfRule type="expression" dxfId="12101" priority="4362">
      <formula>SEARCH("INTERROTTO",$M239)&gt;0</formula>
    </cfRule>
  </conditionalFormatting>
  <conditionalFormatting sqref="G239">
    <cfRule type="expression" dxfId="12100" priority="4351">
      <formula>SEARCH("IN CORSO",$M239)&gt;0</formula>
    </cfRule>
    <cfRule type="expression" dxfId="12099" priority="4352">
      <formula>SEARCH("CHIUSO",$M239)&gt;0</formula>
    </cfRule>
    <cfRule type="expression" dxfId="12098" priority="4353">
      <formula>SEARCH("EMESSO",$M239)&gt;0</formula>
    </cfRule>
    <cfRule type="expression" dxfId="12097" priority="4354">
      <formula>SEARCH("RICHIESTO",$M239)&gt;0</formula>
    </cfRule>
    <cfRule type="expression" dxfId="12096" priority="4355">
      <formula>SEARCH("DA CHIUDERE",$M239)&gt;0</formula>
    </cfRule>
    <cfRule type="expression" dxfId="12095" priority="4356">
      <formula>SEARCH("INTERROTTO",$M239)&gt;0</formula>
    </cfRule>
  </conditionalFormatting>
  <conditionalFormatting sqref="M239">
    <cfRule type="expression" dxfId="12094" priority="4345">
      <formula>SEARCH("IN CORSO",$M239)&gt;0</formula>
    </cfRule>
    <cfRule type="expression" dxfId="12093" priority="4346">
      <formula>SEARCH("CHIUSO",$M239)&gt;0</formula>
    </cfRule>
    <cfRule type="expression" dxfId="12092" priority="4347">
      <formula>SEARCH("EMESSO",$M239)&gt;0</formula>
    </cfRule>
    <cfRule type="expression" dxfId="12091" priority="4348">
      <formula>SEARCH("RICHIESTO",$M239)&gt;0</formula>
    </cfRule>
    <cfRule type="expression" dxfId="12090" priority="4349">
      <formula>SEARCH("DA CHIUDERE",$M239)&gt;0</formula>
    </cfRule>
    <cfRule type="expression" dxfId="12089" priority="4350">
      <formula>SEARCH("INTERROTTO",$M239)&gt;0</formula>
    </cfRule>
  </conditionalFormatting>
  <conditionalFormatting sqref="E238:F238 N238:S238">
    <cfRule type="expression" dxfId="12088" priority="4339">
      <formula>SEARCH("IN CORSO",$M238)&gt;0</formula>
    </cfRule>
    <cfRule type="expression" dxfId="12087" priority="4340">
      <formula>SEARCH("CHIUSO",$M238)&gt;0</formula>
    </cfRule>
    <cfRule type="expression" dxfId="12086" priority="4341">
      <formula>SEARCH("EMESSO",$M238)&gt;0</formula>
    </cfRule>
    <cfRule type="expression" dxfId="12085" priority="4342">
      <formula>SEARCH("RICHIESTO",$M238)&gt;0</formula>
    </cfRule>
    <cfRule type="expression" dxfId="12084" priority="4343">
      <formula>SEARCH("DA CHIUDERE",$M238)&gt;0</formula>
    </cfRule>
    <cfRule type="expression" dxfId="12083" priority="4344">
      <formula>SEARCH("INTERROTTO",$M238)&gt;0</formula>
    </cfRule>
  </conditionalFormatting>
  <conditionalFormatting sqref="G238">
    <cfRule type="expression" dxfId="12082" priority="4333">
      <formula>SEARCH("IN CORSO",$M238)&gt;0</formula>
    </cfRule>
    <cfRule type="expression" dxfId="12081" priority="4334">
      <formula>SEARCH("CHIUSO",$M238)&gt;0</formula>
    </cfRule>
    <cfRule type="expression" dxfId="12080" priority="4335">
      <formula>SEARCH("EMESSO",$M238)&gt;0</formula>
    </cfRule>
    <cfRule type="expression" dxfId="12079" priority="4336">
      <formula>SEARCH("RICHIESTO",$M238)&gt;0</formula>
    </cfRule>
    <cfRule type="expression" dxfId="12078" priority="4337">
      <formula>SEARCH("DA CHIUDERE",$M238)&gt;0</formula>
    </cfRule>
    <cfRule type="expression" dxfId="12077" priority="4338">
      <formula>SEARCH("INTERROTTO",$M238)&gt;0</formula>
    </cfRule>
  </conditionalFormatting>
  <conditionalFormatting sqref="M238">
    <cfRule type="expression" dxfId="12076" priority="4327">
      <formula>SEARCH("IN CORSO",$M238)&gt;0</formula>
    </cfRule>
    <cfRule type="expression" dxfId="12075" priority="4328">
      <formula>SEARCH("CHIUSO",$M238)&gt;0</formula>
    </cfRule>
    <cfRule type="expression" dxfId="12074" priority="4329">
      <formula>SEARCH("EMESSO",$M238)&gt;0</formula>
    </cfRule>
    <cfRule type="expression" dxfId="12073" priority="4330">
      <formula>SEARCH("RICHIESTO",$M238)&gt;0</formula>
    </cfRule>
    <cfRule type="expression" dxfId="12072" priority="4331">
      <formula>SEARCH("DA CHIUDERE",$M238)&gt;0</formula>
    </cfRule>
    <cfRule type="expression" dxfId="12071" priority="4332">
      <formula>SEARCH("INTERROTTO",$M238)&gt;0</formula>
    </cfRule>
  </conditionalFormatting>
  <conditionalFormatting sqref="E237:F237 N237:S237">
    <cfRule type="expression" dxfId="12070" priority="4321">
      <formula>SEARCH("IN CORSO",$M237)&gt;0</formula>
    </cfRule>
    <cfRule type="expression" dxfId="12069" priority="4322">
      <formula>SEARCH("CHIUSO",$M237)&gt;0</formula>
    </cfRule>
    <cfRule type="expression" dxfId="12068" priority="4323">
      <formula>SEARCH("EMESSO",$M237)&gt;0</formula>
    </cfRule>
    <cfRule type="expression" dxfId="12067" priority="4324">
      <formula>SEARCH("RICHIESTO",$M237)&gt;0</formula>
    </cfRule>
    <cfRule type="expression" dxfId="12066" priority="4325">
      <formula>SEARCH("DA CHIUDERE",$M237)&gt;0</formula>
    </cfRule>
    <cfRule type="expression" dxfId="12065" priority="4326">
      <formula>SEARCH("INTERROTTO",$M237)&gt;0</formula>
    </cfRule>
  </conditionalFormatting>
  <conditionalFormatting sqref="G237">
    <cfRule type="expression" dxfId="12064" priority="4315">
      <formula>SEARCH("IN CORSO",$M237)&gt;0</formula>
    </cfRule>
    <cfRule type="expression" dxfId="12063" priority="4316">
      <formula>SEARCH("CHIUSO",$M237)&gt;0</formula>
    </cfRule>
    <cfRule type="expression" dxfId="12062" priority="4317">
      <formula>SEARCH("EMESSO",$M237)&gt;0</formula>
    </cfRule>
    <cfRule type="expression" dxfId="12061" priority="4318">
      <formula>SEARCH("RICHIESTO",$M237)&gt;0</formula>
    </cfRule>
    <cfRule type="expression" dxfId="12060" priority="4319">
      <formula>SEARCH("DA CHIUDERE",$M237)&gt;0</formula>
    </cfRule>
    <cfRule type="expression" dxfId="12059" priority="4320">
      <formula>SEARCH("INTERROTTO",$M237)&gt;0</formula>
    </cfRule>
  </conditionalFormatting>
  <conditionalFormatting sqref="M237">
    <cfRule type="expression" dxfId="12058" priority="4309">
      <formula>SEARCH("IN CORSO",$M237)&gt;0</formula>
    </cfRule>
    <cfRule type="expression" dxfId="12057" priority="4310">
      <formula>SEARCH("CHIUSO",$M237)&gt;0</formula>
    </cfRule>
    <cfRule type="expression" dxfId="12056" priority="4311">
      <formula>SEARCH("EMESSO",$M237)&gt;0</formula>
    </cfRule>
    <cfRule type="expression" dxfId="12055" priority="4312">
      <formula>SEARCH("RICHIESTO",$M237)&gt;0</formula>
    </cfRule>
    <cfRule type="expression" dxfId="12054" priority="4313">
      <formula>SEARCH("DA CHIUDERE",$M237)&gt;0</formula>
    </cfRule>
    <cfRule type="expression" dxfId="12053" priority="4314">
      <formula>SEARCH("INTERROTTO",$M237)&gt;0</formula>
    </cfRule>
  </conditionalFormatting>
  <conditionalFormatting sqref="E236:F236 N236:S236">
    <cfRule type="expression" dxfId="12052" priority="4303">
      <formula>SEARCH("IN CORSO",$M236)&gt;0</formula>
    </cfRule>
    <cfRule type="expression" dxfId="12051" priority="4304">
      <formula>SEARCH("CHIUSO",$M236)&gt;0</formula>
    </cfRule>
    <cfRule type="expression" dxfId="12050" priority="4305">
      <formula>SEARCH("EMESSO",$M236)&gt;0</formula>
    </cfRule>
    <cfRule type="expression" dxfId="12049" priority="4306">
      <formula>SEARCH("RICHIESTO",$M236)&gt;0</formula>
    </cfRule>
    <cfRule type="expression" dxfId="12048" priority="4307">
      <formula>SEARCH("DA CHIUDERE",$M236)&gt;0</formula>
    </cfRule>
    <cfRule type="expression" dxfId="12047" priority="4308">
      <formula>SEARCH("INTERROTTO",$M236)&gt;0</formula>
    </cfRule>
  </conditionalFormatting>
  <conditionalFormatting sqref="G236">
    <cfRule type="expression" dxfId="12046" priority="4297">
      <formula>SEARCH("IN CORSO",$M236)&gt;0</formula>
    </cfRule>
    <cfRule type="expression" dxfId="12045" priority="4298">
      <formula>SEARCH("CHIUSO",$M236)&gt;0</formula>
    </cfRule>
    <cfRule type="expression" dxfId="12044" priority="4299">
      <formula>SEARCH("EMESSO",$M236)&gt;0</formula>
    </cfRule>
    <cfRule type="expression" dxfId="12043" priority="4300">
      <formula>SEARCH("RICHIESTO",$M236)&gt;0</formula>
    </cfRule>
    <cfRule type="expression" dxfId="12042" priority="4301">
      <formula>SEARCH("DA CHIUDERE",$M236)&gt;0</formula>
    </cfRule>
    <cfRule type="expression" dxfId="12041" priority="4302">
      <formula>SEARCH("INTERROTTO",$M236)&gt;0</formula>
    </cfRule>
  </conditionalFormatting>
  <conditionalFormatting sqref="M236">
    <cfRule type="expression" dxfId="12040" priority="4291">
      <formula>SEARCH("IN CORSO",$M236)&gt;0</formula>
    </cfRule>
    <cfRule type="expression" dxfId="12039" priority="4292">
      <formula>SEARCH("CHIUSO",$M236)&gt;0</formula>
    </cfRule>
    <cfRule type="expression" dxfId="12038" priority="4293">
      <formula>SEARCH("EMESSO",$M236)&gt;0</formula>
    </cfRule>
    <cfRule type="expression" dxfId="12037" priority="4294">
      <formula>SEARCH("RICHIESTO",$M236)&gt;0</formula>
    </cfRule>
    <cfRule type="expression" dxfId="12036" priority="4295">
      <formula>SEARCH("DA CHIUDERE",$M236)&gt;0</formula>
    </cfRule>
    <cfRule type="expression" dxfId="12035" priority="4296">
      <formula>SEARCH("INTERROTTO",$M236)&gt;0</formula>
    </cfRule>
  </conditionalFormatting>
  <conditionalFormatting sqref="E235:F235 N235:S235">
    <cfRule type="expression" dxfId="12034" priority="4285">
      <formula>SEARCH("IN CORSO",$M235)&gt;0</formula>
    </cfRule>
    <cfRule type="expression" dxfId="12033" priority="4286">
      <formula>SEARCH("CHIUSO",$M235)&gt;0</formula>
    </cfRule>
    <cfRule type="expression" dxfId="12032" priority="4287">
      <formula>SEARCH("EMESSO",$M235)&gt;0</formula>
    </cfRule>
    <cfRule type="expression" dxfId="12031" priority="4288">
      <formula>SEARCH("RICHIESTO",$M235)&gt;0</formula>
    </cfRule>
    <cfRule type="expression" dxfId="12030" priority="4289">
      <formula>SEARCH("DA CHIUDERE",$M235)&gt;0</formula>
    </cfRule>
    <cfRule type="expression" dxfId="12029" priority="4290">
      <formula>SEARCH("INTERROTTO",$M235)&gt;0</formula>
    </cfRule>
  </conditionalFormatting>
  <conditionalFormatting sqref="G235">
    <cfRule type="expression" dxfId="12028" priority="4279">
      <formula>SEARCH("IN CORSO",$M235)&gt;0</formula>
    </cfRule>
    <cfRule type="expression" dxfId="12027" priority="4280">
      <formula>SEARCH("CHIUSO",$M235)&gt;0</formula>
    </cfRule>
    <cfRule type="expression" dxfId="12026" priority="4281">
      <formula>SEARCH("EMESSO",$M235)&gt;0</formula>
    </cfRule>
    <cfRule type="expression" dxfId="12025" priority="4282">
      <formula>SEARCH("RICHIESTO",$M235)&gt;0</formula>
    </cfRule>
    <cfRule type="expression" dxfId="12024" priority="4283">
      <formula>SEARCH("DA CHIUDERE",$M235)&gt;0</formula>
    </cfRule>
    <cfRule type="expression" dxfId="12023" priority="4284">
      <formula>SEARCH("INTERROTTO",$M235)&gt;0</formula>
    </cfRule>
  </conditionalFormatting>
  <conditionalFormatting sqref="M235">
    <cfRule type="expression" dxfId="12022" priority="4273">
      <formula>SEARCH("IN CORSO",$M235)&gt;0</formula>
    </cfRule>
    <cfRule type="expression" dxfId="12021" priority="4274">
      <formula>SEARCH("CHIUSO",$M235)&gt;0</formula>
    </cfRule>
    <cfRule type="expression" dxfId="12020" priority="4275">
      <formula>SEARCH("EMESSO",$M235)&gt;0</formula>
    </cfRule>
    <cfRule type="expression" dxfId="12019" priority="4276">
      <formula>SEARCH("RICHIESTO",$M235)&gt;0</formula>
    </cfRule>
    <cfRule type="expression" dxfId="12018" priority="4277">
      <formula>SEARCH("DA CHIUDERE",$M235)&gt;0</formula>
    </cfRule>
    <cfRule type="expression" dxfId="12017" priority="4278">
      <formula>SEARCH("INTERROTTO",$M235)&gt;0</formula>
    </cfRule>
  </conditionalFormatting>
  <conditionalFormatting sqref="E234:F234 N234:S234">
    <cfRule type="expression" dxfId="12016" priority="4267">
      <formula>SEARCH("IN CORSO",$M234)&gt;0</formula>
    </cfRule>
    <cfRule type="expression" dxfId="12015" priority="4268">
      <formula>SEARCH("CHIUSO",$M234)&gt;0</formula>
    </cfRule>
    <cfRule type="expression" dxfId="12014" priority="4269">
      <formula>SEARCH("EMESSO",$M234)&gt;0</formula>
    </cfRule>
    <cfRule type="expression" dxfId="12013" priority="4270">
      <formula>SEARCH("RICHIESTO",$M234)&gt;0</formula>
    </cfRule>
    <cfRule type="expression" dxfId="12012" priority="4271">
      <formula>SEARCH("DA CHIUDERE",$M234)&gt;0</formula>
    </cfRule>
    <cfRule type="expression" dxfId="12011" priority="4272">
      <formula>SEARCH("INTERROTTO",$M234)&gt;0</formula>
    </cfRule>
  </conditionalFormatting>
  <conditionalFormatting sqref="G234">
    <cfRule type="expression" dxfId="12010" priority="4261">
      <formula>SEARCH("IN CORSO",$M234)&gt;0</formula>
    </cfRule>
    <cfRule type="expression" dxfId="12009" priority="4262">
      <formula>SEARCH("CHIUSO",$M234)&gt;0</formula>
    </cfRule>
    <cfRule type="expression" dxfId="12008" priority="4263">
      <formula>SEARCH("EMESSO",$M234)&gt;0</formula>
    </cfRule>
    <cfRule type="expression" dxfId="12007" priority="4264">
      <formula>SEARCH("RICHIESTO",$M234)&gt;0</formula>
    </cfRule>
    <cfRule type="expression" dxfId="12006" priority="4265">
      <formula>SEARCH("DA CHIUDERE",$M234)&gt;0</formula>
    </cfRule>
    <cfRule type="expression" dxfId="12005" priority="4266">
      <formula>SEARCH("INTERROTTO",$M234)&gt;0</formula>
    </cfRule>
  </conditionalFormatting>
  <conditionalFormatting sqref="M234">
    <cfRule type="expression" dxfId="12004" priority="4255">
      <formula>SEARCH("IN CORSO",$M234)&gt;0</formula>
    </cfRule>
    <cfRule type="expression" dxfId="12003" priority="4256">
      <formula>SEARCH("CHIUSO",$M234)&gt;0</formula>
    </cfRule>
    <cfRule type="expression" dxfId="12002" priority="4257">
      <formula>SEARCH("EMESSO",$M234)&gt;0</formula>
    </cfRule>
    <cfRule type="expression" dxfId="12001" priority="4258">
      <formula>SEARCH("RICHIESTO",$M234)&gt;0</formula>
    </cfRule>
    <cfRule type="expression" dxfId="12000" priority="4259">
      <formula>SEARCH("DA CHIUDERE",$M234)&gt;0</formula>
    </cfRule>
    <cfRule type="expression" dxfId="11999" priority="4260">
      <formula>SEARCH("INTERROTTO",$M234)&gt;0</formula>
    </cfRule>
  </conditionalFormatting>
  <conditionalFormatting sqref="E233:F233 N233:S233">
    <cfRule type="expression" dxfId="11998" priority="4249">
      <formula>SEARCH("IN CORSO",$M233)&gt;0</formula>
    </cfRule>
    <cfRule type="expression" dxfId="11997" priority="4250">
      <formula>SEARCH("CHIUSO",$M233)&gt;0</formula>
    </cfRule>
    <cfRule type="expression" dxfId="11996" priority="4251">
      <formula>SEARCH("EMESSO",$M233)&gt;0</formula>
    </cfRule>
    <cfRule type="expression" dxfId="11995" priority="4252">
      <formula>SEARCH("RICHIESTO",$M233)&gt;0</formula>
    </cfRule>
    <cfRule type="expression" dxfId="11994" priority="4253">
      <formula>SEARCH("DA CHIUDERE",$M233)&gt;0</formula>
    </cfRule>
    <cfRule type="expression" dxfId="11993" priority="4254">
      <formula>SEARCH("INTERROTTO",$M233)&gt;0</formula>
    </cfRule>
  </conditionalFormatting>
  <conditionalFormatting sqref="G233">
    <cfRule type="expression" dxfId="11992" priority="4243">
      <formula>SEARCH("IN CORSO",$M233)&gt;0</formula>
    </cfRule>
    <cfRule type="expression" dxfId="11991" priority="4244">
      <formula>SEARCH("CHIUSO",$M233)&gt;0</formula>
    </cfRule>
    <cfRule type="expression" dxfId="11990" priority="4245">
      <formula>SEARCH("EMESSO",$M233)&gt;0</formula>
    </cfRule>
    <cfRule type="expression" dxfId="11989" priority="4246">
      <formula>SEARCH("RICHIESTO",$M233)&gt;0</formula>
    </cfRule>
    <cfRule type="expression" dxfId="11988" priority="4247">
      <formula>SEARCH("DA CHIUDERE",$M233)&gt;0</formula>
    </cfRule>
    <cfRule type="expression" dxfId="11987" priority="4248">
      <formula>SEARCH("INTERROTTO",$M233)&gt;0</formula>
    </cfRule>
  </conditionalFormatting>
  <conditionalFormatting sqref="M233">
    <cfRule type="expression" dxfId="11986" priority="4237">
      <formula>SEARCH("IN CORSO",$M233)&gt;0</formula>
    </cfRule>
    <cfRule type="expression" dxfId="11985" priority="4238">
      <formula>SEARCH("CHIUSO",$M233)&gt;0</formula>
    </cfRule>
    <cfRule type="expression" dxfId="11984" priority="4239">
      <formula>SEARCH("EMESSO",$M233)&gt;0</formula>
    </cfRule>
    <cfRule type="expression" dxfId="11983" priority="4240">
      <formula>SEARCH("RICHIESTO",$M233)&gt;0</formula>
    </cfRule>
    <cfRule type="expression" dxfId="11982" priority="4241">
      <formula>SEARCH("DA CHIUDERE",$M233)&gt;0</formula>
    </cfRule>
    <cfRule type="expression" dxfId="11981" priority="4242">
      <formula>SEARCH("INTERROTTO",$M233)&gt;0</formula>
    </cfRule>
  </conditionalFormatting>
  <conditionalFormatting sqref="E232:F232 N232:S232">
    <cfRule type="expression" dxfId="11980" priority="4231">
      <formula>SEARCH("IN CORSO",$M232)&gt;0</formula>
    </cfRule>
    <cfRule type="expression" dxfId="11979" priority="4232">
      <formula>SEARCH("CHIUSO",$M232)&gt;0</formula>
    </cfRule>
    <cfRule type="expression" dxfId="11978" priority="4233">
      <formula>SEARCH("EMESSO",$M232)&gt;0</formula>
    </cfRule>
    <cfRule type="expression" dxfId="11977" priority="4234">
      <formula>SEARCH("RICHIESTO",$M232)&gt;0</formula>
    </cfRule>
    <cfRule type="expression" dxfId="11976" priority="4235">
      <formula>SEARCH("DA CHIUDERE",$M232)&gt;0</formula>
    </cfRule>
    <cfRule type="expression" dxfId="11975" priority="4236">
      <formula>SEARCH("INTERROTTO",$M232)&gt;0</formula>
    </cfRule>
  </conditionalFormatting>
  <conditionalFormatting sqref="G232">
    <cfRule type="expression" dxfId="11974" priority="4225">
      <formula>SEARCH("IN CORSO",$M232)&gt;0</formula>
    </cfRule>
    <cfRule type="expression" dxfId="11973" priority="4226">
      <formula>SEARCH("CHIUSO",$M232)&gt;0</formula>
    </cfRule>
    <cfRule type="expression" dxfId="11972" priority="4227">
      <formula>SEARCH("EMESSO",$M232)&gt;0</formula>
    </cfRule>
    <cfRule type="expression" dxfId="11971" priority="4228">
      <formula>SEARCH("RICHIESTO",$M232)&gt;0</formula>
    </cfRule>
    <cfRule type="expression" dxfId="11970" priority="4229">
      <formula>SEARCH("DA CHIUDERE",$M232)&gt;0</formula>
    </cfRule>
    <cfRule type="expression" dxfId="11969" priority="4230">
      <formula>SEARCH("INTERROTTO",$M232)&gt;0</formula>
    </cfRule>
  </conditionalFormatting>
  <conditionalFormatting sqref="M232">
    <cfRule type="expression" dxfId="11968" priority="4219">
      <formula>SEARCH("IN CORSO",$M232)&gt;0</formula>
    </cfRule>
    <cfRule type="expression" dxfId="11967" priority="4220">
      <formula>SEARCH("CHIUSO",$M232)&gt;0</formula>
    </cfRule>
    <cfRule type="expression" dxfId="11966" priority="4221">
      <formula>SEARCH("EMESSO",$M232)&gt;0</formula>
    </cfRule>
    <cfRule type="expression" dxfId="11965" priority="4222">
      <formula>SEARCH("RICHIESTO",$M232)&gt;0</formula>
    </cfRule>
    <cfRule type="expression" dxfId="11964" priority="4223">
      <formula>SEARCH("DA CHIUDERE",$M232)&gt;0</formula>
    </cfRule>
    <cfRule type="expression" dxfId="11963" priority="4224">
      <formula>SEARCH("INTERROTTO",$M232)&gt;0</formula>
    </cfRule>
  </conditionalFormatting>
  <conditionalFormatting sqref="E231:F231 N231:S231">
    <cfRule type="expression" dxfId="11962" priority="4213">
      <formula>SEARCH("IN CORSO",$M231)&gt;0</formula>
    </cfRule>
    <cfRule type="expression" dxfId="11961" priority="4214">
      <formula>SEARCH("CHIUSO",$M231)&gt;0</formula>
    </cfRule>
    <cfRule type="expression" dxfId="11960" priority="4215">
      <formula>SEARCH("EMESSO",$M231)&gt;0</formula>
    </cfRule>
    <cfRule type="expression" dxfId="11959" priority="4216">
      <formula>SEARCH("RICHIESTO",$M231)&gt;0</formula>
    </cfRule>
    <cfRule type="expression" dxfId="11958" priority="4217">
      <formula>SEARCH("DA CHIUDERE",$M231)&gt;0</formula>
    </cfRule>
    <cfRule type="expression" dxfId="11957" priority="4218">
      <formula>SEARCH("INTERROTTO",$M231)&gt;0</formula>
    </cfRule>
  </conditionalFormatting>
  <conditionalFormatting sqref="G231">
    <cfRule type="expression" dxfId="11956" priority="4207">
      <formula>SEARCH("IN CORSO",$M231)&gt;0</formula>
    </cfRule>
    <cfRule type="expression" dxfId="11955" priority="4208">
      <formula>SEARCH("CHIUSO",$M231)&gt;0</formula>
    </cfRule>
    <cfRule type="expression" dxfId="11954" priority="4209">
      <formula>SEARCH("EMESSO",$M231)&gt;0</formula>
    </cfRule>
    <cfRule type="expression" dxfId="11953" priority="4210">
      <formula>SEARCH("RICHIESTO",$M231)&gt;0</formula>
    </cfRule>
    <cfRule type="expression" dxfId="11952" priority="4211">
      <formula>SEARCH("DA CHIUDERE",$M231)&gt;0</formula>
    </cfRule>
    <cfRule type="expression" dxfId="11951" priority="4212">
      <formula>SEARCH("INTERROTTO",$M231)&gt;0</formula>
    </cfRule>
  </conditionalFormatting>
  <conditionalFormatting sqref="M231">
    <cfRule type="expression" dxfId="11950" priority="4201">
      <formula>SEARCH("IN CORSO",$M231)&gt;0</formula>
    </cfRule>
    <cfRule type="expression" dxfId="11949" priority="4202">
      <formula>SEARCH("CHIUSO",$M231)&gt;0</formula>
    </cfRule>
    <cfRule type="expression" dxfId="11948" priority="4203">
      <formula>SEARCH("EMESSO",$M231)&gt;0</formula>
    </cfRule>
    <cfRule type="expression" dxfId="11947" priority="4204">
      <formula>SEARCH("RICHIESTO",$M231)&gt;0</formula>
    </cfRule>
    <cfRule type="expression" dxfId="11946" priority="4205">
      <formula>SEARCH("DA CHIUDERE",$M231)&gt;0</formula>
    </cfRule>
    <cfRule type="expression" dxfId="11945" priority="4206">
      <formula>SEARCH("INTERROTTO",$M231)&gt;0</formula>
    </cfRule>
  </conditionalFormatting>
  <conditionalFormatting sqref="E230:F230 N230:S230">
    <cfRule type="expression" dxfId="11944" priority="4195">
      <formula>SEARCH("IN CORSO",$M230)&gt;0</formula>
    </cfRule>
    <cfRule type="expression" dxfId="11943" priority="4196">
      <formula>SEARCH("CHIUSO",$M230)&gt;0</formula>
    </cfRule>
    <cfRule type="expression" dxfId="11942" priority="4197">
      <formula>SEARCH("EMESSO",$M230)&gt;0</formula>
    </cfRule>
    <cfRule type="expression" dxfId="11941" priority="4198">
      <formula>SEARCH("RICHIESTO",$M230)&gt;0</formula>
    </cfRule>
    <cfRule type="expression" dxfId="11940" priority="4199">
      <formula>SEARCH("DA CHIUDERE",$M230)&gt;0</formula>
    </cfRule>
    <cfRule type="expression" dxfId="11939" priority="4200">
      <formula>SEARCH("INTERROTTO",$M230)&gt;0</formula>
    </cfRule>
  </conditionalFormatting>
  <conditionalFormatting sqref="G230">
    <cfRule type="expression" dxfId="11938" priority="4189">
      <formula>SEARCH("IN CORSO",$M230)&gt;0</formula>
    </cfRule>
    <cfRule type="expression" dxfId="11937" priority="4190">
      <formula>SEARCH("CHIUSO",$M230)&gt;0</formula>
    </cfRule>
    <cfRule type="expression" dxfId="11936" priority="4191">
      <formula>SEARCH("EMESSO",$M230)&gt;0</formula>
    </cfRule>
    <cfRule type="expression" dxfId="11935" priority="4192">
      <formula>SEARCH("RICHIESTO",$M230)&gt;0</formula>
    </cfRule>
    <cfRule type="expression" dxfId="11934" priority="4193">
      <formula>SEARCH("DA CHIUDERE",$M230)&gt;0</formula>
    </cfRule>
    <cfRule type="expression" dxfId="11933" priority="4194">
      <formula>SEARCH("INTERROTTO",$M230)&gt;0</formula>
    </cfRule>
  </conditionalFormatting>
  <conditionalFormatting sqref="M230">
    <cfRule type="expression" dxfId="11932" priority="4183">
      <formula>SEARCH("IN CORSO",$M230)&gt;0</formula>
    </cfRule>
    <cfRule type="expression" dxfId="11931" priority="4184">
      <formula>SEARCH("CHIUSO",$M230)&gt;0</formula>
    </cfRule>
    <cfRule type="expression" dxfId="11930" priority="4185">
      <formula>SEARCH("EMESSO",$M230)&gt;0</formula>
    </cfRule>
    <cfRule type="expression" dxfId="11929" priority="4186">
      <formula>SEARCH("RICHIESTO",$M230)&gt;0</formula>
    </cfRule>
    <cfRule type="expression" dxfId="11928" priority="4187">
      <formula>SEARCH("DA CHIUDERE",$M230)&gt;0</formula>
    </cfRule>
    <cfRule type="expression" dxfId="11927" priority="4188">
      <formula>SEARCH("INTERROTTO",$M230)&gt;0</formula>
    </cfRule>
  </conditionalFormatting>
  <conditionalFormatting sqref="E229:F229 N229:S229">
    <cfRule type="expression" dxfId="11926" priority="4177">
      <formula>SEARCH("IN CORSO",$M229)&gt;0</formula>
    </cfRule>
    <cfRule type="expression" dxfId="11925" priority="4178">
      <formula>SEARCH("CHIUSO",$M229)&gt;0</formula>
    </cfRule>
    <cfRule type="expression" dxfId="11924" priority="4179">
      <formula>SEARCH("EMESSO",$M229)&gt;0</formula>
    </cfRule>
    <cfRule type="expression" dxfId="11923" priority="4180">
      <formula>SEARCH("RICHIESTO",$M229)&gt;0</formula>
    </cfRule>
    <cfRule type="expression" dxfId="11922" priority="4181">
      <formula>SEARCH("DA CHIUDERE",$M229)&gt;0</formula>
    </cfRule>
    <cfRule type="expression" dxfId="11921" priority="4182">
      <formula>SEARCH("INTERROTTO",$M229)&gt;0</formula>
    </cfRule>
  </conditionalFormatting>
  <conditionalFormatting sqref="G229">
    <cfRule type="expression" dxfId="11920" priority="4171">
      <formula>SEARCH("IN CORSO",$M229)&gt;0</formula>
    </cfRule>
    <cfRule type="expression" dxfId="11919" priority="4172">
      <formula>SEARCH("CHIUSO",$M229)&gt;0</formula>
    </cfRule>
    <cfRule type="expression" dxfId="11918" priority="4173">
      <formula>SEARCH("EMESSO",$M229)&gt;0</formula>
    </cfRule>
    <cfRule type="expression" dxfId="11917" priority="4174">
      <formula>SEARCH("RICHIESTO",$M229)&gt;0</formula>
    </cfRule>
    <cfRule type="expression" dxfId="11916" priority="4175">
      <formula>SEARCH("DA CHIUDERE",$M229)&gt;0</formula>
    </cfRule>
    <cfRule type="expression" dxfId="11915" priority="4176">
      <formula>SEARCH("INTERROTTO",$M229)&gt;0</formula>
    </cfRule>
  </conditionalFormatting>
  <conditionalFormatting sqref="M229">
    <cfRule type="expression" dxfId="11914" priority="4165">
      <formula>SEARCH("IN CORSO",$M229)&gt;0</formula>
    </cfRule>
    <cfRule type="expression" dxfId="11913" priority="4166">
      <formula>SEARCH("CHIUSO",$M229)&gt;0</formula>
    </cfRule>
    <cfRule type="expression" dxfId="11912" priority="4167">
      <formula>SEARCH("EMESSO",$M229)&gt;0</formula>
    </cfRule>
    <cfRule type="expression" dxfId="11911" priority="4168">
      <formula>SEARCH("RICHIESTO",$M229)&gt;0</formula>
    </cfRule>
    <cfRule type="expression" dxfId="11910" priority="4169">
      <formula>SEARCH("DA CHIUDERE",$M229)&gt;0</formula>
    </cfRule>
    <cfRule type="expression" dxfId="11909" priority="4170">
      <formula>SEARCH("INTERROTTO",$M229)&gt;0</formula>
    </cfRule>
  </conditionalFormatting>
  <conditionalFormatting sqref="E228:F228 N228:S228">
    <cfRule type="expression" dxfId="11908" priority="4159">
      <formula>SEARCH("IN CORSO",$M228)&gt;0</formula>
    </cfRule>
    <cfRule type="expression" dxfId="11907" priority="4160">
      <formula>SEARCH("CHIUSO",$M228)&gt;0</formula>
    </cfRule>
    <cfRule type="expression" dxfId="11906" priority="4161">
      <formula>SEARCH("EMESSO",$M228)&gt;0</formula>
    </cfRule>
    <cfRule type="expression" dxfId="11905" priority="4162">
      <formula>SEARCH("RICHIESTO",$M228)&gt;0</formula>
    </cfRule>
    <cfRule type="expression" dxfId="11904" priority="4163">
      <formula>SEARCH("DA CHIUDERE",$M228)&gt;0</formula>
    </cfRule>
    <cfRule type="expression" dxfId="11903" priority="4164">
      <formula>SEARCH("INTERROTTO",$M228)&gt;0</formula>
    </cfRule>
  </conditionalFormatting>
  <conditionalFormatting sqref="G228">
    <cfRule type="expression" dxfId="11902" priority="4153">
      <formula>SEARCH("IN CORSO",$M228)&gt;0</formula>
    </cfRule>
    <cfRule type="expression" dxfId="11901" priority="4154">
      <formula>SEARCH("CHIUSO",$M228)&gt;0</formula>
    </cfRule>
    <cfRule type="expression" dxfId="11900" priority="4155">
      <formula>SEARCH("EMESSO",$M228)&gt;0</formula>
    </cfRule>
    <cfRule type="expression" dxfId="11899" priority="4156">
      <formula>SEARCH("RICHIESTO",$M228)&gt;0</formula>
    </cfRule>
    <cfRule type="expression" dxfId="11898" priority="4157">
      <formula>SEARCH("DA CHIUDERE",$M228)&gt;0</formula>
    </cfRule>
    <cfRule type="expression" dxfId="11897" priority="4158">
      <formula>SEARCH("INTERROTTO",$M228)&gt;0</formula>
    </cfRule>
  </conditionalFormatting>
  <conditionalFormatting sqref="M228">
    <cfRule type="expression" dxfId="11896" priority="4147">
      <formula>SEARCH("IN CORSO",$M228)&gt;0</formula>
    </cfRule>
    <cfRule type="expression" dxfId="11895" priority="4148">
      <formula>SEARCH("CHIUSO",$M228)&gt;0</formula>
    </cfRule>
    <cfRule type="expression" dxfId="11894" priority="4149">
      <formula>SEARCH("EMESSO",$M228)&gt;0</formula>
    </cfRule>
    <cfRule type="expression" dxfId="11893" priority="4150">
      <formula>SEARCH("RICHIESTO",$M228)&gt;0</formula>
    </cfRule>
    <cfRule type="expression" dxfId="11892" priority="4151">
      <formula>SEARCH("DA CHIUDERE",$M228)&gt;0</formula>
    </cfRule>
    <cfRule type="expression" dxfId="11891" priority="4152">
      <formula>SEARCH("INTERROTTO",$M228)&gt;0</formula>
    </cfRule>
  </conditionalFormatting>
  <conditionalFormatting sqref="E227:F227 N227:S227">
    <cfRule type="expression" dxfId="11890" priority="4141">
      <formula>SEARCH("IN CORSO",$M227)&gt;0</formula>
    </cfRule>
    <cfRule type="expression" dxfId="11889" priority="4142">
      <formula>SEARCH("CHIUSO",$M227)&gt;0</formula>
    </cfRule>
    <cfRule type="expression" dxfId="11888" priority="4143">
      <formula>SEARCH("EMESSO",$M227)&gt;0</formula>
    </cfRule>
    <cfRule type="expression" dxfId="11887" priority="4144">
      <formula>SEARCH("RICHIESTO",$M227)&gt;0</formula>
    </cfRule>
    <cfRule type="expression" dxfId="11886" priority="4145">
      <formula>SEARCH("DA CHIUDERE",$M227)&gt;0</formula>
    </cfRule>
    <cfRule type="expression" dxfId="11885" priority="4146">
      <formula>SEARCH("INTERROTTO",$M227)&gt;0</formula>
    </cfRule>
  </conditionalFormatting>
  <conditionalFormatting sqref="G227">
    <cfRule type="expression" dxfId="11884" priority="4135">
      <formula>SEARCH("IN CORSO",$M227)&gt;0</formula>
    </cfRule>
    <cfRule type="expression" dxfId="11883" priority="4136">
      <formula>SEARCH("CHIUSO",$M227)&gt;0</formula>
    </cfRule>
    <cfRule type="expression" dxfId="11882" priority="4137">
      <formula>SEARCH("EMESSO",$M227)&gt;0</formula>
    </cfRule>
    <cfRule type="expression" dxfId="11881" priority="4138">
      <formula>SEARCH("RICHIESTO",$M227)&gt;0</formula>
    </cfRule>
    <cfRule type="expression" dxfId="11880" priority="4139">
      <formula>SEARCH("DA CHIUDERE",$M227)&gt;0</formula>
    </cfRule>
    <cfRule type="expression" dxfId="11879" priority="4140">
      <formula>SEARCH("INTERROTTO",$M227)&gt;0</formula>
    </cfRule>
  </conditionalFormatting>
  <conditionalFormatting sqref="M227">
    <cfRule type="expression" dxfId="11878" priority="4129">
      <formula>SEARCH("IN CORSO",$M227)&gt;0</formula>
    </cfRule>
    <cfRule type="expression" dxfId="11877" priority="4130">
      <formula>SEARCH("CHIUSO",$M227)&gt;0</formula>
    </cfRule>
    <cfRule type="expression" dxfId="11876" priority="4131">
      <formula>SEARCH("EMESSO",$M227)&gt;0</formula>
    </cfRule>
    <cfRule type="expression" dxfId="11875" priority="4132">
      <formula>SEARCH("RICHIESTO",$M227)&gt;0</formula>
    </cfRule>
    <cfRule type="expression" dxfId="11874" priority="4133">
      <formula>SEARCH("DA CHIUDERE",$M227)&gt;0</formula>
    </cfRule>
    <cfRule type="expression" dxfId="11873" priority="4134">
      <formula>SEARCH("INTERROTTO",$M227)&gt;0</formula>
    </cfRule>
  </conditionalFormatting>
  <conditionalFormatting sqref="E226:F226 N226:S226">
    <cfRule type="expression" dxfId="11872" priority="4123">
      <formula>SEARCH("IN CORSO",$M226)&gt;0</formula>
    </cfRule>
    <cfRule type="expression" dxfId="11871" priority="4124">
      <formula>SEARCH("CHIUSO",$M226)&gt;0</formula>
    </cfRule>
    <cfRule type="expression" dxfId="11870" priority="4125">
      <formula>SEARCH("EMESSO",$M226)&gt;0</formula>
    </cfRule>
    <cfRule type="expression" dxfId="11869" priority="4126">
      <formula>SEARCH("RICHIESTO",$M226)&gt;0</formula>
    </cfRule>
    <cfRule type="expression" dxfId="11868" priority="4127">
      <formula>SEARCH("DA CHIUDERE",$M226)&gt;0</formula>
    </cfRule>
    <cfRule type="expression" dxfId="11867" priority="4128">
      <formula>SEARCH("INTERROTTO",$M226)&gt;0</formula>
    </cfRule>
  </conditionalFormatting>
  <conditionalFormatting sqref="G226">
    <cfRule type="expression" dxfId="11866" priority="4117">
      <formula>SEARCH("IN CORSO",$M226)&gt;0</formula>
    </cfRule>
    <cfRule type="expression" dxfId="11865" priority="4118">
      <formula>SEARCH("CHIUSO",$M226)&gt;0</formula>
    </cfRule>
    <cfRule type="expression" dxfId="11864" priority="4119">
      <formula>SEARCH("EMESSO",$M226)&gt;0</formula>
    </cfRule>
    <cfRule type="expression" dxfId="11863" priority="4120">
      <formula>SEARCH("RICHIESTO",$M226)&gt;0</formula>
    </cfRule>
    <cfRule type="expression" dxfId="11862" priority="4121">
      <formula>SEARCH("DA CHIUDERE",$M226)&gt;0</formula>
    </cfRule>
    <cfRule type="expression" dxfId="11861" priority="4122">
      <formula>SEARCH("INTERROTTO",$M226)&gt;0</formula>
    </cfRule>
  </conditionalFormatting>
  <conditionalFormatting sqref="M226">
    <cfRule type="expression" dxfId="11860" priority="4111">
      <formula>SEARCH("IN CORSO",$M226)&gt;0</formula>
    </cfRule>
    <cfRule type="expression" dxfId="11859" priority="4112">
      <formula>SEARCH("CHIUSO",$M226)&gt;0</formula>
    </cfRule>
    <cfRule type="expression" dxfId="11858" priority="4113">
      <formula>SEARCH("EMESSO",$M226)&gt;0</formula>
    </cfRule>
    <cfRule type="expression" dxfId="11857" priority="4114">
      <formula>SEARCH("RICHIESTO",$M226)&gt;0</formula>
    </cfRule>
    <cfRule type="expression" dxfId="11856" priority="4115">
      <formula>SEARCH("DA CHIUDERE",$M226)&gt;0</formula>
    </cfRule>
    <cfRule type="expression" dxfId="11855" priority="4116">
      <formula>SEARCH("INTERROTTO",$M226)&gt;0</formula>
    </cfRule>
  </conditionalFormatting>
  <conditionalFormatting sqref="E225:F225 N225:S225">
    <cfRule type="expression" dxfId="11854" priority="4105">
      <formula>SEARCH("IN CORSO",$M225)&gt;0</formula>
    </cfRule>
    <cfRule type="expression" dxfId="11853" priority="4106">
      <formula>SEARCH("CHIUSO",$M225)&gt;0</formula>
    </cfRule>
    <cfRule type="expression" dxfId="11852" priority="4107">
      <formula>SEARCH("EMESSO",$M225)&gt;0</formula>
    </cfRule>
    <cfRule type="expression" dxfId="11851" priority="4108">
      <formula>SEARCH("RICHIESTO",$M225)&gt;0</formula>
    </cfRule>
    <cfRule type="expression" dxfId="11850" priority="4109">
      <formula>SEARCH("DA CHIUDERE",$M225)&gt;0</formula>
    </cfRule>
    <cfRule type="expression" dxfId="11849" priority="4110">
      <formula>SEARCH("INTERROTTO",$M225)&gt;0</formula>
    </cfRule>
  </conditionalFormatting>
  <conditionalFormatting sqref="G225">
    <cfRule type="expression" dxfId="11848" priority="4099">
      <formula>SEARCH("IN CORSO",$M225)&gt;0</formula>
    </cfRule>
    <cfRule type="expression" dxfId="11847" priority="4100">
      <formula>SEARCH("CHIUSO",$M225)&gt;0</formula>
    </cfRule>
    <cfRule type="expression" dxfId="11846" priority="4101">
      <formula>SEARCH("EMESSO",$M225)&gt;0</formula>
    </cfRule>
    <cfRule type="expression" dxfId="11845" priority="4102">
      <formula>SEARCH("RICHIESTO",$M225)&gt;0</formula>
    </cfRule>
    <cfRule type="expression" dxfId="11844" priority="4103">
      <formula>SEARCH("DA CHIUDERE",$M225)&gt;0</formula>
    </cfRule>
    <cfRule type="expression" dxfId="11843" priority="4104">
      <formula>SEARCH("INTERROTTO",$M225)&gt;0</formula>
    </cfRule>
  </conditionalFormatting>
  <conditionalFormatting sqref="M225">
    <cfRule type="expression" dxfId="11842" priority="4093">
      <formula>SEARCH("IN CORSO",$M225)&gt;0</formula>
    </cfRule>
    <cfRule type="expression" dxfId="11841" priority="4094">
      <formula>SEARCH("CHIUSO",$M225)&gt;0</formula>
    </cfRule>
    <cfRule type="expression" dxfId="11840" priority="4095">
      <formula>SEARCH("EMESSO",$M225)&gt;0</formula>
    </cfRule>
    <cfRule type="expression" dxfId="11839" priority="4096">
      <formula>SEARCH("RICHIESTO",$M225)&gt;0</formula>
    </cfRule>
    <cfRule type="expression" dxfId="11838" priority="4097">
      <formula>SEARCH("DA CHIUDERE",$M225)&gt;0</formula>
    </cfRule>
    <cfRule type="expression" dxfId="11837" priority="4098">
      <formula>SEARCH("INTERROTTO",$M225)&gt;0</formula>
    </cfRule>
  </conditionalFormatting>
  <conditionalFormatting sqref="E224:F224 N224:S224">
    <cfRule type="expression" dxfId="11836" priority="4087">
      <formula>SEARCH("IN CORSO",$M224)&gt;0</formula>
    </cfRule>
    <cfRule type="expression" dxfId="11835" priority="4088">
      <formula>SEARCH("CHIUSO",$M224)&gt;0</formula>
    </cfRule>
    <cfRule type="expression" dxfId="11834" priority="4089">
      <formula>SEARCH("EMESSO",$M224)&gt;0</formula>
    </cfRule>
    <cfRule type="expression" dxfId="11833" priority="4090">
      <formula>SEARCH("RICHIESTO",$M224)&gt;0</formula>
    </cfRule>
    <cfRule type="expression" dxfId="11832" priority="4091">
      <formula>SEARCH("DA CHIUDERE",$M224)&gt;0</formula>
    </cfRule>
    <cfRule type="expression" dxfId="11831" priority="4092">
      <formula>SEARCH("INTERROTTO",$M224)&gt;0</formula>
    </cfRule>
  </conditionalFormatting>
  <conditionalFormatting sqref="G224">
    <cfRule type="expression" dxfId="11830" priority="4081">
      <formula>SEARCH("IN CORSO",$M224)&gt;0</formula>
    </cfRule>
    <cfRule type="expression" dxfId="11829" priority="4082">
      <formula>SEARCH("CHIUSO",$M224)&gt;0</formula>
    </cfRule>
    <cfRule type="expression" dxfId="11828" priority="4083">
      <formula>SEARCH("EMESSO",$M224)&gt;0</formula>
    </cfRule>
    <cfRule type="expression" dxfId="11827" priority="4084">
      <formula>SEARCH("RICHIESTO",$M224)&gt;0</formula>
    </cfRule>
    <cfRule type="expression" dxfId="11826" priority="4085">
      <formula>SEARCH("DA CHIUDERE",$M224)&gt;0</formula>
    </cfRule>
    <cfRule type="expression" dxfId="11825" priority="4086">
      <formula>SEARCH("INTERROTTO",$M224)&gt;0</formula>
    </cfRule>
  </conditionalFormatting>
  <conditionalFormatting sqref="M224">
    <cfRule type="expression" dxfId="11824" priority="4075">
      <formula>SEARCH("IN CORSO",$M224)&gt;0</formula>
    </cfRule>
    <cfRule type="expression" dxfId="11823" priority="4076">
      <formula>SEARCH("CHIUSO",$M224)&gt;0</formula>
    </cfRule>
    <cfRule type="expression" dxfId="11822" priority="4077">
      <formula>SEARCH("EMESSO",$M224)&gt;0</formula>
    </cfRule>
    <cfRule type="expression" dxfId="11821" priority="4078">
      <formula>SEARCH("RICHIESTO",$M224)&gt;0</formula>
    </cfRule>
    <cfRule type="expression" dxfId="11820" priority="4079">
      <formula>SEARCH("DA CHIUDERE",$M224)&gt;0</formula>
    </cfRule>
    <cfRule type="expression" dxfId="11819" priority="4080">
      <formula>SEARCH("INTERROTTO",$M224)&gt;0</formula>
    </cfRule>
  </conditionalFormatting>
  <conditionalFormatting sqref="E223:F223 N223:S223">
    <cfRule type="expression" dxfId="11818" priority="4069">
      <formula>SEARCH("IN CORSO",$M223)&gt;0</formula>
    </cfRule>
    <cfRule type="expression" dxfId="11817" priority="4070">
      <formula>SEARCH("CHIUSO",$M223)&gt;0</formula>
    </cfRule>
    <cfRule type="expression" dxfId="11816" priority="4071">
      <formula>SEARCH("EMESSO",$M223)&gt;0</formula>
    </cfRule>
    <cfRule type="expression" dxfId="11815" priority="4072">
      <formula>SEARCH("RICHIESTO",$M223)&gt;0</formula>
    </cfRule>
    <cfRule type="expression" dxfId="11814" priority="4073">
      <formula>SEARCH("DA CHIUDERE",$M223)&gt;0</formula>
    </cfRule>
    <cfRule type="expression" dxfId="11813" priority="4074">
      <formula>SEARCH("INTERROTTO",$M223)&gt;0</formula>
    </cfRule>
  </conditionalFormatting>
  <conditionalFormatting sqref="G223">
    <cfRule type="expression" dxfId="11812" priority="4063">
      <formula>SEARCH("IN CORSO",$M223)&gt;0</formula>
    </cfRule>
    <cfRule type="expression" dxfId="11811" priority="4064">
      <formula>SEARCH("CHIUSO",$M223)&gt;0</formula>
    </cfRule>
    <cfRule type="expression" dxfId="11810" priority="4065">
      <formula>SEARCH("EMESSO",$M223)&gt;0</formula>
    </cfRule>
    <cfRule type="expression" dxfId="11809" priority="4066">
      <formula>SEARCH("RICHIESTO",$M223)&gt;0</formula>
    </cfRule>
    <cfRule type="expression" dxfId="11808" priority="4067">
      <formula>SEARCH("DA CHIUDERE",$M223)&gt;0</formula>
    </cfRule>
    <cfRule type="expression" dxfId="11807" priority="4068">
      <formula>SEARCH("INTERROTTO",$M223)&gt;0</formula>
    </cfRule>
  </conditionalFormatting>
  <conditionalFormatting sqref="M223">
    <cfRule type="expression" dxfId="11806" priority="4057">
      <formula>SEARCH("IN CORSO",$M223)&gt;0</formula>
    </cfRule>
    <cfRule type="expression" dxfId="11805" priority="4058">
      <formula>SEARCH("CHIUSO",$M223)&gt;0</formula>
    </cfRule>
    <cfRule type="expression" dxfId="11804" priority="4059">
      <formula>SEARCH("EMESSO",$M223)&gt;0</formula>
    </cfRule>
    <cfRule type="expression" dxfId="11803" priority="4060">
      <formula>SEARCH("RICHIESTO",$M223)&gt;0</formula>
    </cfRule>
    <cfRule type="expression" dxfId="11802" priority="4061">
      <formula>SEARCH("DA CHIUDERE",$M223)&gt;0</formula>
    </cfRule>
    <cfRule type="expression" dxfId="11801" priority="4062">
      <formula>SEARCH("INTERROTTO",$M223)&gt;0</formula>
    </cfRule>
  </conditionalFormatting>
  <conditionalFormatting sqref="E222:F222 N222:S222">
    <cfRule type="expression" dxfId="11800" priority="4051">
      <formula>SEARCH("IN CORSO",$M222)&gt;0</formula>
    </cfRule>
    <cfRule type="expression" dxfId="11799" priority="4052">
      <formula>SEARCH("CHIUSO",$M222)&gt;0</formula>
    </cfRule>
    <cfRule type="expression" dxfId="11798" priority="4053">
      <formula>SEARCH("EMESSO",$M222)&gt;0</formula>
    </cfRule>
    <cfRule type="expression" dxfId="11797" priority="4054">
      <formula>SEARCH("RICHIESTO",$M222)&gt;0</formula>
    </cfRule>
    <cfRule type="expression" dxfId="11796" priority="4055">
      <formula>SEARCH("DA CHIUDERE",$M222)&gt;0</formula>
    </cfRule>
    <cfRule type="expression" dxfId="11795" priority="4056">
      <formula>SEARCH("INTERROTTO",$M222)&gt;0</formula>
    </cfRule>
  </conditionalFormatting>
  <conditionalFormatting sqref="G222">
    <cfRule type="expression" dxfId="11794" priority="4045">
      <formula>SEARCH("IN CORSO",$M222)&gt;0</formula>
    </cfRule>
    <cfRule type="expression" dxfId="11793" priority="4046">
      <formula>SEARCH("CHIUSO",$M222)&gt;0</formula>
    </cfRule>
    <cfRule type="expression" dxfId="11792" priority="4047">
      <formula>SEARCH("EMESSO",$M222)&gt;0</formula>
    </cfRule>
    <cfRule type="expression" dxfId="11791" priority="4048">
      <formula>SEARCH("RICHIESTO",$M222)&gt;0</formula>
    </cfRule>
    <cfRule type="expression" dxfId="11790" priority="4049">
      <formula>SEARCH("DA CHIUDERE",$M222)&gt;0</formula>
    </cfRule>
    <cfRule type="expression" dxfId="11789" priority="4050">
      <formula>SEARCH("INTERROTTO",$M222)&gt;0</formula>
    </cfRule>
  </conditionalFormatting>
  <conditionalFormatting sqref="M222">
    <cfRule type="expression" dxfId="11788" priority="4039">
      <formula>SEARCH("IN CORSO",$M222)&gt;0</formula>
    </cfRule>
    <cfRule type="expression" dxfId="11787" priority="4040">
      <formula>SEARCH("CHIUSO",$M222)&gt;0</formula>
    </cfRule>
    <cfRule type="expression" dxfId="11786" priority="4041">
      <formula>SEARCH("EMESSO",$M222)&gt;0</formula>
    </cfRule>
    <cfRule type="expression" dxfId="11785" priority="4042">
      <formula>SEARCH("RICHIESTO",$M222)&gt;0</formula>
    </cfRule>
    <cfRule type="expression" dxfId="11784" priority="4043">
      <formula>SEARCH("DA CHIUDERE",$M222)&gt;0</formula>
    </cfRule>
    <cfRule type="expression" dxfId="11783" priority="4044">
      <formula>SEARCH("INTERROTTO",$M222)&gt;0</formula>
    </cfRule>
  </conditionalFormatting>
  <conditionalFormatting sqref="E221:F221 N221:S221">
    <cfRule type="expression" dxfId="11782" priority="4033">
      <formula>SEARCH("IN CORSO",$M221)&gt;0</formula>
    </cfRule>
    <cfRule type="expression" dxfId="11781" priority="4034">
      <formula>SEARCH("CHIUSO",$M221)&gt;0</formula>
    </cfRule>
    <cfRule type="expression" dxfId="11780" priority="4035">
      <formula>SEARCH("EMESSO",$M221)&gt;0</formula>
    </cfRule>
    <cfRule type="expression" dxfId="11779" priority="4036">
      <formula>SEARCH("RICHIESTO",$M221)&gt;0</formula>
    </cfRule>
    <cfRule type="expression" dxfId="11778" priority="4037">
      <formula>SEARCH("DA CHIUDERE",$M221)&gt;0</formula>
    </cfRule>
    <cfRule type="expression" dxfId="11777" priority="4038">
      <formula>SEARCH("INTERROTTO",$M221)&gt;0</formula>
    </cfRule>
  </conditionalFormatting>
  <conditionalFormatting sqref="G221">
    <cfRule type="expression" dxfId="11776" priority="4027">
      <formula>SEARCH("IN CORSO",$M221)&gt;0</formula>
    </cfRule>
    <cfRule type="expression" dxfId="11775" priority="4028">
      <formula>SEARCH("CHIUSO",$M221)&gt;0</formula>
    </cfRule>
    <cfRule type="expression" dxfId="11774" priority="4029">
      <formula>SEARCH("EMESSO",$M221)&gt;0</formula>
    </cfRule>
    <cfRule type="expression" dxfId="11773" priority="4030">
      <formula>SEARCH("RICHIESTO",$M221)&gt;0</formula>
    </cfRule>
    <cfRule type="expression" dxfId="11772" priority="4031">
      <formula>SEARCH("DA CHIUDERE",$M221)&gt;0</formula>
    </cfRule>
    <cfRule type="expression" dxfId="11771" priority="4032">
      <formula>SEARCH("INTERROTTO",$M221)&gt;0</formula>
    </cfRule>
  </conditionalFormatting>
  <conditionalFormatting sqref="M221">
    <cfRule type="expression" dxfId="11770" priority="4021">
      <formula>SEARCH("IN CORSO",$M221)&gt;0</formula>
    </cfRule>
    <cfRule type="expression" dxfId="11769" priority="4022">
      <formula>SEARCH("CHIUSO",$M221)&gt;0</formula>
    </cfRule>
    <cfRule type="expression" dxfId="11768" priority="4023">
      <formula>SEARCH("EMESSO",$M221)&gt;0</formula>
    </cfRule>
    <cfRule type="expression" dxfId="11767" priority="4024">
      <formula>SEARCH("RICHIESTO",$M221)&gt;0</formula>
    </cfRule>
    <cfRule type="expression" dxfId="11766" priority="4025">
      <formula>SEARCH("DA CHIUDERE",$M221)&gt;0</formula>
    </cfRule>
    <cfRule type="expression" dxfId="11765" priority="4026">
      <formula>SEARCH("INTERROTTO",$M221)&gt;0</formula>
    </cfRule>
  </conditionalFormatting>
  <conditionalFormatting sqref="E220:F220 N220:S220">
    <cfRule type="expression" dxfId="11764" priority="4015">
      <formula>SEARCH("IN CORSO",$M220)&gt;0</formula>
    </cfRule>
    <cfRule type="expression" dxfId="11763" priority="4016">
      <formula>SEARCH("CHIUSO",$M220)&gt;0</formula>
    </cfRule>
    <cfRule type="expression" dxfId="11762" priority="4017">
      <formula>SEARCH("EMESSO",$M220)&gt;0</formula>
    </cfRule>
    <cfRule type="expression" dxfId="11761" priority="4018">
      <formula>SEARCH("RICHIESTO",$M220)&gt;0</formula>
    </cfRule>
    <cfRule type="expression" dxfId="11760" priority="4019">
      <formula>SEARCH("DA CHIUDERE",$M220)&gt;0</formula>
    </cfRule>
    <cfRule type="expression" dxfId="11759" priority="4020">
      <formula>SEARCH("INTERROTTO",$M220)&gt;0</formula>
    </cfRule>
  </conditionalFormatting>
  <conditionalFormatting sqref="G220">
    <cfRule type="expression" dxfId="11758" priority="4009">
      <formula>SEARCH("IN CORSO",$M220)&gt;0</formula>
    </cfRule>
    <cfRule type="expression" dxfId="11757" priority="4010">
      <formula>SEARCH("CHIUSO",$M220)&gt;0</formula>
    </cfRule>
    <cfRule type="expression" dxfId="11756" priority="4011">
      <formula>SEARCH("EMESSO",$M220)&gt;0</formula>
    </cfRule>
    <cfRule type="expression" dxfId="11755" priority="4012">
      <formula>SEARCH("RICHIESTO",$M220)&gt;0</formula>
    </cfRule>
    <cfRule type="expression" dxfId="11754" priority="4013">
      <formula>SEARCH("DA CHIUDERE",$M220)&gt;0</formula>
    </cfRule>
    <cfRule type="expression" dxfId="11753" priority="4014">
      <formula>SEARCH("INTERROTTO",$M220)&gt;0</formula>
    </cfRule>
  </conditionalFormatting>
  <conditionalFormatting sqref="M220">
    <cfRule type="expression" dxfId="11752" priority="4003">
      <formula>SEARCH("IN CORSO",$M220)&gt;0</formula>
    </cfRule>
    <cfRule type="expression" dxfId="11751" priority="4004">
      <formula>SEARCH("CHIUSO",$M220)&gt;0</formula>
    </cfRule>
    <cfRule type="expression" dxfId="11750" priority="4005">
      <formula>SEARCH("EMESSO",$M220)&gt;0</formula>
    </cfRule>
    <cfRule type="expression" dxfId="11749" priority="4006">
      <formula>SEARCH("RICHIESTO",$M220)&gt;0</formula>
    </cfRule>
    <cfRule type="expression" dxfId="11748" priority="4007">
      <formula>SEARCH("DA CHIUDERE",$M220)&gt;0</formula>
    </cfRule>
    <cfRule type="expression" dxfId="11747" priority="4008">
      <formula>SEARCH("INTERROTTO",$M220)&gt;0</formula>
    </cfRule>
  </conditionalFormatting>
  <conditionalFormatting sqref="E219:F219 N219:S219">
    <cfRule type="expression" dxfId="11746" priority="3997">
      <formula>SEARCH("IN CORSO",$M219)&gt;0</formula>
    </cfRule>
    <cfRule type="expression" dxfId="11745" priority="3998">
      <formula>SEARCH("CHIUSO",$M219)&gt;0</formula>
    </cfRule>
    <cfRule type="expression" dxfId="11744" priority="3999">
      <formula>SEARCH("EMESSO",$M219)&gt;0</formula>
    </cfRule>
    <cfRule type="expression" dxfId="11743" priority="4000">
      <formula>SEARCH("RICHIESTO",$M219)&gt;0</formula>
    </cfRule>
    <cfRule type="expression" dxfId="11742" priority="4001">
      <formula>SEARCH("DA CHIUDERE",$M219)&gt;0</formula>
    </cfRule>
    <cfRule type="expression" dxfId="11741" priority="4002">
      <formula>SEARCH("INTERROTTO",$M219)&gt;0</formula>
    </cfRule>
  </conditionalFormatting>
  <conditionalFormatting sqref="G219">
    <cfRule type="expression" dxfId="11740" priority="3991">
      <formula>SEARCH("IN CORSO",$M219)&gt;0</formula>
    </cfRule>
    <cfRule type="expression" dxfId="11739" priority="3992">
      <formula>SEARCH("CHIUSO",$M219)&gt;0</formula>
    </cfRule>
    <cfRule type="expression" dxfId="11738" priority="3993">
      <formula>SEARCH("EMESSO",$M219)&gt;0</formula>
    </cfRule>
    <cfRule type="expression" dxfId="11737" priority="3994">
      <formula>SEARCH("RICHIESTO",$M219)&gt;0</formula>
    </cfRule>
    <cfRule type="expression" dxfId="11736" priority="3995">
      <formula>SEARCH("DA CHIUDERE",$M219)&gt;0</formula>
    </cfRule>
    <cfRule type="expression" dxfId="11735" priority="3996">
      <formula>SEARCH("INTERROTTO",$M219)&gt;0</formula>
    </cfRule>
  </conditionalFormatting>
  <conditionalFormatting sqref="M219">
    <cfRule type="expression" dxfId="11734" priority="3985">
      <formula>SEARCH("IN CORSO",$M219)&gt;0</formula>
    </cfRule>
    <cfRule type="expression" dxfId="11733" priority="3986">
      <formula>SEARCH("CHIUSO",$M219)&gt;0</formula>
    </cfRule>
    <cfRule type="expression" dxfId="11732" priority="3987">
      <formula>SEARCH("EMESSO",$M219)&gt;0</formula>
    </cfRule>
    <cfRule type="expression" dxfId="11731" priority="3988">
      <formula>SEARCH("RICHIESTO",$M219)&gt;0</formula>
    </cfRule>
    <cfRule type="expression" dxfId="11730" priority="3989">
      <formula>SEARCH("DA CHIUDERE",$M219)&gt;0</formula>
    </cfRule>
    <cfRule type="expression" dxfId="11729" priority="3990">
      <formula>SEARCH("INTERROTTO",$M219)&gt;0</formula>
    </cfRule>
  </conditionalFormatting>
  <conditionalFormatting sqref="E218:F218 N218:S218">
    <cfRule type="expression" dxfId="11728" priority="3979">
      <formula>SEARCH("IN CORSO",$M218)&gt;0</formula>
    </cfRule>
    <cfRule type="expression" dxfId="11727" priority="3980">
      <formula>SEARCH("CHIUSO",$M218)&gt;0</formula>
    </cfRule>
    <cfRule type="expression" dxfId="11726" priority="3981">
      <formula>SEARCH("EMESSO",$M218)&gt;0</formula>
    </cfRule>
    <cfRule type="expression" dxfId="11725" priority="3982">
      <formula>SEARCH("RICHIESTO",$M218)&gt;0</formula>
    </cfRule>
    <cfRule type="expression" dxfId="11724" priority="3983">
      <formula>SEARCH("DA CHIUDERE",$M218)&gt;0</formula>
    </cfRule>
    <cfRule type="expression" dxfId="11723" priority="3984">
      <formula>SEARCH("INTERROTTO",$M218)&gt;0</formula>
    </cfRule>
  </conditionalFormatting>
  <conditionalFormatting sqref="G218">
    <cfRule type="expression" dxfId="11722" priority="3973">
      <formula>SEARCH("IN CORSO",$M218)&gt;0</formula>
    </cfRule>
    <cfRule type="expression" dxfId="11721" priority="3974">
      <formula>SEARCH("CHIUSO",$M218)&gt;0</formula>
    </cfRule>
    <cfRule type="expression" dxfId="11720" priority="3975">
      <formula>SEARCH("EMESSO",$M218)&gt;0</formula>
    </cfRule>
    <cfRule type="expression" dxfId="11719" priority="3976">
      <formula>SEARCH("RICHIESTO",$M218)&gt;0</formula>
    </cfRule>
    <cfRule type="expression" dxfId="11718" priority="3977">
      <formula>SEARCH("DA CHIUDERE",$M218)&gt;0</formula>
    </cfRule>
    <cfRule type="expression" dxfId="11717" priority="3978">
      <formula>SEARCH("INTERROTTO",$M218)&gt;0</formula>
    </cfRule>
  </conditionalFormatting>
  <conditionalFormatting sqref="M218">
    <cfRule type="expression" dxfId="11716" priority="3967">
      <formula>SEARCH("IN CORSO",$M218)&gt;0</formula>
    </cfRule>
    <cfRule type="expression" dxfId="11715" priority="3968">
      <formula>SEARCH("CHIUSO",$M218)&gt;0</formula>
    </cfRule>
    <cfRule type="expression" dxfId="11714" priority="3969">
      <formula>SEARCH("EMESSO",$M218)&gt;0</formula>
    </cfRule>
    <cfRule type="expression" dxfId="11713" priority="3970">
      <formula>SEARCH("RICHIESTO",$M218)&gt;0</formula>
    </cfRule>
    <cfRule type="expression" dxfId="11712" priority="3971">
      <formula>SEARCH("DA CHIUDERE",$M218)&gt;0</formula>
    </cfRule>
    <cfRule type="expression" dxfId="11711" priority="3972">
      <formula>SEARCH("INTERROTTO",$M218)&gt;0</formula>
    </cfRule>
  </conditionalFormatting>
  <conditionalFormatting sqref="E217:F217 N217:S217">
    <cfRule type="expression" dxfId="11710" priority="3961">
      <formula>SEARCH("IN CORSO",$M217)&gt;0</formula>
    </cfRule>
    <cfRule type="expression" dxfId="11709" priority="3962">
      <formula>SEARCH("CHIUSO",$M217)&gt;0</formula>
    </cfRule>
    <cfRule type="expression" dxfId="11708" priority="3963">
      <formula>SEARCH("EMESSO",$M217)&gt;0</formula>
    </cfRule>
    <cfRule type="expression" dxfId="11707" priority="3964">
      <formula>SEARCH("RICHIESTO",$M217)&gt;0</formula>
    </cfRule>
    <cfRule type="expression" dxfId="11706" priority="3965">
      <formula>SEARCH("DA CHIUDERE",$M217)&gt;0</formula>
    </cfRule>
    <cfRule type="expression" dxfId="11705" priority="3966">
      <formula>SEARCH("INTERROTTO",$M217)&gt;0</formula>
    </cfRule>
  </conditionalFormatting>
  <conditionalFormatting sqref="G217">
    <cfRule type="expression" dxfId="11704" priority="3955">
      <formula>SEARCH("IN CORSO",$M217)&gt;0</formula>
    </cfRule>
    <cfRule type="expression" dxfId="11703" priority="3956">
      <formula>SEARCH("CHIUSO",$M217)&gt;0</formula>
    </cfRule>
    <cfRule type="expression" dxfId="11702" priority="3957">
      <formula>SEARCH("EMESSO",$M217)&gt;0</formula>
    </cfRule>
    <cfRule type="expression" dxfId="11701" priority="3958">
      <formula>SEARCH("RICHIESTO",$M217)&gt;0</formula>
    </cfRule>
    <cfRule type="expression" dxfId="11700" priority="3959">
      <formula>SEARCH("DA CHIUDERE",$M217)&gt;0</formula>
    </cfRule>
    <cfRule type="expression" dxfId="11699" priority="3960">
      <formula>SEARCH("INTERROTTO",$M217)&gt;0</formula>
    </cfRule>
  </conditionalFormatting>
  <conditionalFormatting sqref="M217">
    <cfRule type="expression" dxfId="11698" priority="3949">
      <formula>SEARCH("IN CORSO",$M217)&gt;0</formula>
    </cfRule>
    <cfRule type="expression" dxfId="11697" priority="3950">
      <formula>SEARCH("CHIUSO",$M217)&gt;0</formula>
    </cfRule>
    <cfRule type="expression" dxfId="11696" priority="3951">
      <formula>SEARCH("EMESSO",$M217)&gt;0</formula>
    </cfRule>
    <cfRule type="expression" dxfId="11695" priority="3952">
      <formula>SEARCH("RICHIESTO",$M217)&gt;0</formula>
    </cfRule>
    <cfRule type="expression" dxfId="11694" priority="3953">
      <formula>SEARCH("DA CHIUDERE",$M217)&gt;0</formula>
    </cfRule>
    <cfRule type="expression" dxfId="11693" priority="3954">
      <formula>SEARCH("INTERROTTO",$M217)&gt;0</formula>
    </cfRule>
  </conditionalFormatting>
  <conditionalFormatting sqref="E216:F216 N216:S216">
    <cfRule type="expression" dxfId="11692" priority="3943">
      <formula>SEARCH("IN CORSO",$M216)&gt;0</formula>
    </cfRule>
    <cfRule type="expression" dxfId="11691" priority="3944">
      <formula>SEARCH("CHIUSO",$M216)&gt;0</formula>
    </cfRule>
    <cfRule type="expression" dxfId="11690" priority="3945">
      <formula>SEARCH("EMESSO",$M216)&gt;0</formula>
    </cfRule>
    <cfRule type="expression" dxfId="11689" priority="3946">
      <formula>SEARCH("RICHIESTO",$M216)&gt;0</formula>
    </cfRule>
    <cfRule type="expression" dxfId="11688" priority="3947">
      <formula>SEARCH("DA CHIUDERE",$M216)&gt;0</formula>
    </cfRule>
    <cfRule type="expression" dxfId="11687" priority="3948">
      <formula>SEARCH("INTERROTTO",$M216)&gt;0</formula>
    </cfRule>
  </conditionalFormatting>
  <conditionalFormatting sqref="G216">
    <cfRule type="expression" dxfId="11686" priority="3937">
      <formula>SEARCH("IN CORSO",$M216)&gt;0</formula>
    </cfRule>
    <cfRule type="expression" dxfId="11685" priority="3938">
      <formula>SEARCH("CHIUSO",$M216)&gt;0</formula>
    </cfRule>
    <cfRule type="expression" dxfId="11684" priority="3939">
      <formula>SEARCH("EMESSO",$M216)&gt;0</formula>
    </cfRule>
    <cfRule type="expression" dxfId="11683" priority="3940">
      <formula>SEARCH("RICHIESTO",$M216)&gt;0</formula>
    </cfRule>
    <cfRule type="expression" dxfId="11682" priority="3941">
      <formula>SEARCH("DA CHIUDERE",$M216)&gt;0</formula>
    </cfRule>
    <cfRule type="expression" dxfId="11681" priority="3942">
      <formula>SEARCH("INTERROTTO",$M216)&gt;0</formula>
    </cfRule>
  </conditionalFormatting>
  <conditionalFormatting sqref="M216">
    <cfRule type="expression" dxfId="11680" priority="3931">
      <formula>SEARCH("IN CORSO",$M216)&gt;0</formula>
    </cfRule>
    <cfRule type="expression" dxfId="11679" priority="3932">
      <formula>SEARCH("CHIUSO",$M216)&gt;0</formula>
    </cfRule>
    <cfRule type="expression" dxfId="11678" priority="3933">
      <formula>SEARCH("EMESSO",$M216)&gt;0</formula>
    </cfRule>
    <cfRule type="expression" dxfId="11677" priority="3934">
      <formula>SEARCH("RICHIESTO",$M216)&gt;0</formula>
    </cfRule>
    <cfRule type="expression" dxfId="11676" priority="3935">
      <formula>SEARCH("DA CHIUDERE",$M216)&gt;0</formula>
    </cfRule>
    <cfRule type="expression" dxfId="11675" priority="3936">
      <formula>SEARCH("INTERROTTO",$M216)&gt;0</formula>
    </cfRule>
  </conditionalFormatting>
  <conditionalFormatting sqref="E215:F215 N215:S215">
    <cfRule type="expression" dxfId="11674" priority="3925">
      <formula>SEARCH("IN CORSO",$M215)&gt;0</formula>
    </cfRule>
    <cfRule type="expression" dxfId="11673" priority="3926">
      <formula>SEARCH("CHIUSO",$M215)&gt;0</formula>
    </cfRule>
    <cfRule type="expression" dxfId="11672" priority="3927">
      <formula>SEARCH("EMESSO",$M215)&gt;0</formula>
    </cfRule>
    <cfRule type="expression" dxfId="11671" priority="3928">
      <formula>SEARCH("RICHIESTO",$M215)&gt;0</formula>
    </cfRule>
    <cfRule type="expression" dxfId="11670" priority="3929">
      <formula>SEARCH("DA CHIUDERE",$M215)&gt;0</formula>
    </cfRule>
    <cfRule type="expression" dxfId="11669" priority="3930">
      <formula>SEARCH("INTERROTTO",$M215)&gt;0</formula>
    </cfRule>
  </conditionalFormatting>
  <conditionalFormatting sqref="G215">
    <cfRule type="expression" dxfId="11668" priority="3919">
      <formula>SEARCH("IN CORSO",$M215)&gt;0</formula>
    </cfRule>
    <cfRule type="expression" dxfId="11667" priority="3920">
      <formula>SEARCH("CHIUSO",$M215)&gt;0</formula>
    </cfRule>
    <cfRule type="expression" dxfId="11666" priority="3921">
      <formula>SEARCH("EMESSO",$M215)&gt;0</formula>
    </cfRule>
    <cfRule type="expression" dxfId="11665" priority="3922">
      <formula>SEARCH("RICHIESTO",$M215)&gt;0</formula>
    </cfRule>
    <cfRule type="expression" dxfId="11664" priority="3923">
      <formula>SEARCH("DA CHIUDERE",$M215)&gt;0</formula>
    </cfRule>
    <cfRule type="expression" dxfId="11663" priority="3924">
      <formula>SEARCH("INTERROTTO",$M215)&gt;0</formula>
    </cfRule>
  </conditionalFormatting>
  <conditionalFormatting sqref="M215">
    <cfRule type="expression" dxfId="11662" priority="3913">
      <formula>SEARCH("IN CORSO",$M215)&gt;0</formula>
    </cfRule>
    <cfRule type="expression" dxfId="11661" priority="3914">
      <formula>SEARCH("CHIUSO",$M215)&gt;0</formula>
    </cfRule>
    <cfRule type="expression" dxfId="11660" priority="3915">
      <formula>SEARCH("EMESSO",$M215)&gt;0</formula>
    </cfRule>
    <cfRule type="expression" dxfId="11659" priority="3916">
      <formula>SEARCH("RICHIESTO",$M215)&gt;0</formula>
    </cfRule>
    <cfRule type="expression" dxfId="11658" priority="3917">
      <formula>SEARCH("DA CHIUDERE",$M215)&gt;0</formula>
    </cfRule>
    <cfRule type="expression" dxfId="11657" priority="3918">
      <formula>SEARCH("INTERROTTO",$M215)&gt;0</formula>
    </cfRule>
  </conditionalFormatting>
  <conditionalFormatting sqref="E214:F214 N214:S214">
    <cfRule type="expression" dxfId="11656" priority="3907">
      <formula>SEARCH("IN CORSO",$M214)&gt;0</formula>
    </cfRule>
    <cfRule type="expression" dxfId="11655" priority="3908">
      <formula>SEARCH("CHIUSO",$M214)&gt;0</formula>
    </cfRule>
    <cfRule type="expression" dxfId="11654" priority="3909">
      <formula>SEARCH("EMESSO",$M214)&gt;0</formula>
    </cfRule>
    <cfRule type="expression" dxfId="11653" priority="3910">
      <formula>SEARCH("RICHIESTO",$M214)&gt;0</formula>
    </cfRule>
    <cfRule type="expression" dxfId="11652" priority="3911">
      <formula>SEARCH("DA CHIUDERE",$M214)&gt;0</formula>
    </cfRule>
    <cfRule type="expression" dxfId="11651" priority="3912">
      <formula>SEARCH("INTERROTTO",$M214)&gt;0</formula>
    </cfRule>
  </conditionalFormatting>
  <conditionalFormatting sqref="G214">
    <cfRule type="expression" dxfId="11650" priority="3901">
      <formula>SEARCH("IN CORSO",$M214)&gt;0</formula>
    </cfRule>
    <cfRule type="expression" dxfId="11649" priority="3902">
      <formula>SEARCH("CHIUSO",$M214)&gt;0</formula>
    </cfRule>
    <cfRule type="expression" dxfId="11648" priority="3903">
      <formula>SEARCH("EMESSO",$M214)&gt;0</formula>
    </cfRule>
    <cfRule type="expression" dxfId="11647" priority="3904">
      <formula>SEARCH("RICHIESTO",$M214)&gt;0</formula>
    </cfRule>
    <cfRule type="expression" dxfId="11646" priority="3905">
      <formula>SEARCH("DA CHIUDERE",$M214)&gt;0</formula>
    </cfRule>
    <cfRule type="expression" dxfId="11645" priority="3906">
      <formula>SEARCH("INTERROTTO",$M214)&gt;0</formula>
    </cfRule>
  </conditionalFormatting>
  <conditionalFormatting sqref="M214">
    <cfRule type="expression" dxfId="11644" priority="3895">
      <formula>SEARCH("IN CORSO",$M214)&gt;0</formula>
    </cfRule>
    <cfRule type="expression" dxfId="11643" priority="3896">
      <formula>SEARCH("CHIUSO",$M214)&gt;0</formula>
    </cfRule>
    <cfRule type="expression" dxfId="11642" priority="3897">
      <formula>SEARCH("EMESSO",$M214)&gt;0</formula>
    </cfRule>
    <cfRule type="expression" dxfId="11641" priority="3898">
      <formula>SEARCH("RICHIESTO",$M214)&gt;0</formula>
    </cfRule>
    <cfRule type="expression" dxfId="11640" priority="3899">
      <formula>SEARCH("DA CHIUDERE",$M214)&gt;0</formula>
    </cfRule>
    <cfRule type="expression" dxfId="11639" priority="3900">
      <formula>SEARCH("INTERROTTO",$M214)&gt;0</formula>
    </cfRule>
  </conditionalFormatting>
  <conditionalFormatting sqref="E213:F213 N213:S213">
    <cfRule type="expression" dxfId="11638" priority="3889">
      <formula>SEARCH("IN CORSO",$M213)&gt;0</formula>
    </cfRule>
    <cfRule type="expression" dxfId="11637" priority="3890">
      <formula>SEARCH("CHIUSO",$M213)&gt;0</formula>
    </cfRule>
    <cfRule type="expression" dxfId="11636" priority="3891">
      <formula>SEARCH("EMESSO",$M213)&gt;0</formula>
    </cfRule>
    <cfRule type="expression" dxfId="11635" priority="3892">
      <formula>SEARCH("RICHIESTO",$M213)&gt;0</formula>
    </cfRule>
    <cfRule type="expression" dxfId="11634" priority="3893">
      <formula>SEARCH("DA CHIUDERE",$M213)&gt;0</formula>
    </cfRule>
    <cfRule type="expression" dxfId="11633" priority="3894">
      <formula>SEARCH("INTERROTTO",$M213)&gt;0</formula>
    </cfRule>
  </conditionalFormatting>
  <conditionalFormatting sqref="G213">
    <cfRule type="expression" dxfId="11632" priority="3883">
      <formula>SEARCH("IN CORSO",$M213)&gt;0</formula>
    </cfRule>
    <cfRule type="expression" dxfId="11631" priority="3884">
      <formula>SEARCH("CHIUSO",$M213)&gt;0</formula>
    </cfRule>
    <cfRule type="expression" dxfId="11630" priority="3885">
      <formula>SEARCH("EMESSO",$M213)&gt;0</formula>
    </cfRule>
    <cfRule type="expression" dxfId="11629" priority="3886">
      <formula>SEARCH("RICHIESTO",$M213)&gt;0</formula>
    </cfRule>
    <cfRule type="expression" dxfId="11628" priority="3887">
      <formula>SEARCH("DA CHIUDERE",$M213)&gt;0</formula>
    </cfRule>
    <cfRule type="expression" dxfId="11627" priority="3888">
      <formula>SEARCH("INTERROTTO",$M213)&gt;0</formula>
    </cfRule>
  </conditionalFormatting>
  <conditionalFormatting sqref="M213">
    <cfRule type="expression" dxfId="11626" priority="3877">
      <formula>SEARCH("IN CORSO",$M213)&gt;0</formula>
    </cfRule>
    <cfRule type="expression" dxfId="11625" priority="3878">
      <formula>SEARCH("CHIUSO",$M213)&gt;0</formula>
    </cfRule>
    <cfRule type="expression" dxfId="11624" priority="3879">
      <formula>SEARCH("EMESSO",$M213)&gt;0</formula>
    </cfRule>
    <cfRule type="expression" dxfId="11623" priority="3880">
      <formula>SEARCH("RICHIESTO",$M213)&gt;0</formula>
    </cfRule>
    <cfRule type="expression" dxfId="11622" priority="3881">
      <formula>SEARCH("DA CHIUDERE",$M213)&gt;0</formula>
    </cfRule>
    <cfRule type="expression" dxfId="11621" priority="3882">
      <formula>SEARCH("INTERROTTO",$M213)&gt;0</formula>
    </cfRule>
  </conditionalFormatting>
  <conditionalFormatting sqref="E212:F212 N212:S212">
    <cfRule type="expression" dxfId="11620" priority="3871">
      <formula>SEARCH("IN CORSO",$M212)&gt;0</formula>
    </cfRule>
    <cfRule type="expression" dxfId="11619" priority="3872">
      <formula>SEARCH("CHIUSO",$M212)&gt;0</formula>
    </cfRule>
    <cfRule type="expression" dxfId="11618" priority="3873">
      <formula>SEARCH("EMESSO",$M212)&gt;0</formula>
    </cfRule>
    <cfRule type="expression" dxfId="11617" priority="3874">
      <formula>SEARCH("RICHIESTO",$M212)&gt;0</formula>
    </cfRule>
    <cfRule type="expression" dxfId="11616" priority="3875">
      <formula>SEARCH("DA CHIUDERE",$M212)&gt;0</formula>
    </cfRule>
    <cfRule type="expression" dxfId="11615" priority="3876">
      <formula>SEARCH("INTERROTTO",$M212)&gt;0</formula>
    </cfRule>
  </conditionalFormatting>
  <conditionalFormatting sqref="G212">
    <cfRule type="expression" dxfId="11614" priority="3865">
      <formula>SEARCH("IN CORSO",$M212)&gt;0</formula>
    </cfRule>
    <cfRule type="expression" dxfId="11613" priority="3866">
      <formula>SEARCH("CHIUSO",$M212)&gt;0</formula>
    </cfRule>
    <cfRule type="expression" dxfId="11612" priority="3867">
      <formula>SEARCH("EMESSO",$M212)&gt;0</formula>
    </cfRule>
    <cfRule type="expression" dxfId="11611" priority="3868">
      <formula>SEARCH("RICHIESTO",$M212)&gt;0</formula>
    </cfRule>
    <cfRule type="expression" dxfId="11610" priority="3869">
      <formula>SEARCH("DA CHIUDERE",$M212)&gt;0</formula>
    </cfRule>
    <cfRule type="expression" dxfId="11609" priority="3870">
      <formula>SEARCH("INTERROTTO",$M212)&gt;0</formula>
    </cfRule>
  </conditionalFormatting>
  <conditionalFormatting sqref="M212">
    <cfRule type="expression" dxfId="11608" priority="3859">
      <formula>SEARCH("IN CORSO",$M212)&gt;0</formula>
    </cfRule>
    <cfRule type="expression" dxfId="11607" priority="3860">
      <formula>SEARCH("CHIUSO",$M212)&gt;0</formula>
    </cfRule>
    <cfRule type="expression" dxfId="11606" priority="3861">
      <formula>SEARCH("EMESSO",$M212)&gt;0</formula>
    </cfRule>
    <cfRule type="expression" dxfId="11605" priority="3862">
      <formula>SEARCH("RICHIESTO",$M212)&gt;0</formula>
    </cfRule>
    <cfRule type="expression" dxfId="11604" priority="3863">
      <formula>SEARCH("DA CHIUDERE",$M212)&gt;0</formula>
    </cfRule>
    <cfRule type="expression" dxfId="11603" priority="3864">
      <formula>SEARCH("INTERROTTO",$M212)&gt;0</formula>
    </cfRule>
  </conditionalFormatting>
  <conditionalFormatting sqref="E211:F211 N211:S211">
    <cfRule type="expression" dxfId="11602" priority="3853">
      <formula>SEARCH("IN CORSO",$M211)&gt;0</formula>
    </cfRule>
    <cfRule type="expression" dxfId="11601" priority="3854">
      <formula>SEARCH("CHIUSO",$M211)&gt;0</formula>
    </cfRule>
    <cfRule type="expression" dxfId="11600" priority="3855">
      <formula>SEARCH("EMESSO",$M211)&gt;0</formula>
    </cfRule>
    <cfRule type="expression" dxfId="11599" priority="3856">
      <formula>SEARCH("RICHIESTO",$M211)&gt;0</formula>
    </cfRule>
    <cfRule type="expression" dxfId="11598" priority="3857">
      <formula>SEARCH("DA CHIUDERE",$M211)&gt;0</formula>
    </cfRule>
    <cfRule type="expression" dxfId="11597" priority="3858">
      <formula>SEARCH("INTERROTTO",$M211)&gt;0</formula>
    </cfRule>
  </conditionalFormatting>
  <conditionalFormatting sqref="G211">
    <cfRule type="expression" dxfId="11596" priority="3847">
      <formula>SEARCH("IN CORSO",$M211)&gt;0</formula>
    </cfRule>
    <cfRule type="expression" dxfId="11595" priority="3848">
      <formula>SEARCH("CHIUSO",$M211)&gt;0</formula>
    </cfRule>
    <cfRule type="expression" dxfId="11594" priority="3849">
      <formula>SEARCH("EMESSO",$M211)&gt;0</formula>
    </cfRule>
    <cfRule type="expression" dxfId="11593" priority="3850">
      <formula>SEARCH("RICHIESTO",$M211)&gt;0</formula>
    </cfRule>
    <cfRule type="expression" dxfId="11592" priority="3851">
      <formula>SEARCH("DA CHIUDERE",$M211)&gt;0</formula>
    </cfRule>
    <cfRule type="expression" dxfId="11591" priority="3852">
      <formula>SEARCH("INTERROTTO",$M211)&gt;0</formula>
    </cfRule>
  </conditionalFormatting>
  <conditionalFormatting sqref="M211">
    <cfRule type="expression" dxfId="11590" priority="3841">
      <formula>SEARCH("IN CORSO",$M211)&gt;0</formula>
    </cfRule>
    <cfRule type="expression" dxfId="11589" priority="3842">
      <formula>SEARCH("CHIUSO",$M211)&gt;0</formula>
    </cfRule>
    <cfRule type="expression" dxfId="11588" priority="3843">
      <formula>SEARCH("EMESSO",$M211)&gt;0</formula>
    </cfRule>
    <cfRule type="expression" dxfId="11587" priority="3844">
      <formula>SEARCH("RICHIESTO",$M211)&gt;0</formula>
    </cfRule>
    <cfRule type="expression" dxfId="11586" priority="3845">
      <formula>SEARCH("DA CHIUDERE",$M211)&gt;0</formula>
    </cfRule>
    <cfRule type="expression" dxfId="11585" priority="3846">
      <formula>SEARCH("INTERROTTO",$M211)&gt;0</formula>
    </cfRule>
  </conditionalFormatting>
  <conditionalFormatting sqref="E210:F210 N210:S210">
    <cfRule type="expression" dxfId="11584" priority="3835">
      <formula>SEARCH("IN CORSO",$M210)&gt;0</formula>
    </cfRule>
    <cfRule type="expression" dxfId="11583" priority="3836">
      <formula>SEARCH("CHIUSO",$M210)&gt;0</formula>
    </cfRule>
    <cfRule type="expression" dxfId="11582" priority="3837">
      <formula>SEARCH("EMESSO",$M210)&gt;0</formula>
    </cfRule>
    <cfRule type="expression" dxfId="11581" priority="3838">
      <formula>SEARCH("RICHIESTO",$M210)&gt;0</formula>
    </cfRule>
    <cfRule type="expression" dxfId="11580" priority="3839">
      <formula>SEARCH("DA CHIUDERE",$M210)&gt;0</formula>
    </cfRule>
    <cfRule type="expression" dxfId="11579" priority="3840">
      <formula>SEARCH("INTERROTTO",$M210)&gt;0</formula>
    </cfRule>
  </conditionalFormatting>
  <conditionalFormatting sqref="G210">
    <cfRule type="expression" dxfId="11578" priority="3829">
      <formula>SEARCH("IN CORSO",$M210)&gt;0</formula>
    </cfRule>
    <cfRule type="expression" dxfId="11577" priority="3830">
      <formula>SEARCH("CHIUSO",$M210)&gt;0</formula>
    </cfRule>
    <cfRule type="expression" dxfId="11576" priority="3831">
      <formula>SEARCH("EMESSO",$M210)&gt;0</formula>
    </cfRule>
    <cfRule type="expression" dxfId="11575" priority="3832">
      <formula>SEARCH("RICHIESTO",$M210)&gt;0</formula>
    </cfRule>
    <cfRule type="expression" dxfId="11574" priority="3833">
      <formula>SEARCH("DA CHIUDERE",$M210)&gt;0</formula>
    </cfRule>
    <cfRule type="expression" dxfId="11573" priority="3834">
      <formula>SEARCH("INTERROTTO",$M210)&gt;0</formula>
    </cfRule>
  </conditionalFormatting>
  <conditionalFormatting sqref="M210">
    <cfRule type="expression" dxfId="11572" priority="3823">
      <formula>SEARCH("IN CORSO",$M210)&gt;0</formula>
    </cfRule>
    <cfRule type="expression" dxfId="11571" priority="3824">
      <formula>SEARCH("CHIUSO",$M210)&gt;0</formula>
    </cfRule>
    <cfRule type="expression" dxfId="11570" priority="3825">
      <formula>SEARCH("EMESSO",$M210)&gt;0</formula>
    </cfRule>
    <cfRule type="expression" dxfId="11569" priority="3826">
      <formula>SEARCH("RICHIESTO",$M210)&gt;0</formula>
    </cfRule>
    <cfRule type="expression" dxfId="11568" priority="3827">
      <formula>SEARCH("DA CHIUDERE",$M210)&gt;0</formula>
    </cfRule>
    <cfRule type="expression" dxfId="11567" priority="3828">
      <formula>SEARCH("INTERROTTO",$M210)&gt;0</formula>
    </cfRule>
  </conditionalFormatting>
  <conditionalFormatting sqref="E209:F209 N209:S209">
    <cfRule type="expression" dxfId="11566" priority="3817">
      <formula>SEARCH("IN CORSO",$M209)&gt;0</formula>
    </cfRule>
    <cfRule type="expression" dxfId="11565" priority="3818">
      <formula>SEARCH("CHIUSO",$M209)&gt;0</formula>
    </cfRule>
    <cfRule type="expression" dxfId="11564" priority="3819">
      <formula>SEARCH("EMESSO",$M209)&gt;0</formula>
    </cfRule>
    <cfRule type="expression" dxfId="11563" priority="3820">
      <formula>SEARCH("RICHIESTO",$M209)&gt;0</formula>
    </cfRule>
    <cfRule type="expression" dxfId="11562" priority="3821">
      <formula>SEARCH("DA CHIUDERE",$M209)&gt;0</formula>
    </cfRule>
    <cfRule type="expression" dxfId="11561" priority="3822">
      <formula>SEARCH("INTERROTTO",$M209)&gt;0</formula>
    </cfRule>
  </conditionalFormatting>
  <conditionalFormatting sqref="G209">
    <cfRule type="expression" dxfId="11560" priority="3811">
      <formula>SEARCH("IN CORSO",$M209)&gt;0</formula>
    </cfRule>
    <cfRule type="expression" dxfId="11559" priority="3812">
      <formula>SEARCH("CHIUSO",$M209)&gt;0</formula>
    </cfRule>
    <cfRule type="expression" dxfId="11558" priority="3813">
      <formula>SEARCH("EMESSO",$M209)&gt;0</formula>
    </cfRule>
    <cfRule type="expression" dxfId="11557" priority="3814">
      <formula>SEARCH("RICHIESTO",$M209)&gt;0</formula>
    </cfRule>
    <cfRule type="expression" dxfId="11556" priority="3815">
      <formula>SEARCH("DA CHIUDERE",$M209)&gt;0</formula>
    </cfRule>
    <cfRule type="expression" dxfId="11555" priority="3816">
      <formula>SEARCH("INTERROTTO",$M209)&gt;0</formula>
    </cfRule>
  </conditionalFormatting>
  <conditionalFormatting sqref="M209">
    <cfRule type="expression" dxfId="11554" priority="3805">
      <formula>SEARCH("IN CORSO",$M209)&gt;0</formula>
    </cfRule>
    <cfRule type="expression" dxfId="11553" priority="3806">
      <formula>SEARCH("CHIUSO",$M209)&gt;0</formula>
    </cfRule>
    <cfRule type="expression" dxfId="11552" priority="3807">
      <formula>SEARCH("EMESSO",$M209)&gt;0</formula>
    </cfRule>
    <cfRule type="expression" dxfId="11551" priority="3808">
      <formula>SEARCH("RICHIESTO",$M209)&gt;0</formula>
    </cfRule>
    <cfRule type="expression" dxfId="11550" priority="3809">
      <formula>SEARCH("DA CHIUDERE",$M209)&gt;0</formula>
    </cfRule>
    <cfRule type="expression" dxfId="11549" priority="3810">
      <formula>SEARCH("INTERROTTO",$M209)&gt;0</formula>
    </cfRule>
  </conditionalFormatting>
  <conditionalFormatting sqref="E208:F208 N208:S208">
    <cfRule type="expression" dxfId="11548" priority="3799">
      <formula>SEARCH("IN CORSO",$M208)&gt;0</formula>
    </cfRule>
    <cfRule type="expression" dxfId="11547" priority="3800">
      <formula>SEARCH("CHIUSO",$M208)&gt;0</formula>
    </cfRule>
    <cfRule type="expression" dxfId="11546" priority="3801">
      <formula>SEARCH("EMESSO",$M208)&gt;0</formula>
    </cfRule>
    <cfRule type="expression" dxfId="11545" priority="3802">
      <formula>SEARCH("RICHIESTO",$M208)&gt;0</formula>
    </cfRule>
    <cfRule type="expression" dxfId="11544" priority="3803">
      <formula>SEARCH("DA CHIUDERE",$M208)&gt;0</formula>
    </cfRule>
    <cfRule type="expression" dxfId="11543" priority="3804">
      <formula>SEARCH("INTERROTTO",$M208)&gt;0</formula>
    </cfRule>
  </conditionalFormatting>
  <conditionalFormatting sqref="G208">
    <cfRule type="expression" dxfId="11542" priority="3793">
      <formula>SEARCH("IN CORSO",$M208)&gt;0</formula>
    </cfRule>
    <cfRule type="expression" dxfId="11541" priority="3794">
      <formula>SEARCH("CHIUSO",$M208)&gt;0</formula>
    </cfRule>
    <cfRule type="expression" dxfId="11540" priority="3795">
      <formula>SEARCH("EMESSO",$M208)&gt;0</formula>
    </cfRule>
    <cfRule type="expression" dxfId="11539" priority="3796">
      <formula>SEARCH("RICHIESTO",$M208)&gt;0</formula>
    </cfRule>
    <cfRule type="expression" dxfId="11538" priority="3797">
      <formula>SEARCH("DA CHIUDERE",$M208)&gt;0</formula>
    </cfRule>
    <cfRule type="expression" dxfId="11537" priority="3798">
      <formula>SEARCH("INTERROTTO",$M208)&gt;0</formula>
    </cfRule>
  </conditionalFormatting>
  <conditionalFormatting sqref="M208">
    <cfRule type="expression" dxfId="11536" priority="3787">
      <formula>SEARCH("IN CORSO",$M208)&gt;0</formula>
    </cfRule>
    <cfRule type="expression" dxfId="11535" priority="3788">
      <formula>SEARCH("CHIUSO",$M208)&gt;0</formula>
    </cfRule>
    <cfRule type="expression" dxfId="11534" priority="3789">
      <formula>SEARCH("EMESSO",$M208)&gt;0</formula>
    </cfRule>
    <cfRule type="expression" dxfId="11533" priority="3790">
      <formula>SEARCH("RICHIESTO",$M208)&gt;0</formula>
    </cfRule>
    <cfRule type="expression" dxfId="11532" priority="3791">
      <formula>SEARCH("DA CHIUDERE",$M208)&gt;0</formula>
    </cfRule>
    <cfRule type="expression" dxfId="11531" priority="3792">
      <formula>SEARCH("INTERROTTO",$M208)&gt;0</formula>
    </cfRule>
  </conditionalFormatting>
  <conditionalFormatting sqref="E207:F207 N207:S207">
    <cfRule type="expression" dxfId="11530" priority="3781">
      <formula>SEARCH("IN CORSO",$M207)&gt;0</formula>
    </cfRule>
    <cfRule type="expression" dxfId="11529" priority="3782">
      <formula>SEARCH("CHIUSO",$M207)&gt;0</formula>
    </cfRule>
    <cfRule type="expression" dxfId="11528" priority="3783">
      <formula>SEARCH("EMESSO",$M207)&gt;0</formula>
    </cfRule>
    <cfRule type="expression" dxfId="11527" priority="3784">
      <formula>SEARCH("RICHIESTO",$M207)&gt;0</formula>
    </cfRule>
    <cfRule type="expression" dxfId="11526" priority="3785">
      <formula>SEARCH("DA CHIUDERE",$M207)&gt;0</formula>
    </cfRule>
    <cfRule type="expression" dxfId="11525" priority="3786">
      <formula>SEARCH("INTERROTTO",$M207)&gt;0</formula>
    </cfRule>
  </conditionalFormatting>
  <conditionalFormatting sqref="G207">
    <cfRule type="expression" dxfId="11524" priority="3775">
      <formula>SEARCH("IN CORSO",$M207)&gt;0</formula>
    </cfRule>
    <cfRule type="expression" dxfId="11523" priority="3776">
      <formula>SEARCH("CHIUSO",$M207)&gt;0</formula>
    </cfRule>
    <cfRule type="expression" dxfId="11522" priority="3777">
      <formula>SEARCH("EMESSO",$M207)&gt;0</formula>
    </cfRule>
    <cfRule type="expression" dxfId="11521" priority="3778">
      <formula>SEARCH("RICHIESTO",$M207)&gt;0</formula>
    </cfRule>
    <cfRule type="expression" dxfId="11520" priority="3779">
      <formula>SEARCH("DA CHIUDERE",$M207)&gt;0</formula>
    </cfRule>
    <cfRule type="expression" dxfId="11519" priority="3780">
      <formula>SEARCH("INTERROTTO",$M207)&gt;0</formula>
    </cfRule>
  </conditionalFormatting>
  <conditionalFormatting sqref="M207">
    <cfRule type="expression" dxfId="11518" priority="3769">
      <formula>SEARCH("IN CORSO",$M207)&gt;0</formula>
    </cfRule>
    <cfRule type="expression" dxfId="11517" priority="3770">
      <formula>SEARCH("CHIUSO",$M207)&gt;0</formula>
    </cfRule>
    <cfRule type="expression" dxfId="11516" priority="3771">
      <formula>SEARCH("EMESSO",$M207)&gt;0</formula>
    </cfRule>
    <cfRule type="expression" dxfId="11515" priority="3772">
      <formula>SEARCH("RICHIESTO",$M207)&gt;0</formula>
    </cfRule>
    <cfRule type="expression" dxfId="11514" priority="3773">
      <formula>SEARCH("DA CHIUDERE",$M207)&gt;0</formula>
    </cfRule>
    <cfRule type="expression" dxfId="11513" priority="3774">
      <formula>SEARCH("INTERROTTO",$M207)&gt;0</formula>
    </cfRule>
  </conditionalFormatting>
  <conditionalFormatting sqref="E206:F206 N206:S206">
    <cfRule type="expression" dxfId="11512" priority="3763">
      <formula>SEARCH("IN CORSO",$M206)&gt;0</formula>
    </cfRule>
    <cfRule type="expression" dxfId="11511" priority="3764">
      <formula>SEARCH("CHIUSO",$M206)&gt;0</formula>
    </cfRule>
    <cfRule type="expression" dxfId="11510" priority="3765">
      <formula>SEARCH("EMESSO",$M206)&gt;0</formula>
    </cfRule>
    <cfRule type="expression" dxfId="11509" priority="3766">
      <formula>SEARCH("RICHIESTO",$M206)&gt;0</formula>
    </cfRule>
    <cfRule type="expression" dxfId="11508" priority="3767">
      <formula>SEARCH("DA CHIUDERE",$M206)&gt;0</formula>
    </cfRule>
    <cfRule type="expression" dxfId="11507" priority="3768">
      <formula>SEARCH("INTERROTTO",$M206)&gt;0</formula>
    </cfRule>
  </conditionalFormatting>
  <conditionalFormatting sqref="G206">
    <cfRule type="expression" dxfId="11506" priority="3757">
      <formula>SEARCH("IN CORSO",$M206)&gt;0</formula>
    </cfRule>
    <cfRule type="expression" dxfId="11505" priority="3758">
      <formula>SEARCH("CHIUSO",$M206)&gt;0</formula>
    </cfRule>
    <cfRule type="expression" dxfId="11504" priority="3759">
      <formula>SEARCH("EMESSO",$M206)&gt;0</formula>
    </cfRule>
    <cfRule type="expression" dxfId="11503" priority="3760">
      <formula>SEARCH("RICHIESTO",$M206)&gt;0</formula>
    </cfRule>
    <cfRule type="expression" dxfId="11502" priority="3761">
      <formula>SEARCH("DA CHIUDERE",$M206)&gt;0</formula>
    </cfRule>
    <cfRule type="expression" dxfId="11501" priority="3762">
      <formula>SEARCH("INTERROTTO",$M206)&gt;0</formula>
    </cfRule>
  </conditionalFormatting>
  <conditionalFormatting sqref="M206">
    <cfRule type="expression" dxfId="11500" priority="3751">
      <formula>SEARCH("IN CORSO",$M206)&gt;0</formula>
    </cfRule>
    <cfRule type="expression" dxfId="11499" priority="3752">
      <formula>SEARCH("CHIUSO",$M206)&gt;0</formula>
    </cfRule>
    <cfRule type="expression" dxfId="11498" priority="3753">
      <formula>SEARCH("EMESSO",$M206)&gt;0</formula>
    </cfRule>
    <cfRule type="expression" dxfId="11497" priority="3754">
      <formula>SEARCH("RICHIESTO",$M206)&gt;0</formula>
    </cfRule>
    <cfRule type="expression" dxfId="11496" priority="3755">
      <formula>SEARCH("DA CHIUDERE",$M206)&gt;0</formula>
    </cfRule>
    <cfRule type="expression" dxfId="11495" priority="3756">
      <formula>SEARCH("INTERROTTO",$M206)&gt;0</formula>
    </cfRule>
  </conditionalFormatting>
  <conditionalFormatting sqref="E205:F205 N205:S205">
    <cfRule type="expression" dxfId="11494" priority="3745">
      <formula>SEARCH("IN CORSO",$M205)&gt;0</formula>
    </cfRule>
    <cfRule type="expression" dxfId="11493" priority="3746">
      <formula>SEARCH("CHIUSO",$M205)&gt;0</formula>
    </cfRule>
    <cfRule type="expression" dxfId="11492" priority="3747">
      <formula>SEARCH("EMESSO",$M205)&gt;0</formula>
    </cfRule>
    <cfRule type="expression" dxfId="11491" priority="3748">
      <formula>SEARCH("RICHIESTO",$M205)&gt;0</formula>
    </cfRule>
    <cfRule type="expression" dxfId="11490" priority="3749">
      <formula>SEARCH("DA CHIUDERE",$M205)&gt;0</formula>
    </cfRule>
    <cfRule type="expression" dxfId="11489" priority="3750">
      <formula>SEARCH("INTERROTTO",$M205)&gt;0</formula>
    </cfRule>
  </conditionalFormatting>
  <conditionalFormatting sqref="G205">
    <cfRule type="expression" dxfId="11488" priority="3739">
      <formula>SEARCH("IN CORSO",$M205)&gt;0</formula>
    </cfRule>
    <cfRule type="expression" dxfId="11487" priority="3740">
      <formula>SEARCH("CHIUSO",$M205)&gt;0</formula>
    </cfRule>
    <cfRule type="expression" dxfId="11486" priority="3741">
      <formula>SEARCH("EMESSO",$M205)&gt;0</formula>
    </cfRule>
    <cfRule type="expression" dxfId="11485" priority="3742">
      <formula>SEARCH("RICHIESTO",$M205)&gt;0</formula>
    </cfRule>
    <cfRule type="expression" dxfId="11484" priority="3743">
      <formula>SEARCH("DA CHIUDERE",$M205)&gt;0</formula>
    </cfRule>
    <cfRule type="expression" dxfId="11483" priority="3744">
      <formula>SEARCH("INTERROTTO",$M205)&gt;0</formula>
    </cfRule>
  </conditionalFormatting>
  <conditionalFormatting sqref="M205">
    <cfRule type="expression" dxfId="11482" priority="3733">
      <formula>SEARCH("IN CORSO",$M205)&gt;0</formula>
    </cfRule>
    <cfRule type="expression" dxfId="11481" priority="3734">
      <formula>SEARCH("CHIUSO",$M205)&gt;0</formula>
    </cfRule>
    <cfRule type="expression" dxfId="11480" priority="3735">
      <formula>SEARCH("EMESSO",$M205)&gt;0</formula>
    </cfRule>
    <cfRule type="expression" dxfId="11479" priority="3736">
      <formula>SEARCH("RICHIESTO",$M205)&gt;0</formula>
    </cfRule>
    <cfRule type="expression" dxfId="11478" priority="3737">
      <formula>SEARCH("DA CHIUDERE",$M205)&gt;0</formula>
    </cfRule>
    <cfRule type="expression" dxfId="11477" priority="3738">
      <formula>SEARCH("INTERROTTO",$M205)&gt;0</formula>
    </cfRule>
  </conditionalFormatting>
  <conditionalFormatting sqref="E204:F204 N204:S204">
    <cfRule type="expression" dxfId="11476" priority="3727">
      <formula>SEARCH("IN CORSO",$M204)&gt;0</formula>
    </cfRule>
    <cfRule type="expression" dxfId="11475" priority="3728">
      <formula>SEARCH("CHIUSO",$M204)&gt;0</formula>
    </cfRule>
    <cfRule type="expression" dxfId="11474" priority="3729">
      <formula>SEARCH("EMESSO",$M204)&gt;0</formula>
    </cfRule>
    <cfRule type="expression" dxfId="11473" priority="3730">
      <formula>SEARCH("RICHIESTO",$M204)&gt;0</formula>
    </cfRule>
    <cfRule type="expression" dxfId="11472" priority="3731">
      <formula>SEARCH("DA CHIUDERE",$M204)&gt;0</formula>
    </cfRule>
    <cfRule type="expression" dxfId="11471" priority="3732">
      <formula>SEARCH("INTERROTTO",$M204)&gt;0</formula>
    </cfRule>
  </conditionalFormatting>
  <conditionalFormatting sqref="G204">
    <cfRule type="expression" dxfId="11470" priority="3721">
      <formula>SEARCH("IN CORSO",$M204)&gt;0</formula>
    </cfRule>
    <cfRule type="expression" dxfId="11469" priority="3722">
      <formula>SEARCH("CHIUSO",$M204)&gt;0</formula>
    </cfRule>
    <cfRule type="expression" dxfId="11468" priority="3723">
      <formula>SEARCH("EMESSO",$M204)&gt;0</formula>
    </cfRule>
    <cfRule type="expression" dxfId="11467" priority="3724">
      <formula>SEARCH("RICHIESTO",$M204)&gt;0</formula>
    </cfRule>
    <cfRule type="expression" dxfId="11466" priority="3725">
      <formula>SEARCH("DA CHIUDERE",$M204)&gt;0</formula>
    </cfRule>
    <cfRule type="expression" dxfId="11465" priority="3726">
      <formula>SEARCH("INTERROTTO",$M204)&gt;0</formula>
    </cfRule>
  </conditionalFormatting>
  <conditionalFormatting sqref="M204">
    <cfRule type="expression" dxfId="11464" priority="3715">
      <formula>SEARCH("IN CORSO",$M204)&gt;0</formula>
    </cfRule>
    <cfRule type="expression" dxfId="11463" priority="3716">
      <formula>SEARCH("CHIUSO",$M204)&gt;0</formula>
    </cfRule>
    <cfRule type="expression" dxfId="11462" priority="3717">
      <formula>SEARCH("EMESSO",$M204)&gt;0</formula>
    </cfRule>
    <cfRule type="expression" dxfId="11461" priority="3718">
      <formula>SEARCH("RICHIESTO",$M204)&gt;0</formula>
    </cfRule>
    <cfRule type="expression" dxfId="11460" priority="3719">
      <formula>SEARCH("DA CHIUDERE",$M204)&gt;0</formula>
    </cfRule>
    <cfRule type="expression" dxfId="11459" priority="3720">
      <formula>SEARCH("INTERROTTO",$M204)&gt;0</formula>
    </cfRule>
  </conditionalFormatting>
  <conditionalFormatting sqref="E203:F203 N203:S203">
    <cfRule type="expression" dxfId="11458" priority="3709">
      <formula>SEARCH("IN CORSO",$M203)&gt;0</formula>
    </cfRule>
    <cfRule type="expression" dxfId="11457" priority="3710">
      <formula>SEARCH("CHIUSO",$M203)&gt;0</formula>
    </cfRule>
    <cfRule type="expression" dxfId="11456" priority="3711">
      <formula>SEARCH("EMESSO",$M203)&gt;0</formula>
    </cfRule>
    <cfRule type="expression" dxfId="11455" priority="3712">
      <formula>SEARCH("RICHIESTO",$M203)&gt;0</formula>
    </cfRule>
    <cfRule type="expression" dxfId="11454" priority="3713">
      <formula>SEARCH("DA CHIUDERE",$M203)&gt;0</formula>
    </cfRule>
    <cfRule type="expression" dxfId="11453" priority="3714">
      <formula>SEARCH("INTERROTTO",$M203)&gt;0</formula>
    </cfRule>
  </conditionalFormatting>
  <conditionalFormatting sqref="G203">
    <cfRule type="expression" dxfId="11452" priority="3703">
      <formula>SEARCH("IN CORSO",$M203)&gt;0</formula>
    </cfRule>
    <cfRule type="expression" dxfId="11451" priority="3704">
      <formula>SEARCH("CHIUSO",$M203)&gt;0</formula>
    </cfRule>
    <cfRule type="expression" dxfId="11450" priority="3705">
      <formula>SEARCH("EMESSO",$M203)&gt;0</formula>
    </cfRule>
    <cfRule type="expression" dxfId="11449" priority="3706">
      <formula>SEARCH("RICHIESTO",$M203)&gt;0</formula>
    </cfRule>
    <cfRule type="expression" dxfId="11448" priority="3707">
      <formula>SEARCH("DA CHIUDERE",$M203)&gt;0</formula>
    </cfRule>
    <cfRule type="expression" dxfId="11447" priority="3708">
      <formula>SEARCH("INTERROTTO",$M203)&gt;0</formula>
    </cfRule>
  </conditionalFormatting>
  <conditionalFormatting sqref="M203">
    <cfRule type="expression" dxfId="11446" priority="3697">
      <formula>SEARCH("IN CORSO",$M203)&gt;0</formula>
    </cfRule>
    <cfRule type="expression" dxfId="11445" priority="3698">
      <formula>SEARCH("CHIUSO",$M203)&gt;0</formula>
    </cfRule>
    <cfRule type="expression" dxfId="11444" priority="3699">
      <formula>SEARCH("EMESSO",$M203)&gt;0</formula>
    </cfRule>
    <cfRule type="expression" dxfId="11443" priority="3700">
      <formula>SEARCH("RICHIESTO",$M203)&gt;0</formula>
    </cfRule>
    <cfRule type="expression" dxfId="11442" priority="3701">
      <formula>SEARCH("DA CHIUDERE",$M203)&gt;0</formula>
    </cfRule>
    <cfRule type="expression" dxfId="11441" priority="3702">
      <formula>SEARCH("INTERROTTO",$M203)&gt;0</formula>
    </cfRule>
  </conditionalFormatting>
  <conditionalFormatting sqref="E202:F202 N202:S202">
    <cfRule type="expression" dxfId="11440" priority="3691">
      <formula>SEARCH("IN CORSO",$M202)&gt;0</formula>
    </cfRule>
    <cfRule type="expression" dxfId="11439" priority="3692">
      <formula>SEARCH("CHIUSO",$M202)&gt;0</formula>
    </cfRule>
    <cfRule type="expression" dxfId="11438" priority="3693">
      <formula>SEARCH("EMESSO",$M202)&gt;0</formula>
    </cfRule>
    <cfRule type="expression" dxfId="11437" priority="3694">
      <formula>SEARCH("RICHIESTO",$M202)&gt;0</formula>
    </cfRule>
    <cfRule type="expression" dxfId="11436" priority="3695">
      <formula>SEARCH("DA CHIUDERE",$M202)&gt;0</formula>
    </cfRule>
    <cfRule type="expression" dxfId="11435" priority="3696">
      <formula>SEARCH("INTERROTTO",$M202)&gt;0</formula>
    </cfRule>
  </conditionalFormatting>
  <conditionalFormatting sqref="G202">
    <cfRule type="expression" dxfId="11434" priority="3685">
      <formula>SEARCH("IN CORSO",$M202)&gt;0</formula>
    </cfRule>
    <cfRule type="expression" dxfId="11433" priority="3686">
      <formula>SEARCH("CHIUSO",$M202)&gt;0</formula>
    </cfRule>
    <cfRule type="expression" dxfId="11432" priority="3687">
      <formula>SEARCH("EMESSO",$M202)&gt;0</formula>
    </cfRule>
    <cfRule type="expression" dxfId="11431" priority="3688">
      <formula>SEARCH("RICHIESTO",$M202)&gt;0</formula>
    </cfRule>
    <cfRule type="expression" dxfId="11430" priority="3689">
      <formula>SEARCH("DA CHIUDERE",$M202)&gt;0</formula>
    </cfRule>
    <cfRule type="expression" dxfId="11429" priority="3690">
      <formula>SEARCH("INTERROTTO",$M202)&gt;0</formula>
    </cfRule>
  </conditionalFormatting>
  <conditionalFormatting sqref="M202">
    <cfRule type="expression" dxfId="11428" priority="3679">
      <formula>SEARCH("IN CORSO",$M202)&gt;0</formula>
    </cfRule>
    <cfRule type="expression" dxfId="11427" priority="3680">
      <formula>SEARCH("CHIUSO",$M202)&gt;0</formula>
    </cfRule>
    <cfRule type="expression" dxfId="11426" priority="3681">
      <formula>SEARCH("EMESSO",$M202)&gt;0</formula>
    </cfRule>
    <cfRule type="expression" dxfId="11425" priority="3682">
      <formula>SEARCH("RICHIESTO",$M202)&gt;0</formula>
    </cfRule>
    <cfRule type="expression" dxfId="11424" priority="3683">
      <formula>SEARCH("DA CHIUDERE",$M202)&gt;0</formula>
    </cfRule>
    <cfRule type="expression" dxfId="11423" priority="3684">
      <formula>SEARCH("INTERROTTO",$M202)&gt;0</formula>
    </cfRule>
  </conditionalFormatting>
  <conditionalFormatting sqref="E201:F201 N201:S201">
    <cfRule type="expression" dxfId="11422" priority="3673">
      <formula>SEARCH("IN CORSO",$M201)&gt;0</formula>
    </cfRule>
    <cfRule type="expression" dxfId="11421" priority="3674">
      <formula>SEARCH("CHIUSO",$M201)&gt;0</formula>
    </cfRule>
    <cfRule type="expression" dxfId="11420" priority="3675">
      <formula>SEARCH("EMESSO",$M201)&gt;0</formula>
    </cfRule>
    <cfRule type="expression" dxfId="11419" priority="3676">
      <formula>SEARCH("RICHIESTO",$M201)&gt;0</formula>
    </cfRule>
    <cfRule type="expression" dxfId="11418" priority="3677">
      <formula>SEARCH("DA CHIUDERE",$M201)&gt;0</formula>
    </cfRule>
    <cfRule type="expression" dxfId="11417" priority="3678">
      <formula>SEARCH("INTERROTTO",$M201)&gt;0</formula>
    </cfRule>
  </conditionalFormatting>
  <conditionalFormatting sqref="G201">
    <cfRule type="expression" dxfId="11416" priority="3667">
      <formula>SEARCH("IN CORSO",$M201)&gt;0</formula>
    </cfRule>
    <cfRule type="expression" dxfId="11415" priority="3668">
      <formula>SEARCH("CHIUSO",$M201)&gt;0</formula>
    </cfRule>
    <cfRule type="expression" dxfId="11414" priority="3669">
      <formula>SEARCH("EMESSO",$M201)&gt;0</formula>
    </cfRule>
    <cfRule type="expression" dxfId="11413" priority="3670">
      <formula>SEARCH("RICHIESTO",$M201)&gt;0</formula>
    </cfRule>
    <cfRule type="expression" dxfId="11412" priority="3671">
      <formula>SEARCH("DA CHIUDERE",$M201)&gt;0</formula>
    </cfRule>
    <cfRule type="expression" dxfId="11411" priority="3672">
      <formula>SEARCH("INTERROTTO",$M201)&gt;0</formula>
    </cfRule>
  </conditionalFormatting>
  <conditionalFormatting sqref="M201">
    <cfRule type="expression" dxfId="11410" priority="3661">
      <formula>SEARCH("IN CORSO",$M201)&gt;0</formula>
    </cfRule>
    <cfRule type="expression" dxfId="11409" priority="3662">
      <formula>SEARCH("CHIUSO",$M201)&gt;0</formula>
    </cfRule>
    <cfRule type="expression" dxfId="11408" priority="3663">
      <formula>SEARCH("EMESSO",$M201)&gt;0</formula>
    </cfRule>
    <cfRule type="expression" dxfId="11407" priority="3664">
      <formula>SEARCH("RICHIESTO",$M201)&gt;0</formula>
    </cfRule>
    <cfRule type="expression" dxfId="11406" priority="3665">
      <formula>SEARCH("DA CHIUDERE",$M201)&gt;0</formula>
    </cfRule>
    <cfRule type="expression" dxfId="11405" priority="3666">
      <formula>SEARCH("INTERROTTO",$M201)&gt;0</formula>
    </cfRule>
  </conditionalFormatting>
  <conditionalFormatting sqref="E200:F200 N200:S200">
    <cfRule type="expression" dxfId="11404" priority="3655">
      <formula>SEARCH("IN CORSO",$M200)&gt;0</formula>
    </cfRule>
    <cfRule type="expression" dxfId="11403" priority="3656">
      <formula>SEARCH("CHIUSO",$M200)&gt;0</formula>
    </cfRule>
    <cfRule type="expression" dxfId="11402" priority="3657">
      <formula>SEARCH("EMESSO",$M200)&gt;0</formula>
    </cfRule>
    <cfRule type="expression" dxfId="11401" priority="3658">
      <formula>SEARCH("RICHIESTO",$M200)&gt;0</formula>
    </cfRule>
    <cfRule type="expression" dxfId="11400" priority="3659">
      <formula>SEARCH("DA CHIUDERE",$M200)&gt;0</formula>
    </cfRule>
    <cfRule type="expression" dxfId="11399" priority="3660">
      <formula>SEARCH("INTERROTTO",$M200)&gt;0</formula>
    </cfRule>
  </conditionalFormatting>
  <conditionalFormatting sqref="G200">
    <cfRule type="expression" dxfId="11398" priority="3649">
      <formula>SEARCH("IN CORSO",$M200)&gt;0</formula>
    </cfRule>
    <cfRule type="expression" dxfId="11397" priority="3650">
      <formula>SEARCH("CHIUSO",$M200)&gt;0</formula>
    </cfRule>
    <cfRule type="expression" dxfId="11396" priority="3651">
      <formula>SEARCH("EMESSO",$M200)&gt;0</formula>
    </cfRule>
    <cfRule type="expression" dxfId="11395" priority="3652">
      <formula>SEARCH("RICHIESTO",$M200)&gt;0</formula>
    </cfRule>
    <cfRule type="expression" dxfId="11394" priority="3653">
      <formula>SEARCH("DA CHIUDERE",$M200)&gt;0</formula>
    </cfRule>
    <cfRule type="expression" dxfId="11393" priority="3654">
      <formula>SEARCH("INTERROTTO",$M200)&gt;0</formula>
    </cfRule>
  </conditionalFormatting>
  <conditionalFormatting sqref="M200">
    <cfRule type="expression" dxfId="11392" priority="3643">
      <formula>SEARCH("IN CORSO",$M200)&gt;0</formula>
    </cfRule>
    <cfRule type="expression" dxfId="11391" priority="3644">
      <formula>SEARCH("CHIUSO",$M200)&gt;0</formula>
    </cfRule>
    <cfRule type="expression" dxfId="11390" priority="3645">
      <formula>SEARCH("EMESSO",$M200)&gt;0</formula>
    </cfRule>
    <cfRule type="expression" dxfId="11389" priority="3646">
      <formula>SEARCH("RICHIESTO",$M200)&gt;0</formula>
    </cfRule>
    <cfRule type="expression" dxfId="11388" priority="3647">
      <formula>SEARCH("DA CHIUDERE",$M200)&gt;0</formula>
    </cfRule>
    <cfRule type="expression" dxfId="11387" priority="3648">
      <formula>SEARCH("INTERROTTO",$M200)&gt;0</formula>
    </cfRule>
  </conditionalFormatting>
  <conditionalFormatting sqref="E199:F199 N199:S199">
    <cfRule type="expression" dxfId="11386" priority="3637">
      <formula>SEARCH("IN CORSO",$M199)&gt;0</formula>
    </cfRule>
    <cfRule type="expression" dxfId="11385" priority="3638">
      <formula>SEARCH("CHIUSO",$M199)&gt;0</formula>
    </cfRule>
    <cfRule type="expression" dxfId="11384" priority="3639">
      <formula>SEARCH("EMESSO",$M199)&gt;0</formula>
    </cfRule>
    <cfRule type="expression" dxfId="11383" priority="3640">
      <formula>SEARCH("RICHIESTO",$M199)&gt;0</formula>
    </cfRule>
    <cfRule type="expression" dxfId="11382" priority="3641">
      <formula>SEARCH("DA CHIUDERE",$M199)&gt;0</formula>
    </cfRule>
    <cfRule type="expression" dxfId="11381" priority="3642">
      <formula>SEARCH("INTERROTTO",$M199)&gt;0</formula>
    </cfRule>
  </conditionalFormatting>
  <conditionalFormatting sqref="G199">
    <cfRule type="expression" dxfId="11380" priority="3631">
      <formula>SEARCH("IN CORSO",$M199)&gt;0</formula>
    </cfRule>
    <cfRule type="expression" dxfId="11379" priority="3632">
      <formula>SEARCH("CHIUSO",$M199)&gt;0</formula>
    </cfRule>
    <cfRule type="expression" dxfId="11378" priority="3633">
      <formula>SEARCH("EMESSO",$M199)&gt;0</formula>
    </cfRule>
    <cfRule type="expression" dxfId="11377" priority="3634">
      <formula>SEARCH("RICHIESTO",$M199)&gt;0</formula>
    </cfRule>
    <cfRule type="expression" dxfId="11376" priority="3635">
      <formula>SEARCH("DA CHIUDERE",$M199)&gt;0</formula>
    </cfRule>
    <cfRule type="expression" dxfId="11375" priority="3636">
      <formula>SEARCH("INTERROTTO",$M199)&gt;0</formula>
    </cfRule>
  </conditionalFormatting>
  <conditionalFormatting sqref="M199">
    <cfRule type="expression" dxfId="11374" priority="3625">
      <formula>SEARCH("IN CORSO",$M199)&gt;0</formula>
    </cfRule>
    <cfRule type="expression" dxfId="11373" priority="3626">
      <formula>SEARCH("CHIUSO",$M199)&gt;0</formula>
    </cfRule>
    <cfRule type="expression" dxfId="11372" priority="3627">
      <formula>SEARCH("EMESSO",$M199)&gt;0</formula>
    </cfRule>
    <cfRule type="expression" dxfId="11371" priority="3628">
      <formula>SEARCH("RICHIESTO",$M199)&gt;0</formula>
    </cfRule>
    <cfRule type="expression" dxfId="11370" priority="3629">
      <formula>SEARCH("DA CHIUDERE",$M199)&gt;0</formula>
    </cfRule>
    <cfRule type="expression" dxfId="11369" priority="3630">
      <formula>SEARCH("INTERROTTO",$M199)&gt;0</formula>
    </cfRule>
  </conditionalFormatting>
  <conditionalFormatting sqref="E198:F198 N198:S198">
    <cfRule type="expression" dxfId="11368" priority="3619">
      <formula>SEARCH("IN CORSO",$M198)&gt;0</formula>
    </cfRule>
    <cfRule type="expression" dxfId="11367" priority="3620">
      <formula>SEARCH("CHIUSO",$M198)&gt;0</formula>
    </cfRule>
    <cfRule type="expression" dxfId="11366" priority="3621">
      <formula>SEARCH("EMESSO",$M198)&gt;0</formula>
    </cfRule>
    <cfRule type="expression" dxfId="11365" priority="3622">
      <formula>SEARCH("RICHIESTO",$M198)&gt;0</formula>
    </cfRule>
    <cfRule type="expression" dxfId="11364" priority="3623">
      <formula>SEARCH("DA CHIUDERE",$M198)&gt;0</formula>
    </cfRule>
    <cfRule type="expression" dxfId="11363" priority="3624">
      <formula>SEARCH("INTERROTTO",$M198)&gt;0</formula>
    </cfRule>
  </conditionalFormatting>
  <conditionalFormatting sqref="G198">
    <cfRule type="expression" dxfId="11362" priority="3613">
      <formula>SEARCH("IN CORSO",$M198)&gt;0</formula>
    </cfRule>
    <cfRule type="expression" dxfId="11361" priority="3614">
      <formula>SEARCH("CHIUSO",$M198)&gt;0</formula>
    </cfRule>
    <cfRule type="expression" dxfId="11360" priority="3615">
      <formula>SEARCH("EMESSO",$M198)&gt;0</formula>
    </cfRule>
    <cfRule type="expression" dxfId="11359" priority="3616">
      <formula>SEARCH("RICHIESTO",$M198)&gt;0</formula>
    </cfRule>
    <cfRule type="expression" dxfId="11358" priority="3617">
      <formula>SEARCH("DA CHIUDERE",$M198)&gt;0</formula>
    </cfRule>
    <cfRule type="expression" dxfId="11357" priority="3618">
      <formula>SEARCH("INTERROTTO",$M198)&gt;0</formula>
    </cfRule>
  </conditionalFormatting>
  <conditionalFormatting sqref="M198">
    <cfRule type="expression" dxfId="11356" priority="3607">
      <formula>SEARCH("IN CORSO",$M198)&gt;0</formula>
    </cfRule>
    <cfRule type="expression" dxfId="11355" priority="3608">
      <formula>SEARCH("CHIUSO",$M198)&gt;0</formula>
    </cfRule>
    <cfRule type="expression" dxfId="11354" priority="3609">
      <formula>SEARCH("EMESSO",$M198)&gt;0</formula>
    </cfRule>
    <cfRule type="expression" dxfId="11353" priority="3610">
      <formula>SEARCH("RICHIESTO",$M198)&gt;0</formula>
    </cfRule>
    <cfRule type="expression" dxfId="11352" priority="3611">
      <formula>SEARCH("DA CHIUDERE",$M198)&gt;0</formula>
    </cfRule>
    <cfRule type="expression" dxfId="11351" priority="3612">
      <formula>SEARCH("INTERROTTO",$M198)&gt;0</formula>
    </cfRule>
  </conditionalFormatting>
  <conditionalFormatting sqref="E197:F197 N197:S197">
    <cfRule type="expression" dxfId="11350" priority="3601">
      <formula>SEARCH("IN CORSO",$M197)&gt;0</formula>
    </cfRule>
    <cfRule type="expression" dxfId="11349" priority="3602">
      <formula>SEARCH("CHIUSO",$M197)&gt;0</formula>
    </cfRule>
    <cfRule type="expression" dxfId="11348" priority="3603">
      <formula>SEARCH("EMESSO",$M197)&gt;0</formula>
    </cfRule>
    <cfRule type="expression" dxfId="11347" priority="3604">
      <formula>SEARCH("RICHIESTO",$M197)&gt;0</formula>
    </cfRule>
    <cfRule type="expression" dxfId="11346" priority="3605">
      <formula>SEARCH("DA CHIUDERE",$M197)&gt;0</formula>
    </cfRule>
    <cfRule type="expression" dxfId="11345" priority="3606">
      <formula>SEARCH("INTERROTTO",$M197)&gt;0</formula>
    </cfRule>
  </conditionalFormatting>
  <conditionalFormatting sqref="G197">
    <cfRule type="expression" dxfId="11344" priority="3595">
      <formula>SEARCH("IN CORSO",$M197)&gt;0</formula>
    </cfRule>
    <cfRule type="expression" dxfId="11343" priority="3596">
      <formula>SEARCH("CHIUSO",$M197)&gt;0</formula>
    </cfRule>
    <cfRule type="expression" dxfId="11342" priority="3597">
      <formula>SEARCH("EMESSO",$M197)&gt;0</formula>
    </cfRule>
    <cfRule type="expression" dxfId="11341" priority="3598">
      <formula>SEARCH("RICHIESTO",$M197)&gt;0</formula>
    </cfRule>
    <cfRule type="expression" dxfId="11340" priority="3599">
      <formula>SEARCH("DA CHIUDERE",$M197)&gt;0</formula>
    </cfRule>
    <cfRule type="expression" dxfId="11339" priority="3600">
      <formula>SEARCH("INTERROTTO",$M197)&gt;0</formula>
    </cfRule>
  </conditionalFormatting>
  <conditionalFormatting sqref="M197">
    <cfRule type="expression" dxfId="11338" priority="3589">
      <formula>SEARCH("IN CORSO",$M197)&gt;0</formula>
    </cfRule>
    <cfRule type="expression" dxfId="11337" priority="3590">
      <formula>SEARCH("CHIUSO",$M197)&gt;0</formula>
    </cfRule>
    <cfRule type="expression" dxfId="11336" priority="3591">
      <formula>SEARCH("EMESSO",$M197)&gt;0</formula>
    </cfRule>
    <cfRule type="expression" dxfId="11335" priority="3592">
      <formula>SEARCH("RICHIESTO",$M197)&gt;0</formula>
    </cfRule>
    <cfRule type="expression" dxfId="11334" priority="3593">
      <formula>SEARCH("DA CHIUDERE",$M197)&gt;0</formula>
    </cfRule>
    <cfRule type="expression" dxfId="11333" priority="3594">
      <formula>SEARCH("INTERROTTO",$M197)&gt;0</formula>
    </cfRule>
  </conditionalFormatting>
  <conditionalFormatting sqref="E196:F196 N196:S196">
    <cfRule type="expression" dxfId="11332" priority="3583">
      <formula>SEARCH("IN CORSO",$M196)&gt;0</formula>
    </cfRule>
    <cfRule type="expression" dxfId="11331" priority="3584">
      <formula>SEARCH("CHIUSO",$M196)&gt;0</formula>
    </cfRule>
    <cfRule type="expression" dxfId="11330" priority="3585">
      <formula>SEARCH("EMESSO",$M196)&gt;0</formula>
    </cfRule>
    <cfRule type="expression" dxfId="11329" priority="3586">
      <formula>SEARCH("RICHIESTO",$M196)&gt;0</formula>
    </cfRule>
    <cfRule type="expression" dxfId="11328" priority="3587">
      <formula>SEARCH("DA CHIUDERE",$M196)&gt;0</formula>
    </cfRule>
    <cfRule type="expression" dxfId="11327" priority="3588">
      <formula>SEARCH("INTERROTTO",$M196)&gt;0</formula>
    </cfRule>
  </conditionalFormatting>
  <conditionalFormatting sqref="G196">
    <cfRule type="expression" dxfId="11326" priority="3577">
      <formula>SEARCH("IN CORSO",$M196)&gt;0</formula>
    </cfRule>
    <cfRule type="expression" dxfId="11325" priority="3578">
      <formula>SEARCH("CHIUSO",$M196)&gt;0</formula>
    </cfRule>
    <cfRule type="expression" dxfId="11324" priority="3579">
      <formula>SEARCH("EMESSO",$M196)&gt;0</formula>
    </cfRule>
    <cfRule type="expression" dxfId="11323" priority="3580">
      <formula>SEARCH("RICHIESTO",$M196)&gt;0</formula>
    </cfRule>
    <cfRule type="expression" dxfId="11322" priority="3581">
      <formula>SEARCH("DA CHIUDERE",$M196)&gt;0</formula>
    </cfRule>
    <cfRule type="expression" dxfId="11321" priority="3582">
      <formula>SEARCH("INTERROTTO",$M196)&gt;0</formula>
    </cfRule>
  </conditionalFormatting>
  <conditionalFormatting sqref="M196">
    <cfRule type="expression" dxfId="11320" priority="3571">
      <formula>SEARCH("IN CORSO",$M196)&gt;0</formula>
    </cfRule>
    <cfRule type="expression" dxfId="11319" priority="3572">
      <formula>SEARCH("CHIUSO",$M196)&gt;0</formula>
    </cfRule>
    <cfRule type="expression" dxfId="11318" priority="3573">
      <formula>SEARCH("EMESSO",$M196)&gt;0</formula>
    </cfRule>
    <cfRule type="expression" dxfId="11317" priority="3574">
      <formula>SEARCH("RICHIESTO",$M196)&gt;0</formula>
    </cfRule>
    <cfRule type="expression" dxfId="11316" priority="3575">
      <formula>SEARCH("DA CHIUDERE",$M196)&gt;0</formula>
    </cfRule>
    <cfRule type="expression" dxfId="11315" priority="3576">
      <formula>SEARCH("INTERROTTO",$M196)&gt;0</formula>
    </cfRule>
  </conditionalFormatting>
  <conditionalFormatting sqref="E195:F195 N195:S195">
    <cfRule type="expression" dxfId="11314" priority="3565">
      <formula>SEARCH("IN CORSO",$M195)&gt;0</formula>
    </cfRule>
    <cfRule type="expression" dxfId="11313" priority="3566">
      <formula>SEARCH("CHIUSO",$M195)&gt;0</formula>
    </cfRule>
    <cfRule type="expression" dxfId="11312" priority="3567">
      <formula>SEARCH("EMESSO",$M195)&gt;0</formula>
    </cfRule>
    <cfRule type="expression" dxfId="11311" priority="3568">
      <formula>SEARCH("RICHIESTO",$M195)&gt;0</formula>
    </cfRule>
    <cfRule type="expression" dxfId="11310" priority="3569">
      <formula>SEARCH("DA CHIUDERE",$M195)&gt;0</formula>
    </cfRule>
    <cfRule type="expression" dxfId="11309" priority="3570">
      <formula>SEARCH("INTERROTTO",$M195)&gt;0</formula>
    </cfRule>
  </conditionalFormatting>
  <conditionalFormatting sqref="G195">
    <cfRule type="expression" dxfId="11308" priority="3559">
      <formula>SEARCH("IN CORSO",$M195)&gt;0</formula>
    </cfRule>
    <cfRule type="expression" dxfId="11307" priority="3560">
      <formula>SEARCH("CHIUSO",$M195)&gt;0</formula>
    </cfRule>
    <cfRule type="expression" dxfId="11306" priority="3561">
      <formula>SEARCH("EMESSO",$M195)&gt;0</formula>
    </cfRule>
    <cfRule type="expression" dxfId="11305" priority="3562">
      <formula>SEARCH("RICHIESTO",$M195)&gt;0</formula>
    </cfRule>
    <cfRule type="expression" dxfId="11304" priority="3563">
      <formula>SEARCH("DA CHIUDERE",$M195)&gt;0</formula>
    </cfRule>
    <cfRule type="expression" dxfId="11303" priority="3564">
      <formula>SEARCH("INTERROTTO",$M195)&gt;0</formula>
    </cfRule>
  </conditionalFormatting>
  <conditionalFormatting sqref="M195">
    <cfRule type="expression" dxfId="11302" priority="3553">
      <formula>SEARCH("IN CORSO",$M195)&gt;0</formula>
    </cfRule>
    <cfRule type="expression" dxfId="11301" priority="3554">
      <formula>SEARCH("CHIUSO",$M195)&gt;0</formula>
    </cfRule>
    <cfRule type="expression" dxfId="11300" priority="3555">
      <formula>SEARCH("EMESSO",$M195)&gt;0</formula>
    </cfRule>
    <cfRule type="expression" dxfId="11299" priority="3556">
      <formula>SEARCH("RICHIESTO",$M195)&gt;0</formula>
    </cfRule>
    <cfRule type="expression" dxfId="11298" priority="3557">
      <formula>SEARCH("DA CHIUDERE",$M195)&gt;0</formula>
    </cfRule>
    <cfRule type="expression" dxfId="11297" priority="3558">
      <formula>SEARCH("INTERROTTO",$M195)&gt;0</formula>
    </cfRule>
  </conditionalFormatting>
  <conditionalFormatting sqref="E194:F194 N194:S194">
    <cfRule type="expression" dxfId="11296" priority="3547">
      <formula>SEARCH("IN CORSO",$M194)&gt;0</formula>
    </cfRule>
    <cfRule type="expression" dxfId="11295" priority="3548">
      <formula>SEARCH("CHIUSO",$M194)&gt;0</formula>
    </cfRule>
    <cfRule type="expression" dxfId="11294" priority="3549">
      <formula>SEARCH("EMESSO",$M194)&gt;0</formula>
    </cfRule>
    <cfRule type="expression" dxfId="11293" priority="3550">
      <formula>SEARCH("RICHIESTO",$M194)&gt;0</formula>
    </cfRule>
    <cfRule type="expression" dxfId="11292" priority="3551">
      <formula>SEARCH("DA CHIUDERE",$M194)&gt;0</formula>
    </cfRule>
    <cfRule type="expression" dxfId="11291" priority="3552">
      <formula>SEARCH("INTERROTTO",$M194)&gt;0</formula>
    </cfRule>
  </conditionalFormatting>
  <conditionalFormatting sqref="G194">
    <cfRule type="expression" dxfId="11290" priority="3541">
      <formula>SEARCH("IN CORSO",$M194)&gt;0</formula>
    </cfRule>
    <cfRule type="expression" dxfId="11289" priority="3542">
      <formula>SEARCH("CHIUSO",$M194)&gt;0</formula>
    </cfRule>
    <cfRule type="expression" dxfId="11288" priority="3543">
      <formula>SEARCH("EMESSO",$M194)&gt;0</formula>
    </cfRule>
    <cfRule type="expression" dxfId="11287" priority="3544">
      <formula>SEARCH("RICHIESTO",$M194)&gt;0</formula>
    </cfRule>
    <cfRule type="expression" dxfId="11286" priority="3545">
      <formula>SEARCH("DA CHIUDERE",$M194)&gt;0</formula>
    </cfRule>
    <cfRule type="expression" dxfId="11285" priority="3546">
      <formula>SEARCH("INTERROTTO",$M194)&gt;0</formula>
    </cfRule>
  </conditionalFormatting>
  <conditionalFormatting sqref="M194">
    <cfRule type="expression" dxfId="11284" priority="3535">
      <formula>SEARCH("IN CORSO",$M194)&gt;0</formula>
    </cfRule>
    <cfRule type="expression" dxfId="11283" priority="3536">
      <formula>SEARCH("CHIUSO",$M194)&gt;0</formula>
    </cfRule>
    <cfRule type="expression" dxfId="11282" priority="3537">
      <formula>SEARCH("EMESSO",$M194)&gt;0</formula>
    </cfRule>
    <cfRule type="expression" dxfId="11281" priority="3538">
      <formula>SEARCH("RICHIESTO",$M194)&gt;0</formula>
    </cfRule>
    <cfRule type="expression" dxfId="11280" priority="3539">
      <formula>SEARCH("DA CHIUDERE",$M194)&gt;0</formula>
    </cfRule>
    <cfRule type="expression" dxfId="11279" priority="3540">
      <formula>SEARCH("INTERROTTO",$M194)&gt;0</formula>
    </cfRule>
  </conditionalFormatting>
  <conditionalFormatting sqref="E193:F193 N193:S193">
    <cfRule type="expression" dxfId="11278" priority="3529">
      <formula>SEARCH("IN CORSO",$M193)&gt;0</formula>
    </cfRule>
    <cfRule type="expression" dxfId="11277" priority="3530">
      <formula>SEARCH("CHIUSO",$M193)&gt;0</formula>
    </cfRule>
    <cfRule type="expression" dxfId="11276" priority="3531">
      <formula>SEARCH("EMESSO",$M193)&gt;0</formula>
    </cfRule>
    <cfRule type="expression" dxfId="11275" priority="3532">
      <formula>SEARCH("RICHIESTO",$M193)&gt;0</formula>
    </cfRule>
    <cfRule type="expression" dxfId="11274" priority="3533">
      <formula>SEARCH("DA CHIUDERE",$M193)&gt;0</formula>
    </cfRule>
    <cfRule type="expression" dxfId="11273" priority="3534">
      <formula>SEARCH("INTERROTTO",$M193)&gt;0</formula>
    </cfRule>
  </conditionalFormatting>
  <conditionalFormatting sqref="G193">
    <cfRule type="expression" dxfId="11272" priority="3523">
      <formula>SEARCH("IN CORSO",$M193)&gt;0</formula>
    </cfRule>
    <cfRule type="expression" dxfId="11271" priority="3524">
      <formula>SEARCH("CHIUSO",$M193)&gt;0</formula>
    </cfRule>
    <cfRule type="expression" dxfId="11270" priority="3525">
      <formula>SEARCH("EMESSO",$M193)&gt;0</formula>
    </cfRule>
    <cfRule type="expression" dxfId="11269" priority="3526">
      <formula>SEARCH("RICHIESTO",$M193)&gt;0</formula>
    </cfRule>
    <cfRule type="expression" dxfId="11268" priority="3527">
      <formula>SEARCH("DA CHIUDERE",$M193)&gt;0</formula>
    </cfRule>
    <cfRule type="expression" dxfId="11267" priority="3528">
      <formula>SEARCH("INTERROTTO",$M193)&gt;0</formula>
    </cfRule>
  </conditionalFormatting>
  <conditionalFormatting sqref="M193">
    <cfRule type="expression" dxfId="11266" priority="3517">
      <formula>SEARCH("IN CORSO",$M193)&gt;0</formula>
    </cfRule>
    <cfRule type="expression" dxfId="11265" priority="3518">
      <formula>SEARCH("CHIUSO",$M193)&gt;0</formula>
    </cfRule>
    <cfRule type="expression" dxfId="11264" priority="3519">
      <formula>SEARCH("EMESSO",$M193)&gt;0</formula>
    </cfRule>
    <cfRule type="expression" dxfId="11263" priority="3520">
      <formula>SEARCH("RICHIESTO",$M193)&gt;0</formula>
    </cfRule>
    <cfRule type="expression" dxfId="11262" priority="3521">
      <formula>SEARCH("DA CHIUDERE",$M193)&gt;0</formula>
    </cfRule>
    <cfRule type="expression" dxfId="11261" priority="3522">
      <formula>SEARCH("INTERROTTO",$M193)&gt;0</formula>
    </cfRule>
  </conditionalFormatting>
  <conditionalFormatting sqref="E192:F192 N192:S192">
    <cfRule type="expression" dxfId="11260" priority="3511">
      <formula>SEARCH("IN CORSO",$M192)&gt;0</formula>
    </cfRule>
    <cfRule type="expression" dxfId="11259" priority="3512">
      <formula>SEARCH("CHIUSO",$M192)&gt;0</formula>
    </cfRule>
    <cfRule type="expression" dxfId="11258" priority="3513">
      <formula>SEARCH("EMESSO",$M192)&gt;0</formula>
    </cfRule>
    <cfRule type="expression" dxfId="11257" priority="3514">
      <formula>SEARCH("RICHIESTO",$M192)&gt;0</formula>
    </cfRule>
    <cfRule type="expression" dxfId="11256" priority="3515">
      <formula>SEARCH("DA CHIUDERE",$M192)&gt;0</formula>
    </cfRule>
    <cfRule type="expression" dxfId="11255" priority="3516">
      <formula>SEARCH("INTERROTTO",$M192)&gt;0</formula>
    </cfRule>
  </conditionalFormatting>
  <conditionalFormatting sqref="G192">
    <cfRule type="expression" dxfId="11254" priority="3505">
      <formula>SEARCH("IN CORSO",$M192)&gt;0</formula>
    </cfRule>
    <cfRule type="expression" dxfId="11253" priority="3506">
      <formula>SEARCH("CHIUSO",$M192)&gt;0</formula>
    </cfRule>
    <cfRule type="expression" dxfId="11252" priority="3507">
      <formula>SEARCH("EMESSO",$M192)&gt;0</formula>
    </cfRule>
    <cfRule type="expression" dxfId="11251" priority="3508">
      <formula>SEARCH("RICHIESTO",$M192)&gt;0</formula>
    </cfRule>
    <cfRule type="expression" dxfId="11250" priority="3509">
      <formula>SEARCH("DA CHIUDERE",$M192)&gt;0</formula>
    </cfRule>
    <cfRule type="expression" dxfId="11249" priority="3510">
      <formula>SEARCH("INTERROTTO",$M192)&gt;0</formula>
    </cfRule>
  </conditionalFormatting>
  <conditionalFormatting sqref="M192">
    <cfRule type="expression" dxfId="11248" priority="3499">
      <formula>SEARCH("IN CORSO",$M192)&gt;0</formula>
    </cfRule>
    <cfRule type="expression" dxfId="11247" priority="3500">
      <formula>SEARCH("CHIUSO",$M192)&gt;0</formula>
    </cfRule>
    <cfRule type="expression" dxfId="11246" priority="3501">
      <formula>SEARCH("EMESSO",$M192)&gt;0</formula>
    </cfRule>
    <cfRule type="expression" dxfId="11245" priority="3502">
      <formula>SEARCH("RICHIESTO",$M192)&gt;0</formula>
    </cfRule>
    <cfRule type="expression" dxfId="11244" priority="3503">
      <formula>SEARCH("DA CHIUDERE",$M192)&gt;0</formula>
    </cfRule>
    <cfRule type="expression" dxfId="11243" priority="3504">
      <formula>SEARCH("INTERROTTO",$M192)&gt;0</formula>
    </cfRule>
  </conditionalFormatting>
  <conditionalFormatting sqref="E191:F191 N191:S191">
    <cfRule type="expression" dxfId="11242" priority="3493">
      <formula>SEARCH("IN CORSO",$M191)&gt;0</formula>
    </cfRule>
    <cfRule type="expression" dxfId="11241" priority="3494">
      <formula>SEARCH("CHIUSO",$M191)&gt;0</formula>
    </cfRule>
    <cfRule type="expression" dxfId="11240" priority="3495">
      <formula>SEARCH("EMESSO",$M191)&gt;0</formula>
    </cfRule>
    <cfRule type="expression" dxfId="11239" priority="3496">
      <formula>SEARCH("RICHIESTO",$M191)&gt;0</formula>
    </cfRule>
    <cfRule type="expression" dxfId="11238" priority="3497">
      <formula>SEARCH("DA CHIUDERE",$M191)&gt;0</formula>
    </cfRule>
    <cfRule type="expression" dxfId="11237" priority="3498">
      <formula>SEARCH("INTERROTTO",$M191)&gt;0</formula>
    </cfRule>
  </conditionalFormatting>
  <conditionalFormatting sqref="G191">
    <cfRule type="expression" dxfId="11236" priority="3487">
      <formula>SEARCH("IN CORSO",$M191)&gt;0</formula>
    </cfRule>
    <cfRule type="expression" dxfId="11235" priority="3488">
      <formula>SEARCH("CHIUSO",$M191)&gt;0</formula>
    </cfRule>
    <cfRule type="expression" dxfId="11234" priority="3489">
      <formula>SEARCH("EMESSO",$M191)&gt;0</formula>
    </cfRule>
    <cfRule type="expression" dxfId="11233" priority="3490">
      <formula>SEARCH("RICHIESTO",$M191)&gt;0</formula>
    </cfRule>
    <cfRule type="expression" dxfId="11232" priority="3491">
      <formula>SEARCH("DA CHIUDERE",$M191)&gt;0</formula>
    </cfRule>
    <cfRule type="expression" dxfId="11231" priority="3492">
      <formula>SEARCH("INTERROTTO",$M191)&gt;0</formula>
    </cfRule>
  </conditionalFormatting>
  <conditionalFormatting sqref="M191">
    <cfRule type="expression" dxfId="11230" priority="3481">
      <formula>SEARCH("IN CORSO",$M191)&gt;0</formula>
    </cfRule>
    <cfRule type="expression" dxfId="11229" priority="3482">
      <formula>SEARCH("CHIUSO",$M191)&gt;0</formula>
    </cfRule>
    <cfRule type="expression" dxfId="11228" priority="3483">
      <formula>SEARCH("EMESSO",$M191)&gt;0</formula>
    </cfRule>
    <cfRule type="expression" dxfId="11227" priority="3484">
      <formula>SEARCH("RICHIESTO",$M191)&gt;0</formula>
    </cfRule>
    <cfRule type="expression" dxfId="11226" priority="3485">
      <formula>SEARCH("DA CHIUDERE",$M191)&gt;0</formula>
    </cfRule>
    <cfRule type="expression" dxfId="11225" priority="3486">
      <formula>SEARCH("INTERROTTO",$M191)&gt;0</formula>
    </cfRule>
  </conditionalFormatting>
  <conditionalFormatting sqref="E190:F190 N190:S190">
    <cfRule type="expression" dxfId="11224" priority="3475">
      <formula>SEARCH("IN CORSO",$M190)&gt;0</formula>
    </cfRule>
    <cfRule type="expression" dxfId="11223" priority="3476">
      <formula>SEARCH("CHIUSO",$M190)&gt;0</formula>
    </cfRule>
    <cfRule type="expression" dxfId="11222" priority="3477">
      <formula>SEARCH("EMESSO",$M190)&gt;0</formula>
    </cfRule>
    <cfRule type="expression" dxfId="11221" priority="3478">
      <formula>SEARCH("RICHIESTO",$M190)&gt;0</formula>
    </cfRule>
    <cfRule type="expression" dxfId="11220" priority="3479">
      <formula>SEARCH("DA CHIUDERE",$M190)&gt;0</formula>
    </cfRule>
    <cfRule type="expression" dxfId="11219" priority="3480">
      <formula>SEARCH("INTERROTTO",$M190)&gt;0</formula>
    </cfRule>
  </conditionalFormatting>
  <conditionalFormatting sqref="G190">
    <cfRule type="expression" dxfId="11218" priority="3469">
      <formula>SEARCH("IN CORSO",$M190)&gt;0</formula>
    </cfRule>
    <cfRule type="expression" dxfId="11217" priority="3470">
      <formula>SEARCH("CHIUSO",$M190)&gt;0</formula>
    </cfRule>
    <cfRule type="expression" dxfId="11216" priority="3471">
      <formula>SEARCH("EMESSO",$M190)&gt;0</formula>
    </cfRule>
    <cfRule type="expression" dxfId="11215" priority="3472">
      <formula>SEARCH("RICHIESTO",$M190)&gt;0</formula>
    </cfRule>
    <cfRule type="expression" dxfId="11214" priority="3473">
      <formula>SEARCH("DA CHIUDERE",$M190)&gt;0</formula>
    </cfRule>
    <cfRule type="expression" dxfId="11213" priority="3474">
      <formula>SEARCH("INTERROTTO",$M190)&gt;0</formula>
    </cfRule>
  </conditionalFormatting>
  <conditionalFormatting sqref="M190">
    <cfRule type="expression" dxfId="11212" priority="3463">
      <formula>SEARCH("IN CORSO",$M190)&gt;0</formula>
    </cfRule>
    <cfRule type="expression" dxfId="11211" priority="3464">
      <formula>SEARCH("CHIUSO",$M190)&gt;0</formula>
    </cfRule>
    <cfRule type="expression" dxfId="11210" priority="3465">
      <formula>SEARCH("EMESSO",$M190)&gt;0</formula>
    </cfRule>
    <cfRule type="expression" dxfId="11209" priority="3466">
      <formula>SEARCH("RICHIESTO",$M190)&gt;0</formula>
    </cfRule>
    <cfRule type="expression" dxfId="11208" priority="3467">
      <formula>SEARCH("DA CHIUDERE",$M190)&gt;0</formula>
    </cfRule>
    <cfRule type="expression" dxfId="11207" priority="3468">
      <formula>SEARCH("INTERROTTO",$M190)&gt;0</formula>
    </cfRule>
  </conditionalFormatting>
  <conditionalFormatting sqref="E189:F189 N189:S189">
    <cfRule type="expression" dxfId="11206" priority="3457">
      <formula>SEARCH("IN CORSO",$M189)&gt;0</formula>
    </cfRule>
    <cfRule type="expression" dxfId="11205" priority="3458">
      <formula>SEARCH("CHIUSO",$M189)&gt;0</formula>
    </cfRule>
    <cfRule type="expression" dxfId="11204" priority="3459">
      <formula>SEARCH("EMESSO",$M189)&gt;0</formula>
    </cfRule>
    <cfRule type="expression" dxfId="11203" priority="3460">
      <formula>SEARCH("RICHIESTO",$M189)&gt;0</formula>
    </cfRule>
    <cfRule type="expression" dxfId="11202" priority="3461">
      <formula>SEARCH("DA CHIUDERE",$M189)&gt;0</formula>
    </cfRule>
    <cfRule type="expression" dxfId="11201" priority="3462">
      <formula>SEARCH("INTERROTTO",$M189)&gt;0</formula>
    </cfRule>
  </conditionalFormatting>
  <conditionalFormatting sqref="G189">
    <cfRule type="expression" dxfId="11200" priority="3451">
      <formula>SEARCH("IN CORSO",$M189)&gt;0</formula>
    </cfRule>
    <cfRule type="expression" dxfId="11199" priority="3452">
      <formula>SEARCH("CHIUSO",$M189)&gt;0</formula>
    </cfRule>
    <cfRule type="expression" dxfId="11198" priority="3453">
      <formula>SEARCH("EMESSO",$M189)&gt;0</formula>
    </cfRule>
    <cfRule type="expression" dxfId="11197" priority="3454">
      <formula>SEARCH("RICHIESTO",$M189)&gt;0</formula>
    </cfRule>
    <cfRule type="expression" dxfId="11196" priority="3455">
      <formula>SEARCH("DA CHIUDERE",$M189)&gt;0</formula>
    </cfRule>
    <cfRule type="expression" dxfId="11195" priority="3456">
      <formula>SEARCH("INTERROTTO",$M189)&gt;0</formula>
    </cfRule>
  </conditionalFormatting>
  <conditionalFormatting sqref="M189">
    <cfRule type="expression" dxfId="11194" priority="3445">
      <formula>SEARCH("IN CORSO",$M189)&gt;0</formula>
    </cfRule>
    <cfRule type="expression" dxfId="11193" priority="3446">
      <formula>SEARCH("CHIUSO",$M189)&gt;0</formula>
    </cfRule>
    <cfRule type="expression" dxfId="11192" priority="3447">
      <formula>SEARCH("EMESSO",$M189)&gt;0</formula>
    </cfRule>
    <cfRule type="expression" dxfId="11191" priority="3448">
      <formula>SEARCH("RICHIESTO",$M189)&gt;0</formula>
    </cfRule>
    <cfRule type="expression" dxfId="11190" priority="3449">
      <formula>SEARCH("DA CHIUDERE",$M189)&gt;0</formula>
    </cfRule>
    <cfRule type="expression" dxfId="11189" priority="3450">
      <formula>SEARCH("INTERROTTO",$M189)&gt;0</formula>
    </cfRule>
  </conditionalFormatting>
  <conditionalFormatting sqref="E188:F188 N188:S188">
    <cfRule type="expression" dxfId="11188" priority="3439">
      <formula>SEARCH("IN CORSO",$M188)&gt;0</formula>
    </cfRule>
    <cfRule type="expression" dxfId="11187" priority="3440">
      <formula>SEARCH("CHIUSO",$M188)&gt;0</formula>
    </cfRule>
    <cfRule type="expression" dxfId="11186" priority="3441">
      <formula>SEARCH("EMESSO",$M188)&gt;0</formula>
    </cfRule>
    <cfRule type="expression" dxfId="11185" priority="3442">
      <formula>SEARCH("RICHIESTO",$M188)&gt;0</formula>
    </cfRule>
    <cfRule type="expression" dxfId="11184" priority="3443">
      <formula>SEARCH("DA CHIUDERE",$M188)&gt;0</formula>
    </cfRule>
    <cfRule type="expression" dxfId="11183" priority="3444">
      <formula>SEARCH("INTERROTTO",$M188)&gt;0</formula>
    </cfRule>
  </conditionalFormatting>
  <conditionalFormatting sqref="G188">
    <cfRule type="expression" dxfId="11182" priority="3433">
      <formula>SEARCH("IN CORSO",$M188)&gt;0</formula>
    </cfRule>
    <cfRule type="expression" dxfId="11181" priority="3434">
      <formula>SEARCH("CHIUSO",$M188)&gt;0</formula>
    </cfRule>
    <cfRule type="expression" dxfId="11180" priority="3435">
      <formula>SEARCH("EMESSO",$M188)&gt;0</formula>
    </cfRule>
    <cfRule type="expression" dxfId="11179" priority="3436">
      <formula>SEARCH("RICHIESTO",$M188)&gt;0</formula>
    </cfRule>
    <cfRule type="expression" dxfId="11178" priority="3437">
      <formula>SEARCH("DA CHIUDERE",$M188)&gt;0</formula>
    </cfRule>
    <cfRule type="expression" dxfId="11177" priority="3438">
      <formula>SEARCH("INTERROTTO",$M188)&gt;0</formula>
    </cfRule>
  </conditionalFormatting>
  <conditionalFormatting sqref="M188">
    <cfRule type="expression" dxfId="11176" priority="3427">
      <formula>SEARCH("IN CORSO",$M188)&gt;0</formula>
    </cfRule>
    <cfRule type="expression" dxfId="11175" priority="3428">
      <formula>SEARCH("CHIUSO",$M188)&gt;0</formula>
    </cfRule>
    <cfRule type="expression" dxfId="11174" priority="3429">
      <formula>SEARCH("EMESSO",$M188)&gt;0</formula>
    </cfRule>
    <cfRule type="expression" dxfId="11173" priority="3430">
      <formula>SEARCH("RICHIESTO",$M188)&gt;0</formula>
    </cfRule>
    <cfRule type="expression" dxfId="11172" priority="3431">
      <formula>SEARCH("DA CHIUDERE",$M188)&gt;0</formula>
    </cfRule>
    <cfRule type="expression" dxfId="11171" priority="3432">
      <formula>SEARCH("INTERROTTO",$M188)&gt;0</formula>
    </cfRule>
  </conditionalFormatting>
  <conditionalFormatting sqref="E187:F187 N187:S187">
    <cfRule type="expression" dxfId="11170" priority="3421">
      <formula>SEARCH("IN CORSO",$M187)&gt;0</formula>
    </cfRule>
    <cfRule type="expression" dxfId="11169" priority="3422">
      <formula>SEARCH("CHIUSO",$M187)&gt;0</formula>
    </cfRule>
    <cfRule type="expression" dxfId="11168" priority="3423">
      <formula>SEARCH("EMESSO",$M187)&gt;0</formula>
    </cfRule>
    <cfRule type="expression" dxfId="11167" priority="3424">
      <formula>SEARCH("RICHIESTO",$M187)&gt;0</formula>
    </cfRule>
    <cfRule type="expression" dxfId="11166" priority="3425">
      <formula>SEARCH("DA CHIUDERE",$M187)&gt;0</formula>
    </cfRule>
    <cfRule type="expression" dxfId="11165" priority="3426">
      <formula>SEARCH("INTERROTTO",$M187)&gt;0</formula>
    </cfRule>
  </conditionalFormatting>
  <conditionalFormatting sqref="G187">
    <cfRule type="expression" dxfId="11164" priority="3415">
      <formula>SEARCH("IN CORSO",$M187)&gt;0</formula>
    </cfRule>
    <cfRule type="expression" dxfId="11163" priority="3416">
      <formula>SEARCH("CHIUSO",$M187)&gt;0</formula>
    </cfRule>
    <cfRule type="expression" dxfId="11162" priority="3417">
      <formula>SEARCH("EMESSO",$M187)&gt;0</formula>
    </cfRule>
    <cfRule type="expression" dxfId="11161" priority="3418">
      <formula>SEARCH("RICHIESTO",$M187)&gt;0</formula>
    </cfRule>
    <cfRule type="expression" dxfId="11160" priority="3419">
      <formula>SEARCH("DA CHIUDERE",$M187)&gt;0</formula>
    </cfRule>
    <cfRule type="expression" dxfId="11159" priority="3420">
      <formula>SEARCH("INTERROTTO",$M187)&gt;0</formula>
    </cfRule>
  </conditionalFormatting>
  <conditionalFormatting sqref="M187">
    <cfRule type="expression" dxfId="11158" priority="3409">
      <formula>SEARCH("IN CORSO",$M187)&gt;0</formula>
    </cfRule>
    <cfRule type="expression" dxfId="11157" priority="3410">
      <formula>SEARCH("CHIUSO",$M187)&gt;0</formula>
    </cfRule>
    <cfRule type="expression" dxfId="11156" priority="3411">
      <formula>SEARCH("EMESSO",$M187)&gt;0</formula>
    </cfRule>
    <cfRule type="expression" dxfId="11155" priority="3412">
      <formula>SEARCH("RICHIESTO",$M187)&gt;0</formula>
    </cfRule>
    <cfRule type="expression" dxfId="11154" priority="3413">
      <formula>SEARCH("DA CHIUDERE",$M187)&gt;0</formula>
    </cfRule>
    <cfRule type="expression" dxfId="11153" priority="3414">
      <formula>SEARCH("INTERROTTO",$M187)&gt;0</formula>
    </cfRule>
  </conditionalFormatting>
  <conditionalFormatting sqref="E186:F186 N186:S186">
    <cfRule type="expression" dxfId="11152" priority="3403">
      <formula>SEARCH("IN CORSO",$M186)&gt;0</formula>
    </cfRule>
    <cfRule type="expression" dxfId="11151" priority="3404">
      <formula>SEARCH("CHIUSO",$M186)&gt;0</formula>
    </cfRule>
    <cfRule type="expression" dxfId="11150" priority="3405">
      <formula>SEARCH("EMESSO",$M186)&gt;0</formula>
    </cfRule>
    <cfRule type="expression" dxfId="11149" priority="3406">
      <formula>SEARCH("RICHIESTO",$M186)&gt;0</formula>
    </cfRule>
    <cfRule type="expression" dxfId="11148" priority="3407">
      <formula>SEARCH("DA CHIUDERE",$M186)&gt;0</formula>
    </cfRule>
    <cfRule type="expression" dxfId="11147" priority="3408">
      <formula>SEARCH("INTERROTTO",$M186)&gt;0</formula>
    </cfRule>
  </conditionalFormatting>
  <conditionalFormatting sqref="G186">
    <cfRule type="expression" dxfId="11146" priority="3397">
      <formula>SEARCH("IN CORSO",$M186)&gt;0</formula>
    </cfRule>
    <cfRule type="expression" dxfId="11145" priority="3398">
      <formula>SEARCH("CHIUSO",$M186)&gt;0</formula>
    </cfRule>
    <cfRule type="expression" dxfId="11144" priority="3399">
      <formula>SEARCH("EMESSO",$M186)&gt;0</formula>
    </cfRule>
    <cfRule type="expression" dxfId="11143" priority="3400">
      <formula>SEARCH("RICHIESTO",$M186)&gt;0</formula>
    </cfRule>
    <cfRule type="expression" dxfId="11142" priority="3401">
      <formula>SEARCH("DA CHIUDERE",$M186)&gt;0</formula>
    </cfRule>
    <cfRule type="expression" dxfId="11141" priority="3402">
      <formula>SEARCH("INTERROTTO",$M186)&gt;0</formula>
    </cfRule>
  </conditionalFormatting>
  <conditionalFormatting sqref="M186">
    <cfRule type="expression" dxfId="11140" priority="3391">
      <formula>SEARCH("IN CORSO",$M186)&gt;0</formula>
    </cfRule>
    <cfRule type="expression" dxfId="11139" priority="3392">
      <formula>SEARCH("CHIUSO",$M186)&gt;0</formula>
    </cfRule>
    <cfRule type="expression" dxfId="11138" priority="3393">
      <formula>SEARCH("EMESSO",$M186)&gt;0</formula>
    </cfRule>
    <cfRule type="expression" dxfId="11137" priority="3394">
      <formula>SEARCH("RICHIESTO",$M186)&gt;0</formula>
    </cfRule>
    <cfRule type="expression" dxfId="11136" priority="3395">
      <formula>SEARCH("DA CHIUDERE",$M186)&gt;0</formula>
    </cfRule>
    <cfRule type="expression" dxfId="11135" priority="3396">
      <formula>SEARCH("INTERROTTO",$M186)&gt;0</formula>
    </cfRule>
  </conditionalFormatting>
  <conditionalFormatting sqref="E185:F185 N185:S185">
    <cfRule type="expression" dxfId="11134" priority="3385">
      <formula>SEARCH("IN CORSO",$M185)&gt;0</formula>
    </cfRule>
    <cfRule type="expression" dxfId="11133" priority="3386">
      <formula>SEARCH("CHIUSO",$M185)&gt;0</formula>
    </cfRule>
    <cfRule type="expression" dxfId="11132" priority="3387">
      <formula>SEARCH("EMESSO",$M185)&gt;0</formula>
    </cfRule>
    <cfRule type="expression" dxfId="11131" priority="3388">
      <formula>SEARCH("RICHIESTO",$M185)&gt;0</formula>
    </cfRule>
    <cfRule type="expression" dxfId="11130" priority="3389">
      <formula>SEARCH("DA CHIUDERE",$M185)&gt;0</formula>
    </cfRule>
    <cfRule type="expression" dxfId="11129" priority="3390">
      <formula>SEARCH("INTERROTTO",$M185)&gt;0</formula>
    </cfRule>
  </conditionalFormatting>
  <conditionalFormatting sqref="G185">
    <cfRule type="expression" dxfId="11128" priority="3379">
      <formula>SEARCH("IN CORSO",$M185)&gt;0</formula>
    </cfRule>
    <cfRule type="expression" dxfId="11127" priority="3380">
      <formula>SEARCH("CHIUSO",$M185)&gt;0</formula>
    </cfRule>
    <cfRule type="expression" dxfId="11126" priority="3381">
      <formula>SEARCH("EMESSO",$M185)&gt;0</formula>
    </cfRule>
    <cfRule type="expression" dxfId="11125" priority="3382">
      <formula>SEARCH("RICHIESTO",$M185)&gt;0</formula>
    </cfRule>
    <cfRule type="expression" dxfId="11124" priority="3383">
      <formula>SEARCH("DA CHIUDERE",$M185)&gt;0</formula>
    </cfRule>
    <cfRule type="expression" dxfId="11123" priority="3384">
      <formula>SEARCH("INTERROTTO",$M185)&gt;0</formula>
    </cfRule>
  </conditionalFormatting>
  <conditionalFormatting sqref="M185">
    <cfRule type="expression" dxfId="11122" priority="3373">
      <formula>SEARCH("IN CORSO",$M185)&gt;0</formula>
    </cfRule>
    <cfRule type="expression" dxfId="11121" priority="3374">
      <formula>SEARCH("CHIUSO",$M185)&gt;0</formula>
    </cfRule>
    <cfRule type="expression" dxfId="11120" priority="3375">
      <formula>SEARCH("EMESSO",$M185)&gt;0</formula>
    </cfRule>
    <cfRule type="expression" dxfId="11119" priority="3376">
      <formula>SEARCH("RICHIESTO",$M185)&gt;0</formula>
    </cfRule>
    <cfRule type="expression" dxfId="11118" priority="3377">
      <formula>SEARCH("DA CHIUDERE",$M185)&gt;0</formula>
    </cfRule>
    <cfRule type="expression" dxfId="11117" priority="3378">
      <formula>SEARCH("INTERROTTO",$M185)&gt;0</formula>
    </cfRule>
  </conditionalFormatting>
  <conditionalFormatting sqref="E184:F184 N184:S184">
    <cfRule type="expression" dxfId="11116" priority="3367">
      <formula>SEARCH("IN CORSO",$M184)&gt;0</formula>
    </cfRule>
    <cfRule type="expression" dxfId="11115" priority="3368">
      <formula>SEARCH("CHIUSO",$M184)&gt;0</formula>
    </cfRule>
    <cfRule type="expression" dxfId="11114" priority="3369">
      <formula>SEARCH("EMESSO",$M184)&gt;0</formula>
    </cfRule>
    <cfRule type="expression" dxfId="11113" priority="3370">
      <formula>SEARCH("RICHIESTO",$M184)&gt;0</formula>
    </cfRule>
    <cfRule type="expression" dxfId="11112" priority="3371">
      <formula>SEARCH("DA CHIUDERE",$M184)&gt;0</formula>
    </cfRule>
    <cfRule type="expression" dxfId="11111" priority="3372">
      <formula>SEARCH("INTERROTTO",$M184)&gt;0</formula>
    </cfRule>
  </conditionalFormatting>
  <conditionalFormatting sqref="G184">
    <cfRule type="expression" dxfId="11110" priority="3361">
      <formula>SEARCH("IN CORSO",$M184)&gt;0</formula>
    </cfRule>
    <cfRule type="expression" dxfId="11109" priority="3362">
      <formula>SEARCH("CHIUSO",$M184)&gt;0</formula>
    </cfRule>
    <cfRule type="expression" dxfId="11108" priority="3363">
      <formula>SEARCH("EMESSO",$M184)&gt;0</formula>
    </cfRule>
    <cfRule type="expression" dxfId="11107" priority="3364">
      <formula>SEARCH("RICHIESTO",$M184)&gt;0</formula>
    </cfRule>
    <cfRule type="expression" dxfId="11106" priority="3365">
      <formula>SEARCH("DA CHIUDERE",$M184)&gt;0</formula>
    </cfRule>
    <cfRule type="expression" dxfId="11105" priority="3366">
      <formula>SEARCH("INTERROTTO",$M184)&gt;0</formula>
    </cfRule>
  </conditionalFormatting>
  <conditionalFormatting sqref="M184">
    <cfRule type="expression" dxfId="11104" priority="3355">
      <formula>SEARCH("IN CORSO",$M184)&gt;0</formula>
    </cfRule>
    <cfRule type="expression" dxfId="11103" priority="3356">
      <formula>SEARCH("CHIUSO",$M184)&gt;0</formula>
    </cfRule>
    <cfRule type="expression" dxfId="11102" priority="3357">
      <formula>SEARCH("EMESSO",$M184)&gt;0</formula>
    </cfRule>
    <cfRule type="expression" dxfId="11101" priority="3358">
      <formula>SEARCH("RICHIESTO",$M184)&gt;0</formula>
    </cfRule>
    <cfRule type="expression" dxfId="11100" priority="3359">
      <formula>SEARCH("DA CHIUDERE",$M184)&gt;0</formula>
    </cfRule>
    <cfRule type="expression" dxfId="11099" priority="3360">
      <formula>SEARCH("INTERROTTO",$M184)&gt;0</formula>
    </cfRule>
  </conditionalFormatting>
  <conditionalFormatting sqref="E183:F183 N183:S183">
    <cfRule type="expression" dxfId="11098" priority="3349">
      <formula>SEARCH("IN CORSO",$M183)&gt;0</formula>
    </cfRule>
    <cfRule type="expression" dxfId="11097" priority="3350">
      <formula>SEARCH("CHIUSO",$M183)&gt;0</formula>
    </cfRule>
    <cfRule type="expression" dxfId="11096" priority="3351">
      <formula>SEARCH("EMESSO",$M183)&gt;0</formula>
    </cfRule>
    <cfRule type="expression" dxfId="11095" priority="3352">
      <formula>SEARCH("RICHIESTO",$M183)&gt;0</formula>
    </cfRule>
    <cfRule type="expression" dxfId="11094" priority="3353">
      <formula>SEARCH("DA CHIUDERE",$M183)&gt;0</formula>
    </cfRule>
    <cfRule type="expression" dxfId="11093" priority="3354">
      <formula>SEARCH("INTERROTTO",$M183)&gt;0</formula>
    </cfRule>
  </conditionalFormatting>
  <conditionalFormatting sqref="G183">
    <cfRule type="expression" dxfId="11092" priority="3343">
      <formula>SEARCH("IN CORSO",$M183)&gt;0</formula>
    </cfRule>
    <cfRule type="expression" dxfId="11091" priority="3344">
      <formula>SEARCH("CHIUSO",$M183)&gt;0</formula>
    </cfRule>
    <cfRule type="expression" dxfId="11090" priority="3345">
      <formula>SEARCH("EMESSO",$M183)&gt;0</formula>
    </cfRule>
    <cfRule type="expression" dxfId="11089" priority="3346">
      <formula>SEARCH("RICHIESTO",$M183)&gt;0</formula>
    </cfRule>
    <cfRule type="expression" dxfId="11088" priority="3347">
      <formula>SEARCH("DA CHIUDERE",$M183)&gt;0</formula>
    </cfRule>
    <cfRule type="expression" dxfId="11087" priority="3348">
      <formula>SEARCH("INTERROTTO",$M183)&gt;0</formula>
    </cfRule>
  </conditionalFormatting>
  <conditionalFormatting sqref="M183">
    <cfRule type="expression" dxfId="11086" priority="3337">
      <formula>SEARCH("IN CORSO",$M183)&gt;0</formula>
    </cfRule>
    <cfRule type="expression" dxfId="11085" priority="3338">
      <formula>SEARCH("CHIUSO",$M183)&gt;0</formula>
    </cfRule>
    <cfRule type="expression" dxfId="11084" priority="3339">
      <formula>SEARCH("EMESSO",$M183)&gt;0</formula>
    </cfRule>
    <cfRule type="expression" dxfId="11083" priority="3340">
      <formula>SEARCH("RICHIESTO",$M183)&gt;0</formula>
    </cfRule>
    <cfRule type="expression" dxfId="11082" priority="3341">
      <formula>SEARCH("DA CHIUDERE",$M183)&gt;0</formula>
    </cfRule>
    <cfRule type="expression" dxfId="11081" priority="3342">
      <formula>SEARCH("INTERROTTO",$M183)&gt;0</formula>
    </cfRule>
  </conditionalFormatting>
  <conditionalFormatting sqref="E182:F182 N182:S182">
    <cfRule type="expression" dxfId="11080" priority="3331">
      <formula>SEARCH("IN CORSO",$M182)&gt;0</formula>
    </cfRule>
    <cfRule type="expression" dxfId="11079" priority="3332">
      <formula>SEARCH("CHIUSO",$M182)&gt;0</formula>
    </cfRule>
    <cfRule type="expression" dxfId="11078" priority="3333">
      <formula>SEARCH("EMESSO",$M182)&gt;0</formula>
    </cfRule>
    <cfRule type="expression" dxfId="11077" priority="3334">
      <formula>SEARCH("RICHIESTO",$M182)&gt;0</formula>
    </cfRule>
    <cfRule type="expression" dxfId="11076" priority="3335">
      <formula>SEARCH("DA CHIUDERE",$M182)&gt;0</formula>
    </cfRule>
    <cfRule type="expression" dxfId="11075" priority="3336">
      <formula>SEARCH("INTERROTTO",$M182)&gt;0</formula>
    </cfRule>
  </conditionalFormatting>
  <conditionalFormatting sqref="G182">
    <cfRule type="expression" dxfId="11074" priority="3325">
      <formula>SEARCH("IN CORSO",$M182)&gt;0</formula>
    </cfRule>
    <cfRule type="expression" dxfId="11073" priority="3326">
      <formula>SEARCH("CHIUSO",$M182)&gt;0</formula>
    </cfRule>
    <cfRule type="expression" dxfId="11072" priority="3327">
      <formula>SEARCH("EMESSO",$M182)&gt;0</formula>
    </cfRule>
    <cfRule type="expression" dxfId="11071" priority="3328">
      <formula>SEARCH("RICHIESTO",$M182)&gt;0</formula>
    </cfRule>
    <cfRule type="expression" dxfId="11070" priority="3329">
      <formula>SEARCH("DA CHIUDERE",$M182)&gt;0</formula>
    </cfRule>
    <cfRule type="expression" dxfId="11069" priority="3330">
      <formula>SEARCH("INTERROTTO",$M182)&gt;0</formula>
    </cfRule>
  </conditionalFormatting>
  <conditionalFormatting sqref="M182">
    <cfRule type="expression" dxfId="11068" priority="3319">
      <formula>SEARCH("IN CORSO",$M182)&gt;0</formula>
    </cfRule>
    <cfRule type="expression" dxfId="11067" priority="3320">
      <formula>SEARCH("CHIUSO",$M182)&gt;0</formula>
    </cfRule>
    <cfRule type="expression" dxfId="11066" priority="3321">
      <formula>SEARCH("EMESSO",$M182)&gt;0</formula>
    </cfRule>
    <cfRule type="expression" dxfId="11065" priority="3322">
      <formula>SEARCH("RICHIESTO",$M182)&gt;0</formula>
    </cfRule>
    <cfRule type="expression" dxfId="11064" priority="3323">
      <formula>SEARCH("DA CHIUDERE",$M182)&gt;0</formula>
    </cfRule>
    <cfRule type="expression" dxfId="11063" priority="3324">
      <formula>SEARCH("INTERROTTO",$M182)&gt;0</formula>
    </cfRule>
  </conditionalFormatting>
  <conditionalFormatting sqref="E181:F181 N181:S181">
    <cfRule type="expression" dxfId="11062" priority="3313">
      <formula>SEARCH("IN CORSO",$M181)&gt;0</formula>
    </cfRule>
    <cfRule type="expression" dxfId="11061" priority="3314">
      <formula>SEARCH("CHIUSO",$M181)&gt;0</formula>
    </cfRule>
    <cfRule type="expression" dxfId="11060" priority="3315">
      <formula>SEARCH("EMESSO",$M181)&gt;0</formula>
    </cfRule>
    <cfRule type="expression" dxfId="11059" priority="3316">
      <formula>SEARCH("RICHIESTO",$M181)&gt;0</formula>
    </cfRule>
    <cfRule type="expression" dxfId="11058" priority="3317">
      <formula>SEARCH("DA CHIUDERE",$M181)&gt;0</formula>
    </cfRule>
    <cfRule type="expression" dxfId="11057" priority="3318">
      <formula>SEARCH("INTERROTTO",$M181)&gt;0</formula>
    </cfRule>
  </conditionalFormatting>
  <conditionalFormatting sqref="G181">
    <cfRule type="expression" dxfId="11056" priority="3307">
      <formula>SEARCH("IN CORSO",$M181)&gt;0</formula>
    </cfRule>
    <cfRule type="expression" dxfId="11055" priority="3308">
      <formula>SEARCH("CHIUSO",$M181)&gt;0</formula>
    </cfRule>
    <cfRule type="expression" dxfId="11054" priority="3309">
      <formula>SEARCH("EMESSO",$M181)&gt;0</formula>
    </cfRule>
    <cfRule type="expression" dxfId="11053" priority="3310">
      <formula>SEARCH("RICHIESTO",$M181)&gt;0</formula>
    </cfRule>
    <cfRule type="expression" dxfId="11052" priority="3311">
      <formula>SEARCH("DA CHIUDERE",$M181)&gt;0</formula>
    </cfRule>
    <cfRule type="expression" dxfId="11051" priority="3312">
      <formula>SEARCH("INTERROTTO",$M181)&gt;0</formula>
    </cfRule>
  </conditionalFormatting>
  <conditionalFormatting sqref="M181">
    <cfRule type="expression" dxfId="11050" priority="3301">
      <formula>SEARCH("IN CORSO",$M181)&gt;0</formula>
    </cfRule>
    <cfRule type="expression" dxfId="11049" priority="3302">
      <formula>SEARCH("CHIUSO",$M181)&gt;0</formula>
    </cfRule>
    <cfRule type="expression" dxfId="11048" priority="3303">
      <formula>SEARCH("EMESSO",$M181)&gt;0</formula>
    </cfRule>
    <cfRule type="expression" dxfId="11047" priority="3304">
      <formula>SEARCH("RICHIESTO",$M181)&gt;0</formula>
    </cfRule>
    <cfRule type="expression" dxfId="11046" priority="3305">
      <formula>SEARCH("DA CHIUDERE",$M181)&gt;0</formula>
    </cfRule>
    <cfRule type="expression" dxfId="11045" priority="3306">
      <formula>SEARCH("INTERROTTO",$M181)&gt;0</formula>
    </cfRule>
  </conditionalFormatting>
  <conditionalFormatting sqref="E180:F180 N180:S180">
    <cfRule type="expression" dxfId="11044" priority="3295">
      <formula>SEARCH("IN CORSO",$M180)&gt;0</formula>
    </cfRule>
    <cfRule type="expression" dxfId="11043" priority="3296">
      <formula>SEARCH("CHIUSO",$M180)&gt;0</formula>
    </cfRule>
    <cfRule type="expression" dxfId="11042" priority="3297">
      <formula>SEARCH("EMESSO",$M180)&gt;0</formula>
    </cfRule>
    <cfRule type="expression" dxfId="11041" priority="3298">
      <formula>SEARCH("RICHIESTO",$M180)&gt;0</formula>
    </cfRule>
    <cfRule type="expression" dxfId="11040" priority="3299">
      <formula>SEARCH("DA CHIUDERE",$M180)&gt;0</formula>
    </cfRule>
    <cfRule type="expression" dxfId="11039" priority="3300">
      <formula>SEARCH("INTERROTTO",$M180)&gt;0</formula>
    </cfRule>
  </conditionalFormatting>
  <conditionalFormatting sqref="G180">
    <cfRule type="expression" dxfId="11038" priority="3289">
      <formula>SEARCH("IN CORSO",$M180)&gt;0</formula>
    </cfRule>
    <cfRule type="expression" dxfId="11037" priority="3290">
      <formula>SEARCH("CHIUSO",$M180)&gt;0</formula>
    </cfRule>
    <cfRule type="expression" dxfId="11036" priority="3291">
      <formula>SEARCH("EMESSO",$M180)&gt;0</formula>
    </cfRule>
    <cfRule type="expression" dxfId="11035" priority="3292">
      <formula>SEARCH("RICHIESTO",$M180)&gt;0</formula>
    </cfRule>
    <cfRule type="expression" dxfId="11034" priority="3293">
      <formula>SEARCH("DA CHIUDERE",$M180)&gt;0</formula>
    </cfRule>
    <cfRule type="expression" dxfId="11033" priority="3294">
      <formula>SEARCH("INTERROTTO",$M180)&gt;0</formula>
    </cfRule>
  </conditionalFormatting>
  <conditionalFormatting sqref="M180">
    <cfRule type="expression" dxfId="11032" priority="3283">
      <formula>SEARCH("IN CORSO",$M180)&gt;0</formula>
    </cfRule>
    <cfRule type="expression" dxfId="11031" priority="3284">
      <formula>SEARCH("CHIUSO",$M180)&gt;0</formula>
    </cfRule>
    <cfRule type="expression" dxfId="11030" priority="3285">
      <formula>SEARCH("EMESSO",$M180)&gt;0</formula>
    </cfRule>
    <cfRule type="expression" dxfId="11029" priority="3286">
      <formula>SEARCH("RICHIESTO",$M180)&gt;0</formula>
    </cfRule>
    <cfRule type="expression" dxfId="11028" priority="3287">
      <formula>SEARCH("DA CHIUDERE",$M180)&gt;0</formula>
    </cfRule>
    <cfRule type="expression" dxfId="11027" priority="3288">
      <formula>SEARCH("INTERROTTO",$M180)&gt;0</formula>
    </cfRule>
  </conditionalFormatting>
  <conditionalFormatting sqref="E179:F179 N179:S179">
    <cfRule type="expression" dxfId="11026" priority="3277">
      <formula>SEARCH("IN CORSO",$M179)&gt;0</formula>
    </cfRule>
    <cfRule type="expression" dxfId="11025" priority="3278">
      <formula>SEARCH("CHIUSO",$M179)&gt;0</formula>
    </cfRule>
    <cfRule type="expression" dxfId="11024" priority="3279">
      <formula>SEARCH("EMESSO",$M179)&gt;0</formula>
    </cfRule>
    <cfRule type="expression" dxfId="11023" priority="3280">
      <formula>SEARCH("RICHIESTO",$M179)&gt;0</formula>
    </cfRule>
    <cfRule type="expression" dxfId="11022" priority="3281">
      <formula>SEARCH("DA CHIUDERE",$M179)&gt;0</formula>
    </cfRule>
    <cfRule type="expression" dxfId="11021" priority="3282">
      <formula>SEARCH("INTERROTTO",$M179)&gt;0</formula>
    </cfRule>
  </conditionalFormatting>
  <conditionalFormatting sqref="G179">
    <cfRule type="expression" dxfId="11020" priority="3271">
      <formula>SEARCH("IN CORSO",$M179)&gt;0</formula>
    </cfRule>
    <cfRule type="expression" dxfId="11019" priority="3272">
      <formula>SEARCH("CHIUSO",$M179)&gt;0</formula>
    </cfRule>
    <cfRule type="expression" dxfId="11018" priority="3273">
      <formula>SEARCH("EMESSO",$M179)&gt;0</formula>
    </cfRule>
    <cfRule type="expression" dxfId="11017" priority="3274">
      <formula>SEARCH("RICHIESTO",$M179)&gt;0</formula>
    </cfRule>
    <cfRule type="expression" dxfId="11016" priority="3275">
      <formula>SEARCH("DA CHIUDERE",$M179)&gt;0</formula>
    </cfRule>
    <cfRule type="expression" dxfId="11015" priority="3276">
      <formula>SEARCH("INTERROTTO",$M179)&gt;0</formula>
    </cfRule>
  </conditionalFormatting>
  <conditionalFormatting sqref="M179">
    <cfRule type="expression" dxfId="11014" priority="3265">
      <formula>SEARCH("IN CORSO",$M179)&gt;0</formula>
    </cfRule>
    <cfRule type="expression" dxfId="11013" priority="3266">
      <formula>SEARCH("CHIUSO",$M179)&gt;0</formula>
    </cfRule>
    <cfRule type="expression" dxfId="11012" priority="3267">
      <formula>SEARCH("EMESSO",$M179)&gt;0</formula>
    </cfRule>
    <cfRule type="expression" dxfId="11011" priority="3268">
      <formula>SEARCH("RICHIESTO",$M179)&gt;0</formula>
    </cfRule>
    <cfRule type="expression" dxfId="11010" priority="3269">
      <formula>SEARCH("DA CHIUDERE",$M179)&gt;0</formula>
    </cfRule>
    <cfRule type="expression" dxfId="11009" priority="3270">
      <formula>SEARCH("INTERROTTO",$M179)&gt;0</formula>
    </cfRule>
  </conditionalFormatting>
  <conditionalFormatting sqref="E178:F178 N178:S178">
    <cfRule type="expression" dxfId="11008" priority="3259">
      <formula>SEARCH("IN CORSO",$M178)&gt;0</formula>
    </cfRule>
    <cfRule type="expression" dxfId="11007" priority="3260">
      <formula>SEARCH("CHIUSO",$M178)&gt;0</formula>
    </cfRule>
    <cfRule type="expression" dxfId="11006" priority="3261">
      <formula>SEARCH("EMESSO",$M178)&gt;0</formula>
    </cfRule>
    <cfRule type="expression" dxfId="11005" priority="3262">
      <formula>SEARCH("RICHIESTO",$M178)&gt;0</formula>
    </cfRule>
    <cfRule type="expression" dxfId="11004" priority="3263">
      <formula>SEARCH("DA CHIUDERE",$M178)&gt;0</formula>
    </cfRule>
    <cfRule type="expression" dxfId="11003" priority="3264">
      <formula>SEARCH("INTERROTTO",$M178)&gt;0</formula>
    </cfRule>
  </conditionalFormatting>
  <conditionalFormatting sqref="G178">
    <cfRule type="expression" dxfId="11002" priority="3253">
      <formula>SEARCH("IN CORSO",$M178)&gt;0</formula>
    </cfRule>
    <cfRule type="expression" dxfId="11001" priority="3254">
      <formula>SEARCH("CHIUSO",$M178)&gt;0</formula>
    </cfRule>
    <cfRule type="expression" dxfId="11000" priority="3255">
      <formula>SEARCH("EMESSO",$M178)&gt;0</formula>
    </cfRule>
    <cfRule type="expression" dxfId="10999" priority="3256">
      <formula>SEARCH("RICHIESTO",$M178)&gt;0</formula>
    </cfRule>
    <cfRule type="expression" dxfId="10998" priority="3257">
      <formula>SEARCH("DA CHIUDERE",$M178)&gt;0</formula>
    </cfRule>
    <cfRule type="expression" dxfId="10997" priority="3258">
      <formula>SEARCH("INTERROTTO",$M178)&gt;0</formula>
    </cfRule>
  </conditionalFormatting>
  <conditionalFormatting sqref="M178">
    <cfRule type="expression" dxfId="10996" priority="3247">
      <formula>SEARCH("IN CORSO",$M178)&gt;0</formula>
    </cfRule>
    <cfRule type="expression" dxfId="10995" priority="3248">
      <formula>SEARCH("CHIUSO",$M178)&gt;0</formula>
    </cfRule>
    <cfRule type="expression" dxfId="10994" priority="3249">
      <formula>SEARCH("EMESSO",$M178)&gt;0</formula>
    </cfRule>
    <cfRule type="expression" dxfId="10993" priority="3250">
      <formula>SEARCH("RICHIESTO",$M178)&gt;0</formula>
    </cfRule>
    <cfRule type="expression" dxfId="10992" priority="3251">
      <formula>SEARCH("DA CHIUDERE",$M178)&gt;0</formula>
    </cfRule>
    <cfRule type="expression" dxfId="10991" priority="3252">
      <formula>SEARCH("INTERROTTO",$M178)&gt;0</formula>
    </cfRule>
  </conditionalFormatting>
  <conditionalFormatting sqref="E177:F177 N177:S177">
    <cfRule type="expression" dxfId="10990" priority="3241">
      <formula>SEARCH("IN CORSO",$M177)&gt;0</formula>
    </cfRule>
    <cfRule type="expression" dxfId="10989" priority="3242">
      <formula>SEARCH("CHIUSO",$M177)&gt;0</formula>
    </cfRule>
    <cfRule type="expression" dxfId="10988" priority="3243">
      <formula>SEARCH("EMESSO",$M177)&gt;0</formula>
    </cfRule>
    <cfRule type="expression" dxfId="10987" priority="3244">
      <formula>SEARCH("RICHIESTO",$M177)&gt;0</formula>
    </cfRule>
    <cfRule type="expression" dxfId="10986" priority="3245">
      <formula>SEARCH("DA CHIUDERE",$M177)&gt;0</formula>
    </cfRule>
    <cfRule type="expression" dxfId="10985" priority="3246">
      <formula>SEARCH("INTERROTTO",$M177)&gt;0</formula>
    </cfRule>
  </conditionalFormatting>
  <conditionalFormatting sqref="G177">
    <cfRule type="expression" dxfId="10984" priority="3235">
      <formula>SEARCH("IN CORSO",$M177)&gt;0</formula>
    </cfRule>
    <cfRule type="expression" dxfId="10983" priority="3236">
      <formula>SEARCH("CHIUSO",$M177)&gt;0</formula>
    </cfRule>
    <cfRule type="expression" dxfId="10982" priority="3237">
      <formula>SEARCH("EMESSO",$M177)&gt;0</formula>
    </cfRule>
    <cfRule type="expression" dxfId="10981" priority="3238">
      <formula>SEARCH("RICHIESTO",$M177)&gt;0</formula>
    </cfRule>
    <cfRule type="expression" dxfId="10980" priority="3239">
      <formula>SEARCH("DA CHIUDERE",$M177)&gt;0</formula>
    </cfRule>
    <cfRule type="expression" dxfId="10979" priority="3240">
      <formula>SEARCH("INTERROTTO",$M177)&gt;0</formula>
    </cfRule>
  </conditionalFormatting>
  <conditionalFormatting sqref="M177">
    <cfRule type="expression" dxfId="10978" priority="3229">
      <formula>SEARCH("IN CORSO",$M177)&gt;0</formula>
    </cfRule>
    <cfRule type="expression" dxfId="10977" priority="3230">
      <formula>SEARCH("CHIUSO",$M177)&gt;0</formula>
    </cfRule>
    <cfRule type="expression" dxfId="10976" priority="3231">
      <formula>SEARCH("EMESSO",$M177)&gt;0</formula>
    </cfRule>
    <cfRule type="expression" dxfId="10975" priority="3232">
      <formula>SEARCH("RICHIESTO",$M177)&gt;0</formula>
    </cfRule>
    <cfRule type="expression" dxfId="10974" priority="3233">
      <formula>SEARCH("DA CHIUDERE",$M177)&gt;0</formula>
    </cfRule>
    <cfRule type="expression" dxfId="10973" priority="3234">
      <formula>SEARCH("INTERROTTO",$M177)&gt;0</formula>
    </cfRule>
  </conditionalFormatting>
  <conditionalFormatting sqref="E176:F176 N176:S176">
    <cfRule type="expression" dxfId="10972" priority="3223">
      <formula>SEARCH("IN CORSO",$M176)&gt;0</formula>
    </cfRule>
    <cfRule type="expression" dxfId="10971" priority="3224">
      <formula>SEARCH("CHIUSO",$M176)&gt;0</formula>
    </cfRule>
    <cfRule type="expression" dxfId="10970" priority="3225">
      <formula>SEARCH("EMESSO",$M176)&gt;0</formula>
    </cfRule>
    <cfRule type="expression" dxfId="10969" priority="3226">
      <formula>SEARCH("RICHIESTO",$M176)&gt;0</formula>
    </cfRule>
    <cfRule type="expression" dxfId="10968" priority="3227">
      <formula>SEARCH("DA CHIUDERE",$M176)&gt;0</formula>
    </cfRule>
    <cfRule type="expression" dxfId="10967" priority="3228">
      <formula>SEARCH("INTERROTTO",$M176)&gt;0</formula>
    </cfRule>
  </conditionalFormatting>
  <conditionalFormatting sqref="G176">
    <cfRule type="expression" dxfId="10966" priority="3217">
      <formula>SEARCH("IN CORSO",$M176)&gt;0</formula>
    </cfRule>
    <cfRule type="expression" dxfId="10965" priority="3218">
      <formula>SEARCH("CHIUSO",$M176)&gt;0</formula>
    </cfRule>
    <cfRule type="expression" dxfId="10964" priority="3219">
      <formula>SEARCH("EMESSO",$M176)&gt;0</formula>
    </cfRule>
    <cfRule type="expression" dxfId="10963" priority="3220">
      <formula>SEARCH("RICHIESTO",$M176)&gt;0</formula>
    </cfRule>
    <cfRule type="expression" dxfId="10962" priority="3221">
      <formula>SEARCH("DA CHIUDERE",$M176)&gt;0</formula>
    </cfRule>
    <cfRule type="expression" dxfId="10961" priority="3222">
      <formula>SEARCH("INTERROTTO",$M176)&gt;0</formula>
    </cfRule>
  </conditionalFormatting>
  <conditionalFormatting sqref="M176">
    <cfRule type="expression" dxfId="10960" priority="3211">
      <formula>SEARCH("IN CORSO",$M176)&gt;0</formula>
    </cfRule>
    <cfRule type="expression" dxfId="10959" priority="3212">
      <formula>SEARCH("CHIUSO",$M176)&gt;0</formula>
    </cfRule>
    <cfRule type="expression" dxfId="10958" priority="3213">
      <formula>SEARCH("EMESSO",$M176)&gt;0</formula>
    </cfRule>
    <cfRule type="expression" dxfId="10957" priority="3214">
      <formula>SEARCH("RICHIESTO",$M176)&gt;0</formula>
    </cfRule>
    <cfRule type="expression" dxfId="10956" priority="3215">
      <formula>SEARCH("DA CHIUDERE",$M176)&gt;0</formula>
    </cfRule>
    <cfRule type="expression" dxfId="10955" priority="3216">
      <formula>SEARCH("INTERROTTO",$M176)&gt;0</formula>
    </cfRule>
  </conditionalFormatting>
  <conditionalFormatting sqref="E175:F175 N175:S175">
    <cfRule type="expression" dxfId="10954" priority="3205">
      <formula>SEARCH("IN CORSO",$M175)&gt;0</formula>
    </cfRule>
    <cfRule type="expression" dxfId="10953" priority="3206">
      <formula>SEARCH("CHIUSO",$M175)&gt;0</formula>
    </cfRule>
    <cfRule type="expression" dxfId="10952" priority="3207">
      <formula>SEARCH("EMESSO",$M175)&gt;0</formula>
    </cfRule>
    <cfRule type="expression" dxfId="10951" priority="3208">
      <formula>SEARCH("RICHIESTO",$M175)&gt;0</formula>
    </cfRule>
    <cfRule type="expression" dxfId="10950" priority="3209">
      <formula>SEARCH("DA CHIUDERE",$M175)&gt;0</formula>
    </cfRule>
    <cfRule type="expression" dxfId="10949" priority="3210">
      <formula>SEARCH("INTERROTTO",$M175)&gt;0</formula>
    </cfRule>
  </conditionalFormatting>
  <conditionalFormatting sqref="G175">
    <cfRule type="expression" dxfId="10948" priority="3199">
      <formula>SEARCH("IN CORSO",$M175)&gt;0</formula>
    </cfRule>
    <cfRule type="expression" dxfId="10947" priority="3200">
      <formula>SEARCH("CHIUSO",$M175)&gt;0</formula>
    </cfRule>
    <cfRule type="expression" dxfId="10946" priority="3201">
      <formula>SEARCH("EMESSO",$M175)&gt;0</formula>
    </cfRule>
    <cfRule type="expression" dxfId="10945" priority="3202">
      <formula>SEARCH("RICHIESTO",$M175)&gt;0</formula>
    </cfRule>
    <cfRule type="expression" dxfId="10944" priority="3203">
      <formula>SEARCH("DA CHIUDERE",$M175)&gt;0</formula>
    </cfRule>
    <cfRule type="expression" dxfId="10943" priority="3204">
      <formula>SEARCH("INTERROTTO",$M175)&gt;0</formula>
    </cfRule>
  </conditionalFormatting>
  <conditionalFormatting sqref="M175">
    <cfRule type="expression" dxfId="10942" priority="3193">
      <formula>SEARCH("IN CORSO",$M175)&gt;0</formula>
    </cfRule>
    <cfRule type="expression" dxfId="10941" priority="3194">
      <formula>SEARCH("CHIUSO",$M175)&gt;0</formula>
    </cfRule>
    <cfRule type="expression" dxfId="10940" priority="3195">
      <formula>SEARCH("EMESSO",$M175)&gt;0</formula>
    </cfRule>
    <cfRule type="expression" dxfId="10939" priority="3196">
      <formula>SEARCH("RICHIESTO",$M175)&gt;0</formula>
    </cfRule>
    <cfRule type="expression" dxfId="10938" priority="3197">
      <formula>SEARCH("DA CHIUDERE",$M175)&gt;0</formula>
    </cfRule>
    <cfRule type="expression" dxfId="10937" priority="3198">
      <formula>SEARCH("INTERROTTO",$M175)&gt;0</formula>
    </cfRule>
  </conditionalFormatting>
  <conditionalFormatting sqref="E174:F174 N174:S174">
    <cfRule type="expression" dxfId="10936" priority="3187">
      <formula>SEARCH("IN CORSO",$M174)&gt;0</formula>
    </cfRule>
    <cfRule type="expression" dxfId="10935" priority="3188">
      <formula>SEARCH("CHIUSO",$M174)&gt;0</formula>
    </cfRule>
    <cfRule type="expression" dxfId="10934" priority="3189">
      <formula>SEARCH("EMESSO",$M174)&gt;0</formula>
    </cfRule>
    <cfRule type="expression" dxfId="10933" priority="3190">
      <formula>SEARCH("RICHIESTO",$M174)&gt;0</formula>
    </cfRule>
    <cfRule type="expression" dxfId="10932" priority="3191">
      <formula>SEARCH("DA CHIUDERE",$M174)&gt;0</formula>
    </cfRule>
    <cfRule type="expression" dxfId="10931" priority="3192">
      <formula>SEARCH("INTERROTTO",$M174)&gt;0</formula>
    </cfRule>
  </conditionalFormatting>
  <conditionalFormatting sqref="G174">
    <cfRule type="expression" dxfId="10930" priority="3181">
      <formula>SEARCH("IN CORSO",$M174)&gt;0</formula>
    </cfRule>
    <cfRule type="expression" dxfId="10929" priority="3182">
      <formula>SEARCH("CHIUSO",$M174)&gt;0</formula>
    </cfRule>
    <cfRule type="expression" dxfId="10928" priority="3183">
      <formula>SEARCH("EMESSO",$M174)&gt;0</formula>
    </cfRule>
    <cfRule type="expression" dxfId="10927" priority="3184">
      <formula>SEARCH("RICHIESTO",$M174)&gt;0</formula>
    </cfRule>
    <cfRule type="expression" dxfId="10926" priority="3185">
      <formula>SEARCH("DA CHIUDERE",$M174)&gt;0</formula>
    </cfRule>
    <cfRule type="expression" dxfId="10925" priority="3186">
      <formula>SEARCH("INTERROTTO",$M174)&gt;0</formula>
    </cfRule>
  </conditionalFormatting>
  <conditionalFormatting sqref="M174">
    <cfRule type="expression" dxfId="10924" priority="3175">
      <formula>SEARCH("IN CORSO",$M174)&gt;0</formula>
    </cfRule>
    <cfRule type="expression" dxfId="10923" priority="3176">
      <formula>SEARCH("CHIUSO",$M174)&gt;0</formula>
    </cfRule>
    <cfRule type="expression" dxfId="10922" priority="3177">
      <formula>SEARCH("EMESSO",$M174)&gt;0</formula>
    </cfRule>
    <cfRule type="expression" dxfId="10921" priority="3178">
      <formula>SEARCH("RICHIESTO",$M174)&gt;0</formula>
    </cfRule>
    <cfRule type="expression" dxfId="10920" priority="3179">
      <formula>SEARCH("DA CHIUDERE",$M174)&gt;0</formula>
    </cfRule>
    <cfRule type="expression" dxfId="10919" priority="3180">
      <formula>SEARCH("INTERROTTO",$M174)&gt;0</formula>
    </cfRule>
  </conditionalFormatting>
  <conditionalFormatting sqref="E173:F173 N173:S173">
    <cfRule type="expression" dxfId="10918" priority="3169">
      <formula>SEARCH("IN CORSO",$M173)&gt;0</formula>
    </cfRule>
    <cfRule type="expression" dxfId="10917" priority="3170">
      <formula>SEARCH("CHIUSO",$M173)&gt;0</formula>
    </cfRule>
    <cfRule type="expression" dxfId="10916" priority="3171">
      <formula>SEARCH("EMESSO",$M173)&gt;0</formula>
    </cfRule>
    <cfRule type="expression" dxfId="10915" priority="3172">
      <formula>SEARCH("RICHIESTO",$M173)&gt;0</formula>
    </cfRule>
    <cfRule type="expression" dxfId="10914" priority="3173">
      <formula>SEARCH("DA CHIUDERE",$M173)&gt;0</formula>
    </cfRule>
    <cfRule type="expression" dxfId="10913" priority="3174">
      <formula>SEARCH("INTERROTTO",$M173)&gt;0</formula>
    </cfRule>
  </conditionalFormatting>
  <conditionalFormatting sqref="G173">
    <cfRule type="expression" dxfId="10912" priority="3163">
      <formula>SEARCH("IN CORSO",$M173)&gt;0</formula>
    </cfRule>
    <cfRule type="expression" dxfId="10911" priority="3164">
      <formula>SEARCH("CHIUSO",$M173)&gt;0</formula>
    </cfRule>
    <cfRule type="expression" dxfId="10910" priority="3165">
      <formula>SEARCH("EMESSO",$M173)&gt;0</formula>
    </cfRule>
    <cfRule type="expression" dxfId="10909" priority="3166">
      <formula>SEARCH("RICHIESTO",$M173)&gt;0</formula>
    </cfRule>
    <cfRule type="expression" dxfId="10908" priority="3167">
      <formula>SEARCH("DA CHIUDERE",$M173)&gt;0</formula>
    </cfRule>
    <cfRule type="expression" dxfId="10907" priority="3168">
      <formula>SEARCH("INTERROTTO",$M173)&gt;0</formula>
    </cfRule>
  </conditionalFormatting>
  <conditionalFormatting sqref="M173">
    <cfRule type="expression" dxfId="10906" priority="3157">
      <formula>SEARCH("IN CORSO",$M173)&gt;0</formula>
    </cfRule>
    <cfRule type="expression" dxfId="10905" priority="3158">
      <formula>SEARCH("CHIUSO",$M173)&gt;0</formula>
    </cfRule>
    <cfRule type="expression" dxfId="10904" priority="3159">
      <formula>SEARCH("EMESSO",$M173)&gt;0</formula>
    </cfRule>
    <cfRule type="expression" dxfId="10903" priority="3160">
      <formula>SEARCH("RICHIESTO",$M173)&gt;0</formula>
    </cfRule>
    <cfRule type="expression" dxfId="10902" priority="3161">
      <formula>SEARCH("DA CHIUDERE",$M173)&gt;0</formula>
    </cfRule>
    <cfRule type="expression" dxfId="10901" priority="3162">
      <formula>SEARCH("INTERROTTO",$M173)&gt;0</formula>
    </cfRule>
  </conditionalFormatting>
  <conditionalFormatting sqref="E172:F172 N172:S172">
    <cfRule type="expression" dxfId="10900" priority="3151">
      <formula>SEARCH("IN CORSO",$M172)&gt;0</formula>
    </cfRule>
    <cfRule type="expression" dxfId="10899" priority="3152">
      <formula>SEARCH("CHIUSO",$M172)&gt;0</formula>
    </cfRule>
    <cfRule type="expression" dxfId="10898" priority="3153">
      <formula>SEARCH("EMESSO",$M172)&gt;0</formula>
    </cfRule>
    <cfRule type="expression" dxfId="10897" priority="3154">
      <formula>SEARCH("RICHIESTO",$M172)&gt;0</formula>
    </cfRule>
    <cfRule type="expression" dxfId="10896" priority="3155">
      <formula>SEARCH("DA CHIUDERE",$M172)&gt;0</formula>
    </cfRule>
    <cfRule type="expression" dxfId="10895" priority="3156">
      <formula>SEARCH("INTERROTTO",$M172)&gt;0</formula>
    </cfRule>
  </conditionalFormatting>
  <conditionalFormatting sqref="G172">
    <cfRule type="expression" dxfId="10894" priority="3145">
      <formula>SEARCH("IN CORSO",$M172)&gt;0</formula>
    </cfRule>
    <cfRule type="expression" dxfId="10893" priority="3146">
      <formula>SEARCH("CHIUSO",$M172)&gt;0</formula>
    </cfRule>
    <cfRule type="expression" dxfId="10892" priority="3147">
      <formula>SEARCH("EMESSO",$M172)&gt;0</formula>
    </cfRule>
    <cfRule type="expression" dxfId="10891" priority="3148">
      <formula>SEARCH("RICHIESTO",$M172)&gt;0</formula>
    </cfRule>
    <cfRule type="expression" dxfId="10890" priority="3149">
      <formula>SEARCH("DA CHIUDERE",$M172)&gt;0</formula>
    </cfRule>
    <cfRule type="expression" dxfId="10889" priority="3150">
      <formula>SEARCH("INTERROTTO",$M172)&gt;0</formula>
    </cfRule>
  </conditionalFormatting>
  <conditionalFormatting sqref="M172">
    <cfRule type="expression" dxfId="10888" priority="3139">
      <formula>SEARCH("IN CORSO",$M172)&gt;0</formula>
    </cfRule>
    <cfRule type="expression" dxfId="10887" priority="3140">
      <formula>SEARCH("CHIUSO",$M172)&gt;0</formula>
    </cfRule>
    <cfRule type="expression" dxfId="10886" priority="3141">
      <formula>SEARCH("EMESSO",$M172)&gt;0</formula>
    </cfRule>
    <cfRule type="expression" dxfId="10885" priority="3142">
      <formula>SEARCH("RICHIESTO",$M172)&gt;0</formula>
    </cfRule>
    <cfRule type="expression" dxfId="10884" priority="3143">
      <formula>SEARCH("DA CHIUDERE",$M172)&gt;0</formula>
    </cfRule>
    <cfRule type="expression" dxfId="10883" priority="3144">
      <formula>SEARCH("INTERROTTO",$M172)&gt;0</formula>
    </cfRule>
  </conditionalFormatting>
  <conditionalFormatting sqref="E171:F171 N171:S171">
    <cfRule type="expression" dxfId="10882" priority="3133">
      <formula>SEARCH("IN CORSO",$M171)&gt;0</formula>
    </cfRule>
    <cfRule type="expression" dxfId="10881" priority="3134">
      <formula>SEARCH("CHIUSO",$M171)&gt;0</formula>
    </cfRule>
    <cfRule type="expression" dxfId="10880" priority="3135">
      <formula>SEARCH("EMESSO",$M171)&gt;0</formula>
    </cfRule>
    <cfRule type="expression" dxfId="10879" priority="3136">
      <formula>SEARCH("RICHIESTO",$M171)&gt;0</formula>
    </cfRule>
    <cfRule type="expression" dxfId="10878" priority="3137">
      <formula>SEARCH("DA CHIUDERE",$M171)&gt;0</formula>
    </cfRule>
    <cfRule type="expression" dxfId="10877" priority="3138">
      <formula>SEARCH("INTERROTTO",$M171)&gt;0</formula>
    </cfRule>
  </conditionalFormatting>
  <conditionalFormatting sqref="G171">
    <cfRule type="expression" dxfId="10876" priority="3127">
      <formula>SEARCH("IN CORSO",$M171)&gt;0</formula>
    </cfRule>
    <cfRule type="expression" dxfId="10875" priority="3128">
      <formula>SEARCH("CHIUSO",$M171)&gt;0</formula>
    </cfRule>
    <cfRule type="expression" dxfId="10874" priority="3129">
      <formula>SEARCH("EMESSO",$M171)&gt;0</formula>
    </cfRule>
    <cfRule type="expression" dxfId="10873" priority="3130">
      <formula>SEARCH("RICHIESTO",$M171)&gt;0</formula>
    </cfRule>
    <cfRule type="expression" dxfId="10872" priority="3131">
      <formula>SEARCH("DA CHIUDERE",$M171)&gt;0</formula>
    </cfRule>
    <cfRule type="expression" dxfId="10871" priority="3132">
      <formula>SEARCH("INTERROTTO",$M171)&gt;0</formula>
    </cfRule>
  </conditionalFormatting>
  <conditionalFormatting sqref="M171">
    <cfRule type="expression" dxfId="10870" priority="3121">
      <formula>SEARCH("IN CORSO",$M171)&gt;0</formula>
    </cfRule>
    <cfRule type="expression" dxfId="10869" priority="3122">
      <formula>SEARCH("CHIUSO",$M171)&gt;0</formula>
    </cfRule>
    <cfRule type="expression" dxfId="10868" priority="3123">
      <formula>SEARCH("EMESSO",$M171)&gt;0</formula>
    </cfRule>
    <cfRule type="expression" dxfId="10867" priority="3124">
      <formula>SEARCH("RICHIESTO",$M171)&gt;0</formula>
    </cfRule>
    <cfRule type="expression" dxfId="10866" priority="3125">
      <formula>SEARCH("DA CHIUDERE",$M171)&gt;0</formula>
    </cfRule>
    <cfRule type="expression" dxfId="10865" priority="3126">
      <formula>SEARCH("INTERROTTO",$M171)&gt;0</formula>
    </cfRule>
  </conditionalFormatting>
  <conditionalFormatting sqref="E170:F170 N170:S170">
    <cfRule type="expression" dxfId="10864" priority="3115">
      <formula>SEARCH("IN CORSO",$M170)&gt;0</formula>
    </cfRule>
    <cfRule type="expression" dxfId="10863" priority="3116">
      <formula>SEARCH("CHIUSO",$M170)&gt;0</formula>
    </cfRule>
    <cfRule type="expression" dxfId="10862" priority="3117">
      <formula>SEARCH("EMESSO",$M170)&gt;0</formula>
    </cfRule>
    <cfRule type="expression" dxfId="10861" priority="3118">
      <formula>SEARCH("RICHIESTO",$M170)&gt;0</formula>
    </cfRule>
    <cfRule type="expression" dxfId="10860" priority="3119">
      <formula>SEARCH("DA CHIUDERE",$M170)&gt;0</formula>
    </cfRule>
    <cfRule type="expression" dxfId="10859" priority="3120">
      <formula>SEARCH("INTERROTTO",$M170)&gt;0</formula>
    </cfRule>
  </conditionalFormatting>
  <conditionalFormatting sqref="G170">
    <cfRule type="expression" dxfId="10858" priority="3109">
      <formula>SEARCH("IN CORSO",$M170)&gt;0</formula>
    </cfRule>
    <cfRule type="expression" dxfId="10857" priority="3110">
      <formula>SEARCH("CHIUSO",$M170)&gt;0</formula>
    </cfRule>
    <cfRule type="expression" dxfId="10856" priority="3111">
      <formula>SEARCH("EMESSO",$M170)&gt;0</formula>
    </cfRule>
    <cfRule type="expression" dxfId="10855" priority="3112">
      <formula>SEARCH("RICHIESTO",$M170)&gt;0</formula>
    </cfRule>
    <cfRule type="expression" dxfId="10854" priority="3113">
      <formula>SEARCH("DA CHIUDERE",$M170)&gt;0</formula>
    </cfRule>
    <cfRule type="expression" dxfId="10853" priority="3114">
      <formula>SEARCH("INTERROTTO",$M170)&gt;0</formula>
    </cfRule>
  </conditionalFormatting>
  <conditionalFormatting sqref="M170">
    <cfRule type="expression" dxfId="10852" priority="3103">
      <formula>SEARCH("IN CORSO",$M170)&gt;0</formula>
    </cfRule>
    <cfRule type="expression" dxfId="10851" priority="3104">
      <formula>SEARCH("CHIUSO",$M170)&gt;0</formula>
    </cfRule>
    <cfRule type="expression" dxfId="10850" priority="3105">
      <formula>SEARCH("EMESSO",$M170)&gt;0</formula>
    </cfRule>
    <cfRule type="expression" dxfId="10849" priority="3106">
      <formula>SEARCH("RICHIESTO",$M170)&gt;0</formula>
    </cfRule>
    <cfRule type="expression" dxfId="10848" priority="3107">
      <formula>SEARCH("DA CHIUDERE",$M170)&gt;0</formula>
    </cfRule>
    <cfRule type="expression" dxfId="10847" priority="3108">
      <formula>SEARCH("INTERROTTO",$M170)&gt;0</formula>
    </cfRule>
  </conditionalFormatting>
  <conditionalFormatting sqref="E169:F169 N169:S169">
    <cfRule type="expression" dxfId="10846" priority="3097">
      <formula>SEARCH("IN CORSO",$M169)&gt;0</formula>
    </cfRule>
    <cfRule type="expression" dxfId="10845" priority="3098">
      <formula>SEARCH("CHIUSO",$M169)&gt;0</formula>
    </cfRule>
    <cfRule type="expression" dxfId="10844" priority="3099">
      <formula>SEARCH("EMESSO",$M169)&gt;0</formula>
    </cfRule>
    <cfRule type="expression" dxfId="10843" priority="3100">
      <formula>SEARCH("RICHIESTO",$M169)&gt;0</formula>
    </cfRule>
    <cfRule type="expression" dxfId="10842" priority="3101">
      <formula>SEARCH("DA CHIUDERE",$M169)&gt;0</formula>
    </cfRule>
    <cfRule type="expression" dxfId="10841" priority="3102">
      <formula>SEARCH("INTERROTTO",$M169)&gt;0</formula>
    </cfRule>
  </conditionalFormatting>
  <conditionalFormatting sqref="G169">
    <cfRule type="expression" dxfId="10840" priority="3091">
      <formula>SEARCH("IN CORSO",$M169)&gt;0</formula>
    </cfRule>
    <cfRule type="expression" dxfId="10839" priority="3092">
      <formula>SEARCH("CHIUSO",$M169)&gt;0</formula>
    </cfRule>
    <cfRule type="expression" dxfId="10838" priority="3093">
      <formula>SEARCH("EMESSO",$M169)&gt;0</formula>
    </cfRule>
    <cfRule type="expression" dxfId="10837" priority="3094">
      <formula>SEARCH("RICHIESTO",$M169)&gt;0</formula>
    </cfRule>
    <cfRule type="expression" dxfId="10836" priority="3095">
      <formula>SEARCH("DA CHIUDERE",$M169)&gt;0</formula>
    </cfRule>
    <cfRule type="expression" dxfId="10835" priority="3096">
      <formula>SEARCH("INTERROTTO",$M169)&gt;0</formula>
    </cfRule>
  </conditionalFormatting>
  <conditionalFormatting sqref="M169">
    <cfRule type="expression" dxfId="10834" priority="3085">
      <formula>SEARCH("IN CORSO",$M169)&gt;0</formula>
    </cfRule>
    <cfRule type="expression" dxfId="10833" priority="3086">
      <formula>SEARCH("CHIUSO",$M169)&gt;0</formula>
    </cfRule>
    <cfRule type="expression" dxfId="10832" priority="3087">
      <formula>SEARCH("EMESSO",$M169)&gt;0</formula>
    </cfRule>
    <cfRule type="expression" dxfId="10831" priority="3088">
      <formula>SEARCH("RICHIESTO",$M169)&gt;0</formula>
    </cfRule>
    <cfRule type="expression" dxfId="10830" priority="3089">
      <formula>SEARCH("DA CHIUDERE",$M169)&gt;0</formula>
    </cfRule>
    <cfRule type="expression" dxfId="10829" priority="3090">
      <formula>SEARCH("INTERROTTO",$M169)&gt;0</formula>
    </cfRule>
  </conditionalFormatting>
  <conditionalFormatting sqref="E168:F168 N168:S168">
    <cfRule type="expression" dxfId="10828" priority="3079">
      <formula>SEARCH("IN CORSO",$M168)&gt;0</formula>
    </cfRule>
    <cfRule type="expression" dxfId="10827" priority="3080">
      <formula>SEARCH("CHIUSO",$M168)&gt;0</formula>
    </cfRule>
    <cfRule type="expression" dxfId="10826" priority="3081">
      <formula>SEARCH("EMESSO",$M168)&gt;0</formula>
    </cfRule>
    <cfRule type="expression" dxfId="10825" priority="3082">
      <formula>SEARCH("RICHIESTO",$M168)&gt;0</formula>
    </cfRule>
    <cfRule type="expression" dxfId="10824" priority="3083">
      <formula>SEARCH("DA CHIUDERE",$M168)&gt;0</formula>
    </cfRule>
    <cfRule type="expression" dxfId="10823" priority="3084">
      <formula>SEARCH("INTERROTTO",$M168)&gt;0</formula>
    </cfRule>
  </conditionalFormatting>
  <conditionalFormatting sqref="G168">
    <cfRule type="expression" dxfId="10822" priority="3073">
      <formula>SEARCH("IN CORSO",$M168)&gt;0</formula>
    </cfRule>
    <cfRule type="expression" dxfId="10821" priority="3074">
      <formula>SEARCH("CHIUSO",$M168)&gt;0</formula>
    </cfRule>
    <cfRule type="expression" dxfId="10820" priority="3075">
      <formula>SEARCH("EMESSO",$M168)&gt;0</formula>
    </cfRule>
    <cfRule type="expression" dxfId="10819" priority="3076">
      <formula>SEARCH("RICHIESTO",$M168)&gt;0</formula>
    </cfRule>
    <cfRule type="expression" dxfId="10818" priority="3077">
      <formula>SEARCH("DA CHIUDERE",$M168)&gt;0</formula>
    </cfRule>
    <cfRule type="expression" dxfId="10817" priority="3078">
      <formula>SEARCH("INTERROTTO",$M168)&gt;0</formula>
    </cfRule>
  </conditionalFormatting>
  <conditionalFormatting sqref="M168">
    <cfRule type="expression" dxfId="10816" priority="3067">
      <formula>SEARCH("IN CORSO",$M168)&gt;0</formula>
    </cfRule>
    <cfRule type="expression" dxfId="10815" priority="3068">
      <formula>SEARCH("CHIUSO",$M168)&gt;0</formula>
    </cfRule>
    <cfRule type="expression" dxfId="10814" priority="3069">
      <formula>SEARCH("EMESSO",$M168)&gt;0</formula>
    </cfRule>
    <cfRule type="expression" dxfId="10813" priority="3070">
      <formula>SEARCH("RICHIESTO",$M168)&gt;0</formula>
    </cfRule>
    <cfRule type="expression" dxfId="10812" priority="3071">
      <formula>SEARCH("DA CHIUDERE",$M168)&gt;0</formula>
    </cfRule>
    <cfRule type="expression" dxfId="10811" priority="3072">
      <formula>SEARCH("INTERROTTO",$M168)&gt;0</formula>
    </cfRule>
  </conditionalFormatting>
  <conditionalFormatting sqref="E167:F167 N167:S167">
    <cfRule type="expression" dxfId="10810" priority="3061">
      <formula>SEARCH("IN CORSO",$M167)&gt;0</formula>
    </cfRule>
    <cfRule type="expression" dxfId="10809" priority="3062">
      <formula>SEARCH("CHIUSO",$M167)&gt;0</formula>
    </cfRule>
    <cfRule type="expression" dxfId="10808" priority="3063">
      <formula>SEARCH("EMESSO",$M167)&gt;0</formula>
    </cfRule>
    <cfRule type="expression" dxfId="10807" priority="3064">
      <formula>SEARCH("RICHIESTO",$M167)&gt;0</formula>
    </cfRule>
    <cfRule type="expression" dxfId="10806" priority="3065">
      <formula>SEARCH("DA CHIUDERE",$M167)&gt;0</formula>
    </cfRule>
    <cfRule type="expression" dxfId="10805" priority="3066">
      <formula>SEARCH("INTERROTTO",$M167)&gt;0</formula>
    </cfRule>
  </conditionalFormatting>
  <conditionalFormatting sqref="G167">
    <cfRule type="expression" dxfId="10804" priority="3055">
      <formula>SEARCH("IN CORSO",$M167)&gt;0</formula>
    </cfRule>
    <cfRule type="expression" dxfId="10803" priority="3056">
      <formula>SEARCH("CHIUSO",$M167)&gt;0</formula>
    </cfRule>
    <cfRule type="expression" dxfId="10802" priority="3057">
      <formula>SEARCH("EMESSO",$M167)&gt;0</formula>
    </cfRule>
    <cfRule type="expression" dxfId="10801" priority="3058">
      <formula>SEARCH("RICHIESTO",$M167)&gt;0</formula>
    </cfRule>
    <cfRule type="expression" dxfId="10800" priority="3059">
      <formula>SEARCH("DA CHIUDERE",$M167)&gt;0</formula>
    </cfRule>
    <cfRule type="expression" dxfId="10799" priority="3060">
      <formula>SEARCH("INTERROTTO",$M167)&gt;0</formula>
    </cfRule>
  </conditionalFormatting>
  <conditionalFormatting sqref="M167">
    <cfRule type="expression" dxfId="10798" priority="3049">
      <formula>SEARCH("IN CORSO",$M167)&gt;0</formula>
    </cfRule>
    <cfRule type="expression" dxfId="10797" priority="3050">
      <formula>SEARCH("CHIUSO",$M167)&gt;0</formula>
    </cfRule>
    <cfRule type="expression" dxfId="10796" priority="3051">
      <formula>SEARCH("EMESSO",$M167)&gt;0</formula>
    </cfRule>
    <cfRule type="expression" dxfId="10795" priority="3052">
      <formula>SEARCH("RICHIESTO",$M167)&gt;0</formula>
    </cfRule>
    <cfRule type="expression" dxfId="10794" priority="3053">
      <formula>SEARCH("DA CHIUDERE",$M167)&gt;0</formula>
    </cfRule>
    <cfRule type="expression" dxfId="10793" priority="3054">
      <formula>SEARCH("INTERROTTO",$M167)&gt;0</formula>
    </cfRule>
  </conditionalFormatting>
  <conditionalFormatting sqref="E166:F166 N166:S166">
    <cfRule type="expression" dxfId="10792" priority="3043">
      <formula>SEARCH("IN CORSO",$M166)&gt;0</formula>
    </cfRule>
    <cfRule type="expression" dxfId="10791" priority="3044">
      <formula>SEARCH("CHIUSO",$M166)&gt;0</formula>
    </cfRule>
    <cfRule type="expression" dxfId="10790" priority="3045">
      <formula>SEARCH("EMESSO",$M166)&gt;0</formula>
    </cfRule>
    <cfRule type="expression" dxfId="10789" priority="3046">
      <formula>SEARCH("RICHIESTO",$M166)&gt;0</formula>
    </cfRule>
    <cfRule type="expression" dxfId="10788" priority="3047">
      <formula>SEARCH("DA CHIUDERE",$M166)&gt;0</formula>
    </cfRule>
    <cfRule type="expression" dxfId="10787" priority="3048">
      <formula>SEARCH("INTERROTTO",$M166)&gt;0</formula>
    </cfRule>
  </conditionalFormatting>
  <conditionalFormatting sqref="G166">
    <cfRule type="expression" dxfId="10786" priority="3037">
      <formula>SEARCH("IN CORSO",$M166)&gt;0</formula>
    </cfRule>
    <cfRule type="expression" dxfId="10785" priority="3038">
      <formula>SEARCH("CHIUSO",$M166)&gt;0</formula>
    </cfRule>
    <cfRule type="expression" dxfId="10784" priority="3039">
      <formula>SEARCH("EMESSO",$M166)&gt;0</formula>
    </cfRule>
    <cfRule type="expression" dxfId="10783" priority="3040">
      <formula>SEARCH("RICHIESTO",$M166)&gt;0</formula>
    </cfRule>
    <cfRule type="expression" dxfId="10782" priority="3041">
      <formula>SEARCH("DA CHIUDERE",$M166)&gt;0</formula>
    </cfRule>
    <cfRule type="expression" dxfId="10781" priority="3042">
      <formula>SEARCH("INTERROTTO",$M166)&gt;0</formula>
    </cfRule>
  </conditionalFormatting>
  <conditionalFormatting sqref="M166">
    <cfRule type="expression" dxfId="10780" priority="3031">
      <formula>SEARCH("IN CORSO",$M166)&gt;0</formula>
    </cfRule>
    <cfRule type="expression" dxfId="10779" priority="3032">
      <formula>SEARCH("CHIUSO",$M166)&gt;0</formula>
    </cfRule>
    <cfRule type="expression" dxfId="10778" priority="3033">
      <formula>SEARCH("EMESSO",$M166)&gt;0</formula>
    </cfRule>
    <cfRule type="expression" dxfId="10777" priority="3034">
      <formula>SEARCH("RICHIESTO",$M166)&gt;0</formula>
    </cfRule>
    <cfRule type="expression" dxfId="10776" priority="3035">
      <formula>SEARCH("DA CHIUDERE",$M166)&gt;0</formula>
    </cfRule>
    <cfRule type="expression" dxfId="10775" priority="3036">
      <formula>SEARCH("INTERROTTO",$M166)&gt;0</formula>
    </cfRule>
  </conditionalFormatting>
  <conditionalFormatting sqref="E165:F165 N165:S165">
    <cfRule type="expression" dxfId="10774" priority="3025">
      <formula>SEARCH("IN CORSO",$M165)&gt;0</formula>
    </cfRule>
    <cfRule type="expression" dxfId="10773" priority="3026">
      <formula>SEARCH("CHIUSO",$M165)&gt;0</formula>
    </cfRule>
    <cfRule type="expression" dxfId="10772" priority="3027">
      <formula>SEARCH("EMESSO",$M165)&gt;0</formula>
    </cfRule>
    <cfRule type="expression" dxfId="10771" priority="3028">
      <formula>SEARCH("RICHIESTO",$M165)&gt;0</formula>
    </cfRule>
    <cfRule type="expression" dxfId="10770" priority="3029">
      <formula>SEARCH("DA CHIUDERE",$M165)&gt;0</formula>
    </cfRule>
    <cfRule type="expression" dxfId="10769" priority="3030">
      <formula>SEARCH("INTERROTTO",$M165)&gt;0</formula>
    </cfRule>
  </conditionalFormatting>
  <conditionalFormatting sqref="G165">
    <cfRule type="expression" dxfId="10768" priority="3019">
      <formula>SEARCH("IN CORSO",$M165)&gt;0</formula>
    </cfRule>
    <cfRule type="expression" dxfId="10767" priority="3020">
      <formula>SEARCH("CHIUSO",$M165)&gt;0</formula>
    </cfRule>
    <cfRule type="expression" dxfId="10766" priority="3021">
      <formula>SEARCH("EMESSO",$M165)&gt;0</formula>
    </cfRule>
    <cfRule type="expression" dxfId="10765" priority="3022">
      <formula>SEARCH("RICHIESTO",$M165)&gt;0</formula>
    </cfRule>
    <cfRule type="expression" dxfId="10764" priority="3023">
      <formula>SEARCH("DA CHIUDERE",$M165)&gt;0</formula>
    </cfRule>
    <cfRule type="expression" dxfId="10763" priority="3024">
      <formula>SEARCH("INTERROTTO",$M165)&gt;0</formula>
    </cfRule>
  </conditionalFormatting>
  <conditionalFormatting sqref="M165">
    <cfRule type="expression" dxfId="10762" priority="3013">
      <formula>SEARCH("IN CORSO",$M165)&gt;0</formula>
    </cfRule>
    <cfRule type="expression" dxfId="10761" priority="3014">
      <formula>SEARCH("CHIUSO",$M165)&gt;0</formula>
    </cfRule>
    <cfRule type="expression" dxfId="10760" priority="3015">
      <formula>SEARCH("EMESSO",$M165)&gt;0</formula>
    </cfRule>
    <cfRule type="expression" dxfId="10759" priority="3016">
      <formula>SEARCH("RICHIESTO",$M165)&gt;0</formula>
    </cfRule>
    <cfRule type="expression" dxfId="10758" priority="3017">
      <formula>SEARCH("DA CHIUDERE",$M165)&gt;0</formula>
    </cfRule>
    <cfRule type="expression" dxfId="10757" priority="3018">
      <formula>SEARCH("INTERROTTO",$M165)&gt;0</formula>
    </cfRule>
  </conditionalFormatting>
  <conditionalFormatting sqref="E164:F164 N164:S164">
    <cfRule type="expression" dxfId="10756" priority="3007">
      <formula>SEARCH("IN CORSO",$M164)&gt;0</formula>
    </cfRule>
    <cfRule type="expression" dxfId="10755" priority="3008">
      <formula>SEARCH("CHIUSO",$M164)&gt;0</formula>
    </cfRule>
    <cfRule type="expression" dxfId="10754" priority="3009">
      <formula>SEARCH("EMESSO",$M164)&gt;0</formula>
    </cfRule>
    <cfRule type="expression" dxfId="10753" priority="3010">
      <formula>SEARCH("RICHIESTO",$M164)&gt;0</formula>
    </cfRule>
    <cfRule type="expression" dxfId="10752" priority="3011">
      <formula>SEARCH("DA CHIUDERE",$M164)&gt;0</formula>
    </cfRule>
    <cfRule type="expression" dxfId="10751" priority="3012">
      <formula>SEARCH("INTERROTTO",$M164)&gt;0</formula>
    </cfRule>
  </conditionalFormatting>
  <conditionalFormatting sqref="G164">
    <cfRule type="expression" dxfId="10750" priority="3001">
      <formula>SEARCH("IN CORSO",$M164)&gt;0</formula>
    </cfRule>
    <cfRule type="expression" dxfId="10749" priority="3002">
      <formula>SEARCH("CHIUSO",$M164)&gt;0</formula>
    </cfRule>
    <cfRule type="expression" dxfId="10748" priority="3003">
      <formula>SEARCH("EMESSO",$M164)&gt;0</formula>
    </cfRule>
    <cfRule type="expression" dxfId="10747" priority="3004">
      <formula>SEARCH("RICHIESTO",$M164)&gt;0</formula>
    </cfRule>
    <cfRule type="expression" dxfId="10746" priority="3005">
      <formula>SEARCH("DA CHIUDERE",$M164)&gt;0</formula>
    </cfRule>
    <cfRule type="expression" dxfId="10745" priority="3006">
      <formula>SEARCH("INTERROTTO",$M164)&gt;0</formula>
    </cfRule>
  </conditionalFormatting>
  <conditionalFormatting sqref="M164">
    <cfRule type="expression" dxfId="10744" priority="2995">
      <formula>SEARCH("IN CORSO",$M164)&gt;0</formula>
    </cfRule>
    <cfRule type="expression" dxfId="10743" priority="2996">
      <formula>SEARCH("CHIUSO",$M164)&gt;0</formula>
    </cfRule>
    <cfRule type="expression" dxfId="10742" priority="2997">
      <formula>SEARCH("EMESSO",$M164)&gt;0</formula>
    </cfRule>
    <cfRule type="expression" dxfId="10741" priority="2998">
      <formula>SEARCH("RICHIESTO",$M164)&gt;0</formula>
    </cfRule>
    <cfRule type="expression" dxfId="10740" priority="2999">
      <formula>SEARCH("DA CHIUDERE",$M164)&gt;0</formula>
    </cfRule>
    <cfRule type="expression" dxfId="10739" priority="3000">
      <formula>SEARCH("INTERROTTO",$M164)&gt;0</formula>
    </cfRule>
  </conditionalFormatting>
  <conditionalFormatting sqref="E163:F163 N163:S163">
    <cfRule type="expression" dxfId="10738" priority="2989">
      <formula>SEARCH("IN CORSO",$M163)&gt;0</formula>
    </cfRule>
    <cfRule type="expression" dxfId="10737" priority="2990">
      <formula>SEARCH("CHIUSO",$M163)&gt;0</formula>
    </cfRule>
    <cfRule type="expression" dxfId="10736" priority="2991">
      <formula>SEARCH("EMESSO",$M163)&gt;0</formula>
    </cfRule>
    <cfRule type="expression" dxfId="10735" priority="2992">
      <formula>SEARCH("RICHIESTO",$M163)&gt;0</formula>
    </cfRule>
    <cfRule type="expression" dxfId="10734" priority="2993">
      <formula>SEARCH("DA CHIUDERE",$M163)&gt;0</formula>
    </cfRule>
    <cfRule type="expression" dxfId="10733" priority="2994">
      <formula>SEARCH("INTERROTTO",$M163)&gt;0</formula>
    </cfRule>
  </conditionalFormatting>
  <conditionalFormatting sqref="G163">
    <cfRule type="expression" dxfId="10732" priority="2983">
      <formula>SEARCH("IN CORSO",$M163)&gt;0</formula>
    </cfRule>
    <cfRule type="expression" dxfId="10731" priority="2984">
      <formula>SEARCH("CHIUSO",$M163)&gt;0</formula>
    </cfRule>
    <cfRule type="expression" dxfId="10730" priority="2985">
      <formula>SEARCH("EMESSO",$M163)&gt;0</formula>
    </cfRule>
    <cfRule type="expression" dxfId="10729" priority="2986">
      <formula>SEARCH("RICHIESTO",$M163)&gt;0</formula>
    </cfRule>
    <cfRule type="expression" dxfId="10728" priority="2987">
      <formula>SEARCH("DA CHIUDERE",$M163)&gt;0</formula>
    </cfRule>
    <cfRule type="expression" dxfId="10727" priority="2988">
      <formula>SEARCH("INTERROTTO",$M163)&gt;0</formula>
    </cfRule>
  </conditionalFormatting>
  <conditionalFormatting sqref="M163">
    <cfRule type="expression" dxfId="10726" priority="2977">
      <formula>SEARCH("IN CORSO",$M163)&gt;0</formula>
    </cfRule>
    <cfRule type="expression" dxfId="10725" priority="2978">
      <formula>SEARCH("CHIUSO",$M163)&gt;0</formula>
    </cfRule>
    <cfRule type="expression" dxfId="10724" priority="2979">
      <formula>SEARCH("EMESSO",$M163)&gt;0</formula>
    </cfRule>
    <cfRule type="expression" dxfId="10723" priority="2980">
      <formula>SEARCH("RICHIESTO",$M163)&gt;0</formula>
    </cfRule>
    <cfRule type="expression" dxfId="10722" priority="2981">
      <formula>SEARCH("DA CHIUDERE",$M163)&gt;0</formula>
    </cfRule>
    <cfRule type="expression" dxfId="10721" priority="2982">
      <formula>SEARCH("INTERROTTO",$M163)&gt;0</formula>
    </cfRule>
  </conditionalFormatting>
  <conditionalFormatting sqref="E162:F162 N162:S162">
    <cfRule type="expression" dxfId="10720" priority="2971">
      <formula>SEARCH("IN CORSO",$M162)&gt;0</formula>
    </cfRule>
    <cfRule type="expression" dxfId="10719" priority="2972">
      <formula>SEARCH("CHIUSO",$M162)&gt;0</formula>
    </cfRule>
    <cfRule type="expression" dxfId="10718" priority="2973">
      <formula>SEARCH("EMESSO",$M162)&gt;0</formula>
    </cfRule>
    <cfRule type="expression" dxfId="10717" priority="2974">
      <formula>SEARCH("RICHIESTO",$M162)&gt;0</formula>
    </cfRule>
    <cfRule type="expression" dxfId="10716" priority="2975">
      <formula>SEARCH("DA CHIUDERE",$M162)&gt;0</formula>
    </cfRule>
    <cfRule type="expression" dxfId="10715" priority="2976">
      <formula>SEARCH("INTERROTTO",$M162)&gt;0</formula>
    </cfRule>
  </conditionalFormatting>
  <conditionalFormatting sqref="G162">
    <cfRule type="expression" dxfId="10714" priority="2965">
      <formula>SEARCH("IN CORSO",$M162)&gt;0</formula>
    </cfRule>
    <cfRule type="expression" dxfId="10713" priority="2966">
      <formula>SEARCH("CHIUSO",$M162)&gt;0</formula>
    </cfRule>
    <cfRule type="expression" dxfId="10712" priority="2967">
      <formula>SEARCH("EMESSO",$M162)&gt;0</formula>
    </cfRule>
    <cfRule type="expression" dxfId="10711" priority="2968">
      <formula>SEARCH("RICHIESTO",$M162)&gt;0</formula>
    </cfRule>
    <cfRule type="expression" dxfId="10710" priority="2969">
      <formula>SEARCH("DA CHIUDERE",$M162)&gt;0</formula>
    </cfRule>
    <cfRule type="expression" dxfId="10709" priority="2970">
      <formula>SEARCH("INTERROTTO",$M162)&gt;0</formula>
    </cfRule>
  </conditionalFormatting>
  <conditionalFormatting sqref="M162">
    <cfRule type="expression" dxfId="10708" priority="2959">
      <formula>SEARCH("IN CORSO",$M162)&gt;0</formula>
    </cfRule>
    <cfRule type="expression" dxfId="10707" priority="2960">
      <formula>SEARCH("CHIUSO",$M162)&gt;0</formula>
    </cfRule>
    <cfRule type="expression" dxfId="10706" priority="2961">
      <formula>SEARCH("EMESSO",$M162)&gt;0</formula>
    </cfRule>
    <cfRule type="expression" dxfId="10705" priority="2962">
      <formula>SEARCH("RICHIESTO",$M162)&gt;0</formula>
    </cfRule>
    <cfRule type="expression" dxfId="10704" priority="2963">
      <formula>SEARCH("DA CHIUDERE",$M162)&gt;0</formula>
    </cfRule>
    <cfRule type="expression" dxfId="10703" priority="2964">
      <formula>SEARCH("INTERROTTO",$M162)&gt;0</formula>
    </cfRule>
  </conditionalFormatting>
  <conditionalFormatting sqref="E161:F161 N161:S161">
    <cfRule type="expression" dxfId="10702" priority="2953">
      <formula>SEARCH("IN CORSO",$M161)&gt;0</formula>
    </cfRule>
    <cfRule type="expression" dxfId="10701" priority="2954">
      <formula>SEARCH("CHIUSO",$M161)&gt;0</formula>
    </cfRule>
    <cfRule type="expression" dxfId="10700" priority="2955">
      <formula>SEARCH("EMESSO",$M161)&gt;0</formula>
    </cfRule>
    <cfRule type="expression" dxfId="10699" priority="2956">
      <formula>SEARCH("RICHIESTO",$M161)&gt;0</formula>
    </cfRule>
    <cfRule type="expression" dxfId="10698" priority="2957">
      <formula>SEARCH("DA CHIUDERE",$M161)&gt;0</formula>
    </cfRule>
    <cfRule type="expression" dxfId="10697" priority="2958">
      <formula>SEARCH("INTERROTTO",$M161)&gt;0</formula>
    </cfRule>
  </conditionalFormatting>
  <conditionalFormatting sqref="G161">
    <cfRule type="expression" dxfId="10696" priority="2947">
      <formula>SEARCH("IN CORSO",$M161)&gt;0</formula>
    </cfRule>
    <cfRule type="expression" dxfId="10695" priority="2948">
      <formula>SEARCH("CHIUSO",$M161)&gt;0</formula>
    </cfRule>
    <cfRule type="expression" dxfId="10694" priority="2949">
      <formula>SEARCH("EMESSO",$M161)&gt;0</formula>
    </cfRule>
    <cfRule type="expression" dxfId="10693" priority="2950">
      <formula>SEARCH("RICHIESTO",$M161)&gt;0</formula>
    </cfRule>
    <cfRule type="expression" dxfId="10692" priority="2951">
      <formula>SEARCH("DA CHIUDERE",$M161)&gt;0</formula>
    </cfRule>
    <cfRule type="expression" dxfId="10691" priority="2952">
      <formula>SEARCH("INTERROTTO",$M161)&gt;0</formula>
    </cfRule>
  </conditionalFormatting>
  <conditionalFormatting sqref="M161">
    <cfRule type="expression" dxfId="10690" priority="2941">
      <formula>SEARCH("IN CORSO",$M161)&gt;0</formula>
    </cfRule>
    <cfRule type="expression" dxfId="10689" priority="2942">
      <formula>SEARCH("CHIUSO",$M161)&gt;0</formula>
    </cfRule>
    <cfRule type="expression" dxfId="10688" priority="2943">
      <formula>SEARCH("EMESSO",$M161)&gt;0</formula>
    </cfRule>
    <cfRule type="expression" dxfId="10687" priority="2944">
      <formula>SEARCH("RICHIESTO",$M161)&gt;0</formula>
    </cfRule>
    <cfRule type="expression" dxfId="10686" priority="2945">
      <formula>SEARCH("DA CHIUDERE",$M161)&gt;0</formula>
    </cfRule>
    <cfRule type="expression" dxfId="10685" priority="2946">
      <formula>SEARCH("INTERROTTO",$M161)&gt;0</formula>
    </cfRule>
  </conditionalFormatting>
  <conditionalFormatting sqref="E160:F160 N160:S160">
    <cfRule type="expression" dxfId="10684" priority="2935">
      <formula>SEARCH("IN CORSO",$M160)&gt;0</formula>
    </cfRule>
    <cfRule type="expression" dxfId="10683" priority="2936">
      <formula>SEARCH("CHIUSO",$M160)&gt;0</formula>
    </cfRule>
    <cfRule type="expression" dxfId="10682" priority="2937">
      <formula>SEARCH("EMESSO",$M160)&gt;0</formula>
    </cfRule>
    <cfRule type="expression" dxfId="10681" priority="2938">
      <formula>SEARCH("RICHIESTO",$M160)&gt;0</formula>
    </cfRule>
    <cfRule type="expression" dxfId="10680" priority="2939">
      <formula>SEARCH("DA CHIUDERE",$M160)&gt;0</formula>
    </cfRule>
    <cfRule type="expression" dxfId="10679" priority="2940">
      <formula>SEARCH("INTERROTTO",$M160)&gt;0</formula>
    </cfRule>
  </conditionalFormatting>
  <conditionalFormatting sqref="G160">
    <cfRule type="expression" dxfId="10678" priority="2929">
      <formula>SEARCH("IN CORSO",$M160)&gt;0</formula>
    </cfRule>
    <cfRule type="expression" dxfId="10677" priority="2930">
      <formula>SEARCH("CHIUSO",$M160)&gt;0</formula>
    </cfRule>
    <cfRule type="expression" dxfId="10676" priority="2931">
      <formula>SEARCH("EMESSO",$M160)&gt;0</formula>
    </cfRule>
    <cfRule type="expression" dxfId="10675" priority="2932">
      <formula>SEARCH("RICHIESTO",$M160)&gt;0</formula>
    </cfRule>
    <cfRule type="expression" dxfId="10674" priority="2933">
      <formula>SEARCH("DA CHIUDERE",$M160)&gt;0</formula>
    </cfRule>
    <cfRule type="expression" dxfId="10673" priority="2934">
      <formula>SEARCH("INTERROTTO",$M160)&gt;0</formula>
    </cfRule>
  </conditionalFormatting>
  <conditionalFormatting sqref="M160">
    <cfRule type="expression" dxfId="10672" priority="2923">
      <formula>SEARCH("IN CORSO",$M160)&gt;0</formula>
    </cfRule>
    <cfRule type="expression" dxfId="10671" priority="2924">
      <formula>SEARCH("CHIUSO",$M160)&gt;0</formula>
    </cfRule>
    <cfRule type="expression" dxfId="10670" priority="2925">
      <formula>SEARCH("EMESSO",$M160)&gt;0</formula>
    </cfRule>
    <cfRule type="expression" dxfId="10669" priority="2926">
      <formula>SEARCH("RICHIESTO",$M160)&gt;0</formula>
    </cfRule>
    <cfRule type="expression" dxfId="10668" priority="2927">
      <formula>SEARCH("DA CHIUDERE",$M160)&gt;0</formula>
    </cfRule>
    <cfRule type="expression" dxfId="10667" priority="2928">
      <formula>SEARCH("INTERROTTO",$M160)&gt;0</formula>
    </cfRule>
  </conditionalFormatting>
  <conditionalFormatting sqref="E159:F159 N159:S159">
    <cfRule type="expression" dxfId="10666" priority="2917">
      <formula>SEARCH("IN CORSO",$M159)&gt;0</formula>
    </cfRule>
    <cfRule type="expression" dxfId="10665" priority="2918">
      <formula>SEARCH("CHIUSO",$M159)&gt;0</formula>
    </cfRule>
    <cfRule type="expression" dxfId="10664" priority="2919">
      <formula>SEARCH("EMESSO",$M159)&gt;0</formula>
    </cfRule>
    <cfRule type="expression" dxfId="10663" priority="2920">
      <formula>SEARCH("RICHIESTO",$M159)&gt;0</formula>
    </cfRule>
    <cfRule type="expression" dxfId="10662" priority="2921">
      <formula>SEARCH("DA CHIUDERE",$M159)&gt;0</formula>
    </cfRule>
    <cfRule type="expression" dxfId="10661" priority="2922">
      <formula>SEARCH("INTERROTTO",$M159)&gt;0</formula>
    </cfRule>
  </conditionalFormatting>
  <conditionalFormatting sqref="G159">
    <cfRule type="expression" dxfId="10660" priority="2911">
      <formula>SEARCH("IN CORSO",$M159)&gt;0</formula>
    </cfRule>
    <cfRule type="expression" dxfId="10659" priority="2912">
      <formula>SEARCH("CHIUSO",$M159)&gt;0</formula>
    </cfRule>
    <cfRule type="expression" dxfId="10658" priority="2913">
      <formula>SEARCH("EMESSO",$M159)&gt;0</formula>
    </cfRule>
    <cfRule type="expression" dxfId="10657" priority="2914">
      <formula>SEARCH("RICHIESTO",$M159)&gt;0</formula>
    </cfRule>
    <cfRule type="expression" dxfId="10656" priority="2915">
      <formula>SEARCH("DA CHIUDERE",$M159)&gt;0</formula>
    </cfRule>
    <cfRule type="expression" dxfId="10655" priority="2916">
      <formula>SEARCH("INTERROTTO",$M159)&gt;0</formula>
    </cfRule>
  </conditionalFormatting>
  <conditionalFormatting sqref="M159">
    <cfRule type="expression" dxfId="10654" priority="2905">
      <formula>SEARCH("IN CORSO",$M159)&gt;0</formula>
    </cfRule>
    <cfRule type="expression" dxfId="10653" priority="2906">
      <formula>SEARCH("CHIUSO",$M159)&gt;0</formula>
    </cfRule>
    <cfRule type="expression" dxfId="10652" priority="2907">
      <formula>SEARCH("EMESSO",$M159)&gt;0</formula>
    </cfRule>
    <cfRule type="expression" dxfId="10651" priority="2908">
      <formula>SEARCH("RICHIESTO",$M159)&gt;0</formula>
    </cfRule>
    <cfRule type="expression" dxfId="10650" priority="2909">
      <formula>SEARCH("DA CHIUDERE",$M159)&gt;0</formula>
    </cfRule>
    <cfRule type="expression" dxfId="10649" priority="2910">
      <formula>SEARCH("INTERROTTO",$M159)&gt;0</formula>
    </cfRule>
  </conditionalFormatting>
  <conditionalFormatting sqref="E158:F158 N158:S158">
    <cfRule type="expression" dxfId="10648" priority="2899">
      <formula>SEARCH("IN CORSO",$M158)&gt;0</formula>
    </cfRule>
    <cfRule type="expression" dxfId="10647" priority="2900">
      <formula>SEARCH("CHIUSO",$M158)&gt;0</formula>
    </cfRule>
    <cfRule type="expression" dxfId="10646" priority="2901">
      <formula>SEARCH("EMESSO",$M158)&gt;0</formula>
    </cfRule>
    <cfRule type="expression" dxfId="10645" priority="2902">
      <formula>SEARCH("RICHIESTO",$M158)&gt;0</formula>
    </cfRule>
    <cfRule type="expression" dxfId="10644" priority="2903">
      <formula>SEARCH("DA CHIUDERE",$M158)&gt;0</formula>
    </cfRule>
    <cfRule type="expression" dxfId="10643" priority="2904">
      <formula>SEARCH("INTERROTTO",$M158)&gt;0</formula>
    </cfRule>
  </conditionalFormatting>
  <conditionalFormatting sqref="G158">
    <cfRule type="expression" dxfId="10642" priority="2893">
      <formula>SEARCH("IN CORSO",$M158)&gt;0</formula>
    </cfRule>
    <cfRule type="expression" dxfId="10641" priority="2894">
      <formula>SEARCH("CHIUSO",$M158)&gt;0</formula>
    </cfRule>
    <cfRule type="expression" dxfId="10640" priority="2895">
      <formula>SEARCH("EMESSO",$M158)&gt;0</formula>
    </cfRule>
    <cfRule type="expression" dxfId="10639" priority="2896">
      <formula>SEARCH("RICHIESTO",$M158)&gt;0</formula>
    </cfRule>
    <cfRule type="expression" dxfId="10638" priority="2897">
      <formula>SEARCH("DA CHIUDERE",$M158)&gt;0</formula>
    </cfRule>
    <cfRule type="expression" dxfId="10637" priority="2898">
      <formula>SEARCH("INTERROTTO",$M158)&gt;0</formula>
    </cfRule>
  </conditionalFormatting>
  <conditionalFormatting sqref="M158">
    <cfRule type="expression" dxfId="10636" priority="2887">
      <formula>SEARCH("IN CORSO",$M158)&gt;0</formula>
    </cfRule>
    <cfRule type="expression" dxfId="10635" priority="2888">
      <formula>SEARCH("CHIUSO",$M158)&gt;0</formula>
    </cfRule>
    <cfRule type="expression" dxfId="10634" priority="2889">
      <formula>SEARCH("EMESSO",$M158)&gt;0</formula>
    </cfRule>
    <cfRule type="expression" dxfId="10633" priority="2890">
      <formula>SEARCH("RICHIESTO",$M158)&gt;0</formula>
    </cfRule>
    <cfRule type="expression" dxfId="10632" priority="2891">
      <formula>SEARCH("DA CHIUDERE",$M158)&gt;0</formula>
    </cfRule>
    <cfRule type="expression" dxfId="10631" priority="2892">
      <formula>SEARCH("INTERROTTO",$M158)&gt;0</formula>
    </cfRule>
  </conditionalFormatting>
  <conditionalFormatting sqref="E157:F157 N157:S157">
    <cfRule type="expression" dxfId="10630" priority="2881">
      <formula>SEARCH("IN CORSO",$M157)&gt;0</formula>
    </cfRule>
    <cfRule type="expression" dxfId="10629" priority="2882">
      <formula>SEARCH("CHIUSO",$M157)&gt;0</formula>
    </cfRule>
    <cfRule type="expression" dxfId="10628" priority="2883">
      <formula>SEARCH("EMESSO",$M157)&gt;0</formula>
    </cfRule>
    <cfRule type="expression" dxfId="10627" priority="2884">
      <formula>SEARCH("RICHIESTO",$M157)&gt;0</formula>
    </cfRule>
    <cfRule type="expression" dxfId="10626" priority="2885">
      <formula>SEARCH("DA CHIUDERE",$M157)&gt;0</formula>
    </cfRule>
    <cfRule type="expression" dxfId="10625" priority="2886">
      <formula>SEARCH("INTERROTTO",$M157)&gt;0</formula>
    </cfRule>
  </conditionalFormatting>
  <conditionalFormatting sqref="G157">
    <cfRule type="expression" dxfId="10624" priority="2875">
      <formula>SEARCH("IN CORSO",$M157)&gt;0</formula>
    </cfRule>
    <cfRule type="expression" dxfId="10623" priority="2876">
      <formula>SEARCH("CHIUSO",$M157)&gt;0</formula>
    </cfRule>
    <cfRule type="expression" dxfId="10622" priority="2877">
      <formula>SEARCH("EMESSO",$M157)&gt;0</formula>
    </cfRule>
    <cfRule type="expression" dxfId="10621" priority="2878">
      <formula>SEARCH("RICHIESTO",$M157)&gt;0</formula>
    </cfRule>
    <cfRule type="expression" dxfId="10620" priority="2879">
      <formula>SEARCH("DA CHIUDERE",$M157)&gt;0</formula>
    </cfRule>
    <cfRule type="expression" dxfId="10619" priority="2880">
      <formula>SEARCH("INTERROTTO",$M157)&gt;0</formula>
    </cfRule>
  </conditionalFormatting>
  <conditionalFormatting sqref="M157">
    <cfRule type="expression" dxfId="10618" priority="2869">
      <formula>SEARCH("IN CORSO",$M157)&gt;0</formula>
    </cfRule>
    <cfRule type="expression" dxfId="10617" priority="2870">
      <formula>SEARCH("CHIUSO",$M157)&gt;0</formula>
    </cfRule>
    <cfRule type="expression" dxfId="10616" priority="2871">
      <formula>SEARCH("EMESSO",$M157)&gt;0</formula>
    </cfRule>
    <cfRule type="expression" dxfId="10615" priority="2872">
      <formula>SEARCH("RICHIESTO",$M157)&gt;0</formula>
    </cfRule>
    <cfRule type="expression" dxfId="10614" priority="2873">
      <formula>SEARCH("DA CHIUDERE",$M157)&gt;0</formula>
    </cfRule>
    <cfRule type="expression" dxfId="10613" priority="2874">
      <formula>SEARCH("INTERROTTO",$M157)&gt;0</formula>
    </cfRule>
  </conditionalFormatting>
  <conditionalFormatting sqref="E156:F156 N156:S156">
    <cfRule type="expression" dxfId="10612" priority="2863">
      <formula>SEARCH("IN CORSO",$M156)&gt;0</formula>
    </cfRule>
    <cfRule type="expression" dxfId="10611" priority="2864">
      <formula>SEARCH("CHIUSO",$M156)&gt;0</formula>
    </cfRule>
    <cfRule type="expression" dxfId="10610" priority="2865">
      <formula>SEARCH("EMESSO",$M156)&gt;0</formula>
    </cfRule>
    <cfRule type="expression" dxfId="10609" priority="2866">
      <formula>SEARCH("RICHIESTO",$M156)&gt;0</formula>
    </cfRule>
    <cfRule type="expression" dxfId="10608" priority="2867">
      <formula>SEARCH("DA CHIUDERE",$M156)&gt;0</formula>
    </cfRule>
    <cfRule type="expression" dxfId="10607" priority="2868">
      <formula>SEARCH("INTERROTTO",$M156)&gt;0</formula>
    </cfRule>
  </conditionalFormatting>
  <conditionalFormatting sqref="G156">
    <cfRule type="expression" dxfId="10606" priority="2857">
      <formula>SEARCH("IN CORSO",$M156)&gt;0</formula>
    </cfRule>
    <cfRule type="expression" dxfId="10605" priority="2858">
      <formula>SEARCH("CHIUSO",$M156)&gt;0</formula>
    </cfRule>
    <cfRule type="expression" dxfId="10604" priority="2859">
      <formula>SEARCH("EMESSO",$M156)&gt;0</formula>
    </cfRule>
    <cfRule type="expression" dxfId="10603" priority="2860">
      <formula>SEARCH("RICHIESTO",$M156)&gt;0</formula>
    </cfRule>
    <cfRule type="expression" dxfId="10602" priority="2861">
      <formula>SEARCH("DA CHIUDERE",$M156)&gt;0</formula>
    </cfRule>
    <cfRule type="expression" dxfId="10601" priority="2862">
      <formula>SEARCH("INTERROTTO",$M156)&gt;0</formula>
    </cfRule>
  </conditionalFormatting>
  <conditionalFormatting sqref="M156">
    <cfRule type="expression" dxfId="10600" priority="2851">
      <formula>SEARCH("IN CORSO",$M156)&gt;0</formula>
    </cfRule>
    <cfRule type="expression" dxfId="10599" priority="2852">
      <formula>SEARCH("CHIUSO",$M156)&gt;0</formula>
    </cfRule>
    <cfRule type="expression" dxfId="10598" priority="2853">
      <formula>SEARCH("EMESSO",$M156)&gt;0</formula>
    </cfRule>
    <cfRule type="expression" dxfId="10597" priority="2854">
      <formula>SEARCH("RICHIESTO",$M156)&gt;0</formula>
    </cfRule>
    <cfRule type="expression" dxfId="10596" priority="2855">
      <formula>SEARCH("DA CHIUDERE",$M156)&gt;0</formula>
    </cfRule>
    <cfRule type="expression" dxfId="10595" priority="2856">
      <formula>SEARCH("INTERROTTO",$M156)&gt;0</formula>
    </cfRule>
  </conditionalFormatting>
  <conditionalFormatting sqref="E155:F155 N155:S155">
    <cfRule type="expression" dxfId="10594" priority="2845">
      <formula>SEARCH("IN CORSO",$M155)&gt;0</formula>
    </cfRule>
    <cfRule type="expression" dxfId="10593" priority="2846">
      <formula>SEARCH("CHIUSO",$M155)&gt;0</formula>
    </cfRule>
    <cfRule type="expression" dxfId="10592" priority="2847">
      <formula>SEARCH("EMESSO",$M155)&gt;0</formula>
    </cfRule>
    <cfRule type="expression" dxfId="10591" priority="2848">
      <formula>SEARCH("RICHIESTO",$M155)&gt;0</formula>
    </cfRule>
    <cfRule type="expression" dxfId="10590" priority="2849">
      <formula>SEARCH("DA CHIUDERE",$M155)&gt;0</formula>
    </cfRule>
    <cfRule type="expression" dxfId="10589" priority="2850">
      <formula>SEARCH("INTERROTTO",$M155)&gt;0</formula>
    </cfRule>
  </conditionalFormatting>
  <conditionalFormatting sqref="G155">
    <cfRule type="expression" dxfId="10588" priority="2839">
      <formula>SEARCH("IN CORSO",$M155)&gt;0</formula>
    </cfRule>
    <cfRule type="expression" dxfId="10587" priority="2840">
      <formula>SEARCH("CHIUSO",$M155)&gt;0</formula>
    </cfRule>
    <cfRule type="expression" dxfId="10586" priority="2841">
      <formula>SEARCH("EMESSO",$M155)&gt;0</formula>
    </cfRule>
    <cfRule type="expression" dxfId="10585" priority="2842">
      <formula>SEARCH("RICHIESTO",$M155)&gt;0</formula>
    </cfRule>
    <cfRule type="expression" dxfId="10584" priority="2843">
      <formula>SEARCH("DA CHIUDERE",$M155)&gt;0</formula>
    </cfRule>
    <cfRule type="expression" dxfId="10583" priority="2844">
      <formula>SEARCH("INTERROTTO",$M155)&gt;0</formula>
    </cfRule>
  </conditionalFormatting>
  <conditionalFormatting sqref="M155">
    <cfRule type="expression" dxfId="10582" priority="2833">
      <formula>SEARCH("IN CORSO",$M155)&gt;0</formula>
    </cfRule>
    <cfRule type="expression" dxfId="10581" priority="2834">
      <formula>SEARCH("CHIUSO",$M155)&gt;0</formula>
    </cfRule>
    <cfRule type="expression" dxfId="10580" priority="2835">
      <formula>SEARCH("EMESSO",$M155)&gt;0</formula>
    </cfRule>
    <cfRule type="expression" dxfId="10579" priority="2836">
      <formula>SEARCH("RICHIESTO",$M155)&gt;0</formula>
    </cfRule>
    <cfRule type="expression" dxfId="10578" priority="2837">
      <formula>SEARCH("DA CHIUDERE",$M155)&gt;0</formula>
    </cfRule>
    <cfRule type="expression" dxfId="10577" priority="2838">
      <formula>SEARCH("INTERROTTO",$M155)&gt;0</formula>
    </cfRule>
  </conditionalFormatting>
  <conditionalFormatting sqref="E154:F154 N154:S154">
    <cfRule type="expression" dxfId="10576" priority="2827">
      <formula>SEARCH("IN CORSO",$M154)&gt;0</formula>
    </cfRule>
    <cfRule type="expression" dxfId="10575" priority="2828">
      <formula>SEARCH("CHIUSO",$M154)&gt;0</formula>
    </cfRule>
    <cfRule type="expression" dxfId="10574" priority="2829">
      <formula>SEARCH("EMESSO",$M154)&gt;0</formula>
    </cfRule>
    <cfRule type="expression" dxfId="10573" priority="2830">
      <formula>SEARCH("RICHIESTO",$M154)&gt;0</formula>
    </cfRule>
    <cfRule type="expression" dxfId="10572" priority="2831">
      <formula>SEARCH("DA CHIUDERE",$M154)&gt;0</formula>
    </cfRule>
    <cfRule type="expression" dxfId="10571" priority="2832">
      <formula>SEARCH("INTERROTTO",$M154)&gt;0</formula>
    </cfRule>
  </conditionalFormatting>
  <conditionalFormatting sqref="G154">
    <cfRule type="expression" dxfId="10570" priority="2821">
      <formula>SEARCH("IN CORSO",$M154)&gt;0</formula>
    </cfRule>
    <cfRule type="expression" dxfId="10569" priority="2822">
      <formula>SEARCH("CHIUSO",$M154)&gt;0</formula>
    </cfRule>
    <cfRule type="expression" dxfId="10568" priority="2823">
      <formula>SEARCH("EMESSO",$M154)&gt;0</formula>
    </cfRule>
    <cfRule type="expression" dxfId="10567" priority="2824">
      <formula>SEARCH("RICHIESTO",$M154)&gt;0</formula>
    </cfRule>
    <cfRule type="expression" dxfId="10566" priority="2825">
      <formula>SEARCH("DA CHIUDERE",$M154)&gt;0</formula>
    </cfRule>
    <cfRule type="expression" dxfId="10565" priority="2826">
      <formula>SEARCH("INTERROTTO",$M154)&gt;0</formula>
    </cfRule>
  </conditionalFormatting>
  <conditionalFormatting sqref="M154">
    <cfRule type="expression" dxfId="10564" priority="2815">
      <formula>SEARCH("IN CORSO",$M154)&gt;0</formula>
    </cfRule>
    <cfRule type="expression" dxfId="10563" priority="2816">
      <formula>SEARCH("CHIUSO",$M154)&gt;0</formula>
    </cfRule>
    <cfRule type="expression" dxfId="10562" priority="2817">
      <formula>SEARCH("EMESSO",$M154)&gt;0</formula>
    </cfRule>
    <cfRule type="expression" dxfId="10561" priority="2818">
      <formula>SEARCH("RICHIESTO",$M154)&gt;0</formula>
    </cfRule>
    <cfRule type="expression" dxfId="10560" priority="2819">
      <formula>SEARCH("DA CHIUDERE",$M154)&gt;0</formula>
    </cfRule>
    <cfRule type="expression" dxfId="10559" priority="2820">
      <formula>SEARCH("INTERROTTO",$M154)&gt;0</formula>
    </cfRule>
  </conditionalFormatting>
  <conditionalFormatting sqref="E153:F153 N153:S153">
    <cfRule type="expression" dxfId="10558" priority="2809">
      <formula>SEARCH("IN CORSO",$M153)&gt;0</formula>
    </cfRule>
    <cfRule type="expression" dxfId="10557" priority="2810">
      <formula>SEARCH("CHIUSO",$M153)&gt;0</formula>
    </cfRule>
    <cfRule type="expression" dxfId="10556" priority="2811">
      <formula>SEARCH("EMESSO",$M153)&gt;0</formula>
    </cfRule>
    <cfRule type="expression" dxfId="10555" priority="2812">
      <formula>SEARCH("RICHIESTO",$M153)&gt;0</formula>
    </cfRule>
    <cfRule type="expression" dxfId="10554" priority="2813">
      <formula>SEARCH("DA CHIUDERE",$M153)&gt;0</formula>
    </cfRule>
    <cfRule type="expression" dxfId="10553" priority="2814">
      <formula>SEARCH("INTERROTTO",$M153)&gt;0</formula>
    </cfRule>
  </conditionalFormatting>
  <conditionalFormatting sqref="G153">
    <cfRule type="expression" dxfId="10552" priority="2803">
      <formula>SEARCH("IN CORSO",$M153)&gt;0</formula>
    </cfRule>
    <cfRule type="expression" dxfId="10551" priority="2804">
      <formula>SEARCH("CHIUSO",$M153)&gt;0</formula>
    </cfRule>
    <cfRule type="expression" dxfId="10550" priority="2805">
      <formula>SEARCH("EMESSO",$M153)&gt;0</formula>
    </cfRule>
    <cfRule type="expression" dxfId="10549" priority="2806">
      <formula>SEARCH("RICHIESTO",$M153)&gt;0</formula>
    </cfRule>
    <cfRule type="expression" dxfId="10548" priority="2807">
      <formula>SEARCH("DA CHIUDERE",$M153)&gt;0</formula>
    </cfRule>
    <cfRule type="expression" dxfId="10547" priority="2808">
      <formula>SEARCH("INTERROTTO",$M153)&gt;0</formula>
    </cfRule>
  </conditionalFormatting>
  <conditionalFormatting sqref="M153">
    <cfRule type="expression" dxfId="10546" priority="2797">
      <formula>SEARCH("IN CORSO",$M153)&gt;0</formula>
    </cfRule>
    <cfRule type="expression" dxfId="10545" priority="2798">
      <formula>SEARCH("CHIUSO",$M153)&gt;0</formula>
    </cfRule>
    <cfRule type="expression" dxfId="10544" priority="2799">
      <formula>SEARCH("EMESSO",$M153)&gt;0</formula>
    </cfRule>
    <cfRule type="expression" dxfId="10543" priority="2800">
      <formula>SEARCH("RICHIESTO",$M153)&gt;0</formula>
    </cfRule>
    <cfRule type="expression" dxfId="10542" priority="2801">
      <formula>SEARCH("DA CHIUDERE",$M153)&gt;0</formula>
    </cfRule>
    <cfRule type="expression" dxfId="10541" priority="2802">
      <formula>SEARCH("INTERROTTO",$M153)&gt;0</formula>
    </cfRule>
  </conditionalFormatting>
  <conditionalFormatting sqref="E152:F152 N152:S152">
    <cfRule type="expression" dxfId="10540" priority="2791">
      <formula>SEARCH("IN CORSO",$M152)&gt;0</formula>
    </cfRule>
    <cfRule type="expression" dxfId="10539" priority="2792">
      <formula>SEARCH("CHIUSO",$M152)&gt;0</formula>
    </cfRule>
    <cfRule type="expression" dxfId="10538" priority="2793">
      <formula>SEARCH("EMESSO",$M152)&gt;0</formula>
    </cfRule>
    <cfRule type="expression" dxfId="10537" priority="2794">
      <formula>SEARCH("RICHIESTO",$M152)&gt;0</formula>
    </cfRule>
    <cfRule type="expression" dxfId="10536" priority="2795">
      <formula>SEARCH("DA CHIUDERE",$M152)&gt;0</formula>
    </cfRule>
    <cfRule type="expression" dxfId="10535" priority="2796">
      <formula>SEARCH("INTERROTTO",$M152)&gt;0</formula>
    </cfRule>
  </conditionalFormatting>
  <conditionalFormatting sqref="G152">
    <cfRule type="expression" dxfId="10534" priority="2785">
      <formula>SEARCH("IN CORSO",$M152)&gt;0</formula>
    </cfRule>
    <cfRule type="expression" dxfId="10533" priority="2786">
      <formula>SEARCH("CHIUSO",$M152)&gt;0</formula>
    </cfRule>
    <cfRule type="expression" dxfId="10532" priority="2787">
      <formula>SEARCH("EMESSO",$M152)&gt;0</formula>
    </cfRule>
    <cfRule type="expression" dxfId="10531" priority="2788">
      <formula>SEARCH("RICHIESTO",$M152)&gt;0</formula>
    </cfRule>
    <cfRule type="expression" dxfId="10530" priority="2789">
      <formula>SEARCH("DA CHIUDERE",$M152)&gt;0</formula>
    </cfRule>
    <cfRule type="expression" dxfId="10529" priority="2790">
      <formula>SEARCH("INTERROTTO",$M152)&gt;0</formula>
    </cfRule>
  </conditionalFormatting>
  <conditionalFormatting sqref="M152">
    <cfRule type="expression" dxfId="10528" priority="2779">
      <formula>SEARCH("IN CORSO",$M152)&gt;0</formula>
    </cfRule>
    <cfRule type="expression" dxfId="10527" priority="2780">
      <formula>SEARCH("CHIUSO",$M152)&gt;0</formula>
    </cfRule>
    <cfRule type="expression" dxfId="10526" priority="2781">
      <formula>SEARCH("EMESSO",$M152)&gt;0</formula>
    </cfRule>
    <cfRule type="expression" dxfId="10525" priority="2782">
      <formula>SEARCH("RICHIESTO",$M152)&gt;0</formula>
    </cfRule>
    <cfRule type="expression" dxfId="10524" priority="2783">
      <formula>SEARCH("DA CHIUDERE",$M152)&gt;0</formula>
    </cfRule>
    <cfRule type="expression" dxfId="10523" priority="2784">
      <formula>SEARCH("INTERROTTO",$M152)&gt;0</formula>
    </cfRule>
  </conditionalFormatting>
  <conditionalFormatting sqref="E151:F151 N151:S151">
    <cfRule type="expression" dxfId="10522" priority="2773">
      <formula>SEARCH("IN CORSO",$M151)&gt;0</formula>
    </cfRule>
    <cfRule type="expression" dxfId="10521" priority="2774">
      <formula>SEARCH("CHIUSO",$M151)&gt;0</formula>
    </cfRule>
    <cfRule type="expression" dxfId="10520" priority="2775">
      <formula>SEARCH("EMESSO",$M151)&gt;0</formula>
    </cfRule>
    <cfRule type="expression" dxfId="10519" priority="2776">
      <formula>SEARCH("RICHIESTO",$M151)&gt;0</formula>
    </cfRule>
    <cfRule type="expression" dxfId="10518" priority="2777">
      <formula>SEARCH("DA CHIUDERE",$M151)&gt;0</formula>
    </cfRule>
    <cfRule type="expression" dxfId="10517" priority="2778">
      <formula>SEARCH("INTERROTTO",$M151)&gt;0</formula>
    </cfRule>
  </conditionalFormatting>
  <conditionalFormatting sqref="G151">
    <cfRule type="expression" dxfId="10516" priority="2767">
      <formula>SEARCH("IN CORSO",$M151)&gt;0</formula>
    </cfRule>
    <cfRule type="expression" dxfId="10515" priority="2768">
      <formula>SEARCH("CHIUSO",$M151)&gt;0</formula>
    </cfRule>
    <cfRule type="expression" dxfId="10514" priority="2769">
      <formula>SEARCH("EMESSO",$M151)&gt;0</formula>
    </cfRule>
    <cfRule type="expression" dxfId="10513" priority="2770">
      <formula>SEARCH("RICHIESTO",$M151)&gt;0</formula>
    </cfRule>
    <cfRule type="expression" dxfId="10512" priority="2771">
      <formula>SEARCH("DA CHIUDERE",$M151)&gt;0</formula>
    </cfRule>
    <cfRule type="expression" dxfId="10511" priority="2772">
      <formula>SEARCH("INTERROTTO",$M151)&gt;0</formula>
    </cfRule>
  </conditionalFormatting>
  <conditionalFormatting sqref="M151">
    <cfRule type="expression" dxfId="10510" priority="2761">
      <formula>SEARCH("IN CORSO",$M151)&gt;0</formula>
    </cfRule>
    <cfRule type="expression" dxfId="10509" priority="2762">
      <formula>SEARCH("CHIUSO",$M151)&gt;0</formula>
    </cfRule>
    <cfRule type="expression" dxfId="10508" priority="2763">
      <formula>SEARCH("EMESSO",$M151)&gt;0</formula>
    </cfRule>
    <cfRule type="expression" dxfId="10507" priority="2764">
      <formula>SEARCH("RICHIESTO",$M151)&gt;0</formula>
    </cfRule>
    <cfRule type="expression" dxfId="10506" priority="2765">
      <formula>SEARCH("DA CHIUDERE",$M151)&gt;0</formula>
    </cfRule>
    <cfRule type="expression" dxfId="10505" priority="2766">
      <formula>SEARCH("INTERROTTO",$M151)&gt;0</formula>
    </cfRule>
  </conditionalFormatting>
  <conditionalFormatting sqref="E150:F150 N150:S150">
    <cfRule type="expression" dxfId="10504" priority="2755">
      <formula>SEARCH("IN CORSO",$M150)&gt;0</formula>
    </cfRule>
    <cfRule type="expression" dxfId="10503" priority="2756">
      <formula>SEARCH("CHIUSO",$M150)&gt;0</formula>
    </cfRule>
    <cfRule type="expression" dxfId="10502" priority="2757">
      <formula>SEARCH("EMESSO",$M150)&gt;0</formula>
    </cfRule>
    <cfRule type="expression" dxfId="10501" priority="2758">
      <formula>SEARCH("RICHIESTO",$M150)&gt;0</formula>
    </cfRule>
    <cfRule type="expression" dxfId="10500" priority="2759">
      <formula>SEARCH("DA CHIUDERE",$M150)&gt;0</formula>
    </cfRule>
    <cfRule type="expression" dxfId="10499" priority="2760">
      <formula>SEARCH("INTERROTTO",$M150)&gt;0</formula>
    </cfRule>
  </conditionalFormatting>
  <conditionalFormatting sqref="G150">
    <cfRule type="expression" dxfId="10498" priority="2749">
      <formula>SEARCH("IN CORSO",$M150)&gt;0</formula>
    </cfRule>
    <cfRule type="expression" dxfId="10497" priority="2750">
      <formula>SEARCH("CHIUSO",$M150)&gt;0</formula>
    </cfRule>
    <cfRule type="expression" dxfId="10496" priority="2751">
      <formula>SEARCH("EMESSO",$M150)&gt;0</formula>
    </cfRule>
    <cfRule type="expression" dxfId="10495" priority="2752">
      <formula>SEARCH("RICHIESTO",$M150)&gt;0</formula>
    </cfRule>
    <cfRule type="expression" dxfId="10494" priority="2753">
      <formula>SEARCH("DA CHIUDERE",$M150)&gt;0</formula>
    </cfRule>
    <cfRule type="expression" dxfId="10493" priority="2754">
      <formula>SEARCH("INTERROTTO",$M150)&gt;0</formula>
    </cfRule>
  </conditionalFormatting>
  <conditionalFormatting sqref="M150">
    <cfRule type="expression" dxfId="10492" priority="2743">
      <formula>SEARCH("IN CORSO",$M150)&gt;0</formula>
    </cfRule>
    <cfRule type="expression" dxfId="10491" priority="2744">
      <formula>SEARCH("CHIUSO",$M150)&gt;0</formula>
    </cfRule>
    <cfRule type="expression" dxfId="10490" priority="2745">
      <formula>SEARCH("EMESSO",$M150)&gt;0</formula>
    </cfRule>
    <cfRule type="expression" dxfId="10489" priority="2746">
      <formula>SEARCH("RICHIESTO",$M150)&gt;0</formula>
    </cfRule>
    <cfRule type="expression" dxfId="10488" priority="2747">
      <formula>SEARCH("DA CHIUDERE",$M150)&gt;0</formula>
    </cfRule>
    <cfRule type="expression" dxfId="10487" priority="2748">
      <formula>SEARCH("INTERROTTO",$M150)&gt;0</formula>
    </cfRule>
  </conditionalFormatting>
  <conditionalFormatting sqref="E149:F149 N149:S149">
    <cfRule type="expression" dxfId="10486" priority="2737">
      <formula>SEARCH("IN CORSO",$M149)&gt;0</formula>
    </cfRule>
    <cfRule type="expression" dxfId="10485" priority="2738">
      <formula>SEARCH("CHIUSO",$M149)&gt;0</formula>
    </cfRule>
    <cfRule type="expression" dxfId="10484" priority="2739">
      <formula>SEARCH("EMESSO",$M149)&gt;0</formula>
    </cfRule>
    <cfRule type="expression" dxfId="10483" priority="2740">
      <formula>SEARCH("RICHIESTO",$M149)&gt;0</formula>
    </cfRule>
    <cfRule type="expression" dxfId="10482" priority="2741">
      <formula>SEARCH("DA CHIUDERE",$M149)&gt;0</formula>
    </cfRule>
    <cfRule type="expression" dxfId="10481" priority="2742">
      <formula>SEARCH("INTERROTTO",$M149)&gt;0</formula>
    </cfRule>
  </conditionalFormatting>
  <conditionalFormatting sqref="G149">
    <cfRule type="expression" dxfId="10480" priority="2731">
      <formula>SEARCH("IN CORSO",$M149)&gt;0</formula>
    </cfRule>
    <cfRule type="expression" dxfId="10479" priority="2732">
      <formula>SEARCH("CHIUSO",$M149)&gt;0</formula>
    </cfRule>
    <cfRule type="expression" dxfId="10478" priority="2733">
      <formula>SEARCH("EMESSO",$M149)&gt;0</formula>
    </cfRule>
    <cfRule type="expression" dxfId="10477" priority="2734">
      <formula>SEARCH("RICHIESTO",$M149)&gt;0</formula>
    </cfRule>
    <cfRule type="expression" dxfId="10476" priority="2735">
      <formula>SEARCH("DA CHIUDERE",$M149)&gt;0</formula>
    </cfRule>
    <cfRule type="expression" dxfId="10475" priority="2736">
      <formula>SEARCH("INTERROTTO",$M149)&gt;0</formula>
    </cfRule>
  </conditionalFormatting>
  <conditionalFormatting sqref="M149">
    <cfRule type="expression" dxfId="10474" priority="2725">
      <formula>SEARCH("IN CORSO",$M149)&gt;0</formula>
    </cfRule>
    <cfRule type="expression" dxfId="10473" priority="2726">
      <formula>SEARCH("CHIUSO",$M149)&gt;0</formula>
    </cfRule>
    <cfRule type="expression" dxfId="10472" priority="2727">
      <formula>SEARCH("EMESSO",$M149)&gt;0</formula>
    </cfRule>
    <cfRule type="expression" dxfId="10471" priority="2728">
      <formula>SEARCH("RICHIESTO",$M149)&gt;0</formula>
    </cfRule>
    <cfRule type="expression" dxfId="10470" priority="2729">
      <formula>SEARCH("DA CHIUDERE",$M149)&gt;0</formula>
    </cfRule>
    <cfRule type="expression" dxfId="10469" priority="2730">
      <formula>SEARCH("INTERROTTO",$M149)&gt;0</formula>
    </cfRule>
  </conditionalFormatting>
  <conditionalFormatting sqref="E148:F148 N148:S148">
    <cfRule type="expression" dxfId="10468" priority="2719">
      <formula>SEARCH("IN CORSO",$M148)&gt;0</formula>
    </cfRule>
    <cfRule type="expression" dxfId="10467" priority="2720">
      <formula>SEARCH("CHIUSO",$M148)&gt;0</formula>
    </cfRule>
    <cfRule type="expression" dxfId="10466" priority="2721">
      <formula>SEARCH("EMESSO",$M148)&gt;0</formula>
    </cfRule>
    <cfRule type="expression" dxfId="10465" priority="2722">
      <formula>SEARCH("RICHIESTO",$M148)&gt;0</formula>
    </cfRule>
    <cfRule type="expression" dxfId="10464" priority="2723">
      <formula>SEARCH("DA CHIUDERE",$M148)&gt;0</formula>
    </cfRule>
    <cfRule type="expression" dxfId="10463" priority="2724">
      <formula>SEARCH("INTERROTTO",$M148)&gt;0</formula>
    </cfRule>
  </conditionalFormatting>
  <conditionalFormatting sqref="G148">
    <cfRule type="expression" dxfId="10462" priority="2713">
      <formula>SEARCH("IN CORSO",$M148)&gt;0</formula>
    </cfRule>
    <cfRule type="expression" dxfId="10461" priority="2714">
      <formula>SEARCH("CHIUSO",$M148)&gt;0</formula>
    </cfRule>
    <cfRule type="expression" dxfId="10460" priority="2715">
      <formula>SEARCH("EMESSO",$M148)&gt;0</formula>
    </cfRule>
    <cfRule type="expression" dxfId="10459" priority="2716">
      <formula>SEARCH("RICHIESTO",$M148)&gt;0</formula>
    </cfRule>
    <cfRule type="expression" dxfId="10458" priority="2717">
      <formula>SEARCH("DA CHIUDERE",$M148)&gt;0</formula>
    </cfRule>
    <cfRule type="expression" dxfId="10457" priority="2718">
      <formula>SEARCH("INTERROTTO",$M148)&gt;0</formula>
    </cfRule>
  </conditionalFormatting>
  <conditionalFormatting sqref="M148">
    <cfRule type="expression" dxfId="10456" priority="2707">
      <formula>SEARCH("IN CORSO",$M148)&gt;0</formula>
    </cfRule>
    <cfRule type="expression" dxfId="10455" priority="2708">
      <formula>SEARCH("CHIUSO",$M148)&gt;0</formula>
    </cfRule>
    <cfRule type="expression" dxfId="10454" priority="2709">
      <formula>SEARCH("EMESSO",$M148)&gt;0</formula>
    </cfRule>
    <cfRule type="expression" dxfId="10453" priority="2710">
      <formula>SEARCH("RICHIESTO",$M148)&gt;0</formula>
    </cfRule>
    <cfRule type="expression" dxfId="10452" priority="2711">
      <formula>SEARCH("DA CHIUDERE",$M148)&gt;0</formula>
    </cfRule>
    <cfRule type="expression" dxfId="10451" priority="2712">
      <formula>SEARCH("INTERROTTO",$M148)&gt;0</formula>
    </cfRule>
  </conditionalFormatting>
  <conditionalFormatting sqref="E147:F147 N147:S147">
    <cfRule type="expression" dxfId="10450" priority="2701">
      <formula>SEARCH("IN CORSO",$M147)&gt;0</formula>
    </cfRule>
    <cfRule type="expression" dxfId="10449" priority="2702">
      <formula>SEARCH("CHIUSO",$M147)&gt;0</formula>
    </cfRule>
    <cfRule type="expression" dxfId="10448" priority="2703">
      <formula>SEARCH("EMESSO",$M147)&gt;0</formula>
    </cfRule>
    <cfRule type="expression" dxfId="10447" priority="2704">
      <formula>SEARCH("RICHIESTO",$M147)&gt;0</formula>
    </cfRule>
    <cfRule type="expression" dxfId="10446" priority="2705">
      <formula>SEARCH("DA CHIUDERE",$M147)&gt;0</formula>
    </cfRule>
    <cfRule type="expression" dxfId="10445" priority="2706">
      <formula>SEARCH("INTERROTTO",$M147)&gt;0</formula>
    </cfRule>
  </conditionalFormatting>
  <conditionalFormatting sqref="G147">
    <cfRule type="expression" dxfId="10444" priority="2695">
      <formula>SEARCH("IN CORSO",$M147)&gt;0</formula>
    </cfRule>
    <cfRule type="expression" dxfId="10443" priority="2696">
      <formula>SEARCH("CHIUSO",$M147)&gt;0</formula>
    </cfRule>
    <cfRule type="expression" dxfId="10442" priority="2697">
      <formula>SEARCH("EMESSO",$M147)&gt;0</formula>
    </cfRule>
    <cfRule type="expression" dxfId="10441" priority="2698">
      <formula>SEARCH("RICHIESTO",$M147)&gt;0</formula>
    </cfRule>
    <cfRule type="expression" dxfId="10440" priority="2699">
      <formula>SEARCH("DA CHIUDERE",$M147)&gt;0</formula>
    </cfRule>
    <cfRule type="expression" dxfId="10439" priority="2700">
      <formula>SEARCH("INTERROTTO",$M147)&gt;0</formula>
    </cfRule>
  </conditionalFormatting>
  <conditionalFormatting sqref="M147">
    <cfRule type="expression" dxfId="10438" priority="2689">
      <formula>SEARCH("IN CORSO",$M147)&gt;0</formula>
    </cfRule>
    <cfRule type="expression" dxfId="10437" priority="2690">
      <formula>SEARCH("CHIUSO",$M147)&gt;0</formula>
    </cfRule>
    <cfRule type="expression" dxfId="10436" priority="2691">
      <formula>SEARCH("EMESSO",$M147)&gt;0</formula>
    </cfRule>
    <cfRule type="expression" dxfId="10435" priority="2692">
      <formula>SEARCH("RICHIESTO",$M147)&gt;0</formula>
    </cfRule>
    <cfRule type="expression" dxfId="10434" priority="2693">
      <formula>SEARCH("DA CHIUDERE",$M147)&gt;0</formula>
    </cfRule>
    <cfRule type="expression" dxfId="10433" priority="2694">
      <formula>SEARCH("INTERROTTO",$M147)&gt;0</formula>
    </cfRule>
  </conditionalFormatting>
  <conditionalFormatting sqref="E146:F146 N146:S146">
    <cfRule type="expression" dxfId="10432" priority="2683">
      <formula>SEARCH("IN CORSO",$M146)&gt;0</formula>
    </cfRule>
    <cfRule type="expression" dxfId="10431" priority="2684">
      <formula>SEARCH("CHIUSO",$M146)&gt;0</formula>
    </cfRule>
    <cfRule type="expression" dxfId="10430" priority="2685">
      <formula>SEARCH("EMESSO",$M146)&gt;0</formula>
    </cfRule>
    <cfRule type="expression" dxfId="10429" priority="2686">
      <formula>SEARCH("RICHIESTO",$M146)&gt;0</formula>
    </cfRule>
    <cfRule type="expression" dxfId="10428" priority="2687">
      <formula>SEARCH("DA CHIUDERE",$M146)&gt;0</formula>
    </cfRule>
    <cfRule type="expression" dxfId="10427" priority="2688">
      <formula>SEARCH("INTERROTTO",$M146)&gt;0</formula>
    </cfRule>
  </conditionalFormatting>
  <conditionalFormatting sqref="G146">
    <cfRule type="expression" dxfId="10426" priority="2677">
      <formula>SEARCH("IN CORSO",$M146)&gt;0</formula>
    </cfRule>
    <cfRule type="expression" dxfId="10425" priority="2678">
      <formula>SEARCH("CHIUSO",$M146)&gt;0</formula>
    </cfRule>
    <cfRule type="expression" dxfId="10424" priority="2679">
      <formula>SEARCH("EMESSO",$M146)&gt;0</formula>
    </cfRule>
    <cfRule type="expression" dxfId="10423" priority="2680">
      <formula>SEARCH("RICHIESTO",$M146)&gt;0</formula>
    </cfRule>
    <cfRule type="expression" dxfId="10422" priority="2681">
      <formula>SEARCH("DA CHIUDERE",$M146)&gt;0</formula>
    </cfRule>
    <cfRule type="expression" dxfId="10421" priority="2682">
      <formula>SEARCH("INTERROTTO",$M146)&gt;0</formula>
    </cfRule>
  </conditionalFormatting>
  <conditionalFormatting sqref="M146">
    <cfRule type="expression" dxfId="10420" priority="2671">
      <formula>SEARCH("IN CORSO",$M146)&gt;0</formula>
    </cfRule>
    <cfRule type="expression" dxfId="10419" priority="2672">
      <formula>SEARCH("CHIUSO",$M146)&gt;0</formula>
    </cfRule>
    <cfRule type="expression" dxfId="10418" priority="2673">
      <formula>SEARCH("EMESSO",$M146)&gt;0</formula>
    </cfRule>
    <cfRule type="expression" dxfId="10417" priority="2674">
      <formula>SEARCH("RICHIESTO",$M146)&gt;0</formula>
    </cfRule>
    <cfRule type="expression" dxfId="10416" priority="2675">
      <formula>SEARCH("DA CHIUDERE",$M146)&gt;0</formula>
    </cfRule>
    <cfRule type="expression" dxfId="10415" priority="2676">
      <formula>SEARCH("INTERROTTO",$M146)&gt;0</formula>
    </cfRule>
  </conditionalFormatting>
  <conditionalFormatting sqref="E145:F145 N145:S145">
    <cfRule type="expression" dxfId="10414" priority="2665">
      <formula>SEARCH("IN CORSO",$M145)&gt;0</formula>
    </cfRule>
    <cfRule type="expression" dxfId="10413" priority="2666">
      <formula>SEARCH("CHIUSO",$M145)&gt;0</formula>
    </cfRule>
    <cfRule type="expression" dxfId="10412" priority="2667">
      <formula>SEARCH("EMESSO",$M145)&gt;0</formula>
    </cfRule>
    <cfRule type="expression" dxfId="10411" priority="2668">
      <formula>SEARCH("RICHIESTO",$M145)&gt;0</formula>
    </cfRule>
    <cfRule type="expression" dxfId="10410" priority="2669">
      <formula>SEARCH("DA CHIUDERE",$M145)&gt;0</formula>
    </cfRule>
    <cfRule type="expression" dxfId="10409" priority="2670">
      <formula>SEARCH("INTERROTTO",$M145)&gt;0</formula>
    </cfRule>
  </conditionalFormatting>
  <conditionalFormatting sqref="G145">
    <cfRule type="expression" dxfId="10408" priority="2659">
      <formula>SEARCH("IN CORSO",$M145)&gt;0</formula>
    </cfRule>
    <cfRule type="expression" dxfId="10407" priority="2660">
      <formula>SEARCH("CHIUSO",$M145)&gt;0</formula>
    </cfRule>
    <cfRule type="expression" dxfId="10406" priority="2661">
      <formula>SEARCH("EMESSO",$M145)&gt;0</formula>
    </cfRule>
    <cfRule type="expression" dxfId="10405" priority="2662">
      <formula>SEARCH("RICHIESTO",$M145)&gt;0</formula>
    </cfRule>
    <cfRule type="expression" dxfId="10404" priority="2663">
      <formula>SEARCH("DA CHIUDERE",$M145)&gt;0</formula>
    </cfRule>
    <cfRule type="expression" dxfId="10403" priority="2664">
      <formula>SEARCH("INTERROTTO",$M145)&gt;0</formula>
    </cfRule>
  </conditionalFormatting>
  <conditionalFormatting sqref="M145">
    <cfRule type="expression" dxfId="10402" priority="2653">
      <formula>SEARCH("IN CORSO",$M145)&gt;0</formula>
    </cfRule>
    <cfRule type="expression" dxfId="10401" priority="2654">
      <formula>SEARCH("CHIUSO",$M145)&gt;0</formula>
    </cfRule>
    <cfRule type="expression" dxfId="10400" priority="2655">
      <formula>SEARCH("EMESSO",$M145)&gt;0</formula>
    </cfRule>
    <cfRule type="expression" dxfId="10399" priority="2656">
      <formula>SEARCH("RICHIESTO",$M145)&gt;0</formula>
    </cfRule>
    <cfRule type="expression" dxfId="10398" priority="2657">
      <formula>SEARCH("DA CHIUDERE",$M145)&gt;0</formula>
    </cfRule>
    <cfRule type="expression" dxfId="10397" priority="2658">
      <formula>SEARCH("INTERROTTO",$M145)&gt;0</formula>
    </cfRule>
  </conditionalFormatting>
  <conditionalFormatting sqref="E144:F144 N144:S144">
    <cfRule type="expression" dxfId="10396" priority="2647">
      <formula>SEARCH("IN CORSO",$M144)&gt;0</formula>
    </cfRule>
    <cfRule type="expression" dxfId="10395" priority="2648">
      <formula>SEARCH("CHIUSO",$M144)&gt;0</formula>
    </cfRule>
    <cfRule type="expression" dxfId="10394" priority="2649">
      <formula>SEARCH("EMESSO",$M144)&gt;0</formula>
    </cfRule>
    <cfRule type="expression" dxfId="10393" priority="2650">
      <formula>SEARCH("RICHIESTO",$M144)&gt;0</formula>
    </cfRule>
    <cfRule type="expression" dxfId="10392" priority="2651">
      <formula>SEARCH("DA CHIUDERE",$M144)&gt;0</formula>
    </cfRule>
    <cfRule type="expression" dxfId="10391" priority="2652">
      <formula>SEARCH("INTERROTTO",$M144)&gt;0</formula>
    </cfRule>
  </conditionalFormatting>
  <conditionalFormatting sqref="G144">
    <cfRule type="expression" dxfId="10390" priority="2641">
      <formula>SEARCH("IN CORSO",$M144)&gt;0</formula>
    </cfRule>
    <cfRule type="expression" dxfId="10389" priority="2642">
      <formula>SEARCH("CHIUSO",$M144)&gt;0</formula>
    </cfRule>
    <cfRule type="expression" dxfId="10388" priority="2643">
      <formula>SEARCH("EMESSO",$M144)&gt;0</formula>
    </cfRule>
    <cfRule type="expression" dxfId="10387" priority="2644">
      <formula>SEARCH("RICHIESTO",$M144)&gt;0</formula>
    </cfRule>
    <cfRule type="expression" dxfId="10386" priority="2645">
      <formula>SEARCH("DA CHIUDERE",$M144)&gt;0</formula>
    </cfRule>
    <cfRule type="expression" dxfId="10385" priority="2646">
      <formula>SEARCH("INTERROTTO",$M144)&gt;0</formula>
    </cfRule>
  </conditionalFormatting>
  <conditionalFormatting sqref="M144">
    <cfRule type="expression" dxfId="10384" priority="2635">
      <formula>SEARCH("IN CORSO",$M144)&gt;0</formula>
    </cfRule>
    <cfRule type="expression" dxfId="10383" priority="2636">
      <formula>SEARCH("CHIUSO",$M144)&gt;0</formula>
    </cfRule>
    <cfRule type="expression" dxfId="10382" priority="2637">
      <formula>SEARCH("EMESSO",$M144)&gt;0</formula>
    </cfRule>
    <cfRule type="expression" dxfId="10381" priority="2638">
      <formula>SEARCH("RICHIESTO",$M144)&gt;0</formula>
    </cfRule>
    <cfRule type="expression" dxfId="10380" priority="2639">
      <formula>SEARCH("DA CHIUDERE",$M144)&gt;0</formula>
    </cfRule>
    <cfRule type="expression" dxfId="10379" priority="2640">
      <formula>SEARCH("INTERROTTO",$M144)&gt;0</formula>
    </cfRule>
  </conditionalFormatting>
  <conditionalFormatting sqref="E143:F143 N143:S143">
    <cfRule type="expression" dxfId="10378" priority="2629">
      <formula>SEARCH("IN CORSO",$M143)&gt;0</formula>
    </cfRule>
    <cfRule type="expression" dxfId="10377" priority="2630">
      <formula>SEARCH("CHIUSO",$M143)&gt;0</formula>
    </cfRule>
    <cfRule type="expression" dxfId="10376" priority="2631">
      <formula>SEARCH("EMESSO",$M143)&gt;0</formula>
    </cfRule>
    <cfRule type="expression" dxfId="10375" priority="2632">
      <formula>SEARCH("RICHIESTO",$M143)&gt;0</formula>
    </cfRule>
    <cfRule type="expression" dxfId="10374" priority="2633">
      <formula>SEARCH("DA CHIUDERE",$M143)&gt;0</formula>
    </cfRule>
    <cfRule type="expression" dxfId="10373" priority="2634">
      <formula>SEARCH("INTERROTTO",$M143)&gt;0</formula>
    </cfRule>
  </conditionalFormatting>
  <conditionalFormatting sqref="G143">
    <cfRule type="expression" dxfId="10372" priority="2623">
      <formula>SEARCH("IN CORSO",$M143)&gt;0</formula>
    </cfRule>
    <cfRule type="expression" dxfId="10371" priority="2624">
      <formula>SEARCH("CHIUSO",$M143)&gt;0</formula>
    </cfRule>
    <cfRule type="expression" dxfId="10370" priority="2625">
      <formula>SEARCH("EMESSO",$M143)&gt;0</formula>
    </cfRule>
    <cfRule type="expression" dxfId="10369" priority="2626">
      <formula>SEARCH("RICHIESTO",$M143)&gt;0</formula>
    </cfRule>
    <cfRule type="expression" dxfId="10368" priority="2627">
      <formula>SEARCH("DA CHIUDERE",$M143)&gt;0</formula>
    </cfRule>
    <cfRule type="expression" dxfId="10367" priority="2628">
      <formula>SEARCH("INTERROTTO",$M143)&gt;0</formula>
    </cfRule>
  </conditionalFormatting>
  <conditionalFormatting sqref="M143">
    <cfRule type="expression" dxfId="10366" priority="2617">
      <formula>SEARCH("IN CORSO",$M143)&gt;0</formula>
    </cfRule>
    <cfRule type="expression" dxfId="10365" priority="2618">
      <formula>SEARCH("CHIUSO",$M143)&gt;0</formula>
    </cfRule>
    <cfRule type="expression" dxfId="10364" priority="2619">
      <formula>SEARCH("EMESSO",$M143)&gt;0</formula>
    </cfRule>
    <cfRule type="expression" dxfId="10363" priority="2620">
      <formula>SEARCH("RICHIESTO",$M143)&gt;0</formula>
    </cfRule>
    <cfRule type="expression" dxfId="10362" priority="2621">
      <formula>SEARCH("DA CHIUDERE",$M143)&gt;0</formula>
    </cfRule>
    <cfRule type="expression" dxfId="10361" priority="2622">
      <formula>SEARCH("INTERROTTO",$M143)&gt;0</formula>
    </cfRule>
  </conditionalFormatting>
  <conditionalFormatting sqref="E142:F142 N142:S142">
    <cfRule type="expression" dxfId="10360" priority="2611">
      <formula>SEARCH("IN CORSO",$M142)&gt;0</formula>
    </cfRule>
    <cfRule type="expression" dxfId="10359" priority="2612">
      <formula>SEARCH("CHIUSO",$M142)&gt;0</formula>
    </cfRule>
    <cfRule type="expression" dxfId="10358" priority="2613">
      <formula>SEARCH("EMESSO",$M142)&gt;0</formula>
    </cfRule>
    <cfRule type="expression" dxfId="10357" priority="2614">
      <formula>SEARCH("RICHIESTO",$M142)&gt;0</formula>
    </cfRule>
    <cfRule type="expression" dxfId="10356" priority="2615">
      <formula>SEARCH("DA CHIUDERE",$M142)&gt;0</formula>
    </cfRule>
    <cfRule type="expression" dxfId="10355" priority="2616">
      <formula>SEARCH("INTERROTTO",$M142)&gt;0</formula>
    </cfRule>
  </conditionalFormatting>
  <conditionalFormatting sqref="G142">
    <cfRule type="expression" dxfId="10354" priority="2605">
      <formula>SEARCH("IN CORSO",$M142)&gt;0</formula>
    </cfRule>
    <cfRule type="expression" dxfId="10353" priority="2606">
      <formula>SEARCH("CHIUSO",$M142)&gt;0</formula>
    </cfRule>
    <cfRule type="expression" dxfId="10352" priority="2607">
      <formula>SEARCH("EMESSO",$M142)&gt;0</formula>
    </cfRule>
    <cfRule type="expression" dxfId="10351" priority="2608">
      <formula>SEARCH("RICHIESTO",$M142)&gt;0</formula>
    </cfRule>
    <cfRule type="expression" dxfId="10350" priority="2609">
      <formula>SEARCH("DA CHIUDERE",$M142)&gt;0</formula>
    </cfRule>
    <cfRule type="expression" dxfId="10349" priority="2610">
      <formula>SEARCH("INTERROTTO",$M142)&gt;0</formula>
    </cfRule>
  </conditionalFormatting>
  <conditionalFormatting sqref="M142">
    <cfRule type="expression" dxfId="10348" priority="2599">
      <formula>SEARCH("IN CORSO",$M142)&gt;0</formula>
    </cfRule>
    <cfRule type="expression" dxfId="10347" priority="2600">
      <formula>SEARCH("CHIUSO",$M142)&gt;0</formula>
    </cfRule>
    <cfRule type="expression" dxfId="10346" priority="2601">
      <formula>SEARCH("EMESSO",$M142)&gt;0</formula>
    </cfRule>
    <cfRule type="expression" dxfId="10345" priority="2602">
      <formula>SEARCH("RICHIESTO",$M142)&gt;0</formula>
    </cfRule>
    <cfRule type="expression" dxfId="10344" priority="2603">
      <formula>SEARCH("DA CHIUDERE",$M142)&gt;0</formula>
    </cfRule>
    <cfRule type="expression" dxfId="10343" priority="2604">
      <formula>SEARCH("INTERROTTO",$M142)&gt;0</formula>
    </cfRule>
  </conditionalFormatting>
  <conditionalFormatting sqref="E141:F141 N141:S141">
    <cfRule type="expression" dxfId="10342" priority="2593">
      <formula>SEARCH("IN CORSO",$M141)&gt;0</formula>
    </cfRule>
    <cfRule type="expression" dxfId="10341" priority="2594">
      <formula>SEARCH("CHIUSO",$M141)&gt;0</formula>
    </cfRule>
    <cfRule type="expression" dxfId="10340" priority="2595">
      <formula>SEARCH("EMESSO",$M141)&gt;0</formula>
    </cfRule>
    <cfRule type="expression" dxfId="10339" priority="2596">
      <formula>SEARCH("RICHIESTO",$M141)&gt;0</formula>
    </cfRule>
    <cfRule type="expression" dxfId="10338" priority="2597">
      <formula>SEARCH("DA CHIUDERE",$M141)&gt;0</formula>
    </cfRule>
    <cfRule type="expression" dxfId="10337" priority="2598">
      <formula>SEARCH("INTERROTTO",$M141)&gt;0</formula>
    </cfRule>
  </conditionalFormatting>
  <conditionalFormatting sqref="G141">
    <cfRule type="expression" dxfId="10336" priority="2587">
      <formula>SEARCH("IN CORSO",$M141)&gt;0</formula>
    </cfRule>
    <cfRule type="expression" dxfId="10335" priority="2588">
      <formula>SEARCH("CHIUSO",$M141)&gt;0</formula>
    </cfRule>
    <cfRule type="expression" dxfId="10334" priority="2589">
      <formula>SEARCH("EMESSO",$M141)&gt;0</formula>
    </cfRule>
    <cfRule type="expression" dxfId="10333" priority="2590">
      <formula>SEARCH("RICHIESTO",$M141)&gt;0</formula>
    </cfRule>
    <cfRule type="expression" dxfId="10332" priority="2591">
      <formula>SEARCH("DA CHIUDERE",$M141)&gt;0</formula>
    </cfRule>
    <cfRule type="expression" dxfId="10331" priority="2592">
      <formula>SEARCH("INTERROTTO",$M141)&gt;0</formula>
    </cfRule>
  </conditionalFormatting>
  <conditionalFormatting sqref="M141">
    <cfRule type="expression" dxfId="10330" priority="2581">
      <formula>SEARCH("IN CORSO",$M141)&gt;0</formula>
    </cfRule>
    <cfRule type="expression" dxfId="10329" priority="2582">
      <formula>SEARCH("CHIUSO",$M141)&gt;0</formula>
    </cfRule>
    <cfRule type="expression" dxfId="10328" priority="2583">
      <formula>SEARCH("EMESSO",$M141)&gt;0</formula>
    </cfRule>
    <cfRule type="expression" dxfId="10327" priority="2584">
      <formula>SEARCH("RICHIESTO",$M141)&gt;0</formula>
    </cfRule>
    <cfRule type="expression" dxfId="10326" priority="2585">
      <formula>SEARCH("DA CHIUDERE",$M141)&gt;0</formula>
    </cfRule>
    <cfRule type="expression" dxfId="10325" priority="2586">
      <formula>SEARCH("INTERROTTO",$M141)&gt;0</formula>
    </cfRule>
  </conditionalFormatting>
  <conditionalFormatting sqref="E140:F140 N140:S140">
    <cfRule type="expression" dxfId="10324" priority="2575">
      <formula>SEARCH("IN CORSO",$M140)&gt;0</formula>
    </cfRule>
    <cfRule type="expression" dxfId="10323" priority="2576">
      <formula>SEARCH("CHIUSO",$M140)&gt;0</formula>
    </cfRule>
    <cfRule type="expression" dxfId="10322" priority="2577">
      <formula>SEARCH("EMESSO",$M140)&gt;0</formula>
    </cfRule>
    <cfRule type="expression" dxfId="10321" priority="2578">
      <formula>SEARCH("RICHIESTO",$M140)&gt;0</formula>
    </cfRule>
    <cfRule type="expression" dxfId="10320" priority="2579">
      <formula>SEARCH("DA CHIUDERE",$M140)&gt;0</formula>
    </cfRule>
    <cfRule type="expression" dxfId="10319" priority="2580">
      <formula>SEARCH("INTERROTTO",$M140)&gt;0</formula>
    </cfRule>
  </conditionalFormatting>
  <conditionalFormatting sqref="G140">
    <cfRule type="expression" dxfId="10318" priority="2569">
      <formula>SEARCH("IN CORSO",$M140)&gt;0</formula>
    </cfRule>
    <cfRule type="expression" dxfId="10317" priority="2570">
      <formula>SEARCH("CHIUSO",$M140)&gt;0</formula>
    </cfRule>
    <cfRule type="expression" dxfId="10316" priority="2571">
      <formula>SEARCH("EMESSO",$M140)&gt;0</formula>
    </cfRule>
    <cfRule type="expression" dxfId="10315" priority="2572">
      <formula>SEARCH("RICHIESTO",$M140)&gt;0</formula>
    </cfRule>
    <cfRule type="expression" dxfId="10314" priority="2573">
      <formula>SEARCH("DA CHIUDERE",$M140)&gt;0</formula>
    </cfRule>
    <cfRule type="expression" dxfId="10313" priority="2574">
      <formula>SEARCH("INTERROTTO",$M140)&gt;0</formula>
    </cfRule>
  </conditionalFormatting>
  <conditionalFormatting sqref="M140">
    <cfRule type="expression" dxfId="10312" priority="2563">
      <formula>SEARCH("IN CORSO",$M140)&gt;0</formula>
    </cfRule>
    <cfRule type="expression" dxfId="10311" priority="2564">
      <formula>SEARCH("CHIUSO",$M140)&gt;0</formula>
    </cfRule>
    <cfRule type="expression" dxfId="10310" priority="2565">
      <formula>SEARCH("EMESSO",$M140)&gt;0</formula>
    </cfRule>
    <cfRule type="expression" dxfId="10309" priority="2566">
      <formula>SEARCH("RICHIESTO",$M140)&gt;0</formula>
    </cfRule>
    <cfRule type="expression" dxfId="10308" priority="2567">
      <formula>SEARCH("DA CHIUDERE",$M140)&gt;0</formula>
    </cfRule>
    <cfRule type="expression" dxfId="10307" priority="2568">
      <formula>SEARCH("INTERROTTO",$M140)&gt;0</formula>
    </cfRule>
  </conditionalFormatting>
  <conditionalFormatting sqref="E139:F139 N139:S139">
    <cfRule type="expression" dxfId="10306" priority="2557">
      <formula>SEARCH("IN CORSO",$M139)&gt;0</formula>
    </cfRule>
    <cfRule type="expression" dxfId="10305" priority="2558">
      <formula>SEARCH("CHIUSO",$M139)&gt;0</formula>
    </cfRule>
    <cfRule type="expression" dxfId="10304" priority="2559">
      <formula>SEARCH("EMESSO",$M139)&gt;0</formula>
    </cfRule>
    <cfRule type="expression" dxfId="10303" priority="2560">
      <formula>SEARCH("RICHIESTO",$M139)&gt;0</formula>
    </cfRule>
    <cfRule type="expression" dxfId="10302" priority="2561">
      <formula>SEARCH("DA CHIUDERE",$M139)&gt;0</formula>
    </cfRule>
    <cfRule type="expression" dxfId="10301" priority="2562">
      <formula>SEARCH("INTERROTTO",$M139)&gt;0</formula>
    </cfRule>
  </conditionalFormatting>
  <conditionalFormatting sqref="G139">
    <cfRule type="expression" dxfId="10300" priority="2551">
      <formula>SEARCH("IN CORSO",$M139)&gt;0</formula>
    </cfRule>
    <cfRule type="expression" dxfId="10299" priority="2552">
      <formula>SEARCH("CHIUSO",$M139)&gt;0</formula>
    </cfRule>
    <cfRule type="expression" dxfId="10298" priority="2553">
      <formula>SEARCH("EMESSO",$M139)&gt;0</formula>
    </cfRule>
    <cfRule type="expression" dxfId="10297" priority="2554">
      <formula>SEARCH("RICHIESTO",$M139)&gt;0</formula>
    </cfRule>
    <cfRule type="expression" dxfId="10296" priority="2555">
      <formula>SEARCH("DA CHIUDERE",$M139)&gt;0</formula>
    </cfRule>
    <cfRule type="expression" dxfId="10295" priority="2556">
      <formula>SEARCH("INTERROTTO",$M139)&gt;0</formula>
    </cfRule>
  </conditionalFormatting>
  <conditionalFormatting sqref="M139">
    <cfRule type="expression" dxfId="10294" priority="2545">
      <formula>SEARCH("IN CORSO",$M139)&gt;0</formula>
    </cfRule>
    <cfRule type="expression" dxfId="10293" priority="2546">
      <formula>SEARCH("CHIUSO",$M139)&gt;0</formula>
    </cfRule>
    <cfRule type="expression" dxfId="10292" priority="2547">
      <formula>SEARCH("EMESSO",$M139)&gt;0</formula>
    </cfRule>
    <cfRule type="expression" dxfId="10291" priority="2548">
      <formula>SEARCH("RICHIESTO",$M139)&gt;0</formula>
    </cfRule>
    <cfRule type="expression" dxfId="10290" priority="2549">
      <formula>SEARCH("DA CHIUDERE",$M139)&gt;0</formula>
    </cfRule>
    <cfRule type="expression" dxfId="10289" priority="2550">
      <formula>SEARCH("INTERROTTO",$M139)&gt;0</formula>
    </cfRule>
  </conditionalFormatting>
  <conditionalFormatting sqref="E138:F138 N138:S138">
    <cfRule type="expression" dxfId="10288" priority="2539">
      <formula>SEARCH("IN CORSO",$M138)&gt;0</formula>
    </cfRule>
    <cfRule type="expression" dxfId="10287" priority="2540">
      <formula>SEARCH("CHIUSO",$M138)&gt;0</formula>
    </cfRule>
    <cfRule type="expression" dxfId="10286" priority="2541">
      <formula>SEARCH("EMESSO",$M138)&gt;0</formula>
    </cfRule>
    <cfRule type="expression" dxfId="10285" priority="2542">
      <formula>SEARCH("RICHIESTO",$M138)&gt;0</formula>
    </cfRule>
    <cfRule type="expression" dxfId="10284" priority="2543">
      <formula>SEARCH("DA CHIUDERE",$M138)&gt;0</formula>
    </cfRule>
    <cfRule type="expression" dxfId="10283" priority="2544">
      <formula>SEARCH("INTERROTTO",$M138)&gt;0</formula>
    </cfRule>
  </conditionalFormatting>
  <conditionalFormatting sqref="G138">
    <cfRule type="expression" dxfId="10282" priority="2533">
      <formula>SEARCH("IN CORSO",$M138)&gt;0</formula>
    </cfRule>
    <cfRule type="expression" dxfId="10281" priority="2534">
      <formula>SEARCH("CHIUSO",$M138)&gt;0</formula>
    </cfRule>
    <cfRule type="expression" dxfId="10280" priority="2535">
      <formula>SEARCH("EMESSO",$M138)&gt;0</formula>
    </cfRule>
    <cfRule type="expression" dxfId="10279" priority="2536">
      <formula>SEARCH("RICHIESTO",$M138)&gt;0</formula>
    </cfRule>
    <cfRule type="expression" dxfId="10278" priority="2537">
      <formula>SEARCH("DA CHIUDERE",$M138)&gt;0</formula>
    </cfRule>
    <cfRule type="expression" dxfId="10277" priority="2538">
      <formula>SEARCH("INTERROTTO",$M138)&gt;0</formula>
    </cfRule>
  </conditionalFormatting>
  <conditionalFormatting sqref="M138">
    <cfRule type="expression" dxfId="10276" priority="2527">
      <formula>SEARCH("IN CORSO",$M138)&gt;0</formula>
    </cfRule>
    <cfRule type="expression" dxfId="10275" priority="2528">
      <formula>SEARCH("CHIUSO",$M138)&gt;0</formula>
    </cfRule>
    <cfRule type="expression" dxfId="10274" priority="2529">
      <formula>SEARCH("EMESSO",$M138)&gt;0</formula>
    </cfRule>
    <cfRule type="expression" dxfId="10273" priority="2530">
      <formula>SEARCH("RICHIESTO",$M138)&gt;0</formula>
    </cfRule>
    <cfRule type="expression" dxfId="10272" priority="2531">
      <formula>SEARCH("DA CHIUDERE",$M138)&gt;0</formula>
    </cfRule>
    <cfRule type="expression" dxfId="10271" priority="2532">
      <formula>SEARCH("INTERROTTO",$M138)&gt;0</formula>
    </cfRule>
  </conditionalFormatting>
  <conditionalFormatting sqref="E137:F137 N137:S137">
    <cfRule type="expression" dxfId="10270" priority="2521">
      <formula>SEARCH("IN CORSO",$M137)&gt;0</formula>
    </cfRule>
    <cfRule type="expression" dxfId="10269" priority="2522">
      <formula>SEARCH("CHIUSO",$M137)&gt;0</formula>
    </cfRule>
    <cfRule type="expression" dxfId="10268" priority="2523">
      <formula>SEARCH("EMESSO",$M137)&gt;0</formula>
    </cfRule>
    <cfRule type="expression" dxfId="10267" priority="2524">
      <formula>SEARCH("RICHIESTO",$M137)&gt;0</formula>
    </cfRule>
    <cfRule type="expression" dxfId="10266" priority="2525">
      <formula>SEARCH("DA CHIUDERE",$M137)&gt;0</formula>
    </cfRule>
    <cfRule type="expression" dxfId="10265" priority="2526">
      <formula>SEARCH("INTERROTTO",$M137)&gt;0</formula>
    </cfRule>
  </conditionalFormatting>
  <conditionalFormatting sqref="G137">
    <cfRule type="expression" dxfId="10264" priority="2515">
      <formula>SEARCH("IN CORSO",$M137)&gt;0</formula>
    </cfRule>
    <cfRule type="expression" dxfId="10263" priority="2516">
      <formula>SEARCH("CHIUSO",$M137)&gt;0</formula>
    </cfRule>
    <cfRule type="expression" dxfId="10262" priority="2517">
      <formula>SEARCH("EMESSO",$M137)&gt;0</formula>
    </cfRule>
    <cfRule type="expression" dxfId="10261" priority="2518">
      <formula>SEARCH("RICHIESTO",$M137)&gt;0</formula>
    </cfRule>
    <cfRule type="expression" dxfId="10260" priority="2519">
      <formula>SEARCH("DA CHIUDERE",$M137)&gt;0</formula>
    </cfRule>
    <cfRule type="expression" dxfId="10259" priority="2520">
      <formula>SEARCH("INTERROTTO",$M137)&gt;0</formula>
    </cfRule>
  </conditionalFormatting>
  <conditionalFormatting sqref="M137">
    <cfRule type="expression" dxfId="10258" priority="2509">
      <formula>SEARCH("IN CORSO",$M137)&gt;0</formula>
    </cfRule>
    <cfRule type="expression" dxfId="10257" priority="2510">
      <formula>SEARCH("CHIUSO",$M137)&gt;0</formula>
    </cfRule>
    <cfRule type="expression" dxfId="10256" priority="2511">
      <formula>SEARCH("EMESSO",$M137)&gt;0</formula>
    </cfRule>
    <cfRule type="expression" dxfId="10255" priority="2512">
      <formula>SEARCH("RICHIESTO",$M137)&gt;0</formula>
    </cfRule>
    <cfRule type="expression" dxfId="10254" priority="2513">
      <formula>SEARCH("DA CHIUDERE",$M137)&gt;0</formula>
    </cfRule>
    <cfRule type="expression" dxfId="10253" priority="2514">
      <formula>SEARCH("INTERROTTO",$M137)&gt;0</formula>
    </cfRule>
  </conditionalFormatting>
  <conditionalFormatting sqref="E136:F136 N136:S136">
    <cfRule type="expression" dxfId="10252" priority="2503">
      <formula>SEARCH("IN CORSO",$M136)&gt;0</formula>
    </cfRule>
    <cfRule type="expression" dxfId="10251" priority="2504">
      <formula>SEARCH("CHIUSO",$M136)&gt;0</formula>
    </cfRule>
    <cfRule type="expression" dxfId="10250" priority="2505">
      <formula>SEARCH("EMESSO",$M136)&gt;0</formula>
    </cfRule>
    <cfRule type="expression" dxfId="10249" priority="2506">
      <formula>SEARCH("RICHIESTO",$M136)&gt;0</formula>
    </cfRule>
    <cfRule type="expression" dxfId="10248" priority="2507">
      <formula>SEARCH("DA CHIUDERE",$M136)&gt;0</formula>
    </cfRule>
    <cfRule type="expression" dxfId="10247" priority="2508">
      <formula>SEARCH("INTERROTTO",$M136)&gt;0</formula>
    </cfRule>
  </conditionalFormatting>
  <conditionalFormatting sqref="G136">
    <cfRule type="expression" dxfId="10246" priority="2497">
      <formula>SEARCH("IN CORSO",$M136)&gt;0</formula>
    </cfRule>
    <cfRule type="expression" dxfId="10245" priority="2498">
      <formula>SEARCH("CHIUSO",$M136)&gt;0</formula>
    </cfRule>
    <cfRule type="expression" dxfId="10244" priority="2499">
      <formula>SEARCH("EMESSO",$M136)&gt;0</formula>
    </cfRule>
    <cfRule type="expression" dxfId="10243" priority="2500">
      <formula>SEARCH("RICHIESTO",$M136)&gt;0</formula>
    </cfRule>
    <cfRule type="expression" dxfId="10242" priority="2501">
      <formula>SEARCH("DA CHIUDERE",$M136)&gt;0</formula>
    </cfRule>
    <cfRule type="expression" dxfId="10241" priority="2502">
      <formula>SEARCH("INTERROTTO",$M136)&gt;0</formula>
    </cfRule>
  </conditionalFormatting>
  <conditionalFormatting sqref="M136">
    <cfRule type="expression" dxfId="10240" priority="2491">
      <formula>SEARCH("IN CORSO",$M136)&gt;0</formula>
    </cfRule>
    <cfRule type="expression" dxfId="10239" priority="2492">
      <formula>SEARCH("CHIUSO",$M136)&gt;0</formula>
    </cfRule>
    <cfRule type="expression" dxfId="10238" priority="2493">
      <formula>SEARCH("EMESSO",$M136)&gt;0</formula>
    </cfRule>
    <cfRule type="expression" dxfId="10237" priority="2494">
      <formula>SEARCH("RICHIESTO",$M136)&gt;0</formula>
    </cfRule>
    <cfRule type="expression" dxfId="10236" priority="2495">
      <formula>SEARCH("DA CHIUDERE",$M136)&gt;0</formula>
    </cfRule>
    <cfRule type="expression" dxfId="10235" priority="2496">
      <formula>SEARCH("INTERROTTO",$M136)&gt;0</formula>
    </cfRule>
  </conditionalFormatting>
  <conditionalFormatting sqref="E135:F135 N135:S135">
    <cfRule type="expression" dxfId="10234" priority="2485">
      <formula>SEARCH("IN CORSO",$M135)&gt;0</formula>
    </cfRule>
    <cfRule type="expression" dxfId="10233" priority="2486">
      <formula>SEARCH("CHIUSO",$M135)&gt;0</formula>
    </cfRule>
    <cfRule type="expression" dxfId="10232" priority="2487">
      <formula>SEARCH("EMESSO",$M135)&gt;0</formula>
    </cfRule>
    <cfRule type="expression" dxfId="10231" priority="2488">
      <formula>SEARCH("RICHIESTO",$M135)&gt;0</formula>
    </cfRule>
    <cfRule type="expression" dxfId="10230" priority="2489">
      <formula>SEARCH("DA CHIUDERE",$M135)&gt;0</formula>
    </cfRule>
    <cfRule type="expression" dxfId="10229" priority="2490">
      <formula>SEARCH("INTERROTTO",$M135)&gt;0</formula>
    </cfRule>
  </conditionalFormatting>
  <conditionalFormatting sqref="G135">
    <cfRule type="expression" dxfId="10228" priority="2479">
      <formula>SEARCH("IN CORSO",$M135)&gt;0</formula>
    </cfRule>
    <cfRule type="expression" dxfId="10227" priority="2480">
      <formula>SEARCH("CHIUSO",$M135)&gt;0</formula>
    </cfRule>
    <cfRule type="expression" dxfId="10226" priority="2481">
      <formula>SEARCH("EMESSO",$M135)&gt;0</formula>
    </cfRule>
    <cfRule type="expression" dxfId="10225" priority="2482">
      <formula>SEARCH("RICHIESTO",$M135)&gt;0</formula>
    </cfRule>
    <cfRule type="expression" dxfId="10224" priority="2483">
      <formula>SEARCH("DA CHIUDERE",$M135)&gt;0</formula>
    </cfRule>
    <cfRule type="expression" dxfId="10223" priority="2484">
      <formula>SEARCH("INTERROTTO",$M135)&gt;0</formula>
    </cfRule>
  </conditionalFormatting>
  <conditionalFormatting sqref="M135">
    <cfRule type="expression" dxfId="10222" priority="2473">
      <formula>SEARCH("IN CORSO",$M135)&gt;0</formula>
    </cfRule>
    <cfRule type="expression" dxfId="10221" priority="2474">
      <formula>SEARCH("CHIUSO",$M135)&gt;0</formula>
    </cfRule>
    <cfRule type="expression" dxfId="10220" priority="2475">
      <formula>SEARCH("EMESSO",$M135)&gt;0</formula>
    </cfRule>
    <cfRule type="expression" dxfId="10219" priority="2476">
      <formula>SEARCH("RICHIESTO",$M135)&gt;0</formula>
    </cfRule>
    <cfRule type="expression" dxfId="10218" priority="2477">
      <formula>SEARCH("DA CHIUDERE",$M135)&gt;0</formula>
    </cfRule>
    <cfRule type="expression" dxfId="10217" priority="2478">
      <formula>SEARCH("INTERROTTO",$M135)&gt;0</formula>
    </cfRule>
  </conditionalFormatting>
  <conditionalFormatting sqref="E134:F134 N134:S134">
    <cfRule type="expression" dxfId="10216" priority="2467">
      <formula>SEARCH("IN CORSO",$M134)&gt;0</formula>
    </cfRule>
    <cfRule type="expression" dxfId="10215" priority="2468">
      <formula>SEARCH("CHIUSO",$M134)&gt;0</formula>
    </cfRule>
    <cfRule type="expression" dxfId="10214" priority="2469">
      <formula>SEARCH("EMESSO",$M134)&gt;0</formula>
    </cfRule>
    <cfRule type="expression" dxfId="10213" priority="2470">
      <formula>SEARCH("RICHIESTO",$M134)&gt;0</formula>
    </cfRule>
    <cfRule type="expression" dxfId="10212" priority="2471">
      <formula>SEARCH("DA CHIUDERE",$M134)&gt;0</formula>
    </cfRule>
    <cfRule type="expression" dxfId="10211" priority="2472">
      <formula>SEARCH("INTERROTTO",$M134)&gt;0</formula>
    </cfRule>
  </conditionalFormatting>
  <conditionalFormatting sqref="G134">
    <cfRule type="expression" dxfId="10210" priority="2461">
      <formula>SEARCH("IN CORSO",$M134)&gt;0</formula>
    </cfRule>
    <cfRule type="expression" dxfId="10209" priority="2462">
      <formula>SEARCH("CHIUSO",$M134)&gt;0</formula>
    </cfRule>
    <cfRule type="expression" dxfId="10208" priority="2463">
      <formula>SEARCH("EMESSO",$M134)&gt;0</formula>
    </cfRule>
    <cfRule type="expression" dxfId="10207" priority="2464">
      <formula>SEARCH("RICHIESTO",$M134)&gt;0</formula>
    </cfRule>
    <cfRule type="expression" dxfId="10206" priority="2465">
      <formula>SEARCH("DA CHIUDERE",$M134)&gt;0</formula>
    </cfRule>
    <cfRule type="expression" dxfId="10205" priority="2466">
      <formula>SEARCH("INTERROTTO",$M134)&gt;0</formula>
    </cfRule>
  </conditionalFormatting>
  <conditionalFormatting sqref="M134">
    <cfRule type="expression" dxfId="10204" priority="2455">
      <formula>SEARCH("IN CORSO",$M134)&gt;0</formula>
    </cfRule>
    <cfRule type="expression" dxfId="10203" priority="2456">
      <formula>SEARCH("CHIUSO",$M134)&gt;0</formula>
    </cfRule>
    <cfRule type="expression" dxfId="10202" priority="2457">
      <formula>SEARCH("EMESSO",$M134)&gt;0</formula>
    </cfRule>
    <cfRule type="expression" dxfId="10201" priority="2458">
      <formula>SEARCH("RICHIESTO",$M134)&gt;0</formula>
    </cfRule>
    <cfRule type="expression" dxfId="10200" priority="2459">
      <formula>SEARCH("DA CHIUDERE",$M134)&gt;0</formula>
    </cfRule>
    <cfRule type="expression" dxfId="10199" priority="2460">
      <formula>SEARCH("INTERROTTO",$M134)&gt;0</formula>
    </cfRule>
  </conditionalFormatting>
  <conditionalFormatting sqref="E133:F133 N133:S133">
    <cfRule type="expression" dxfId="10198" priority="2449">
      <formula>SEARCH("IN CORSO",$M133)&gt;0</formula>
    </cfRule>
    <cfRule type="expression" dxfId="10197" priority="2450">
      <formula>SEARCH("CHIUSO",$M133)&gt;0</formula>
    </cfRule>
    <cfRule type="expression" dxfId="10196" priority="2451">
      <formula>SEARCH("EMESSO",$M133)&gt;0</formula>
    </cfRule>
    <cfRule type="expression" dxfId="10195" priority="2452">
      <formula>SEARCH("RICHIESTO",$M133)&gt;0</formula>
    </cfRule>
    <cfRule type="expression" dxfId="10194" priority="2453">
      <formula>SEARCH("DA CHIUDERE",$M133)&gt;0</formula>
    </cfRule>
    <cfRule type="expression" dxfId="10193" priority="2454">
      <formula>SEARCH("INTERROTTO",$M133)&gt;0</formula>
    </cfRule>
  </conditionalFormatting>
  <conditionalFormatting sqref="G133">
    <cfRule type="expression" dxfId="10192" priority="2443">
      <formula>SEARCH("IN CORSO",$M133)&gt;0</formula>
    </cfRule>
    <cfRule type="expression" dxfId="10191" priority="2444">
      <formula>SEARCH("CHIUSO",$M133)&gt;0</formula>
    </cfRule>
    <cfRule type="expression" dxfId="10190" priority="2445">
      <formula>SEARCH("EMESSO",$M133)&gt;0</formula>
    </cfRule>
    <cfRule type="expression" dxfId="10189" priority="2446">
      <formula>SEARCH("RICHIESTO",$M133)&gt;0</formula>
    </cfRule>
    <cfRule type="expression" dxfId="10188" priority="2447">
      <formula>SEARCH("DA CHIUDERE",$M133)&gt;0</formula>
    </cfRule>
    <cfRule type="expression" dxfId="10187" priority="2448">
      <formula>SEARCH("INTERROTTO",$M133)&gt;0</formula>
    </cfRule>
  </conditionalFormatting>
  <conditionalFormatting sqref="M133">
    <cfRule type="expression" dxfId="10186" priority="2437">
      <formula>SEARCH("IN CORSO",$M133)&gt;0</formula>
    </cfRule>
    <cfRule type="expression" dxfId="10185" priority="2438">
      <formula>SEARCH("CHIUSO",$M133)&gt;0</formula>
    </cfRule>
    <cfRule type="expression" dxfId="10184" priority="2439">
      <formula>SEARCH("EMESSO",$M133)&gt;0</formula>
    </cfRule>
    <cfRule type="expression" dxfId="10183" priority="2440">
      <formula>SEARCH("RICHIESTO",$M133)&gt;0</formula>
    </cfRule>
    <cfRule type="expression" dxfId="10182" priority="2441">
      <formula>SEARCH("DA CHIUDERE",$M133)&gt;0</formula>
    </cfRule>
    <cfRule type="expression" dxfId="10181" priority="2442">
      <formula>SEARCH("INTERROTTO",$M133)&gt;0</formula>
    </cfRule>
  </conditionalFormatting>
  <conditionalFormatting sqref="E132:F132 N132:S132">
    <cfRule type="expression" dxfId="10180" priority="2431">
      <formula>SEARCH("IN CORSO",$M132)&gt;0</formula>
    </cfRule>
    <cfRule type="expression" dxfId="10179" priority="2432">
      <formula>SEARCH("CHIUSO",$M132)&gt;0</formula>
    </cfRule>
    <cfRule type="expression" dxfId="10178" priority="2433">
      <formula>SEARCH("EMESSO",$M132)&gt;0</formula>
    </cfRule>
    <cfRule type="expression" dxfId="10177" priority="2434">
      <formula>SEARCH("RICHIESTO",$M132)&gt;0</formula>
    </cfRule>
    <cfRule type="expression" dxfId="10176" priority="2435">
      <formula>SEARCH("DA CHIUDERE",$M132)&gt;0</formula>
    </cfRule>
    <cfRule type="expression" dxfId="10175" priority="2436">
      <formula>SEARCH("INTERROTTO",$M132)&gt;0</formula>
    </cfRule>
  </conditionalFormatting>
  <conditionalFormatting sqref="G132">
    <cfRule type="expression" dxfId="10174" priority="2425">
      <formula>SEARCH("IN CORSO",$M132)&gt;0</formula>
    </cfRule>
    <cfRule type="expression" dxfId="10173" priority="2426">
      <formula>SEARCH("CHIUSO",$M132)&gt;0</formula>
    </cfRule>
    <cfRule type="expression" dxfId="10172" priority="2427">
      <formula>SEARCH("EMESSO",$M132)&gt;0</formula>
    </cfRule>
    <cfRule type="expression" dxfId="10171" priority="2428">
      <formula>SEARCH("RICHIESTO",$M132)&gt;0</formula>
    </cfRule>
    <cfRule type="expression" dxfId="10170" priority="2429">
      <formula>SEARCH("DA CHIUDERE",$M132)&gt;0</formula>
    </cfRule>
    <cfRule type="expression" dxfId="10169" priority="2430">
      <formula>SEARCH("INTERROTTO",$M132)&gt;0</formula>
    </cfRule>
  </conditionalFormatting>
  <conditionalFormatting sqref="M132">
    <cfRule type="expression" dxfId="10168" priority="2419">
      <formula>SEARCH("IN CORSO",$M132)&gt;0</formula>
    </cfRule>
    <cfRule type="expression" dxfId="10167" priority="2420">
      <formula>SEARCH("CHIUSO",$M132)&gt;0</formula>
    </cfRule>
    <cfRule type="expression" dxfId="10166" priority="2421">
      <formula>SEARCH("EMESSO",$M132)&gt;0</formula>
    </cfRule>
    <cfRule type="expression" dxfId="10165" priority="2422">
      <formula>SEARCH("RICHIESTO",$M132)&gt;0</formula>
    </cfRule>
    <cfRule type="expression" dxfId="10164" priority="2423">
      <formula>SEARCH("DA CHIUDERE",$M132)&gt;0</formula>
    </cfRule>
    <cfRule type="expression" dxfId="10163" priority="2424">
      <formula>SEARCH("INTERROTTO",$M132)&gt;0</formula>
    </cfRule>
  </conditionalFormatting>
  <conditionalFormatting sqref="E131:F131 N131:S131">
    <cfRule type="expression" dxfId="10162" priority="2413">
      <formula>SEARCH("IN CORSO",$M131)&gt;0</formula>
    </cfRule>
    <cfRule type="expression" dxfId="10161" priority="2414">
      <formula>SEARCH("CHIUSO",$M131)&gt;0</formula>
    </cfRule>
    <cfRule type="expression" dxfId="10160" priority="2415">
      <formula>SEARCH("EMESSO",$M131)&gt;0</formula>
    </cfRule>
    <cfRule type="expression" dxfId="10159" priority="2416">
      <formula>SEARCH("RICHIESTO",$M131)&gt;0</formula>
    </cfRule>
    <cfRule type="expression" dxfId="10158" priority="2417">
      <formula>SEARCH("DA CHIUDERE",$M131)&gt;0</formula>
    </cfRule>
    <cfRule type="expression" dxfId="10157" priority="2418">
      <formula>SEARCH("INTERROTTO",$M131)&gt;0</formula>
    </cfRule>
  </conditionalFormatting>
  <conditionalFormatting sqref="G131">
    <cfRule type="expression" dxfId="10156" priority="2407">
      <formula>SEARCH("IN CORSO",$M131)&gt;0</formula>
    </cfRule>
    <cfRule type="expression" dxfId="10155" priority="2408">
      <formula>SEARCH("CHIUSO",$M131)&gt;0</formula>
    </cfRule>
    <cfRule type="expression" dxfId="10154" priority="2409">
      <formula>SEARCH("EMESSO",$M131)&gt;0</formula>
    </cfRule>
    <cfRule type="expression" dxfId="10153" priority="2410">
      <formula>SEARCH("RICHIESTO",$M131)&gt;0</formula>
    </cfRule>
    <cfRule type="expression" dxfId="10152" priority="2411">
      <formula>SEARCH("DA CHIUDERE",$M131)&gt;0</formula>
    </cfRule>
    <cfRule type="expression" dxfId="10151" priority="2412">
      <formula>SEARCH("INTERROTTO",$M131)&gt;0</formula>
    </cfRule>
  </conditionalFormatting>
  <conditionalFormatting sqref="M131">
    <cfRule type="expression" dxfId="10150" priority="2401">
      <formula>SEARCH("IN CORSO",$M131)&gt;0</formula>
    </cfRule>
    <cfRule type="expression" dxfId="10149" priority="2402">
      <formula>SEARCH("CHIUSO",$M131)&gt;0</formula>
    </cfRule>
    <cfRule type="expression" dxfId="10148" priority="2403">
      <formula>SEARCH("EMESSO",$M131)&gt;0</formula>
    </cfRule>
    <cfRule type="expression" dxfId="10147" priority="2404">
      <formula>SEARCH("RICHIESTO",$M131)&gt;0</formula>
    </cfRule>
    <cfRule type="expression" dxfId="10146" priority="2405">
      <formula>SEARCH("DA CHIUDERE",$M131)&gt;0</formula>
    </cfRule>
    <cfRule type="expression" dxfId="10145" priority="2406">
      <formula>SEARCH("INTERROTTO",$M131)&gt;0</formula>
    </cfRule>
  </conditionalFormatting>
  <conditionalFormatting sqref="E130:F130 N130:S130">
    <cfRule type="expression" dxfId="10144" priority="2395">
      <formula>SEARCH("IN CORSO",$M130)&gt;0</formula>
    </cfRule>
    <cfRule type="expression" dxfId="10143" priority="2396">
      <formula>SEARCH("CHIUSO",$M130)&gt;0</formula>
    </cfRule>
    <cfRule type="expression" dxfId="10142" priority="2397">
      <formula>SEARCH("EMESSO",$M130)&gt;0</formula>
    </cfRule>
    <cfRule type="expression" dxfId="10141" priority="2398">
      <formula>SEARCH("RICHIESTO",$M130)&gt;0</formula>
    </cfRule>
    <cfRule type="expression" dxfId="10140" priority="2399">
      <formula>SEARCH("DA CHIUDERE",$M130)&gt;0</formula>
    </cfRule>
    <cfRule type="expression" dxfId="10139" priority="2400">
      <formula>SEARCH("INTERROTTO",$M130)&gt;0</formula>
    </cfRule>
  </conditionalFormatting>
  <conditionalFormatting sqref="G130">
    <cfRule type="expression" dxfId="10138" priority="2389">
      <formula>SEARCH("IN CORSO",$M130)&gt;0</formula>
    </cfRule>
    <cfRule type="expression" dxfId="10137" priority="2390">
      <formula>SEARCH("CHIUSO",$M130)&gt;0</formula>
    </cfRule>
    <cfRule type="expression" dxfId="10136" priority="2391">
      <formula>SEARCH("EMESSO",$M130)&gt;0</formula>
    </cfRule>
    <cfRule type="expression" dxfId="10135" priority="2392">
      <formula>SEARCH("RICHIESTO",$M130)&gt;0</formula>
    </cfRule>
    <cfRule type="expression" dxfId="10134" priority="2393">
      <formula>SEARCH("DA CHIUDERE",$M130)&gt;0</formula>
    </cfRule>
    <cfRule type="expression" dxfId="10133" priority="2394">
      <formula>SEARCH("INTERROTTO",$M130)&gt;0</formula>
    </cfRule>
  </conditionalFormatting>
  <conditionalFormatting sqref="M130">
    <cfRule type="expression" dxfId="10132" priority="2383">
      <formula>SEARCH("IN CORSO",$M130)&gt;0</formula>
    </cfRule>
    <cfRule type="expression" dxfId="10131" priority="2384">
      <formula>SEARCH("CHIUSO",$M130)&gt;0</formula>
    </cfRule>
    <cfRule type="expression" dxfId="10130" priority="2385">
      <formula>SEARCH("EMESSO",$M130)&gt;0</formula>
    </cfRule>
    <cfRule type="expression" dxfId="10129" priority="2386">
      <formula>SEARCH("RICHIESTO",$M130)&gt;0</formula>
    </cfRule>
    <cfRule type="expression" dxfId="10128" priority="2387">
      <formula>SEARCH("DA CHIUDERE",$M130)&gt;0</formula>
    </cfRule>
    <cfRule type="expression" dxfId="10127" priority="2388">
      <formula>SEARCH("INTERROTTO",$M130)&gt;0</formula>
    </cfRule>
  </conditionalFormatting>
  <conditionalFormatting sqref="E129:F129 N129:S129">
    <cfRule type="expression" dxfId="10126" priority="2377">
      <formula>SEARCH("IN CORSO",$M129)&gt;0</formula>
    </cfRule>
    <cfRule type="expression" dxfId="10125" priority="2378">
      <formula>SEARCH("CHIUSO",$M129)&gt;0</formula>
    </cfRule>
    <cfRule type="expression" dxfId="10124" priority="2379">
      <formula>SEARCH("EMESSO",$M129)&gt;0</formula>
    </cfRule>
    <cfRule type="expression" dxfId="10123" priority="2380">
      <formula>SEARCH("RICHIESTO",$M129)&gt;0</formula>
    </cfRule>
    <cfRule type="expression" dxfId="10122" priority="2381">
      <formula>SEARCH("DA CHIUDERE",$M129)&gt;0</formula>
    </cfRule>
    <cfRule type="expression" dxfId="10121" priority="2382">
      <formula>SEARCH("INTERROTTO",$M129)&gt;0</formula>
    </cfRule>
  </conditionalFormatting>
  <conditionalFormatting sqref="G129">
    <cfRule type="expression" dxfId="10120" priority="2371">
      <formula>SEARCH("IN CORSO",$M129)&gt;0</formula>
    </cfRule>
    <cfRule type="expression" dxfId="10119" priority="2372">
      <formula>SEARCH("CHIUSO",$M129)&gt;0</formula>
    </cfRule>
    <cfRule type="expression" dxfId="10118" priority="2373">
      <formula>SEARCH("EMESSO",$M129)&gt;0</formula>
    </cfRule>
    <cfRule type="expression" dxfId="10117" priority="2374">
      <formula>SEARCH("RICHIESTO",$M129)&gt;0</formula>
    </cfRule>
    <cfRule type="expression" dxfId="10116" priority="2375">
      <formula>SEARCH("DA CHIUDERE",$M129)&gt;0</formula>
    </cfRule>
    <cfRule type="expression" dxfId="10115" priority="2376">
      <formula>SEARCH("INTERROTTO",$M129)&gt;0</formula>
    </cfRule>
  </conditionalFormatting>
  <conditionalFormatting sqref="M129">
    <cfRule type="expression" dxfId="10114" priority="2365">
      <formula>SEARCH("IN CORSO",$M129)&gt;0</formula>
    </cfRule>
    <cfRule type="expression" dxfId="10113" priority="2366">
      <formula>SEARCH("CHIUSO",$M129)&gt;0</formula>
    </cfRule>
    <cfRule type="expression" dxfId="10112" priority="2367">
      <formula>SEARCH("EMESSO",$M129)&gt;0</formula>
    </cfRule>
    <cfRule type="expression" dxfId="10111" priority="2368">
      <formula>SEARCH("RICHIESTO",$M129)&gt;0</formula>
    </cfRule>
    <cfRule type="expression" dxfId="10110" priority="2369">
      <formula>SEARCH("DA CHIUDERE",$M129)&gt;0</formula>
    </cfRule>
    <cfRule type="expression" dxfId="10109" priority="2370">
      <formula>SEARCH("INTERROTTO",$M129)&gt;0</formula>
    </cfRule>
  </conditionalFormatting>
  <conditionalFormatting sqref="E128:F128 N128:S128">
    <cfRule type="expression" dxfId="10108" priority="2359">
      <formula>SEARCH("IN CORSO",$M128)&gt;0</formula>
    </cfRule>
    <cfRule type="expression" dxfId="10107" priority="2360">
      <formula>SEARCH("CHIUSO",$M128)&gt;0</formula>
    </cfRule>
    <cfRule type="expression" dxfId="10106" priority="2361">
      <formula>SEARCH("EMESSO",$M128)&gt;0</formula>
    </cfRule>
    <cfRule type="expression" dxfId="10105" priority="2362">
      <formula>SEARCH("RICHIESTO",$M128)&gt;0</formula>
    </cfRule>
    <cfRule type="expression" dxfId="10104" priority="2363">
      <formula>SEARCH("DA CHIUDERE",$M128)&gt;0</formula>
    </cfRule>
    <cfRule type="expression" dxfId="10103" priority="2364">
      <formula>SEARCH("INTERROTTO",$M128)&gt;0</formula>
    </cfRule>
  </conditionalFormatting>
  <conditionalFormatting sqref="G128">
    <cfRule type="expression" dxfId="10102" priority="2353">
      <formula>SEARCH("IN CORSO",$M128)&gt;0</formula>
    </cfRule>
    <cfRule type="expression" dxfId="10101" priority="2354">
      <formula>SEARCH("CHIUSO",$M128)&gt;0</formula>
    </cfRule>
    <cfRule type="expression" dxfId="10100" priority="2355">
      <formula>SEARCH("EMESSO",$M128)&gt;0</formula>
    </cfRule>
    <cfRule type="expression" dxfId="10099" priority="2356">
      <formula>SEARCH("RICHIESTO",$M128)&gt;0</formula>
    </cfRule>
    <cfRule type="expression" dxfId="10098" priority="2357">
      <formula>SEARCH("DA CHIUDERE",$M128)&gt;0</formula>
    </cfRule>
    <cfRule type="expression" dxfId="10097" priority="2358">
      <formula>SEARCH("INTERROTTO",$M128)&gt;0</formula>
    </cfRule>
  </conditionalFormatting>
  <conditionalFormatting sqref="M128">
    <cfRule type="expression" dxfId="10096" priority="2347">
      <formula>SEARCH("IN CORSO",$M128)&gt;0</formula>
    </cfRule>
    <cfRule type="expression" dxfId="10095" priority="2348">
      <formula>SEARCH("CHIUSO",$M128)&gt;0</formula>
    </cfRule>
    <cfRule type="expression" dxfId="10094" priority="2349">
      <formula>SEARCH("EMESSO",$M128)&gt;0</formula>
    </cfRule>
    <cfRule type="expression" dxfId="10093" priority="2350">
      <formula>SEARCH("RICHIESTO",$M128)&gt;0</formula>
    </cfRule>
    <cfRule type="expression" dxfId="10092" priority="2351">
      <formula>SEARCH("DA CHIUDERE",$M128)&gt;0</formula>
    </cfRule>
    <cfRule type="expression" dxfId="10091" priority="2352">
      <formula>SEARCH("INTERROTTO",$M128)&gt;0</formula>
    </cfRule>
  </conditionalFormatting>
  <conditionalFormatting sqref="E127:F127 N127:S127">
    <cfRule type="expression" dxfId="10090" priority="2341">
      <formula>SEARCH("IN CORSO",$M127)&gt;0</formula>
    </cfRule>
    <cfRule type="expression" dxfId="10089" priority="2342">
      <formula>SEARCH("CHIUSO",$M127)&gt;0</formula>
    </cfRule>
    <cfRule type="expression" dxfId="10088" priority="2343">
      <formula>SEARCH("EMESSO",$M127)&gt;0</formula>
    </cfRule>
    <cfRule type="expression" dxfId="10087" priority="2344">
      <formula>SEARCH("RICHIESTO",$M127)&gt;0</formula>
    </cfRule>
    <cfRule type="expression" dxfId="10086" priority="2345">
      <formula>SEARCH("DA CHIUDERE",$M127)&gt;0</formula>
    </cfRule>
    <cfRule type="expression" dxfId="10085" priority="2346">
      <formula>SEARCH("INTERROTTO",$M127)&gt;0</formula>
    </cfRule>
  </conditionalFormatting>
  <conditionalFormatting sqref="G127">
    <cfRule type="expression" dxfId="10084" priority="2335">
      <formula>SEARCH("IN CORSO",$M127)&gt;0</formula>
    </cfRule>
    <cfRule type="expression" dxfId="10083" priority="2336">
      <formula>SEARCH("CHIUSO",$M127)&gt;0</formula>
    </cfRule>
    <cfRule type="expression" dxfId="10082" priority="2337">
      <formula>SEARCH("EMESSO",$M127)&gt;0</formula>
    </cfRule>
    <cfRule type="expression" dxfId="10081" priority="2338">
      <formula>SEARCH("RICHIESTO",$M127)&gt;0</formula>
    </cfRule>
    <cfRule type="expression" dxfId="10080" priority="2339">
      <formula>SEARCH("DA CHIUDERE",$M127)&gt;0</formula>
    </cfRule>
    <cfRule type="expression" dxfId="10079" priority="2340">
      <formula>SEARCH("INTERROTTO",$M127)&gt;0</formula>
    </cfRule>
  </conditionalFormatting>
  <conditionalFormatting sqref="M127">
    <cfRule type="expression" dxfId="10078" priority="2329">
      <formula>SEARCH("IN CORSO",$M127)&gt;0</formula>
    </cfRule>
    <cfRule type="expression" dxfId="10077" priority="2330">
      <formula>SEARCH("CHIUSO",$M127)&gt;0</formula>
    </cfRule>
    <cfRule type="expression" dxfId="10076" priority="2331">
      <formula>SEARCH("EMESSO",$M127)&gt;0</formula>
    </cfRule>
    <cfRule type="expression" dxfId="10075" priority="2332">
      <formula>SEARCH("RICHIESTO",$M127)&gt;0</formula>
    </cfRule>
    <cfRule type="expression" dxfId="10074" priority="2333">
      <formula>SEARCH("DA CHIUDERE",$M127)&gt;0</formula>
    </cfRule>
    <cfRule type="expression" dxfId="10073" priority="2334">
      <formula>SEARCH("INTERROTTO",$M127)&gt;0</formula>
    </cfRule>
  </conditionalFormatting>
  <conditionalFormatting sqref="E126:F126 N126:S126">
    <cfRule type="expression" dxfId="10072" priority="2323">
      <formula>SEARCH("IN CORSO",$M126)&gt;0</formula>
    </cfRule>
    <cfRule type="expression" dxfId="10071" priority="2324">
      <formula>SEARCH("CHIUSO",$M126)&gt;0</formula>
    </cfRule>
    <cfRule type="expression" dxfId="10070" priority="2325">
      <formula>SEARCH("EMESSO",$M126)&gt;0</formula>
    </cfRule>
    <cfRule type="expression" dxfId="10069" priority="2326">
      <formula>SEARCH("RICHIESTO",$M126)&gt;0</formula>
    </cfRule>
    <cfRule type="expression" dxfId="10068" priority="2327">
      <formula>SEARCH("DA CHIUDERE",$M126)&gt;0</formula>
    </cfRule>
    <cfRule type="expression" dxfId="10067" priority="2328">
      <formula>SEARCH("INTERROTTO",$M126)&gt;0</formula>
    </cfRule>
  </conditionalFormatting>
  <conditionalFormatting sqref="G126">
    <cfRule type="expression" dxfId="10066" priority="2317">
      <formula>SEARCH("IN CORSO",$M126)&gt;0</formula>
    </cfRule>
    <cfRule type="expression" dxfId="10065" priority="2318">
      <formula>SEARCH("CHIUSO",$M126)&gt;0</formula>
    </cfRule>
    <cfRule type="expression" dxfId="10064" priority="2319">
      <formula>SEARCH("EMESSO",$M126)&gt;0</formula>
    </cfRule>
    <cfRule type="expression" dxfId="10063" priority="2320">
      <formula>SEARCH("RICHIESTO",$M126)&gt;0</formula>
    </cfRule>
    <cfRule type="expression" dxfId="10062" priority="2321">
      <formula>SEARCH("DA CHIUDERE",$M126)&gt;0</formula>
    </cfRule>
    <cfRule type="expression" dxfId="10061" priority="2322">
      <formula>SEARCH("INTERROTTO",$M126)&gt;0</formula>
    </cfRule>
  </conditionalFormatting>
  <conditionalFormatting sqref="M126">
    <cfRule type="expression" dxfId="10060" priority="2311">
      <formula>SEARCH("IN CORSO",$M126)&gt;0</formula>
    </cfRule>
    <cfRule type="expression" dxfId="10059" priority="2312">
      <formula>SEARCH("CHIUSO",$M126)&gt;0</formula>
    </cfRule>
    <cfRule type="expression" dxfId="10058" priority="2313">
      <formula>SEARCH("EMESSO",$M126)&gt;0</formula>
    </cfRule>
    <cfRule type="expression" dxfId="10057" priority="2314">
      <formula>SEARCH("RICHIESTO",$M126)&gt;0</formula>
    </cfRule>
    <cfRule type="expression" dxfId="10056" priority="2315">
      <formula>SEARCH("DA CHIUDERE",$M126)&gt;0</formula>
    </cfRule>
    <cfRule type="expression" dxfId="10055" priority="2316">
      <formula>SEARCH("INTERROTTO",$M126)&gt;0</formula>
    </cfRule>
  </conditionalFormatting>
  <conditionalFormatting sqref="E125:F125 N125:S125">
    <cfRule type="expression" dxfId="10054" priority="2305">
      <formula>SEARCH("IN CORSO",$M125)&gt;0</formula>
    </cfRule>
    <cfRule type="expression" dxfId="10053" priority="2306">
      <formula>SEARCH("CHIUSO",$M125)&gt;0</formula>
    </cfRule>
    <cfRule type="expression" dxfId="10052" priority="2307">
      <formula>SEARCH("EMESSO",$M125)&gt;0</formula>
    </cfRule>
    <cfRule type="expression" dxfId="10051" priority="2308">
      <formula>SEARCH("RICHIESTO",$M125)&gt;0</formula>
    </cfRule>
    <cfRule type="expression" dxfId="10050" priority="2309">
      <formula>SEARCH("DA CHIUDERE",$M125)&gt;0</formula>
    </cfRule>
    <cfRule type="expression" dxfId="10049" priority="2310">
      <formula>SEARCH("INTERROTTO",$M125)&gt;0</formula>
    </cfRule>
  </conditionalFormatting>
  <conditionalFormatting sqref="G125">
    <cfRule type="expression" dxfId="10048" priority="2299">
      <formula>SEARCH("IN CORSO",$M125)&gt;0</formula>
    </cfRule>
    <cfRule type="expression" dxfId="10047" priority="2300">
      <formula>SEARCH("CHIUSO",$M125)&gt;0</formula>
    </cfRule>
    <cfRule type="expression" dxfId="10046" priority="2301">
      <formula>SEARCH("EMESSO",$M125)&gt;0</formula>
    </cfRule>
    <cfRule type="expression" dxfId="10045" priority="2302">
      <formula>SEARCH("RICHIESTO",$M125)&gt;0</formula>
    </cfRule>
    <cfRule type="expression" dxfId="10044" priority="2303">
      <formula>SEARCH("DA CHIUDERE",$M125)&gt;0</formula>
    </cfRule>
    <cfRule type="expression" dxfId="10043" priority="2304">
      <formula>SEARCH("INTERROTTO",$M125)&gt;0</formula>
    </cfRule>
  </conditionalFormatting>
  <conditionalFormatting sqref="M125">
    <cfRule type="expression" dxfId="10042" priority="2293">
      <formula>SEARCH("IN CORSO",$M125)&gt;0</formula>
    </cfRule>
    <cfRule type="expression" dxfId="10041" priority="2294">
      <formula>SEARCH("CHIUSO",$M125)&gt;0</formula>
    </cfRule>
    <cfRule type="expression" dxfId="10040" priority="2295">
      <formula>SEARCH("EMESSO",$M125)&gt;0</formula>
    </cfRule>
    <cfRule type="expression" dxfId="10039" priority="2296">
      <formula>SEARCH("RICHIESTO",$M125)&gt;0</formula>
    </cfRule>
    <cfRule type="expression" dxfId="10038" priority="2297">
      <formula>SEARCH("DA CHIUDERE",$M125)&gt;0</formula>
    </cfRule>
    <cfRule type="expression" dxfId="10037" priority="2298">
      <formula>SEARCH("INTERROTTO",$M125)&gt;0</formula>
    </cfRule>
  </conditionalFormatting>
  <conditionalFormatting sqref="E124:F124 N124:S124">
    <cfRule type="expression" dxfId="10036" priority="2287">
      <formula>SEARCH("IN CORSO",$M124)&gt;0</formula>
    </cfRule>
    <cfRule type="expression" dxfId="10035" priority="2288">
      <formula>SEARCH("CHIUSO",$M124)&gt;0</formula>
    </cfRule>
    <cfRule type="expression" dxfId="10034" priority="2289">
      <formula>SEARCH("EMESSO",$M124)&gt;0</formula>
    </cfRule>
    <cfRule type="expression" dxfId="10033" priority="2290">
      <formula>SEARCH("RICHIESTO",$M124)&gt;0</formula>
    </cfRule>
    <cfRule type="expression" dxfId="10032" priority="2291">
      <formula>SEARCH("DA CHIUDERE",$M124)&gt;0</formula>
    </cfRule>
    <cfRule type="expression" dxfId="10031" priority="2292">
      <formula>SEARCH("INTERROTTO",$M124)&gt;0</formula>
    </cfRule>
  </conditionalFormatting>
  <conditionalFormatting sqref="G124">
    <cfRule type="expression" dxfId="10030" priority="2281">
      <formula>SEARCH("IN CORSO",$M124)&gt;0</formula>
    </cfRule>
    <cfRule type="expression" dxfId="10029" priority="2282">
      <formula>SEARCH("CHIUSO",$M124)&gt;0</formula>
    </cfRule>
    <cfRule type="expression" dxfId="10028" priority="2283">
      <formula>SEARCH("EMESSO",$M124)&gt;0</formula>
    </cfRule>
    <cfRule type="expression" dxfId="10027" priority="2284">
      <formula>SEARCH("RICHIESTO",$M124)&gt;0</formula>
    </cfRule>
    <cfRule type="expression" dxfId="10026" priority="2285">
      <formula>SEARCH("DA CHIUDERE",$M124)&gt;0</formula>
    </cfRule>
    <cfRule type="expression" dxfId="10025" priority="2286">
      <formula>SEARCH("INTERROTTO",$M124)&gt;0</formula>
    </cfRule>
  </conditionalFormatting>
  <conditionalFormatting sqref="M124">
    <cfRule type="expression" dxfId="10024" priority="2275">
      <formula>SEARCH("IN CORSO",$M124)&gt;0</formula>
    </cfRule>
    <cfRule type="expression" dxfId="10023" priority="2276">
      <formula>SEARCH("CHIUSO",$M124)&gt;0</formula>
    </cfRule>
    <cfRule type="expression" dxfId="10022" priority="2277">
      <formula>SEARCH("EMESSO",$M124)&gt;0</formula>
    </cfRule>
    <cfRule type="expression" dxfId="10021" priority="2278">
      <formula>SEARCH("RICHIESTO",$M124)&gt;0</formula>
    </cfRule>
    <cfRule type="expression" dxfId="10020" priority="2279">
      <formula>SEARCH("DA CHIUDERE",$M124)&gt;0</formula>
    </cfRule>
    <cfRule type="expression" dxfId="10019" priority="2280">
      <formula>SEARCH("INTERROTTO",$M124)&gt;0</formula>
    </cfRule>
  </conditionalFormatting>
  <conditionalFormatting sqref="E123:F123 N123:S123">
    <cfRule type="expression" dxfId="10018" priority="2269">
      <formula>SEARCH("IN CORSO",$M123)&gt;0</formula>
    </cfRule>
    <cfRule type="expression" dxfId="10017" priority="2270">
      <formula>SEARCH("CHIUSO",$M123)&gt;0</formula>
    </cfRule>
    <cfRule type="expression" dxfId="10016" priority="2271">
      <formula>SEARCH("EMESSO",$M123)&gt;0</formula>
    </cfRule>
    <cfRule type="expression" dxfId="10015" priority="2272">
      <formula>SEARCH("RICHIESTO",$M123)&gt;0</formula>
    </cfRule>
    <cfRule type="expression" dxfId="10014" priority="2273">
      <formula>SEARCH("DA CHIUDERE",$M123)&gt;0</formula>
    </cfRule>
    <cfRule type="expression" dxfId="10013" priority="2274">
      <formula>SEARCH("INTERROTTO",$M123)&gt;0</formula>
    </cfRule>
  </conditionalFormatting>
  <conditionalFormatting sqref="G123">
    <cfRule type="expression" dxfId="10012" priority="2263">
      <formula>SEARCH("IN CORSO",$M123)&gt;0</formula>
    </cfRule>
    <cfRule type="expression" dxfId="10011" priority="2264">
      <formula>SEARCH("CHIUSO",$M123)&gt;0</formula>
    </cfRule>
    <cfRule type="expression" dxfId="10010" priority="2265">
      <formula>SEARCH("EMESSO",$M123)&gt;0</formula>
    </cfRule>
    <cfRule type="expression" dxfId="10009" priority="2266">
      <formula>SEARCH("RICHIESTO",$M123)&gt;0</formula>
    </cfRule>
    <cfRule type="expression" dxfId="10008" priority="2267">
      <formula>SEARCH("DA CHIUDERE",$M123)&gt;0</formula>
    </cfRule>
    <cfRule type="expression" dxfId="10007" priority="2268">
      <formula>SEARCH("INTERROTTO",$M123)&gt;0</formula>
    </cfRule>
  </conditionalFormatting>
  <conditionalFormatting sqref="M123">
    <cfRule type="expression" dxfId="10006" priority="2257">
      <formula>SEARCH("IN CORSO",$M123)&gt;0</formula>
    </cfRule>
    <cfRule type="expression" dxfId="10005" priority="2258">
      <formula>SEARCH("CHIUSO",$M123)&gt;0</formula>
    </cfRule>
    <cfRule type="expression" dxfId="10004" priority="2259">
      <formula>SEARCH("EMESSO",$M123)&gt;0</formula>
    </cfRule>
    <cfRule type="expression" dxfId="10003" priority="2260">
      <formula>SEARCH("RICHIESTO",$M123)&gt;0</formula>
    </cfRule>
    <cfRule type="expression" dxfId="10002" priority="2261">
      <formula>SEARCH("DA CHIUDERE",$M123)&gt;0</formula>
    </cfRule>
    <cfRule type="expression" dxfId="10001" priority="2262">
      <formula>SEARCH("INTERROTTO",$M123)&gt;0</formula>
    </cfRule>
  </conditionalFormatting>
  <conditionalFormatting sqref="E122:F122 N122:S122">
    <cfRule type="expression" dxfId="10000" priority="2251">
      <formula>SEARCH("IN CORSO",$M122)&gt;0</formula>
    </cfRule>
    <cfRule type="expression" dxfId="9999" priority="2252">
      <formula>SEARCH("CHIUSO",$M122)&gt;0</formula>
    </cfRule>
    <cfRule type="expression" dxfId="9998" priority="2253">
      <formula>SEARCH("EMESSO",$M122)&gt;0</formula>
    </cfRule>
    <cfRule type="expression" dxfId="9997" priority="2254">
      <formula>SEARCH("RICHIESTO",$M122)&gt;0</formula>
    </cfRule>
    <cfRule type="expression" dxfId="9996" priority="2255">
      <formula>SEARCH("DA CHIUDERE",$M122)&gt;0</formula>
    </cfRule>
    <cfRule type="expression" dxfId="9995" priority="2256">
      <formula>SEARCH("INTERROTTO",$M122)&gt;0</formula>
    </cfRule>
  </conditionalFormatting>
  <conditionalFormatting sqref="G122">
    <cfRule type="expression" dxfId="9994" priority="2245">
      <formula>SEARCH("IN CORSO",$M122)&gt;0</formula>
    </cfRule>
    <cfRule type="expression" dxfId="9993" priority="2246">
      <formula>SEARCH("CHIUSO",$M122)&gt;0</formula>
    </cfRule>
    <cfRule type="expression" dxfId="9992" priority="2247">
      <formula>SEARCH("EMESSO",$M122)&gt;0</formula>
    </cfRule>
    <cfRule type="expression" dxfId="9991" priority="2248">
      <formula>SEARCH("RICHIESTO",$M122)&gt;0</formula>
    </cfRule>
    <cfRule type="expression" dxfId="9990" priority="2249">
      <formula>SEARCH("DA CHIUDERE",$M122)&gt;0</formula>
    </cfRule>
    <cfRule type="expression" dxfId="9989" priority="2250">
      <formula>SEARCH("INTERROTTO",$M122)&gt;0</formula>
    </cfRule>
  </conditionalFormatting>
  <conditionalFormatting sqref="M122">
    <cfRule type="expression" dxfId="9988" priority="2239">
      <formula>SEARCH("IN CORSO",$M122)&gt;0</formula>
    </cfRule>
    <cfRule type="expression" dxfId="9987" priority="2240">
      <formula>SEARCH("CHIUSO",$M122)&gt;0</formula>
    </cfRule>
    <cfRule type="expression" dxfId="9986" priority="2241">
      <formula>SEARCH("EMESSO",$M122)&gt;0</formula>
    </cfRule>
    <cfRule type="expression" dxfId="9985" priority="2242">
      <formula>SEARCH("RICHIESTO",$M122)&gt;0</formula>
    </cfRule>
    <cfRule type="expression" dxfId="9984" priority="2243">
      <formula>SEARCH("DA CHIUDERE",$M122)&gt;0</formula>
    </cfRule>
    <cfRule type="expression" dxfId="9983" priority="2244">
      <formula>SEARCH("INTERROTTO",$M122)&gt;0</formula>
    </cfRule>
  </conditionalFormatting>
  <conditionalFormatting sqref="E121:F121 N121:S121">
    <cfRule type="expression" dxfId="9982" priority="2233">
      <formula>SEARCH("IN CORSO",$M121)&gt;0</formula>
    </cfRule>
    <cfRule type="expression" dxfId="9981" priority="2234">
      <formula>SEARCH("CHIUSO",$M121)&gt;0</formula>
    </cfRule>
    <cfRule type="expression" dxfId="9980" priority="2235">
      <formula>SEARCH("EMESSO",$M121)&gt;0</formula>
    </cfRule>
    <cfRule type="expression" dxfId="9979" priority="2236">
      <formula>SEARCH("RICHIESTO",$M121)&gt;0</formula>
    </cfRule>
    <cfRule type="expression" dxfId="9978" priority="2237">
      <formula>SEARCH("DA CHIUDERE",$M121)&gt;0</formula>
    </cfRule>
    <cfRule type="expression" dxfId="9977" priority="2238">
      <formula>SEARCH("INTERROTTO",$M121)&gt;0</formula>
    </cfRule>
  </conditionalFormatting>
  <conditionalFormatting sqref="G121">
    <cfRule type="expression" dxfId="9976" priority="2227">
      <formula>SEARCH("IN CORSO",$M121)&gt;0</formula>
    </cfRule>
    <cfRule type="expression" dxfId="9975" priority="2228">
      <formula>SEARCH("CHIUSO",$M121)&gt;0</formula>
    </cfRule>
    <cfRule type="expression" dxfId="9974" priority="2229">
      <formula>SEARCH("EMESSO",$M121)&gt;0</formula>
    </cfRule>
    <cfRule type="expression" dxfId="9973" priority="2230">
      <formula>SEARCH("RICHIESTO",$M121)&gt;0</formula>
    </cfRule>
    <cfRule type="expression" dxfId="9972" priority="2231">
      <formula>SEARCH("DA CHIUDERE",$M121)&gt;0</formula>
    </cfRule>
    <cfRule type="expression" dxfId="9971" priority="2232">
      <formula>SEARCH("INTERROTTO",$M121)&gt;0</formula>
    </cfRule>
  </conditionalFormatting>
  <conditionalFormatting sqref="M121">
    <cfRule type="expression" dxfId="9970" priority="2221">
      <formula>SEARCH("IN CORSO",$M121)&gt;0</formula>
    </cfRule>
    <cfRule type="expression" dxfId="9969" priority="2222">
      <formula>SEARCH("CHIUSO",$M121)&gt;0</formula>
    </cfRule>
    <cfRule type="expression" dxfId="9968" priority="2223">
      <formula>SEARCH("EMESSO",$M121)&gt;0</formula>
    </cfRule>
    <cfRule type="expression" dxfId="9967" priority="2224">
      <formula>SEARCH("RICHIESTO",$M121)&gt;0</formula>
    </cfRule>
    <cfRule type="expression" dxfId="9966" priority="2225">
      <formula>SEARCH("DA CHIUDERE",$M121)&gt;0</formula>
    </cfRule>
    <cfRule type="expression" dxfId="9965" priority="2226">
      <formula>SEARCH("INTERROTTO",$M121)&gt;0</formula>
    </cfRule>
  </conditionalFormatting>
  <conditionalFormatting sqref="E120:F120 N120:S120">
    <cfRule type="expression" dxfId="9964" priority="2215">
      <formula>SEARCH("IN CORSO",$M120)&gt;0</formula>
    </cfRule>
    <cfRule type="expression" dxfId="9963" priority="2216">
      <formula>SEARCH("CHIUSO",$M120)&gt;0</formula>
    </cfRule>
    <cfRule type="expression" dxfId="9962" priority="2217">
      <formula>SEARCH("EMESSO",$M120)&gt;0</formula>
    </cfRule>
    <cfRule type="expression" dxfId="9961" priority="2218">
      <formula>SEARCH("RICHIESTO",$M120)&gt;0</formula>
    </cfRule>
    <cfRule type="expression" dxfId="9960" priority="2219">
      <formula>SEARCH("DA CHIUDERE",$M120)&gt;0</formula>
    </cfRule>
    <cfRule type="expression" dxfId="9959" priority="2220">
      <formula>SEARCH("INTERROTTO",$M120)&gt;0</formula>
    </cfRule>
  </conditionalFormatting>
  <conditionalFormatting sqref="G120">
    <cfRule type="expression" dxfId="9958" priority="2209">
      <formula>SEARCH("IN CORSO",$M120)&gt;0</formula>
    </cfRule>
    <cfRule type="expression" dxfId="9957" priority="2210">
      <formula>SEARCH("CHIUSO",$M120)&gt;0</formula>
    </cfRule>
    <cfRule type="expression" dxfId="9956" priority="2211">
      <formula>SEARCH("EMESSO",$M120)&gt;0</formula>
    </cfRule>
    <cfRule type="expression" dxfId="9955" priority="2212">
      <formula>SEARCH("RICHIESTO",$M120)&gt;0</formula>
    </cfRule>
    <cfRule type="expression" dxfId="9954" priority="2213">
      <formula>SEARCH("DA CHIUDERE",$M120)&gt;0</formula>
    </cfRule>
    <cfRule type="expression" dxfId="9953" priority="2214">
      <formula>SEARCH("INTERROTTO",$M120)&gt;0</formula>
    </cfRule>
  </conditionalFormatting>
  <conditionalFormatting sqref="M120">
    <cfRule type="expression" dxfId="9952" priority="2203">
      <formula>SEARCH("IN CORSO",$M120)&gt;0</formula>
    </cfRule>
    <cfRule type="expression" dxfId="9951" priority="2204">
      <formula>SEARCH("CHIUSO",$M120)&gt;0</formula>
    </cfRule>
    <cfRule type="expression" dxfId="9950" priority="2205">
      <formula>SEARCH("EMESSO",$M120)&gt;0</formula>
    </cfRule>
    <cfRule type="expression" dxfId="9949" priority="2206">
      <formula>SEARCH("RICHIESTO",$M120)&gt;0</formula>
    </cfRule>
    <cfRule type="expression" dxfId="9948" priority="2207">
      <formula>SEARCH("DA CHIUDERE",$M120)&gt;0</formula>
    </cfRule>
    <cfRule type="expression" dxfId="9947" priority="2208">
      <formula>SEARCH("INTERROTTO",$M120)&gt;0</formula>
    </cfRule>
  </conditionalFormatting>
  <conditionalFormatting sqref="E119:F119 N119:S119">
    <cfRule type="expression" dxfId="9946" priority="2197">
      <formula>SEARCH("IN CORSO",$M119)&gt;0</formula>
    </cfRule>
    <cfRule type="expression" dxfId="9945" priority="2198">
      <formula>SEARCH("CHIUSO",$M119)&gt;0</formula>
    </cfRule>
    <cfRule type="expression" dxfId="9944" priority="2199">
      <formula>SEARCH("EMESSO",$M119)&gt;0</formula>
    </cfRule>
    <cfRule type="expression" dxfId="9943" priority="2200">
      <formula>SEARCH("RICHIESTO",$M119)&gt;0</formula>
    </cfRule>
    <cfRule type="expression" dxfId="9942" priority="2201">
      <formula>SEARCH("DA CHIUDERE",$M119)&gt;0</formula>
    </cfRule>
    <cfRule type="expression" dxfId="9941" priority="2202">
      <formula>SEARCH("INTERROTTO",$M119)&gt;0</formula>
    </cfRule>
  </conditionalFormatting>
  <conditionalFormatting sqref="G119">
    <cfRule type="expression" dxfId="9940" priority="2191">
      <formula>SEARCH("IN CORSO",$M119)&gt;0</formula>
    </cfRule>
    <cfRule type="expression" dxfId="9939" priority="2192">
      <formula>SEARCH("CHIUSO",$M119)&gt;0</formula>
    </cfRule>
    <cfRule type="expression" dxfId="9938" priority="2193">
      <formula>SEARCH("EMESSO",$M119)&gt;0</formula>
    </cfRule>
    <cfRule type="expression" dxfId="9937" priority="2194">
      <formula>SEARCH("RICHIESTO",$M119)&gt;0</formula>
    </cfRule>
    <cfRule type="expression" dxfId="9936" priority="2195">
      <formula>SEARCH("DA CHIUDERE",$M119)&gt;0</formula>
    </cfRule>
    <cfRule type="expression" dxfId="9935" priority="2196">
      <formula>SEARCH("INTERROTTO",$M119)&gt;0</formula>
    </cfRule>
  </conditionalFormatting>
  <conditionalFormatting sqref="M119">
    <cfRule type="expression" dxfId="9934" priority="2185">
      <formula>SEARCH("IN CORSO",$M119)&gt;0</formula>
    </cfRule>
    <cfRule type="expression" dxfId="9933" priority="2186">
      <formula>SEARCH("CHIUSO",$M119)&gt;0</formula>
    </cfRule>
    <cfRule type="expression" dxfId="9932" priority="2187">
      <formula>SEARCH("EMESSO",$M119)&gt;0</formula>
    </cfRule>
    <cfRule type="expression" dxfId="9931" priority="2188">
      <formula>SEARCH("RICHIESTO",$M119)&gt;0</formula>
    </cfRule>
    <cfRule type="expression" dxfId="9930" priority="2189">
      <formula>SEARCH("DA CHIUDERE",$M119)&gt;0</formula>
    </cfRule>
    <cfRule type="expression" dxfId="9929" priority="2190">
      <formula>SEARCH("INTERROTTO",$M119)&gt;0</formula>
    </cfRule>
  </conditionalFormatting>
  <conditionalFormatting sqref="E118:F118 N118:S118">
    <cfRule type="expression" dxfId="9928" priority="2179">
      <formula>SEARCH("IN CORSO",$M118)&gt;0</formula>
    </cfRule>
    <cfRule type="expression" dxfId="9927" priority="2180">
      <formula>SEARCH("CHIUSO",$M118)&gt;0</formula>
    </cfRule>
    <cfRule type="expression" dxfId="9926" priority="2181">
      <formula>SEARCH("EMESSO",$M118)&gt;0</formula>
    </cfRule>
    <cfRule type="expression" dxfId="9925" priority="2182">
      <formula>SEARCH("RICHIESTO",$M118)&gt;0</formula>
    </cfRule>
    <cfRule type="expression" dxfId="9924" priority="2183">
      <formula>SEARCH("DA CHIUDERE",$M118)&gt;0</formula>
    </cfRule>
    <cfRule type="expression" dxfId="9923" priority="2184">
      <formula>SEARCH("INTERROTTO",$M118)&gt;0</formula>
    </cfRule>
  </conditionalFormatting>
  <conditionalFormatting sqref="G118">
    <cfRule type="expression" dxfId="9922" priority="2173">
      <formula>SEARCH("IN CORSO",$M118)&gt;0</formula>
    </cfRule>
    <cfRule type="expression" dxfId="9921" priority="2174">
      <formula>SEARCH("CHIUSO",$M118)&gt;0</formula>
    </cfRule>
    <cfRule type="expression" dxfId="9920" priority="2175">
      <formula>SEARCH("EMESSO",$M118)&gt;0</formula>
    </cfRule>
    <cfRule type="expression" dxfId="9919" priority="2176">
      <formula>SEARCH("RICHIESTO",$M118)&gt;0</formula>
    </cfRule>
    <cfRule type="expression" dxfId="9918" priority="2177">
      <formula>SEARCH("DA CHIUDERE",$M118)&gt;0</formula>
    </cfRule>
    <cfRule type="expression" dxfId="9917" priority="2178">
      <formula>SEARCH("INTERROTTO",$M118)&gt;0</formula>
    </cfRule>
  </conditionalFormatting>
  <conditionalFormatting sqref="M118">
    <cfRule type="expression" dxfId="9916" priority="2167">
      <formula>SEARCH("IN CORSO",$M118)&gt;0</formula>
    </cfRule>
    <cfRule type="expression" dxfId="9915" priority="2168">
      <formula>SEARCH("CHIUSO",$M118)&gt;0</formula>
    </cfRule>
    <cfRule type="expression" dxfId="9914" priority="2169">
      <formula>SEARCH("EMESSO",$M118)&gt;0</formula>
    </cfRule>
    <cfRule type="expression" dxfId="9913" priority="2170">
      <formula>SEARCH("RICHIESTO",$M118)&gt;0</formula>
    </cfRule>
    <cfRule type="expression" dxfId="9912" priority="2171">
      <formula>SEARCH("DA CHIUDERE",$M118)&gt;0</formula>
    </cfRule>
    <cfRule type="expression" dxfId="9911" priority="2172">
      <formula>SEARCH("INTERROTTO",$M118)&gt;0</formula>
    </cfRule>
  </conditionalFormatting>
  <conditionalFormatting sqref="E117:F117 N117:S117">
    <cfRule type="expression" dxfId="9910" priority="2161">
      <formula>SEARCH("IN CORSO",$M117)&gt;0</formula>
    </cfRule>
    <cfRule type="expression" dxfId="9909" priority="2162">
      <formula>SEARCH("CHIUSO",$M117)&gt;0</formula>
    </cfRule>
    <cfRule type="expression" dxfId="9908" priority="2163">
      <formula>SEARCH("EMESSO",$M117)&gt;0</formula>
    </cfRule>
    <cfRule type="expression" dxfId="9907" priority="2164">
      <formula>SEARCH("RICHIESTO",$M117)&gt;0</formula>
    </cfRule>
    <cfRule type="expression" dxfId="9906" priority="2165">
      <formula>SEARCH("DA CHIUDERE",$M117)&gt;0</formula>
    </cfRule>
    <cfRule type="expression" dxfId="9905" priority="2166">
      <formula>SEARCH("INTERROTTO",$M117)&gt;0</formula>
    </cfRule>
  </conditionalFormatting>
  <conditionalFormatting sqref="G117">
    <cfRule type="expression" dxfId="9904" priority="2155">
      <formula>SEARCH("IN CORSO",$M117)&gt;0</formula>
    </cfRule>
    <cfRule type="expression" dxfId="9903" priority="2156">
      <formula>SEARCH("CHIUSO",$M117)&gt;0</formula>
    </cfRule>
    <cfRule type="expression" dxfId="9902" priority="2157">
      <formula>SEARCH("EMESSO",$M117)&gt;0</formula>
    </cfRule>
    <cfRule type="expression" dxfId="9901" priority="2158">
      <formula>SEARCH("RICHIESTO",$M117)&gt;0</formula>
    </cfRule>
    <cfRule type="expression" dxfId="9900" priority="2159">
      <formula>SEARCH("DA CHIUDERE",$M117)&gt;0</formula>
    </cfRule>
    <cfRule type="expression" dxfId="9899" priority="2160">
      <formula>SEARCH("INTERROTTO",$M117)&gt;0</formula>
    </cfRule>
  </conditionalFormatting>
  <conditionalFormatting sqref="M117">
    <cfRule type="expression" dxfId="9898" priority="2149">
      <formula>SEARCH("IN CORSO",$M117)&gt;0</formula>
    </cfRule>
    <cfRule type="expression" dxfId="9897" priority="2150">
      <formula>SEARCH("CHIUSO",$M117)&gt;0</formula>
    </cfRule>
    <cfRule type="expression" dxfId="9896" priority="2151">
      <formula>SEARCH("EMESSO",$M117)&gt;0</formula>
    </cfRule>
    <cfRule type="expression" dxfId="9895" priority="2152">
      <formula>SEARCH("RICHIESTO",$M117)&gt;0</formula>
    </cfRule>
    <cfRule type="expression" dxfId="9894" priority="2153">
      <formula>SEARCH("DA CHIUDERE",$M117)&gt;0</formula>
    </cfRule>
    <cfRule type="expression" dxfId="9893" priority="2154">
      <formula>SEARCH("INTERROTTO",$M117)&gt;0</formula>
    </cfRule>
  </conditionalFormatting>
  <conditionalFormatting sqref="E116:F116 N116:S116">
    <cfRule type="expression" dxfId="9892" priority="2143">
      <formula>SEARCH("IN CORSO",$M116)&gt;0</formula>
    </cfRule>
    <cfRule type="expression" dxfId="9891" priority="2144">
      <formula>SEARCH("CHIUSO",$M116)&gt;0</formula>
    </cfRule>
    <cfRule type="expression" dxfId="9890" priority="2145">
      <formula>SEARCH("EMESSO",$M116)&gt;0</formula>
    </cfRule>
    <cfRule type="expression" dxfId="9889" priority="2146">
      <formula>SEARCH("RICHIESTO",$M116)&gt;0</formula>
    </cfRule>
    <cfRule type="expression" dxfId="9888" priority="2147">
      <formula>SEARCH("DA CHIUDERE",$M116)&gt;0</formula>
    </cfRule>
    <cfRule type="expression" dxfId="9887" priority="2148">
      <formula>SEARCH("INTERROTTO",$M116)&gt;0</formula>
    </cfRule>
  </conditionalFormatting>
  <conditionalFormatting sqref="G116">
    <cfRule type="expression" dxfId="9886" priority="2137">
      <formula>SEARCH("IN CORSO",$M116)&gt;0</formula>
    </cfRule>
    <cfRule type="expression" dxfId="9885" priority="2138">
      <formula>SEARCH("CHIUSO",$M116)&gt;0</formula>
    </cfRule>
    <cfRule type="expression" dxfId="9884" priority="2139">
      <formula>SEARCH("EMESSO",$M116)&gt;0</formula>
    </cfRule>
    <cfRule type="expression" dxfId="9883" priority="2140">
      <formula>SEARCH("RICHIESTO",$M116)&gt;0</formula>
    </cfRule>
    <cfRule type="expression" dxfId="9882" priority="2141">
      <formula>SEARCH("DA CHIUDERE",$M116)&gt;0</formula>
    </cfRule>
    <cfRule type="expression" dxfId="9881" priority="2142">
      <formula>SEARCH("INTERROTTO",$M116)&gt;0</formula>
    </cfRule>
  </conditionalFormatting>
  <conditionalFormatting sqref="M116">
    <cfRule type="expression" dxfId="9880" priority="2131">
      <formula>SEARCH("IN CORSO",$M116)&gt;0</formula>
    </cfRule>
    <cfRule type="expression" dxfId="9879" priority="2132">
      <formula>SEARCH("CHIUSO",$M116)&gt;0</formula>
    </cfRule>
    <cfRule type="expression" dxfId="9878" priority="2133">
      <formula>SEARCH("EMESSO",$M116)&gt;0</formula>
    </cfRule>
    <cfRule type="expression" dxfId="9877" priority="2134">
      <formula>SEARCH("RICHIESTO",$M116)&gt;0</formula>
    </cfRule>
    <cfRule type="expression" dxfId="9876" priority="2135">
      <formula>SEARCH("DA CHIUDERE",$M116)&gt;0</formula>
    </cfRule>
    <cfRule type="expression" dxfId="9875" priority="2136">
      <formula>SEARCH("INTERROTTO",$M116)&gt;0</formula>
    </cfRule>
  </conditionalFormatting>
  <conditionalFormatting sqref="E115:F115 N115:S115">
    <cfRule type="expression" dxfId="9874" priority="2125">
      <formula>SEARCH("IN CORSO",$M115)&gt;0</formula>
    </cfRule>
    <cfRule type="expression" dxfId="9873" priority="2126">
      <formula>SEARCH("CHIUSO",$M115)&gt;0</formula>
    </cfRule>
    <cfRule type="expression" dxfId="9872" priority="2127">
      <formula>SEARCH("EMESSO",$M115)&gt;0</formula>
    </cfRule>
    <cfRule type="expression" dxfId="9871" priority="2128">
      <formula>SEARCH("RICHIESTO",$M115)&gt;0</formula>
    </cfRule>
    <cfRule type="expression" dxfId="9870" priority="2129">
      <formula>SEARCH("DA CHIUDERE",$M115)&gt;0</formula>
    </cfRule>
    <cfRule type="expression" dxfId="9869" priority="2130">
      <formula>SEARCH("INTERROTTO",$M115)&gt;0</formula>
    </cfRule>
  </conditionalFormatting>
  <conditionalFormatting sqref="G115">
    <cfRule type="expression" dxfId="9868" priority="2119">
      <formula>SEARCH("IN CORSO",$M115)&gt;0</formula>
    </cfRule>
    <cfRule type="expression" dxfId="9867" priority="2120">
      <formula>SEARCH("CHIUSO",$M115)&gt;0</formula>
    </cfRule>
    <cfRule type="expression" dxfId="9866" priority="2121">
      <formula>SEARCH("EMESSO",$M115)&gt;0</formula>
    </cfRule>
    <cfRule type="expression" dxfId="9865" priority="2122">
      <formula>SEARCH("RICHIESTO",$M115)&gt;0</formula>
    </cfRule>
    <cfRule type="expression" dxfId="9864" priority="2123">
      <formula>SEARCH("DA CHIUDERE",$M115)&gt;0</formula>
    </cfRule>
    <cfRule type="expression" dxfId="9863" priority="2124">
      <formula>SEARCH("INTERROTTO",$M115)&gt;0</formula>
    </cfRule>
  </conditionalFormatting>
  <conditionalFormatting sqref="M115">
    <cfRule type="expression" dxfId="9862" priority="2113">
      <formula>SEARCH("IN CORSO",$M115)&gt;0</formula>
    </cfRule>
    <cfRule type="expression" dxfId="9861" priority="2114">
      <formula>SEARCH("CHIUSO",$M115)&gt;0</formula>
    </cfRule>
    <cfRule type="expression" dxfId="9860" priority="2115">
      <formula>SEARCH("EMESSO",$M115)&gt;0</formula>
    </cfRule>
    <cfRule type="expression" dxfId="9859" priority="2116">
      <formula>SEARCH("RICHIESTO",$M115)&gt;0</formula>
    </cfRule>
    <cfRule type="expression" dxfId="9858" priority="2117">
      <formula>SEARCH("DA CHIUDERE",$M115)&gt;0</formula>
    </cfRule>
    <cfRule type="expression" dxfId="9857" priority="2118">
      <formula>SEARCH("INTERROTTO",$M115)&gt;0</formula>
    </cfRule>
  </conditionalFormatting>
  <conditionalFormatting sqref="E114:F114 N114:S114">
    <cfRule type="expression" dxfId="9856" priority="2107">
      <formula>SEARCH("IN CORSO",$M114)&gt;0</formula>
    </cfRule>
    <cfRule type="expression" dxfId="9855" priority="2108">
      <formula>SEARCH("CHIUSO",$M114)&gt;0</formula>
    </cfRule>
    <cfRule type="expression" dxfId="9854" priority="2109">
      <formula>SEARCH("EMESSO",$M114)&gt;0</formula>
    </cfRule>
    <cfRule type="expression" dxfId="9853" priority="2110">
      <formula>SEARCH("RICHIESTO",$M114)&gt;0</formula>
    </cfRule>
    <cfRule type="expression" dxfId="9852" priority="2111">
      <formula>SEARCH("DA CHIUDERE",$M114)&gt;0</formula>
    </cfRule>
    <cfRule type="expression" dxfId="9851" priority="2112">
      <formula>SEARCH("INTERROTTO",$M114)&gt;0</formula>
    </cfRule>
  </conditionalFormatting>
  <conditionalFormatting sqref="G114">
    <cfRule type="expression" dxfId="9850" priority="2101">
      <formula>SEARCH("IN CORSO",$M114)&gt;0</formula>
    </cfRule>
    <cfRule type="expression" dxfId="9849" priority="2102">
      <formula>SEARCH("CHIUSO",$M114)&gt;0</formula>
    </cfRule>
    <cfRule type="expression" dxfId="9848" priority="2103">
      <formula>SEARCH("EMESSO",$M114)&gt;0</formula>
    </cfRule>
    <cfRule type="expression" dxfId="9847" priority="2104">
      <formula>SEARCH("RICHIESTO",$M114)&gt;0</formula>
    </cfRule>
    <cfRule type="expression" dxfId="9846" priority="2105">
      <formula>SEARCH("DA CHIUDERE",$M114)&gt;0</formula>
    </cfRule>
    <cfRule type="expression" dxfId="9845" priority="2106">
      <formula>SEARCH("INTERROTTO",$M114)&gt;0</formula>
    </cfRule>
  </conditionalFormatting>
  <conditionalFormatting sqref="M114">
    <cfRule type="expression" dxfId="9844" priority="2095">
      <formula>SEARCH("IN CORSO",$M114)&gt;0</formula>
    </cfRule>
    <cfRule type="expression" dxfId="9843" priority="2096">
      <formula>SEARCH("CHIUSO",$M114)&gt;0</formula>
    </cfRule>
    <cfRule type="expression" dxfId="9842" priority="2097">
      <formula>SEARCH("EMESSO",$M114)&gt;0</formula>
    </cfRule>
    <cfRule type="expression" dxfId="9841" priority="2098">
      <formula>SEARCH("RICHIESTO",$M114)&gt;0</formula>
    </cfRule>
    <cfRule type="expression" dxfId="9840" priority="2099">
      <formula>SEARCH("DA CHIUDERE",$M114)&gt;0</formula>
    </cfRule>
    <cfRule type="expression" dxfId="9839" priority="2100">
      <formula>SEARCH("INTERROTTO",$M114)&gt;0</formula>
    </cfRule>
  </conditionalFormatting>
  <conditionalFormatting sqref="E113:F113 N113:S113">
    <cfRule type="expression" dxfId="9838" priority="2089">
      <formula>SEARCH("IN CORSO",$M113)&gt;0</formula>
    </cfRule>
    <cfRule type="expression" dxfId="9837" priority="2090">
      <formula>SEARCH("CHIUSO",$M113)&gt;0</formula>
    </cfRule>
    <cfRule type="expression" dxfId="9836" priority="2091">
      <formula>SEARCH("EMESSO",$M113)&gt;0</formula>
    </cfRule>
    <cfRule type="expression" dxfId="9835" priority="2092">
      <formula>SEARCH("RICHIESTO",$M113)&gt;0</formula>
    </cfRule>
    <cfRule type="expression" dxfId="9834" priority="2093">
      <formula>SEARCH("DA CHIUDERE",$M113)&gt;0</formula>
    </cfRule>
    <cfRule type="expression" dxfId="9833" priority="2094">
      <formula>SEARCH("INTERROTTO",$M113)&gt;0</formula>
    </cfRule>
  </conditionalFormatting>
  <conditionalFormatting sqref="G113">
    <cfRule type="expression" dxfId="9832" priority="2083">
      <formula>SEARCH("IN CORSO",$M113)&gt;0</formula>
    </cfRule>
    <cfRule type="expression" dxfId="9831" priority="2084">
      <formula>SEARCH("CHIUSO",$M113)&gt;0</formula>
    </cfRule>
    <cfRule type="expression" dxfId="9830" priority="2085">
      <formula>SEARCH("EMESSO",$M113)&gt;0</formula>
    </cfRule>
    <cfRule type="expression" dxfId="9829" priority="2086">
      <formula>SEARCH("RICHIESTO",$M113)&gt;0</formula>
    </cfRule>
    <cfRule type="expression" dxfId="9828" priority="2087">
      <formula>SEARCH("DA CHIUDERE",$M113)&gt;0</formula>
    </cfRule>
    <cfRule type="expression" dxfId="9827" priority="2088">
      <formula>SEARCH("INTERROTTO",$M113)&gt;0</formula>
    </cfRule>
  </conditionalFormatting>
  <conditionalFormatting sqref="M113">
    <cfRule type="expression" dxfId="9826" priority="2077">
      <formula>SEARCH("IN CORSO",$M113)&gt;0</formula>
    </cfRule>
    <cfRule type="expression" dxfId="9825" priority="2078">
      <formula>SEARCH("CHIUSO",$M113)&gt;0</formula>
    </cfRule>
    <cfRule type="expression" dxfId="9824" priority="2079">
      <formula>SEARCH("EMESSO",$M113)&gt;0</formula>
    </cfRule>
    <cfRule type="expression" dxfId="9823" priority="2080">
      <formula>SEARCH("RICHIESTO",$M113)&gt;0</formula>
    </cfRule>
    <cfRule type="expression" dxfId="9822" priority="2081">
      <formula>SEARCH("DA CHIUDERE",$M113)&gt;0</formula>
    </cfRule>
    <cfRule type="expression" dxfId="9821" priority="2082">
      <formula>SEARCH("INTERROTTO",$M113)&gt;0</formula>
    </cfRule>
  </conditionalFormatting>
  <conditionalFormatting sqref="E112:F112 N112:S112">
    <cfRule type="expression" dxfId="9820" priority="2071">
      <formula>SEARCH("IN CORSO",$M112)&gt;0</formula>
    </cfRule>
    <cfRule type="expression" dxfId="9819" priority="2072">
      <formula>SEARCH("CHIUSO",$M112)&gt;0</formula>
    </cfRule>
    <cfRule type="expression" dxfId="9818" priority="2073">
      <formula>SEARCH("EMESSO",$M112)&gt;0</formula>
    </cfRule>
    <cfRule type="expression" dxfId="9817" priority="2074">
      <formula>SEARCH("RICHIESTO",$M112)&gt;0</formula>
    </cfRule>
    <cfRule type="expression" dxfId="9816" priority="2075">
      <formula>SEARCH("DA CHIUDERE",$M112)&gt;0</formula>
    </cfRule>
    <cfRule type="expression" dxfId="9815" priority="2076">
      <formula>SEARCH("INTERROTTO",$M112)&gt;0</formula>
    </cfRule>
  </conditionalFormatting>
  <conditionalFormatting sqref="G112">
    <cfRule type="expression" dxfId="9814" priority="2065">
      <formula>SEARCH("IN CORSO",$M112)&gt;0</formula>
    </cfRule>
    <cfRule type="expression" dxfId="9813" priority="2066">
      <formula>SEARCH("CHIUSO",$M112)&gt;0</formula>
    </cfRule>
    <cfRule type="expression" dxfId="9812" priority="2067">
      <formula>SEARCH("EMESSO",$M112)&gt;0</formula>
    </cfRule>
    <cfRule type="expression" dxfId="9811" priority="2068">
      <formula>SEARCH("RICHIESTO",$M112)&gt;0</formula>
    </cfRule>
    <cfRule type="expression" dxfId="9810" priority="2069">
      <formula>SEARCH("DA CHIUDERE",$M112)&gt;0</formula>
    </cfRule>
    <cfRule type="expression" dxfId="9809" priority="2070">
      <formula>SEARCH("INTERROTTO",$M112)&gt;0</formula>
    </cfRule>
  </conditionalFormatting>
  <conditionalFormatting sqref="M112">
    <cfRule type="expression" dxfId="9808" priority="2059">
      <formula>SEARCH("IN CORSO",$M112)&gt;0</formula>
    </cfRule>
    <cfRule type="expression" dxfId="9807" priority="2060">
      <formula>SEARCH("CHIUSO",$M112)&gt;0</formula>
    </cfRule>
    <cfRule type="expression" dxfId="9806" priority="2061">
      <formula>SEARCH("EMESSO",$M112)&gt;0</formula>
    </cfRule>
    <cfRule type="expression" dxfId="9805" priority="2062">
      <formula>SEARCH("RICHIESTO",$M112)&gt;0</formula>
    </cfRule>
    <cfRule type="expression" dxfId="9804" priority="2063">
      <formula>SEARCH("DA CHIUDERE",$M112)&gt;0</formula>
    </cfRule>
    <cfRule type="expression" dxfId="9803" priority="2064">
      <formula>SEARCH("INTERROTTO",$M112)&gt;0</formula>
    </cfRule>
  </conditionalFormatting>
  <conditionalFormatting sqref="E111:F111 N111:S111">
    <cfRule type="expression" dxfId="9802" priority="2053">
      <formula>SEARCH("IN CORSO",$M111)&gt;0</formula>
    </cfRule>
    <cfRule type="expression" dxfId="9801" priority="2054">
      <formula>SEARCH("CHIUSO",$M111)&gt;0</formula>
    </cfRule>
    <cfRule type="expression" dxfId="9800" priority="2055">
      <formula>SEARCH("EMESSO",$M111)&gt;0</formula>
    </cfRule>
    <cfRule type="expression" dxfId="9799" priority="2056">
      <formula>SEARCH("RICHIESTO",$M111)&gt;0</formula>
    </cfRule>
    <cfRule type="expression" dxfId="9798" priority="2057">
      <formula>SEARCH("DA CHIUDERE",$M111)&gt;0</formula>
    </cfRule>
    <cfRule type="expression" dxfId="9797" priority="2058">
      <formula>SEARCH("INTERROTTO",$M111)&gt;0</formula>
    </cfRule>
  </conditionalFormatting>
  <conditionalFormatting sqref="G111">
    <cfRule type="expression" dxfId="9796" priority="2047">
      <formula>SEARCH("IN CORSO",$M111)&gt;0</formula>
    </cfRule>
    <cfRule type="expression" dxfId="9795" priority="2048">
      <formula>SEARCH("CHIUSO",$M111)&gt;0</formula>
    </cfRule>
    <cfRule type="expression" dxfId="9794" priority="2049">
      <formula>SEARCH("EMESSO",$M111)&gt;0</formula>
    </cfRule>
    <cfRule type="expression" dxfId="9793" priority="2050">
      <formula>SEARCH("RICHIESTO",$M111)&gt;0</formula>
    </cfRule>
    <cfRule type="expression" dxfId="9792" priority="2051">
      <formula>SEARCH("DA CHIUDERE",$M111)&gt;0</formula>
    </cfRule>
    <cfRule type="expression" dxfId="9791" priority="2052">
      <formula>SEARCH("INTERROTTO",$M111)&gt;0</formula>
    </cfRule>
  </conditionalFormatting>
  <conditionalFormatting sqref="M111">
    <cfRule type="expression" dxfId="9790" priority="2041">
      <formula>SEARCH("IN CORSO",$M111)&gt;0</formula>
    </cfRule>
    <cfRule type="expression" dxfId="9789" priority="2042">
      <formula>SEARCH("CHIUSO",$M111)&gt;0</formula>
    </cfRule>
    <cfRule type="expression" dxfId="9788" priority="2043">
      <formula>SEARCH("EMESSO",$M111)&gt;0</formula>
    </cfRule>
    <cfRule type="expression" dxfId="9787" priority="2044">
      <formula>SEARCH("RICHIESTO",$M111)&gt;0</formula>
    </cfRule>
    <cfRule type="expression" dxfId="9786" priority="2045">
      <formula>SEARCH("DA CHIUDERE",$M111)&gt;0</formula>
    </cfRule>
    <cfRule type="expression" dxfId="9785" priority="2046">
      <formula>SEARCH("INTERROTTO",$M111)&gt;0</formula>
    </cfRule>
  </conditionalFormatting>
  <conditionalFormatting sqref="E110:F110 N110:S110">
    <cfRule type="expression" dxfId="9784" priority="2035">
      <formula>SEARCH("IN CORSO",$M110)&gt;0</formula>
    </cfRule>
    <cfRule type="expression" dxfId="9783" priority="2036">
      <formula>SEARCH("CHIUSO",$M110)&gt;0</formula>
    </cfRule>
    <cfRule type="expression" dxfId="9782" priority="2037">
      <formula>SEARCH("EMESSO",$M110)&gt;0</formula>
    </cfRule>
    <cfRule type="expression" dxfId="9781" priority="2038">
      <formula>SEARCH("RICHIESTO",$M110)&gt;0</formula>
    </cfRule>
    <cfRule type="expression" dxfId="9780" priority="2039">
      <formula>SEARCH("DA CHIUDERE",$M110)&gt;0</formula>
    </cfRule>
    <cfRule type="expression" dxfId="9779" priority="2040">
      <formula>SEARCH("INTERROTTO",$M110)&gt;0</formula>
    </cfRule>
  </conditionalFormatting>
  <conditionalFormatting sqref="G110">
    <cfRule type="expression" dxfId="9778" priority="2029">
      <formula>SEARCH("IN CORSO",$M110)&gt;0</formula>
    </cfRule>
    <cfRule type="expression" dxfId="9777" priority="2030">
      <formula>SEARCH("CHIUSO",$M110)&gt;0</formula>
    </cfRule>
    <cfRule type="expression" dxfId="9776" priority="2031">
      <formula>SEARCH("EMESSO",$M110)&gt;0</formula>
    </cfRule>
    <cfRule type="expression" dxfId="9775" priority="2032">
      <formula>SEARCH("RICHIESTO",$M110)&gt;0</formula>
    </cfRule>
    <cfRule type="expression" dxfId="9774" priority="2033">
      <formula>SEARCH("DA CHIUDERE",$M110)&gt;0</formula>
    </cfRule>
    <cfRule type="expression" dxfId="9773" priority="2034">
      <formula>SEARCH("INTERROTTO",$M110)&gt;0</formula>
    </cfRule>
  </conditionalFormatting>
  <conditionalFormatting sqref="M110">
    <cfRule type="expression" dxfId="9772" priority="2023">
      <formula>SEARCH("IN CORSO",$M110)&gt;0</formula>
    </cfRule>
    <cfRule type="expression" dxfId="9771" priority="2024">
      <formula>SEARCH("CHIUSO",$M110)&gt;0</formula>
    </cfRule>
    <cfRule type="expression" dxfId="9770" priority="2025">
      <formula>SEARCH("EMESSO",$M110)&gt;0</formula>
    </cfRule>
    <cfRule type="expression" dxfId="9769" priority="2026">
      <formula>SEARCH("RICHIESTO",$M110)&gt;0</formula>
    </cfRule>
    <cfRule type="expression" dxfId="9768" priority="2027">
      <formula>SEARCH("DA CHIUDERE",$M110)&gt;0</formula>
    </cfRule>
    <cfRule type="expression" dxfId="9767" priority="2028">
      <formula>SEARCH("INTERROTTO",$M110)&gt;0</formula>
    </cfRule>
  </conditionalFormatting>
  <conditionalFormatting sqref="E109:F109 N109:S109">
    <cfRule type="expression" dxfId="9766" priority="2017">
      <formula>SEARCH("IN CORSO",$M109)&gt;0</formula>
    </cfRule>
    <cfRule type="expression" dxfId="9765" priority="2018">
      <formula>SEARCH("CHIUSO",$M109)&gt;0</formula>
    </cfRule>
    <cfRule type="expression" dxfId="9764" priority="2019">
      <formula>SEARCH("EMESSO",$M109)&gt;0</formula>
    </cfRule>
    <cfRule type="expression" dxfId="9763" priority="2020">
      <formula>SEARCH("RICHIESTO",$M109)&gt;0</formula>
    </cfRule>
    <cfRule type="expression" dxfId="9762" priority="2021">
      <formula>SEARCH("DA CHIUDERE",$M109)&gt;0</formula>
    </cfRule>
    <cfRule type="expression" dxfId="9761" priority="2022">
      <formula>SEARCH("INTERROTTO",$M109)&gt;0</formula>
    </cfRule>
  </conditionalFormatting>
  <conditionalFormatting sqref="G109">
    <cfRule type="expression" dxfId="9760" priority="2011">
      <formula>SEARCH("IN CORSO",$M109)&gt;0</formula>
    </cfRule>
    <cfRule type="expression" dxfId="9759" priority="2012">
      <formula>SEARCH("CHIUSO",$M109)&gt;0</formula>
    </cfRule>
    <cfRule type="expression" dxfId="9758" priority="2013">
      <formula>SEARCH("EMESSO",$M109)&gt;0</formula>
    </cfRule>
    <cfRule type="expression" dxfId="9757" priority="2014">
      <formula>SEARCH("RICHIESTO",$M109)&gt;0</formula>
    </cfRule>
    <cfRule type="expression" dxfId="9756" priority="2015">
      <formula>SEARCH("DA CHIUDERE",$M109)&gt;0</formula>
    </cfRule>
    <cfRule type="expression" dxfId="9755" priority="2016">
      <formula>SEARCH("INTERROTTO",$M109)&gt;0</formula>
    </cfRule>
  </conditionalFormatting>
  <conditionalFormatting sqref="M109">
    <cfRule type="expression" dxfId="9754" priority="2005">
      <formula>SEARCH("IN CORSO",$M109)&gt;0</formula>
    </cfRule>
    <cfRule type="expression" dxfId="9753" priority="2006">
      <formula>SEARCH("CHIUSO",$M109)&gt;0</formula>
    </cfRule>
    <cfRule type="expression" dxfId="9752" priority="2007">
      <formula>SEARCH("EMESSO",$M109)&gt;0</formula>
    </cfRule>
    <cfRule type="expression" dxfId="9751" priority="2008">
      <formula>SEARCH("RICHIESTO",$M109)&gt;0</formula>
    </cfRule>
    <cfRule type="expression" dxfId="9750" priority="2009">
      <formula>SEARCH("DA CHIUDERE",$M109)&gt;0</formula>
    </cfRule>
    <cfRule type="expression" dxfId="9749" priority="2010">
      <formula>SEARCH("INTERROTTO",$M109)&gt;0</formula>
    </cfRule>
  </conditionalFormatting>
  <conditionalFormatting sqref="E108:F108 N108:S108">
    <cfRule type="expression" dxfId="9748" priority="1999">
      <formula>SEARCH("IN CORSO",$M108)&gt;0</formula>
    </cfRule>
    <cfRule type="expression" dxfId="9747" priority="2000">
      <formula>SEARCH("CHIUSO",$M108)&gt;0</formula>
    </cfRule>
    <cfRule type="expression" dxfId="9746" priority="2001">
      <formula>SEARCH("EMESSO",$M108)&gt;0</formula>
    </cfRule>
    <cfRule type="expression" dxfId="9745" priority="2002">
      <formula>SEARCH("RICHIESTO",$M108)&gt;0</formula>
    </cfRule>
    <cfRule type="expression" dxfId="9744" priority="2003">
      <formula>SEARCH("DA CHIUDERE",$M108)&gt;0</formula>
    </cfRule>
    <cfRule type="expression" dxfId="9743" priority="2004">
      <formula>SEARCH("INTERROTTO",$M108)&gt;0</formula>
    </cfRule>
  </conditionalFormatting>
  <conditionalFormatting sqref="G108">
    <cfRule type="expression" dxfId="9742" priority="1993">
      <formula>SEARCH("IN CORSO",$M108)&gt;0</formula>
    </cfRule>
    <cfRule type="expression" dxfId="9741" priority="1994">
      <formula>SEARCH("CHIUSO",$M108)&gt;0</formula>
    </cfRule>
    <cfRule type="expression" dxfId="9740" priority="1995">
      <formula>SEARCH("EMESSO",$M108)&gt;0</formula>
    </cfRule>
    <cfRule type="expression" dxfId="9739" priority="1996">
      <formula>SEARCH("RICHIESTO",$M108)&gt;0</formula>
    </cfRule>
    <cfRule type="expression" dxfId="9738" priority="1997">
      <formula>SEARCH("DA CHIUDERE",$M108)&gt;0</formula>
    </cfRule>
    <cfRule type="expression" dxfId="9737" priority="1998">
      <formula>SEARCH("INTERROTTO",$M108)&gt;0</formula>
    </cfRule>
  </conditionalFormatting>
  <conditionalFormatting sqref="M108">
    <cfRule type="expression" dxfId="9736" priority="1987">
      <formula>SEARCH("IN CORSO",$M108)&gt;0</formula>
    </cfRule>
    <cfRule type="expression" dxfId="9735" priority="1988">
      <formula>SEARCH("CHIUSO",$M108)&gt;0</formula>
    </cfRule>
    <cfRule type="expression" dxfId="9734" priority="1989">
      <formula>SEARCH("EMESSO",$M108)&gt;0</formula>
    </cfRule>
    <cfRule type="expression" dxfId="9733" priority="1990">
      <formula>SEARCH("RICHIESTO",$M108)&gt;0</formula>
    </cfRule>
    <cfRule type="expression" dxfId="9732" priority="1991">
      <formula>SEARCH("DA CHIUDERE",$M108)&gt;0</formula>
    </cfRule>
    <cfRule type="expression" dxfId="9731" priority="1992">
      <formula>SEARCH("INTERROTTO",$M108)&gt;0</formula>
    </cfRule>
  </conditionalFormatting>
  <conditionalFormatting sqref="E107:F107 N107:S107">
    <cfRule type="expression" dxfId="9730" priority="1981">
      <formula>SEARCH("IN CORSO",$M107)&gt;0</formula>
    </cfRule>
    <cfRule type="expression" dxfId="9729" priority="1982">
      <formula>SEARCH("CHIUSO",$M107)&gt;0</formula>
    </cfRule>
    <cfRule type="expression" dxfId="9728" priority="1983">
      <formula>SEARCH("EMESSO",$M107)&gt;0</formula>
    </cfRule>
    <cfRule type="expression" dxfId="9727" priority="1984">
      <formula>SEARCH("RICHIESTO",$M107)&gt;0</formula>
    </cfRule>
    <cfRule type="expression" dxfId="9726" priority="1985">
      <formula>SEARCH("DA CHIUDERE",$M107)&gt;0</formula>
    </cfRule>
    <cfRule type="expression" dxfId="9725" priority="1986">
      <formula>SEARCH("INTERROTTO",$M107)&gt;0</formula>
    </cfRule>
  </conditionalFormatting>
  <conditionalFormatting sqref="G107">
    <cfRule type="expression" dxfId="9724" priority="1975">
      <formula>SEARCH("IN CORSO",$M107)&gt;0</formula>
    </cfRule>
    <cfRule type="expression" dxfId="9723" priority="1976">
      <formula>SEARCH("CHIUSO",$M107)&gt;0</formula>
    </cfRule>
    <cfRule type="expression" dxfId="9722" priority="1977">
      <formula>SEARCH("EMESSO",$M107)&gt;0</formula>
    </cfRule>
    <cfRule type="expression" dxfId="9721" priority="1978">
      <formula>SEARCH("RICHIESTO",$M107)&gt;0</formula>
    </cfRule>
    <cfRule type="expression" dxfId="9720" priority="1979">
      <formula>SEARCH("DA CHIUDERE",$M107)&gt;0</formula>
    </cfRule>
    <cfRule type="expression" dxfId="9719" priority="1980">
      <formula>SEARCH("INTERROTTO",$M107)&gt;0</formula>
    </cfRule>
  </conditionalFormatting>
  <conditionalFormatting sqref="M107">
    <cfRule type="expression" dxfId="9718" priority="1969">
      <formula>SEARCH("IN CORSO",$M107)&gt;0</formula>
    </cfRule>
    <cfRule type="expression" dxfId="9717" priority="1970">
      <formula>SEARCH("CHIUSO",$M107)&gt;0</formula>
    </cfRule>
    <cfRule type="expression" dxfId="9716" priority="1971">
      <formula>SEARCH("EMESSO",$M107)&gt;0</formula>
    </cfRule>
    <cfRule type="expression" dxfId="9715" priority="1972">
      <formula>SEARCH("RICHIESTO",$M107)&gt;0</formula>
    </cfRule>
    <cfRule type="expression" dxfId="9714" priority="1973">
      <formula>SEARCH("DA CHIUDERE",$M107)&gt;0</formula>
    </cfRule>
    <cfRule type="expression" dxfId="9713" priority="1974">
      <formula>SEARCH("INTERROTTO",$M107)&gt;0</formula>
    </cfRule>
  </conditionalFormatting>
  <conditionalFormatting sqref="E106:F106 N106:S106">
    <cfRule type="expression" dxfId="9712" priority="1963">
      <formula>SEARCH("IN CORSO",$M106)&gt;0</formula>
    </cfRule>
    <cfRule type="expression" dxfId="9711" priority="1964">
      <formula>SEARCH("CHIUSO",$M106)&gt;0</formula>
    </cfRule>
    <cfRule type="expression" dxfId="9710" priority="1965">
      <formula>SEARCH("EMESSO",$M106)&gt;0</formula>
    </cfRule>
    <cfRule type="expression" dxfId="9709" priority="1966">
      <formula>SEARCH("RICHIESTO",$M106)&gt;0</formula>
    </cfRule>
    <cfRule type="expression" dxfId="9708" priority="1967">
      <formula>SEARCH("DA CHIUDERE",$M106)&gt;0</formula>
    </cfRule>
    <cfRule type="expression" dxfId="9707" priority="1968">
      <formula>SEARCH("INTERROTTO",$M106)&gt;0</formula>
    </cfRule>
  </conditionalFormatting>
  <conditionalFormatting sqref="G106">
    <cfRule type="expression" dxfId="9706" priority="1957">
      <formula>SEARCH("IN CORSO",$M106)&gt;0</formula>
    </cfRule>
    <cfRule type="expression" dxfId="9705" priority="1958">
      <formula>SEARCH("CHIUSO",$M106)&gt;0</formula>
    </cfRule>
    <cfRule type="expression" dxfId="9704" priority="1959">
      <formula>SEARCH("EMESSO",$M106)&gt;0</formula>
    </cfRule>
    <cfRule type="expression" dxfId="9703" priority="1960">
      <formula>SEARCH("RICHIESTO",$M106)&gt;0</formula>
    </cfRule>
    <cfRule type="expression" dxfId="9702" priority="1961">
      <formula>SEARCH("DA CHIUDERE",$M106)&gt;0</formula>
    </cfRule>
    <cfRule type="expression" dxfId="9701" priority="1962">
      <formula>SEARCH("INTERROTTO",$M106)&gt;0</formula>
    </cfRule>
  </conditionalFormatting>
  <conditionalFormatting sqref="M106">
    <cfRule type="expression" dxfId="9700" priority="1951">
      <formula>SEARCH("IN CORSO",$M106)&gt;0</formula>
    </cfRule>
    <cfRule type="expression" dxfId="9699" priority="1952">
      <formula>SEARCH("CHIUSO",$M106)&gt;0</formula>
    </cfRule>
    <cfRule type="expression" dxfId="9698" priority="1953">
      <formula>SEARCH("EMESSO",$M106)&gt;0</formula>
    </cfRule>
    <cfRule type="expression" dxfId="9697" priority="1954">
      <formula>SEARCH("RICHIESTO",$M106)&gt;0</formula>
    </cfRule>
    <cfRule type="expression" dxfId="9696" priority="1955">
      <formula>SEARCH("DA CHIUDERE",$M106)&gt;0</formula>
    </cfRule>
    <cfRule type="expression" dxfId="9695" priority="1956">
      <formula>SEARCH("INTERROTTO",$M106)&gt;0</formula>
    </cfRule>
  </conditionalFormatting>
  <conditionalFormatting sqref="E105:F105 N105:S105">
    <cfRule type="expression" dxfId="9694" priority="1945">
      <formula>SEARCH("IN CORSO",$M105)&gt;0</formula>
    </cfRule>
    <cfRule type="expression" dxfId="9693" priority="1946">
      <formula>SEARCH("CHIUSO",$M105)&gt;0</formula>
    </cfRule>
    <cfRule type="expression" dxfId="9692" priority="1947">
      <formula>SEARCH("EMESSO",$M105)&gt;0</formula>
    </cfRule>
    <cfRule type="expression" dxfId="9691" priority="1948">
      <formula>SEARCH("RICHIESTO",$M105)&gt;0</formula>
    </cfRule>
    <cfRule type="expression" dxfId="9690" priority="1949">
      <formula>SEARCH("DA CHIUDERE",$M105)&gt;0</formula>
    </cfRule>
    <cfRule type="expression" dxfId="9689" priority="1950">
      <formula>SEARCH("INTERROTTO",$M105)&gt;0</formula>
    </cfRule>
  </conditionalFormatting>
  <conditionalFormatting sqref="G105">
    <cfRule type="expression" dxfId="9688" priority="1939">
      <formula>SEARCH("IN CORSO",$M105)&gt;0</formula>
    </cfRule>
    <cfRule type="expression" dxfId="9687" priority="1940">
      <formula>SEARCH("CHIUSO",$M105)&gt;0</formula>
    </cfRule>
    <cfRule type="expression" dxfId="9686" priority="1941">
      <formula>SEARCH("EMESSO",$M105)&gt;0</formula>
    </cfRule>
    <cfRule type="expression" dxfId="9685" priority="1942">
      <formula>SEARCH("RICHIESTO",$M105)&gt;0</formula>
    </cfRule>
    <cfRule type="expression" dxfId="9684" priority="1943">
      <formula>SEARCH("DA CHIUDERE",$M105)&gt;0</formula>
    </cfRule>
    <cfRule type="expression" dxfId="9683" priority="1944">
      <formula>SEARCH("INTERROTTO",$M105)&gt;0</formula>
    </cfRule>
  </conditionalFormatting>
  <conditionalFormatting sqref="M105">
    <cfRule type="expression" dxfId="9682" priority="1933">
      <formula>SEARCH("IN CORSO",$M105)&gt;0</formula>
    </cfRule>
    <cfRule type="expression" dxfId="9681" priority="1934">
      <formula>SEARCH("CHIUSO",$M105)&gt;0</formula>
    </cfRule>
    <cfRule type="expression" dxfId="9680" priority="1935">
      <formula>SEARCH("EMESSO",$M105)&gt;0</formula>
    </cfRule>
    <cfRule type="expression" dxfId="9679" priority="1936">
      <formula>SEARCH("RICHIESTO",$M105)&gt;0</formula>
    </cfRule>
    <cfRule type="expression" dxfId="9678" priority="1937">
      <formula>SEARCH("DA CHIUDERE",$M105)&gt;0</formula>
    </cfRule>
    <cfRule type="expression" dxfId="9677" priority="1938">
      <formula>SEARCH("INTERROTTO",$M105)&gt;0</formula>
    </cfRule>
  </conditionalFormatting>
  <conditionalFormatting sqref="E104:F104 N104:S104">
    <cfRule type="expression" dxfId="9676" priority="1927">
      <formula>SEARCH("IN CORSO",$M104)&gt;0</formula>
    </cfRule>
    <cfRule type="expression" dxfId="9675" priority="1928">
      <formula>SEARCH("CHIUSO",$M104)&gt;0</formula>
    </cfRule>
    <cfRule type="expression" dxfId="9674" priority="1929">
      <formula>SEARCH("EMESSO",$M104)&gt;0</formula>
    </cfRule>
    <cfRule type="expression" dxfId="9673" priority="1930">
      <formula>SEARCH("RICHIESTO",$M104)&gt;0</formula>
    </cfRule>
    <cfRule type="expression" dxfId="9672" priority="1931">
      <formula>SEARCH("DA CHIUDERE",$M104)&gt;0</formula>
    </cfRule>
    <cfRule type="expression" dxfId="9671" priority="1932">
      <formula>SEARCH("INTERROTTO",$M104)&gt;0</formula>
    </cfRule>
  </conditionalFormatting>
  <conditionalFormatting sqref="G104">
    <cfRule type="expression" dxfId="9670" priority="1921">
      <formula>SEARCH("IN CORSO",$M104)&gt;0</formula>
    </cfRule>
    <cfRule type="expression" dxfId="9669" priority="1922">
      <formula>SEARCH("CHIUSO",$M104)&gt;0</formula>
    </cfRule>
    <cfRule type="expression" dxfId="9668" priority="1923">
      <formula>SEARCH("EMESSO",$M104)&gt;0</formula>
    </cfRule>
    <cfRule type="expression" dxfId="9667" priority="1924">
      <formula>SEARCH("RICHIESTO",$M104)&gt;0</formula>
    </cfRule>
    <cfRule type="expression" dxfId="9666" priority="1925">
      <formula>SEARCH("DA CHIUDERE",$M104)&gt;0</formula>
    </cfRule>
    <cfRule type="expression" dxfId="9665" priority="1926">
      <formula>SEARCH("INTERROTTO",$M104)&gt;0</formula>
    </cfRule>
  </conditionalFormatting>
  <conditionalFormatting sqref="M104">
    <cfRule type="expression" dxfId="9664" priority="1915">
      <formula>SEARCH("IN CORSO",$M104)&gt;0</formula>
    </cfRule>
    <cfRule type="expression" dxfId="9663" priority="1916">
      <formula>SEARCH("CHIUSO",$M104)&gt;0</formula>
    </cfRule>
    <cfRule type="expression" dxfId="9662" priority="1917">
      <formula>SEARCH("EMESSO",$M104)&gt;0</formula>
    </cfRule>
    <cfRule type="expression" dxfId="9661" priority="1918">
      <formula>SEARCH("RICHIESTO",$M104)&gt;0</formula>
    </cfRule>
    <cfRule type="expression" dxfId="9660" priority="1919">
      <formula>SEARCH("DA CHIUDERE",$M104)&gt;0</formula>
    </cfRule>
    <cfRule type="expression" dxfId="9659" priority="1920">
      <formula>SEARCH("INTERROTTO",$M104)&gt;0</formula>
    </cfRule>
  </conditionalFormatting>
  <conditionalFormatting sqref="E103:F103 N103:S103">
    <cfRule type="expression" dxfId="9658" priority="1909">
      <formula>SEARCH("IN CORSO",$M103)&gt;0</formula>
    </cfRule>
    <cfRule type="expression" dxfId="9657" priority="1910">
      <formula>SEARCH("CHIUSO",$M103)&gt;0</formula>
    </cfRule>
    <cfRule type="expression" dxfId="9656" priority="1911">
      <formula>SEARCH("EMESSO",$M103)&gt;0</formula>
    </cfRule>
    <cfRule type="expression" dxfId="9655" priority="1912">
      <formula>SEARCH("RICHIESTO",$M103)&gt;0</formula>
    </cfRule>
    <cfRule type="expression" dxfId="9654" priority="1913">
      <formula>SEARCH("DA CHIUDERE",$M103)&gt;0</formula>
    </cfRule>
    <cfRule type="expression" dxfId="9653" priority="1914">
      <formula>SEARCH("INTERROTTO",$M103)&gt;0</formula>
    </cfRule>
  </conditionalFormatting>
  <conditionalFormatting sqref="G103">
    <cfRule type="expression" dxfId="9652" priority="1903">
      <formula>SEARCH("IN CORSO",$M103)&gt;0</formula>
    </cfRule>
    <cfRule type="expression" dxfId="9651" priority="1904">
      <formula>SEARCH("CHIUSO",$M103)&gt;0</formula>
    </cfRule>
    <cfRule type="expression" dxfId="9650" priority="1905">
      <formula>SEARCH("EMESSO",$M103)&gt;0</formula>
    </cfRule>
    <cfRule type="expression" dxfId="9649" priority="1906">
      <formula>SEARCH("RICHIESTO",$M103)&gt;0</formula>
    </cfRule>
    <cfRule type="expression" dxfId="9648" priority="1907">
      <formula>SEARCH("DA CHIUDERE",$M103)&gt;0</formula>
    </cfRule>
    <cfRule type="expression" dxfId="9647" priority="1908">
      <formula>SEARCH("INTERROTTO",$M103)&gt;0</formula>
    </cfRule>
  </conditionalFormatting>
  <conditionalFormatting sqref="M103">
    <cfRule type="expression" dxfId="9646" priority="1897">
      <formula>SEARCH("IN CORSO",$M103)&gt;0</formula>
    </cfRule>
    <cfRule type="expression" dxfId="9645" priority="1898">
      <formula>SEARCH("CHIUSO",$M103)&gt;0</formula>
    </cfRule>
    <cfRule type="expression" dxfId="9644" priority="1899">
      <formula>SEARCH("EMESSO",$M103)&gt;0</formula>
    </cfRule>
    <cfRule type="expression" dxfId="9643" priority="1900">
      <formula>SEARCH("RICHIESTO",$M103)&gt;0</formula>
    </cfRule>
    <cfRule type="expression" dxfId="9642" priority="1901">
      <formula>SEARCH("DA CHIUDERE",$M103)&gt;0</formula>
    </cfRule>
    <cfRule type="expression" dxfId="9641" priority="1902">
      <formula>SEARCH("INTERROTTO",$M103)&gt;0</formula>
    </cfRule>
  </conditionalFormatting>
  <conditionalFormatting sqref="E102:F102 N102:S102">
    <cfRule type="expression" dxfId="9640" priority="1891">
      <formula>SEARCH("IN CORSO",$M102)&gt;0</formula>
    </cfRule>
    <cfRule type="expression" dxfId="9639" priority="1892">
      <formula>SEARCH("CHIUSO",$M102)&gt;0</formula>
    </cfRule>
    <cfRule type="expression" dxfId="9638" priority="1893">
      <formula>SEARCH("EMESSO",$M102)&gt;0</formula>
    </cfRule>
    <cfRule type="expression" dxfId="9637" priority="1894">
      <formula>SEARCH("RICHIESTO",$M102)&gt;0</formula>
    </cfRule>
    <cfRule type="expression" dxfId="9636" priority="1895">
      <formula>SEARCH("DA CHIUDERE",$M102)&gt;0</formula>
    </cfRule>
    <cfRule type="expression" dxfId="9635" priority="1896">
      <formula>SEARCH("INTERROTTO",$M102)&gt;0</formula>
    </cfRule>
  </conditionalFormatting>
  <conditionalFormatting sqref="G102">
    <cfRule type="expression" dxfId="9634" priority="1885">
      <formula>SEARCH("IN CORSO",$M102)&gt;0</formula>
    </cfRule>
    <cfRule type="expression" dxfId="9633" priority="1886">
      <formula>SEARCH("CHIUSO",$M102)&gt;0</formula>
    </cfRule>
    <cfRule type="expression" dxfId="9632" priority="1887">
      <formula>SEARCH("EMESSO",$M102)&gt;0</formula>
    </cfRule>
    <cfRule type="expression" dxfId="9631" priority="1888">
      <formula>SEARCH("RICHIESTO",$M102)&gt;0</formula>
    </cfRule>
    <cfRule type="expression" dxfId="9630" priority="1889">
      <formula>SEARCH("DA CHIUDERE",$M102)&gt;0</formula>
    </cfRule>
    <cfRule type="expression" dxfId="9629" priority="1890">
      <formula>SEARCH("INTERROTTO",$M102)&gt;0</formula>
    </cfRule>
  </conditionalFormatting>
  <conditionalFormatting sqref="M102">
    <cfRule type="expression" dxfId="9628" priority="1879">
      <formula>SEARCH("IN CORSO",$M102)&gt;0</formula>
    </cfRule>
    <cfRule type="expression" dxfId="9627" priority="1880">
      <formula>SEARCH("CHIUSO",$M102)&gt;0</formula>
    </cfRule>
    <cfRule type="expression" dxfId="9626" priority="1881">
      <formula>SEARCH("EMESSO",$M102)&gt;0</formula>
    </cfRule>
    <cfRule type="expression" dxfId="9625" priority="1882">
      <formula>SEARCH("RICHIESTO",$M102)&gt;0</formula>
    </cfRule>
    <cfRule type="expression" dxfId="9624" priority="1883">
      <formula>SEARCH("DA CHIUDERE",$M102)&gt;0</formula>
    </cfRule>
    <cfRule type="expression" dxfId="9623" priority="1884">
      <formula>SEARCH("INTERROTTO",$M102)&gt;0</formula>
    </cfRule>
  </conditionalFormatting>
  <conditionalFormatting sqref="E101:F101 N101:S101">
    <cfRule type="expression" dxfId="9622" priority="1873">
      <formula>SEARCH("IN CORSO",$M101)&gt;0</formula>
    </cfRule>
    <cfRule type="expression" dxfId="9621" priority="1874">
      <formula>SEARCH("CHIUSO",$M101)&gt;0</formula>
    </cfRule>
    <cfRule type="expression" dxfId="9620" priority="1875">
      <formula>SEARCH("EMESSO",$M101)&gt;0</formula>
    </cfRule>
    <cfRule type="expression" dxfId="9619" priority="1876">
      <formula>SEARCH("RICHIESTO",$M101)&gt;0</formula>
    </cfRule>
    <cfRule type="expression" dxfId="9618" priority="1877">
      <formula>SEARCH("DA CHIUDERE",$M101)&gt;0</formula>
    </cfRule>
    <cfRule type="expression" dxfId="9617" priority="1878">
      <formula>SEARCH("INTERROTTO",$M101)&gt;0</formula>
    </cfRule>
  </conditionalFormatting>
  <conditionalFormatting sqref="G101">
    <cfRule type="expression" dxfId="9616" priority="1867">
      <formula>SEARCH("IN CORSO",$M101)&gt;0</formula>
    </cfRule>
    <cfRule type="expression" dxfId="9615" priority="1868">
      <formula>SEARCH("CHIUSO",$M101)&gt;0</formula>
    </cfRule>
    <cfRule type="expression" dxfId="9614" priority="1869">
      <formula>SEARCH("EMESSO",$M101)&gt;0</formula>
    </cfRule>
    <cfRule type="expression" dxfId="9613" priority="1870">
      <formula>SEARCH("RICHIESTO",$M101)&gt;0</formula>
    </cfRule>
    <cfRule type="expression" dxfId="9612" priority="1871">
      <formula>SEARCH("DA CHIUDERE",$M101)&gt;0</formula>
    </cfRule>
    <cfRule type="expression" dxfId="9611" priority="1872">
      <formula>SEARCH("INTERROTTO",$M101)&gt;0</formula>
    </cfRule>
  </conditionalFormatting>
  <conditionalFormatting sqref="M101">
    <cfRule type="expression" dxfId="9610" priority="1861">
      <formula>SEARCH("IN CORSO",$M101)&gt;0</formula>
    </cfRule>
    <cfRule type="expression" dxfId="9609" priority="1862">
      <formula>SEARCH("CHIUSO",$M101)&gt;0</formula>
    </cfRule>
    <cfRule type="expression" dxfId="9608" priority="1863">
      <formula>SEARCH("EMESSO",$M101)&gt;0</formula>
    </cfRule>
    <cfRule type="expression" dxfId="9607" priority="1864">
      <formula>SEARCH("RICHIESTO",$M101)&gt;0</formula>
    </cfRule>
    <cfRule type="expression" dxfId="9606" priority="1865">
      <formula>SEARCH("DA CHIUDERE",$M101)&gt;0</formula>
    </cfRule>
    <cfRule type="expression" dxfId="9605" priority="1866">
      <formula>SEARCH("INTERROTTO",$M101)&gt;0</formula>
    </cfRule>
  </conditionalFormatting>
  <conditionalFormatting sqref="E100:F100 N100:S100">
    <cfRule type="expression" dxfId="9604" priority="1855">
      <formula>SEARCH("IN CORSO",$M100)&gt;0</formula>
    </cfRule>
    <cfRule type="expression" dxfId="9603" priority="1856">
      <formula>SEARCH("CHIUSO",$M100)&gt;0</formula>
    </cfRule>
    <cfRule type="expression" dxfId="9602" priority="1857">
      <formula>SEARCH("EMESSO",$M100)&gt;0</formula>
    </cfRule>
    <cfRule type="expression" dxfId="9601" priority="1858">
      <formula>SEARCH("RICHIESTO",$M100)&gt;0</formula>
    </cfRule>
    <cfRule type="expression" dxfId="9600" priority="1859">
      <formula>SEARCH("DA CHIUDERE",$M100)&gt;0</formula>
    </cfRule>
    <cfRule type="expression" dxfId="9599" priority="1860">
      <formula>SEARCH("INTERROTTO",$M100)&gt;0</formula>
    </cfRule>
  </conditionalFormatting>
  <conditionalFormatting sqref="G100">
    <cfRule type="expression" dxfId="9598" priority="1849">
      <formula>SEARCH("IN CORSO",$M100)&gt;0</formula>
    </cfRule>
    <cfRule type="expression" dxfId="9597" priority="1850">
      <formula>SEARCH("CHIUSO",$M100)&gt;0</formula>
    </cfRule>
    <cfRule type="expression" dxfId="9596" priority="1851">
      <formula>SEARCH("EMESSO",$M100)&gt;0</formula>
    </cfRule>
    <cfRule type="expression" dxfId="9595" priority="1852">
      <formula>SEARCH("RICHIESTO",$M100)&gt;0</formula>
    </cfRule>
    <cfRule type="expression" dxfId="9594" priority="1853">
      <formula>SEARCH("DA CHIUDERE",$M100)&gt;0</formula>
    </cfRule>
    <cfRule type="expression" dxfId="9593" priority="1854">
      <formula>SEARCH("INTERROTTO",$M100)&gt;0</formula>
    </cfRule>
  </conditionalFormatting>
  <conditionalFormatting sqref="M100">
    <cfRule type="expression" dxfId="9592" priority="1843">
      <formula>SEARCH("IN CORSO",$M100)&gt;0</formula>
    </cfRule>
    <cfRule type="expression" dxfId="9591" priority="1844">
      <formula>SEARCH("CHIUSO",$M100)&gt;0</formula>
    </cfRule>
    <cfRule type="expression" dxfId="9590" priority="1845">
      <formula>SEARCH("EMESSO",$M100)&gt;0</formula>
    </cfRule>
    <cfRule type="expression" dxfId="9589" priority="1846">
      <formula>SEARCH("RICHIESTO",$M100)&gt;0</formula>
    </cfRule>
    <cfRule type="expression" dxfId="9588" priority="1847">
      <formula>SEARCH("DA CHIUDERE",$M100)&gt;0</formula>
    </cfRule>
    <cfRule type="expression" dxfId="9587" priority="1848">
      <formula>SEARCH("INTERROTTO",$M100)&gt;0</formula>
    </cfRule>
  </conditionalFormatting>
  <conditionalFormatting sqref="E99:F99 N99:S99">
    <cfRule type="expression" dxfId="9586" priority="1837">
      <formula>SEARCH("IN CORSO",$M99)&gt;0</formula>
    </cfRule>
    <cfRule type="expression" dxfId="9585" priority="1838">
      <formula>SEARCH("CHIUSO",$M99)&gt;0</formula>
    </cfRule>
    <cfRule type="expression" dxfId="9584" priority="1839">
      <formula>SEARCH("EMESSO",$M99)&gt;0</formula>
    </cfRule>
    <cfRule type="expression" dxfId="9583" priority="1840">
      <formula>SEARCH("RICHIESTO",$M99)&gt;0</formula>
    </cfRule>
    <cfRule type="expression" dxfId="9582" priority="1841">
      <formula>SEARCH("DA CHIUDERE",$M99)&gt;0</formula>
    </cfRule>
    <cfRule type="expression" dxfId="9581" priority="1842">
      <formula>SEARCH("INTERROTTO",$M99)&gt;0</formula>
    </cfRule>
  </conditionalFormatting>
  <conditionalFormatting sqref="G99">
    <cfRule type="expression" dxfId="9580" priority="1831">
      <formula>SEARCH("IN CORSO",$M99)&gt;0</formula>
    </cfRule>
    <cfRule type="expression" dxfId="9579" priority="1832">
      <formula>SEARCH("CHIUSO",$M99)&gt;0</formula>
    </cfRule>
    <cfRule type="expression" dxfId="9578" priority="1833">
      <formula>SEARCH("EMESSO",$M99)&gt;0</formula>
    </cfRule>
    <cfRule type="expression" dxfId="9577" priority="1834">
      <formula>SEARCH("RICHIESTO",$M99)&gt;0</formula>
    </cfRule>
    <cfRule type="expression" dxfId="9576" priority="1835">
      <formula>SEARCH("DA CHIUDERE",$M99)&gt;0</formula>
    </cfRule>
    <cfRule type="expression" dxfId="9575" priority="1836">
      <formula>SEARCH("INTERROTTO",$M99)&gt;0</formula>
    </cfRule>
  </conditionalFormatting>
  <conditionalFormatting sqref="M99">
    <cfRule type="expression" dxfId="9574" priority="1825">
      <formula>SEARCH("IN CORSO",$M99)&gt;0</formula>
    </cfRule>
    <cfRule type="expression" dxfId="9573" priority="1826">
      <formula>SEARCH("CHIUSO",$M99)&gt;0</formula>
    </cfRule>
    <cfRule type="expression" dxfId="9572" priority="1827">
      <formula>SEARCH("EMESSO",$M99)&gt;0</formula>
    </cfRule>
    <cfRule type="expression" dxfId="9571" priority="1828">
      <formula>SEARCH("RICHIESTO",$M99)&gt;0</formula>
    </cfRule>
    <cfRule type="expression" dxfId="9570" priority="1829">
      <formula>SEARCH("DA CHIUDERE",$M99)&gt;0</formula>
    </cfRule>
    <cfRule type="expression" dxfId="9569" priority="1830">
      <formula>SEARCH("INTERROTTO",$M99)&gt;0</formula>
    </cfRule>
  </conditionalFormatting>
  <conditionalFormatting sqref="E98:F98 N98:S98">
    <cfRule type="expression" dxfId="9568" priority="1819">
      <formula>SEARCH("IN CORSO",$M98)&gt;0</formula>
    </cfRule>
    <cfRule type="expression" dxfId="9567" priority="1820">
      <formula>SEARCH("CHIUSO",$M98)&gt;0</formula>
    </cfRule>
    <cfRule type="expression" dxfId="9566" priority="1821">
      <formula>SEARCH("EMESSO",$M98)&gt;0</formula>
    </cfRule>
    <cfRule type="expression" dxfId="9565" priority="1822">
      <formula>SEARCH("RICHIESTO",$M98)&gt;0</formula>
    </cfRule>
    <cfRule type="expression" dxfId="9564" priority="1823">
      <formula>SEARCH("DA CHIUDERE",$M98)&gt;0</formula>
    </cfRule>
    <cfRule type="expression" dxfId="9563" priority="1824">
      <formula>SEARCH("INTERROTTO",$M98)&gt;0</formula>
    </cfRule>
  </conditionalFormatting>
  <conditionalFormatting sqref="G98">
    <cfRule type="expression" dxfId="9562" priority="1813">
      <formula>SEARCH("IN CORSO",$M98)&gt;0</formula>
    </cfRule>
    <cfRule type="expression" dxfId="9561" priority="1814">
      <formula>SEARCH("CHIUSO",$M98)&gt;0</formula>
    </cfRule>
    <cfRule type="expression" dxfId="9560" priority="1815">
      <formula>SEARCH("EMESSO",$M98)&gt;0</formula>
    </cfRule>
    <cfRule type="expression" dxfId="9559" priority="1816">
      <formula>SEARCH("RICHIESTO",$M98)&gt;0</formula>
    </cfRule>
    <cfRule type="expression" dxfId="9558" priority="1817">
      <formula>SEARCH("DA CHIUDERE",$M98)&gt;0</formula>
    </cfRule>
    <cfRule type="expression" dxfId="9557" priority="1818">
      <formula>SEARCH("INTERROTTO",$M98)&gt;0</formula>
    </cfRule>
  </conditionalFormatting>
  <conditionalFormatting sqref="M98">
    <cfRule type="expression" dxfId="9556" priority="1807">
      <formula>SEARCH("IN CORSO",$M98)&gt;0</formula>
    </cfRule>
    <cfRule type="expression" dxfId="9555" priority="1808">
      <formula>SEARCH("CHIUSO",$M98)&gt;0</formula>
    </cfRule>
    <cfRule type="expression" dxfId="9554" priority="1809">
      <formula>SEARCH("EMESSO",$M98)&gt;0</formula>
    </cfRule>
    <cfRule type="expression" dxfId="9553" priority="1810">
      <formula>SEARCH("RICHIESTO",$M98)&gt;0</formula>
    </cfRule>
    <cfRule type="expression" dxfId="9552" priority="1811">
      <formula>SEARCH("DA CHIUDERE",$M98)&gt;0</formula>
    </cfRule>
    <cfRule type="expression" dxfId="9551" priority="1812">
      <formula>SEARCH("INTERROTTO",$M98)&gt;0</formula>
    </cfRule>
  </conditionalFormatting>
  <conditionalFormatting sqref="E97:F97 N97:S97">
    <cfRule type="expression" dxfId="9550" priority="1801">
      <formula>SEARCH("IN CORSO",$M97)&gt;0</formula>
    </cfRule>
    <cfRule type="expression" dxfId="9549" priority="1802">
      <formula>SEARCH("CHIUSO",$M97)&gt;0</formula>
    </cfRule>
    <cfRule type="expression" dxfId="9548" priority="1803">
      <formula>SEARCH("EMESSO",$M97)&gt;0</formula>
    </cfRule>
    <cfRule type="expression" dxfId="9547" priority="1804">
      <formula>SEARCH("RICHIESTO",$M97)&gt;0</formula>
    </cfRule>
    <cfRule type="expression" dxfId="9546" priority="1805">
      <formula>SEARCH("DA CHIUDERE",$M97)&gt;0</formula>
    </cfRule>
    <cfRule type="expression" dxfId="9545" priority="1806">
      <formula>SEARCH("INTERROTTO",$M97)&gt;0</formula>
    </cfRule>
  </conditionalFormatting>
  <conditionalFormatting sqref="G97">
    <cfRule type="expression" dxfId="9544" priority="1795">
      <formula>SEARCH("IN CORSO",$M97)&gt;0</formula>
    </cfRule>
    <cfRule type="expression" dxfId="9543" priority="1796">
      <formula>SEARCH("CHIUSO",$M97)&gt;0</formula>
    </cfRule>
    <cfRule type="expression" dxfId="9542" priority="1797">
      <formula>SEARCH("EMESSO",$M97)&gt;0</formula>
    </cfRule>
    <cfRule type="expression" dxfId="9541" priority="1798">
      <formula>SEARCH("RICHIESTO",$M97)&gt;0</formula>
    </cfRule>
    <cfRule type="expression" dxfId="9540" priority="1799">
      <formula>SEARCH("DA CHIUDERE",$M97)&gt;0</formula>
    </cfRule>
    <cfRule type="expression" dxfId="9539" priority="1800">
      <formula>SEARCH("INTERROTTO",$M97)&gt;0</formula>
    </cfRule>
  </conditionalFormatting>
  <conditionalFormatting sqref="M97">
    <cfRule type="expression" dxfId="9538" priority="1789">
      <formula>SEARCH("IN CORSO",$M97)&gt;0</formula>
    </cfRule>
    <cfRule type="expression" dxfId="9537" priority="1790">
      <formula>SEARCH("CHIUSO",$M97)&gt;0</formula>
    </cfRule>
    <cfRule type="expression" dxfId="9536" priority="1791">
      <formula>SEARCH("EMESSO",$M97)&gt;0</formula>
    </cfRule>
    <cfRule type="expression" dxfId="9535" priority="1792">
      <formula>SEARCH("RICHIESTO",$M97)&gt;0</formula>
    </cfRule>
    <cfRule type="expression" dxfId="9534" priority="1793">
      <formula>SEARCH("DA CHIUDERE",$M97)&gt;0</formula>
    </cfRule>
    <cfRule type="expression" dxfId="9533" priority="1794">
      <formula>SEARCH("INTERROTTO",$M97)&gt;0</formula>
    </cfRule>
  </conditionalFormatting>
  <conditionalFormatting sqref="E96:F96 N96:S96">
    <cfRule type="expression" dxfId="9532" priority="1783">
      <formula>SEARCH("IN CORSO",$M96)&gt;0</formula>
    </cfRule>
    <cfRule type="expression" dxfId="9531" priority="1784">
      <formula>SEARCH("CHIUSO",$M96)&gt;0</formula>
    </cfRule>
    <cfRule type="expression" dxfId="9530" priority="1785">
      <formula>SEARCH("EMESSO",$M96)&gt;0</formula>
    </cfRule>
    <cfRule type="expression" dxfId="9529" priority="1786">
      <formula>SEARCH("RICHIESTO",$M96)&gt;0</formula>
    </cfRule>
    <cfRule type="expression" dxfId="9528" priority="1787">
      <formula>SEARCH("DA CHIUDERE",$M96)&gt;0</formula>
    </cfRule>
    <cfRule type="expression" dxfId="9527" priority="1788">
      <formula>SEARCH("INTERROTTO",$M96)&gt;0</formula>
    </cfRule>
  </conditionalFormatting>
  <conditionalFormatting sqref="G96">
    <cfRule type="expression" dxfId="9526" priority="1777">
      <formula>SEARCH("IN CORSO",$M96)&gt;0</formula>
    </cfRule>
    <cfRule type="expression" dxfId="9525" priority="1778">
      <formula>SEARCH("CHIUSO",$M96)&gt;0</formula>
    </cfRule>
    <cfRule type="expression" dxfId="9524" priority="1779">
      <formula>SEARCH("EMESSO",$M96)&gt;0</formula>
    </cfRule>
    <cfRule type="expression" dxfId="9523" priority="1780">
      <formula>SEARCH("RICHIESTO",$M96)&gt;0</formula>
    </cfRule>
    <cfRule type="expression" dxfId="9522" priority="1781">
      <formula>SEARCH("DA CHIUDERE",$M96)&gt;0</formula>
    </cfRule>
    <cfRule type="expression" dxfId="9521" priority="1782">
      <formula>SEARCH("INTERROTTO",$M96)&gt;0</formula>
    </cfRule>
  </conditionalFormatting>
  <conditionalFormatting sqref="M96">
    <cfRule type="expression" dxfId="9520" priority="1771">
      <formula>SEARCH("IN CORSO",$M96)&gt;0</formula>
    </cfRule>
    <cfRule type="expression" dxfId="9519" priority="1772">
      <formula>SEARCH("CHIUSO",$M96)&gt;0</formula>
    </cfRule>
    <cfRule type="expression" dxfId="9518" priority="1773">
      <formula>SEARCH("EMESSO",$M96)&gt;0</formula>
    </cfRule>
    <cfRule type="expression" dxfId="9517" priority="1774">
      <formula>SEARCH("RICHIESTO",$M96)&gt;0</formula>
    </cfRule>
    <cfRule type="expression" dxfId="9516" priority="1775">
      <formula>SEARCH("DA CHIUDERE",$M96)&gt;0</formula>
    </cfRule>
    <cfRule type="expression" dxfId="9515" priority="1776">
      <formula>SEARCH("INTERROTTO",$M96)&gt;0</formula>
    </cfRule>
  </conditionalFormatting>
  <conditionalFormatting sqref="E95:F95 N95:S95">
    <cfRule type="expression" dxfId="9514" priority="1765">
      <formula>SEARCH("IN CORSO",$M95)&gt;0</formula>
    </cfRule>
    <cfRule type="expression" dxfId="9513" priority="1766">
      <formula>SEARCH("CHIUSO",$M95)&gt;0</formula>
    </cfRule>
    <cfRule type="expression" dxfId="9512" priority="1767">
      <formula>SEARCH("EMESSO",$M95)&gt;0</formula>
    </cfRule>
    <cfRule type="expression" dxfId="9511" priority="1768">
      <formula>SEARCH("RICHIESTO",$M95)&gt;0</formula>
    </cfRule>
    <cfRule type="expression" dxfId="9510" priority="1769">
      <formula>SEARCH("DA CHIUDERE",$M95)&gt;0</formula>
    </cfRule>
    <cfRule type="expression" dxfId="9509" priority="1770">
      <formula>SEARCH("INTERROTTO",$M95)&gt;0</formula>
    </cfRule>
  </conditionalFormatting>
  <conditionalFormatting sqref="G95">
    <cfRule type="expression" dxfId="9508" priority="1759">
      <formula>SEARCH("IN CORSO",$M95)&gt;0</formula>
    </cfRule>
    <cfRule type="expression" dxfId="9507" priority="1760">
      <formula>SEARCH("CHIUSO",$M95)&gt;0</formula>
    </cfRule>
    <cfRule type="expression" dxfId="9506" priority="1761">
      <formula>SEARCH("EMESSO",$M95)&gt;0</formula>
    </cfRule>
    <cfRule type="expression" dxfId="9505" priority="1762">
      <formula>SEARCH("RICHIESTO",$M95)&gt;0</formula>
    </cfRule>
    <cfRule type="expression" dxfId="9504" priority="1763">
      <formula>SEARCH("DA CHIUDERE",$M95)&gt;0</formula>
    </cfRule>
    <cfRule type="expression" dxfId="9503" priority="1764">
      <formula>SEARCH("INTERROTTO",$M95)&gt;0</formula>
    </cfRule>
  </conditionalFormatting>
  <conditionalFormatting sqref="M95">
    <cfRule type="expression" dxfId="9502" priority="1753">
      <formula>SEARCH("IN CORSO",$M95)&gt;0</formula>
    </cfRule>
    <cfRule type="expression" dxfId="9501" priority="1754">
      <formula>SEARCH("CHIUSO",$M95)&gt;0</formula>
    </cfRule>
    <cfRule type="expression" dxfId="9500" priority="1755">
      <formula>SEARCH("EMESSO",$M95)&gt;0</formula>
    </cfRule>
    <cfRule type="expression" dxfId="9499" priority="1756">
      <formula>SEARCH("RICHIESTO",$M95)&gt;0</formula>
    </cfRule>
    <cfRule type="expression" dxfId="9498" priority="1757">
      <formula>SEARCH("DA CHIUDERE",$M95)&gt;0</formula>
    </cfRule>
    <cfRule type="expression" dxfId="9497" priority="1758">
      <formula>SEARCH("INTERROTTO",$M95)&gt;0</formula>
    </cfRule>
  </conditionalFormatting>
  <conditionalFormatting sqref="E94:F94 N94:S94">
    <cfRule type="expression" dxfId="9496" priority="1747">
      <formula>SEARCH("IN CORSO",$M94)&gt;0</formula>
    </cfRule>
    <cfRule type="expression" dxfId="9495" priority="1748">
      <formula>SEARCH("CHIUSO",$M94)&gt;0</formula>
    </cfRule>
    <cfRule type="expression" dxfId="9494" priority="1749">
      <formula>SEARCH("EMESSO",$M94)&gt;0</formula>
    </cfRule>
    <cfRule type="expression" dxfId="9493" priority="1750">
      <formula>SEARCH("RICHIESTO",$M94)&gt;0</formula>
    </cfRule>
    <cfRule type="expression" dxfId="9492" priority="1751">
      <formula>SEARCH("DA CHIUDERE",$M94)&gt;0</formula>
    </cfRule>
    <cfRule type="expression" dxfId="9491" priority="1752">
      <formula>SEARCH("INTERROTTO",$M94)&gt;0</formula>
    </cfRule>
  </conditionalFormatting>
  <conditionalFormatting sqref="G94">
    <cfRule type="expression" dxfId="9490" priority="1741">
      <formula>SEARCH("IN CORSO",$M94)&gt;0</formula>
    </cfRule>
    <cfRule type="expression" dxfId="9489" priority="1742">
      <formula>SEARCH("CHIUSO",$M94)&gt;0</formula>
    </cfRule>
    <cfRule type="expression" dxfId="9488" priority="1743">
      <formula>SEARCH("EMESSO",$M94)&gt;0</formula>
    </cfRule>
    <cfRule type="expression" dxfId="9487" priority="1744">
      <formula>SEARCH("RICHIESTO",$M94)&gt;0</formula>
    </cfRule>
    <cfRule type="expression" dxfId="9486" priority="1745">
      <formula>SEARCH("DA CHIUDERE",$M94)&gt;0</formula>
    </cfRule>
    <cfRule type="expression" dxfId="9485" priority="1746">
      <formula>SEARCH("INTERROTTO",$M94)&gt;0</formula>
    </cfRule>
  </conditionalFormatting>
  <conditionalFormatting sqref="M94">
    <cfRule type="expression" dxfId="9484" priority="1735">
      <formula>SEARCH("IN CORSO",$M94)&gt;0</formula>
    </cfRule>
    <cfRule type="expression" dxfId="9483" priority="1736">
      <formula>SEARCH("CHIUSO",$M94)&gt;0</formula>
    </cfRule>
    <cfRule type="expression" dxfId="9482" priority="1737">
      <formula>SEARCH("EMESSO",$M94)&gt;0</formula>
    </cfRule>
    <cfRule type="expression" dxfId="9481" priority="1738">
      <formula>SEARCH("RICHIESTO",$M94)&gt;0</formula>
    </cfRule>
    <cfRule type="expression" dxfId="9480" priority="1739">
      <formula>SEARCH("DA CHIUDERE",$M94)&gt;0</formula>
    </cfRule>
    <cfRule type="expression" dxfId="9479" priority="1740">
      <formula>SEARCH("INTERROTTO",$M94)&gt;0</formula>
    </cfRule>
  </conditionalFormatting>
  <conditionalFormatting sqref="E93:F93 N93:S93">
    <cfRule type="expression" dxfId="9478" priority="1729">
      <formula>SEARCH("IN CORSO",$M93)&gt;0</formula>
    </cfRule>
    <cfRule type="expression" dxfId="9477" priority="1730">
      <formula>SEARCH("CHIUSO",$M93)&gt;0</formula>
    </cfRule>
    <cfRule type="expression" dxfId="9476" priority="1731">
      <formula>SEARCH("EMESSO",$M93)&gt;0</formula>
    </cfRule>
    <cfRule type="expression" dxfId="9475" priority="1732">
      <formula>SEARCH("RICHIESTO",$M93)&gt;0</formula>
    </cfRule>
    <cfRule type="expression" dxfId="9474" priority="1733">
      <formula>SEARCH("DA CHIUDERE",$M93)&gt;0</formula>
    </cfRule>
    <cfRule type="expression" dxfId="9473" priority="1734">
      <formula>SEARCH("INTERROTTO",$M93)&gt;0</formula>
    </cfRule>
  </conditionalFormatting>
  <conditionalFormatting sqref="G93">
    <cfRule type="expression" dxfId="9472" priority="1723">
      <formula>SEARCH("IN CORSO",$M93)&gt;0</formula>
    </cfRule>
    <cfRule type="expression" dxfId="9471" priority="1724">
      <formula>SEARCH("CHIUSO",$M93)&gt;0</formula>
    </cfRule>
    <cfRule type="expression" dxfId="9470" priority="1725">
      <formula>SEARCH("EMESSO",$M93)&gt;0</formula>
    </cfRule>
    <cfRule type="expression" dxfId="9469" priority="1726">
      <formula>SEARCH("RICHIESTO",$M93)&gt;0</formula>
    </cfRule>
    <cfRule type="expression" dxfId="9468" priority="1727">
      <formula>SEARCH("DA CHIUDERE",$M93)&gt;0</formula>
    </cfRule>
    <cfRule type="expression" dxfId="9467" priority="1728">
      <formula>SEARCH("INTERROTTO",$M93)&gt;0</formula>
    </cfRule>
  </conditionalFormatting>
  <conditionalFormatting sqref="M93">
    <cfRule type="expression" dxfId="9466" priority="1717">
      <formula>SEARCH("IN CORSO",$M93)&gt;0</formula>
    </cfRule>
    <cfRule type="expression" dxfId="9465" priority="1718">
      <formula>SEARCH("CHIUSO",$M93)&gt;0</formula>
    </cfRule>
    <cfRule type="expression" dxfId="9464" priority="1719">
      <formula>SEARCH("EMESSO",$M93)&gt;0</formula>
    </cfRule>
    <cfRule type="expression" dxfId="9463" priority="1720">
      <formula>SEARCH("RICHIESTO",$M93)&gt;0</formula>
    </cfRule>
    <cfRule type="expression" dxfId="9462" priority="1721">
      <formula>SEARCH("DA CHIUDERE",$M93)&gt;0</formula>
    </cfRule>
    <cfRule type="expression" dxfId="9461" priority="1722">
      <formula>SEARCH("INTERROTTO",$M93)&gt;0</formula>
    </cfRule>
  </conditionalFormatting>
  <conditionalFormatting sqref="E92:F92 N92:S92">
    <cfRule type="expression" dxfId="9460" priority="1711">
      <formula>SEARCH("IN CORSO",$M92)&gt;0</formula>
    </cfRule>
    <cfRule type="expression" dxfId="9459" priority="1712">
      <formula>SEARCH("CHIUSO",$M92)&gt;0</formula>
    </cfRule>
    <cfRule type="expression" dxfId="9458" priority="1713">
      <formula>SEARCH("EMESSO",$M92)&gt;0</formula>
    </cfRule>
    <cfRule type="expression" dxfId="9457" priority="1714">
      <formula>SEARCH("RICHIESTO",$M92)&gt;0</formula>
    </cfRule>
    <cfRule type="expression" dxfId="9456" priority="1715">
      <formula>SEARCH("DA CHIUDERE",$M92)&gt;0</formula>
    </cfRule>
    <cfRule type="expression" dxfId="9455" priority="1716">
      <formula>SEARCH("INTERROTTO",$M92)&gt;0</formula>
    </cfRule>
  </conditionalFormatting>
  <conditionalFormatting sqref="G92">
    <cfRule type="expression" dxfId="9454" priority="1705">
      <formula>SEARCH("IN CORSO",$M92)&gt;0</formula>
    </cfRule>
    <cfRule type="expression" dxfId="9453" priority="1706">
      <formula>SEARCH("CHIUSO",$M92)&gt;0</formula>
    </cfRule>
    <cfRule type="expression" dxfId="9452" priority="1707">
      <formula>SEARCH("EMESSO",$M92)&gt;0</formula>
    </cfRule>
    <cfRule type="expression" dxfId="9451" priority="1708">
      <formula>SEARCH("RICHIESTO",$M92)&gt;0</formula>
    </cfRule>
    <cfRule type="expression" dxfId="9450" priority="1709">
      <formula>SEARCH("DA CHIUDERE",$M92)&gt;0</formula>
    </cfRule>
    <cfRule type="expression" dxfId="9449" priority="1710">
      <formula>SEARCH("INTERROTTO",$M92)&gt;0</formula>
    </cfRule>
  </conditionalFormatting>
  <conditionalFormatting sqref="M92">
    <cfRule type="expression" dxfId="9448" priority="1699">
      <formula>SEARCH("IN CORSO",$M92)&gt;0</formula>
    </cfRule>
    <cfRule type="expression" dxfId="9447" priority="1700">
      <formula>SEARCH("CHIUSO",$M92)&gt;0</formula>
    </cfRule>
    <cfRule type="expression" dxfId="9446" priority="1701">
      <formula>SEARCH("EMESSO",$M92)&gt;0</formula>
    </cfRule>
    <cfRule type="expression" dxfId="9445" priority="1702">
      <formula>SEARCH("RICHIESTO",$M92)&gt;0</formula>
    </cfRule>
    <cfRule type="expression" dxfId="9444" priority="1703">
      <formula>SEARCH("DA CHIUDERE",$M92)&gt;0</formula>
    </cfRule>
    <cfRule type="expression" dxfId="9443" priority="1704">
      <formula>SEARCH("INTERROTTO",$M92)&gt;0</formula>
    </cfRule>
  </conditionalFormatting>
  <conditionalFormatting sqref="E91:F91 N91:S91">
    <cfRule type="expression" dxfId="9442" priority="1693">
      <formula>SEARCH("IN CORSO",$M91)&gt;0</formula>
    </cfRule>
    <cfRule type="expression" dxfId="9441" priority="1694">
      <formula>SEARCH("CHIUSO",$M91)&gt;0</formula>
    </cfRule>
    <cfRule type="expression" dxfId="9440" priority="1695">
      <formula>SEARCH("EMESSO",$M91)&gt;0</formula>
    </cfRule>
    <cfRule type="expression" dxfId="9439" priority="1696">
      <formula>SEARCH("RICHIESTO",$M91)&gt;0</formula>
    </cfRule>
    <cfRule type="expression" dxfId="9438" priority="1697">
      <formula>SEARCH("DA CHIUDERE",$M91)&gt;0</formula>
    </cfRule>
    <cfRule type="expression" dxfId="9437" priority="1698">
      <formula>SEARCH("INTERROTTO",$M91)&gt;0</formula>
    </cfRule>
  </conditionalFormatting>
  <conditionalFormatting sqref="G91">
    <cfRule type="expression" dxfId="9436" priority="1687">
      <formula>SEARCH("IN CORSO",$M91)&gt;0</formula>
    </cfRule>
    <cfRule type="expression" dxfId="9435" priority="1688">
      <formula>SEARCH("CHIUSO",$M91)&gt;0</formula>
    </cfRule>
    <cfRule type="expression" dxfId="9434" priority="1689">
      <formula>SEARCH("EMESSO",$M91)&gt;0</formula>
    </cfRule>
    <cfRule type="expression" dxfId="9433" priority="1690">
      <formula>SEARCH("RICHIESTO",$M91)&gt;0</formula>
    </cfRule>
    <cfRule type="expression" dxfId="9432" priority="1691">
      <formula>SEARCH("DA CHIUDERE",$M91)&gt;0</formula>
    </cfRule>
    <cfRule type="expression" dxfId="9431" priority="1692">
      <formula>SEARCH("INTERROTTO",$M91)&gt;0</formula>
    </cfRule>
  </conditionalFormatting>
  <conditionalFormatting sqref="M91">
    <cfRule type="expression" dxfId="9430" priority="1681">
      <formula>SEARCH("IN CORSO",$M91)&gt;0</formula>
    </cfRule>
    <cfRule type="expression" dxfId="9429" priority="1682">
      <formula>SEARCH("CHIUSO",$M91)&gt;0</formula>
    </cfRule>
    <cfRule type="expression" dxfId="9428" priority="1683">
      <formula>SEARCH("EMESSO",$M91)&gt;0</formula>
    </cfRule>
    <cfRule type="expression" dxfId="9427" priority="1684">
      <formula>SEARCH("RICHIESTO",$M91)&gt;0</formula>
    </cfRule>
    <cfRule type="expression" dxfId="9426" priority="1685">
      <formula>SEARCH("DA CHIUDERE",$M91)&gt;0</formula>
    </cfRule>
    <cfRule type="expression" dxfId="9425" priority="1686">
      <formula>SEARCH("INTERROTTO",$M91)&gt;0</formula>
    </cfRule>
  </conditionalFormatting>
  <conditionalFormatting sqref="E90:F90 N90:S90">
    <cfRule type="expression" dxfId="9424" priority="1675">
      <formula>SEARCH("IN CORSO",$M90)&gt;0</formula>
    </cfRule>
    <cfRule type="expression" dxfId="9423" priority="1676">
      <formula>SEARCH("CHIUSO",$M90)&gt;0</formula>
    </cfRule>
    <cfRule type="expression" dxfId="9422" priority="1677">
      <formula>SEARCH("EMESSO",$M90)&gt;0</formula>
    </cfRule>
    <cfRule type="expression" dxfId="9421" priority="1678">
      <formula>SEARCH("RICHIESTO",$M90)&gt;0</formula>
    </cfRule>
    <cfRule type="expression" dxfId="9420" priority="1679">
      <formula>SEARCH("DA CHIUDERE",$M90)&gt;0</formula>
    </cfRule>
    <cfRule type="expression" dxfId="9419" priority="1680">
      <formula>SEARCH("INTERROTTO",$M90)&gt;0</formula>
    </cfRule>
  </conditionalFormatting>
  <conditionalFormatting sqref="G90">
    <cfRule type="expression" dxfId="9418" priority="1669">
      <formula>SEARCH("IN CORSO",$M90)&gt;0</formula>
    </cfRule>
    <cfRule type="expression" dxfId="9417" priority="1670">
      <formula>SEARCH("CHIUSO",$M90)&gt;0</formula>
    </cfRule>
    <cfRule type="expression" dxfId="9416" priority="1671">
      <formula>SEARCH("EMESSO",$M90)&gt;0</formula>
    </cfRule>
    <cfRule type="expression" dxfId="9415" priority="1672">
      <formula>SEARCH("RICHIESTO",$M90)&gt;0</formula>
    </cfRule>
    <cfRule type="expression" dxfId="9414" priority="1673">
      <formula>SEARCH("DA CHIUDERE",$M90)&gt;0</formula>
    </cfRule>
    <cfRule type="expression" dxfId="9413" priority="1674">
      <formula>SEARCH("INTERROTTO",$M90)&gt;0</formula>
    </cfRule>
  </conditionalFormatting>
  <conditionalFormatting sqref="M90">
    <cfRule type="expression" dxfId="9412" priority="1663">
      <formula>SEARCH("IN CORSO",$M90)&gt;0</formula>
    </cfRule>
    <cfRule type="expression" dxfId="9411" priority="1664">
      <formula>SEARCH("CHIUSO",$M90)&gt;0</formula>
    </cfRule>
    <cfRule type="expression" dxfId="9410" priority="1665">
      <formula>SEARCH("EMESSO",$M90)&gt;0</formula>
    </cfRule>
    <cfRule type="expression" dxfId="9409" priority="1666">
      <formula>SEARCH("RICHIESTO",$M90)&gt;0</formula>
    </cfRule>
    <cfRule type="expression" dxfId="9408" priority="1667">
      <formula>SEARCH("DA CHIUDERE",$M90)&gt;0</formula>
    </cfRule>
    <cfRule type="expression" dxfId="9407" priority="1668">
      <formula>SEARCH("INTERROTTO",$M90)&gt;0</formula>
    </cfRule>
  </conditionalFormatting>
  <conditionalFormatting sqref="E89:F89 N89:S89">
    <cfRule type="expression" dxfId="9406" priority="1657">
      <formula>SEARCH("IN CORSO",$M89)&gt;0</formula>
    </cfRule>
    <cfRule type="expression" dxfId="9405" priority="1658">
      <formula>SEARCH("CHIUSO",$M89)&gt;0</formula>
    </cfRule>
    <cfRule type="expression" dxfId="9404" priority="1659">
      <formula>SEARCH("EMESSO",$M89)&gt;0</formula>
    </cfRule>
    <cfRule type="expression" dxfId="9403" priority="1660">
      <formula>SEARCH("RICHIESTO",$M89)&gt;0</formula>
    </cfRule>
    <cfRule type="expression" dxfId="9402" priority="1661">
      <formula>SEARCH("DA CHIUDERE",$M89)&gt;0</formula>
    </cfRule>
    <cfRule type="expression" dxfId="9401" priority="1662">
      <formula>SEARCH("INTERROTTO",$M89)&gt;0</formula>
    </cfRule>
  </conditionalFormatting>
  <conditionalFormatting sqref="G89">
    <cfRule type="expression" dxfId="9400" priority="1651">
      <formula>SEARCH("IN CORSO",$M89)&gt;0</formula>
    </cfRule>
    <cfRule type="expression" dxfId="9399" priority="1652">
      <formula>SEARCH("CHIUSO",$M89)&gt;0</formula>
    </cfRule>
    <cfRule type="expression" dxfId="9398" priority="1653">
      <formula>SEARCH("EMESSO",$M89)&gt;0</formula>
    </cfRule>
    <cfRule type="expression" dxfId="9397" priority="1654">
      <formula>SEARCH("RICHIESTO",$M89)&gt;0</formula>
    </cfRule>
    <cfRule type="expression" dxfId="9396" priority="1655">
      <formula>SEARCH("DA CHIUDERE",$M89)&gt;0</formula>
    </cfRule>
    <cfRule type="expression" dxfId="9395" priority="1656">
      <formula>SEARCH("INTERROTTO",$M89)&gt;0</formula>
    </cfRule>
  </conditionalFormatting>
  <conditionalFormatting sqref="M89">
    <cfRule type="expression" dxfId="9394" priority="1645">
      <formula>SEARCH("IN CORSO",$M89)&gt;0</formula>
    </cfRule>
    <cfRule type="expression" dxfId="9393" priority="1646">
      <formula>SEARCH("CHIUSO",$M89)&gt;0</formula>
    </cfRule>
    <cfRule type="expression" dxfId="9392" priority="1647">
      <formula>SEARCH("EMESSO",$M89)&gt;0</formula>
    </cfRule>
    <cfRule type="expression" dxfId="9391" priority="1648">
      <formula>SEARCH("RICHIESTO",$M89)&gt;0</formula>
    </cfRule>
    <cfRule type="expression" dxfId="9390" priority="1649">
      <formula>SEARCH("DA CHIUDERE",$M89)&gt;0</formula>
    </cfRule>
    <cfRule type="expression" dxfId="9389" priority="1650">
      <formula>SEARCH("INTERROTTO",$M89)&gt;0</formula>
    </cfRule>
  </conditionalFormatting>
  <conditionalFormatting sqref="E88:F88 N88:S88">
    <cfRule type="expression" dxfId="9388" priority="1639">
      <formula>SEARCH("IN CORSO",$M88)&gt;0</formula>
    </cfRule>
    <cfRule type="expression" dxfId="9387" priority="1640">
      <formula>SEARCH("CHIUSO",$M88)&gt;0</formula>
    </cfRule>
    <cfRule type="expression" dxfId="9386" priority="1641">
      <formula>SEARCH("EMESSO",$M88)&gt;0</formula>
    </cfRule>
    <cfRule type="expression" dxfId="9385" priority="1642">
      <formula>SEARCH("RICHIESTO",$M88)&gt;0</formula>
    </cfRule>
    <cfRule type="expression" dxfId="9384" priority="1643">
      <formula>SEARCH("DA CHIUDERE",$M88)&gt;0</formula>
    </cfRule>
    <cfRule type="expression" dxfId="9383" priority="1644">
      <formula>SEARCH("INTERROTTO",$M88)&gt;0</formula>
    </cfRule>
  </conditionalFormatting>
  <conditionalFormatting sqref="G88">
    <cfRule type="expression" dxfId="9382" priority="1633">
      <formula>SEARCH("IN CORSO",$M88)&gt;0</formula>
    </cfRule>
    <cfRule type="expression" dxfId="9381" priority="1634">
      <formula>SEARCH("CHIUSO",$M88)&gt;0</formula>
    </cfRule>
    <cfRule type="expression" dxfId="9380" priority="1635">
      <formula>SEARCH("EMESSO",$M88)&gt;0</formula>
    </cfRule>
    <cfRule type="expression" dxfId="9379" priority="1636">
      <formula>SEARCH("RICHIESTO",$M88)&gt;0</formula>
    </cfRule>
    <cfRule type="expression" dxfId="9378" priority="1637">
      <formula>SEARCH("DA CHIUDERE",$M88)&gt;0</formula>
    </cfRule>
    <cfRule type="expression" dxfId="9377" priority="1638">
      <formula>SEARCH("INTERROTTO",$M88)&gt;0</formula>
    </cfRule>
  </conditionalFormatting>
  <conditionalFormatting sqref="M88">
    <cfRule type="expression" dxfId="9376" priority="1627">
      <formula>SEARCH("IN CORSO",$M88)&gt;0</formula>
    </cfRule>
    <cfRule type="expression" dxfId="9375" priority="1628">
      <formula>SEARCH("CHIUSO",$M88)&gt;0</formula>
    </cfRule>
    <cfRule type="expression" dxfId="9374" priority="1629">
      <formula>SEARCH("EMESSO",$M88)&gt;0</formula>
    </cfRule>
    <cfRule type="expression" dxfId="9373" priority="1630">
      <formula>SEARCH("RICHIESTO",$M88)&gt;0</formula>
    </cfRule>
    <cfRule type="expression" dxfId="9372" priority="1631">
      <formula>SEARCH("DA CHIUDERE",$M88)&gt;0</formula>
    </cfRule>
    <cfRule type="expression" dxfId="9371" priority="1632">
      <formula>SEARCH("INTERROTTO",$M88)&gt;0</formula>
    </cfRule>
  </conditionalFormatting>
  <conditionalFormatting sqref="E87:F87 N87:S87">
    <cfRule type="expression" dxfId="9370" priority="1621">
      <formula>SEARCH("IN CORSO",$M87)&gt;0</formula>
    </cfRule>
    <cfRule type="expression" dxfId="9369" priority="1622">
      <formula>SEARCH("CHIUSO",$M87)&gt;0</formula>
    </cfRule>
    <cfRule type="expression" dxfId="9368" priority="1623">
      <formula>SEARCH("EMESSO",$M87)&gt;0</formula>
    </cfRule>
    <cfRule type="expression" dxfId="9367" priority="1624">
      <formula>SEARCH("RICHIESTO",$M87)&gt;0</formula>
    </cfRule>
    <cfRule type="expression" dxfId="9366" priority="1625">
      <formula>SEARCH("DA CHIUDERE",$M87)&gt;0</formula>
    </cfRule>
    <cfRule type="expression" dxfId="9365" priority="1626">
      <formula>SEARCH("INTERROTTO",$M87)&gt;0</formula>
    </cfRule>
  </conditionalFormatting>
  <conditionalFormatting sqref="G87">
    <cfRule type="expression" dxfId="9364" priority="1615">
      <formula>SEARCH("IN CORSO",$M87)&gt;0</formula>
    </cfRule>
    <cfRule type="expression" dxfId="9363" priority="1616">
      <formula>SEARCH("CHIUSO",$M87)&gt;0</formula>
    </cfRule>
    <cfRule type="expression" dxfId="9362" priority="1617">
      <formula>SEARCH("EMESSO",$M87)&gt;0</formula>
    </cfRule>
    <cfRule type="expression" dxfId="9361" priority="1618">
      <formula>SEARCH("RICHIESTO",$M87)&gt;0</formula>
    </cfRule>
    <cfRule type="expression" dxfId="9360" priority="1619">
      <formula>SEARCH("DA CHIUDERE",$M87)&gt;0</formula>
    </cfRule>
    <cfRule type="expression" dxfId="9359" priority="1620">
      <formula>SEARCH("INTERROTTO",$M87)&gt;0</formula>
    </cfRule>
  </conditionalFormatting>
  <conditionalFormatting sqref="M87">
    <cfRule type="expression" dxfId="9358" priority="1609">
      <formula>SEARCH("IN CORSO",$M87)&gt;0</formula>
    </cfRule>
    <cfRule type="expression" dxfId="9357" priority="1610">
      <formula>SEARCH("CHIUSO",$M87)&gt;0</formula>
    </cfRule>
    <cfRule type="expression" dxfId="9356" priority="1611">
      <formula>SEARCH("EMESSO",$M87)&gt;0</formula>
    </cfRule>
    <cfRule type="expression" dxfId="9355" priority="1612">
      <formula>SEARCH("RICHIESTO",$M87)&gt;0</formula>
    </cfRule>
    <cfRule type="expression" dxfId="9354" priority="1613">
      <formula>SEARCH("DA CHIUDERE",$M87)&gt;0</formula>
    </cfRule>
    <cfRule type="expression" dxfId="9353" priority="1614">
      <formula>SEARCH("INTERROTTO",$M87)&gt;0</formula>
    </cfRule>
  </conditionalFormatting>
  <conditionalFormatting sqref="E86:F86 N86:S86">
    <cfRule type="expression" dxfId="9352" priority="1603">
      <formula>SEARCH("IN CORSO",$M86)&gt;0</formula>
    </cfRule>
    <cfRule type="expression" dxfId="9351" priority="1604">
      <formula>SEARCH("CHIUSO",$M86)&gt;0</formula>
    </cfRule>
    <cfRule type="expression" dxfId="9350" priority="1605">
      <formula>SEARCH("EMESSO",$M86)&gt;0</formula>
    </cfRule>
    <cfRule type="expression" dxfId="9349" priority="1606">
      <formula>SEARCH("RICHIESTO",$M86)&gt;0</formula>
    </cfRule>
    <cfRule type="expression" dxfId="9348" priority="1607">
      <formula>SEARCH("DA CHIUDERE",$M86)&gt;0</formula>
    </cfRule>
    <cfRule type="expression" dxfId="9347" priority="1608">
      <formula>SEARCH("INTERROTTO",$M86)&gt;0</formula>
    </cfRule>
  </conditionalFormatting>
  <conditionalFormatting sqref="G86">
    <cfRule type="expression" dxfId="9346" priority="1597">
      <formula>SEARCH("IN CORSO",$M86)&gt;0</formula>
    </cfRule>
    <cfRule type="expression" dxfId="9345" priority="1598">
      <formula>SEARCH("CHIUSO",$M86)&gt;0</formula>
    </cfRule>
    <cfRule type="expression" dxfId="9344" priority="1599">
      <formula>SEARCH("EMESSO",$M86)&gt;0</formula>
    </cfRule>
    <cfRule type="expression" dxfId="9343" priority="1600">
      <formula>SEARCH("RICHIESTO",$M86)&gt;0</formula>
    </cfRule>
    <cfRule type="expression" dxfId="9342" priority="1601">
      <formula>SEARCH("DA CHIUDERE",$M86)&gt;0</formula>
    </cfRule>
    <cfRule type="expression" dxfId="9341" priority="1602">
      <formula>SEARCH("INTERROTTO",$M86)&gt;0</formula>
    </cfRule>
  </conditionalFormatting>
  <conditionalFormatting sqref="M86">
    <cfRule type="expression" dxfId="9340" priority="1591">
      <formula>SEARCH("IN CORSO",$M86)&gt;0</formula>
    </cfRule>
    <cfRule type="expression" dxfId="9339" priority="1592">
      <formula>SEARCH("CHIUSO",$M86)&gt;0</formula>
    </cfRule>
    <cfRule type="expression" dxfId="9338" priority="1593">
      <formula>SEARCH("EMESSO",$M86)&gt;0</formula>
    </cfRule>
    <cfRule type="expression" dxfId="9337" priority="1594">
      <formula>SEARCH("RICHIESTO",$M86)&gt;0</formula>
    </cfRule>
    <cfRule type="expression" dxfId="9336" priority="1595">
      <formula>SEARCH("DA CHIUDERE",$M86)&gt;0</formula>
    </cfRule>
    <cfRule type="expression" dxfId="9335" priority="1596">
      <formula>SEARCH("INTERROTTO",$M86)&gt;0</formula>
    </cfRule>
  </conditionalFormatting>
  <conditionalFormatting sqref="E85:F85 N85:S85">
    <cfRule type="expression" dxfId="9334" priority="1585">
      <formula>SEARCH("IN CORSO",$M85)&gt;0</formula>
    </cfRule>
    <cfRule type="expression" dxfId="9333" priority="1586">
      <formula>SEARCH("CHIUSO",$M85)&gt;0</formula>
    </cfRule>
    <cfRule type="expression" dxfId="9332" priority="1587">
      <formula>SEARCH("EMESSO",$M85)&gt;0</formula>
    </cfRule>
    <cfRule type="expression" dxfId="9331" priority="1588">
      <formula>SEARCH("RICHIESTO",$M85)&gt;0</formula>
    </cfRule>
    <cfRule type="expression" dxfId="9330" priority="1589">
      <formula>SEARCH("DA CHIUDERE",$M85)&gt;0</formula>
    </cfRule>
    <cfRule type="expression" dxfId="9329" priority="1590">
      <formula>SEARCH("INTERROTTO",$M85)&gt;0</formula>
    </cfRule>
  </conditionalFormatting>
  <conditionalFormatting sqref="G85">
    <cfRule type="expression" dxfId="9328" priority="1579">
      <formula>SEARCH("IN CORSO",$M85)&gt;0</formula>
    </cfRule>
    <cfRule type="expression" dxfId="9327" priority="1580">
      <formula>SEARCH("CHIUSO",$M85)&gt;0</formula>
    </cfRule>
    <cfRule type="expression" dxfId="9326" priority="1581">
      <formula>SEARCH("EMESSO",$M85)&gt;0</formula>
    </cfRule>
    <cfRule type="expression" dxfId="9325" priority="1582">
      <formula>SEARCH("RICHIESTO",$M85)&gt;0</formula>
    </cfRule>
    <cfRule type="expression" dxfId="9324" priority="1583">
      <formula>SEARCH("DA CHIUDERE",$M85)&gt;0</formula>
    </cfRule>
    <cfRule type="expression" dxfId="9323" priority="1584">
      <formula>SEARCH("INTERROTTO",$M85)&gt;0</formula>
    </cfRule>
  </conditionalFormatting>
  <conditionalFormatting sqref="M85">
    <cfRule type="expression" dxfId="9322" priority="1573">
      <formula>SEARCH("IN CORSO",$M85)&gt;0</formula>
    </cfRule>
    <cfRule type="expression" dxfId="9321" priority="1574">
      <formula>SEARCH("CHIUSO",$M85)&gt;0</formula>
    </cfRule>
    <cfRule type="expression" dxfId="9320" priority="1575">
      <formula>SEARCH("EMESSO",$M85)&gt;0</formula>
    </cfRule>
    <cfRule type="expression" dxfId="9319" priority="1576">
      <formula>SEARCH("RICHIESTO",$M85)&gt;0</formula>
    </cfRule>
    <cfRule type="expression" dxfId="9318" priority="1577">
      <formula>SEARCH("DA CHIUDERE",$M85)&gt;0</formula>
    </cfRule>
    <cfRule type="expression" dxfId="9317" priority="1578">
      <formula>SEARCH("INTERROTTO",$M85)&gt;0</formula>
    </cfRule>
  </conditionalFormatting>
  <conditionalFormatting sqref="E84:F84 N84:S84">
    <cfRule type="expression" dxfId="9316" priority="1567">
      <formula>SEARCH("IN CORSO",$M84)&gt;0</formula>
    </cfRule>
    <cfRule type="expression" dxfId="9315" priority="1568">
      <formula>SEARCH("CHIUSO",$M84)&gt;0</formula>
    </cfRule>
    <cfRule type="expression" dxfId="9314" priority="1569">
      <formula>SEARCH("EMESSO",$M84)&gt;0</formula>
    </cfRule>
    <cfRule type="expression" dxfId="9313" priority="1570">
      <formula>SEARCH("RICHIESTO",$M84)&gt;0</formula>
    </cfRule>
    <cfRule type="expression" dxfId="9312" priority="1571">
      <formula>SEARCH("DA CHIUDERE",$M84)&gt;0</formula>
    </cfRule>
    <cfRule type="expression" dxfId="9311" priority="1572">
      <formula>SEARCH("INTERROTTO",$M84)&gt;0</formula>
    </cfRule>
  </conditionalFormatting>
  <conditionalFormatting sqref="G84">
    <cfRule type="expression" dxfId="9310" priority="1561">
      <formula>SEARCH("IN CORSO",$M84)&gt;0</formula>
    </cfRule>
    <cfRule type="expression" dxfId="9309" priority="1562">
      <formula>SEARCH("CHIUSO",$M84)&gt;0</formula>
    </cfRule>
    <cfRule type="expression" dxfId="9308" priority="1563">
      <formula>SEARCH("EMESSO",$M84)&gt;0</formula>
    </cfRule>
    <cfRule type="expression" dxfId="9307" priority="1564">
      <formula>SEARCH("RICHIESTO",$M84)&gt;0</formula>
    </cfRule>
    <cfRule type="expression" dxfId="9306" priority="1565">
      <formula>SEARCH("DA CHIUDERE",$M84)&gt;0</formula>
    </cfRule>
    <cfRule type="expression" dxfId="9305" priority="1566">
      <formula>SEARCH("INTERROTTO",$M84)&gt;0</formula>
    </cfRule>
  </conditionalFormatting>
  <conditionalFormatting sqref="M84">
    <cfRule type="expression" dxfId="9304" priority="1555">
      <formula>SEARCH("IN CORSO",$M84)&gt;0</formula>
    </cfRule>
    <cfRule type="expression" dxfId="9303" priority="1556">
      <formula>SEARCH("CHIUSO",$M84)&gt;0</formula>
    </cfRule>
    <cfRule type="expression" dxfId="9302" priority="1557">
      <formula>SEARCH("EMESSO",$M84)&gt;0</formula>
    </cfRule>
    <cfRule type="expression" dxfId="9301" priority="1558">
      <formula>SEARCH("RICHIESTO",$M84)&gt;0</formula>
    </cfRule>
    <cfRule type="expression" dxfId="9300" priority="1559">
      <formula>SEARCH("DA CHIUDERE",$M84)&gt;0</formula>
    </cfRule>
    <cfRule type="expression" dxfId="9299" priority="1560">
      <formula>SEARCH("INTERROTTO",$M84)&gt;0</formula>
    </cfRule>
  </conditionalFormatting>
  <conditionalFormatting sqref="E83:F83 N83:S83">
    <cfRule type="expression" dxfId="9298" priority="1549">
      <formula>SEARCH("IN CORSO",$M83)&gt;0</formula>
    </cfRule>
    <cfRule type="expression" dxfId="9297" priority="1550">
      <formula>SEARCH("CHIUSO",$M83)&gt;0</formula>
    </cfRule>
    <cfRule type="expression" dxfId="9296" priority="1551">
      <formula>SEARCH("EMESSO",$M83)&gt;0</formula>
    </cfRule>
    <cfRule type="expression" dxfId="9295" priority="1552">
      <formula>SEARCH("RICHIESTO",$M83)&gt;0</formula>
    </cfRule>
    <cfRule type="expression" dxfId="9294" priority="1553">
      <formula>SEARCH("DA CHIUDERE",$M83)&gt;0</formula>
    </cfRule>
    <cfRule type="expression" dxfId="9293" priority="1554">
      <formula>SEARCH("INTERROTTO",$M83)&gt;0</formula>
    </cfRule>
  </conditionalFormatting>
  <conditionalFormatting sqref="G83">
    <cfRule type="expression" dxfId="9292" priority="1543">
      <formula>SEARCH("IN CORSO",$M83)&gt;0</formula>
    </cfRule>
    <cfRule type="expression" dxfId="9291" priority="1544">
      <formula>SEARCH("CHIUSO",$M83)&gt;0</formula>
    </cfRule>
    <cfRule type="expression" dxfId="9290" priority="1545">
      <formula>SEARCH("EMESSO",$M83)&gt;0</formula>
    </cfRule>
    <cfRule type="expression" dxfId="9289" priority="1546">
      <formula>SEARCH("RICHIESTO",$M83)&gt;0</formula>
    </cfRule>
    <cfRule type="expression" dxfId="9288" priority="1547">
      <formula>SEARCH("DA CHIUDERE",$M83)&gt;0</formula>
    </cfRule>
    <cfRule type="expression" dxfId="9287" priority="1548">
      <formula>SEARCH("INTERROTTO",$M83)&gt;0</formula>
    </cfRule>
  </conditionalFormatting>
  <conditionalFormatting sqref="M83">
    <cfRule type="expression" dxfId="9286" priority="1537">
      <formula>SEARCH("IN CORSO",$M83)&gt;0</formula>
    </cfRule>
    <cfRule type="expression" dxfId="9285" priority="1538">
      <formula>SEARCH("CHIUSO",$M83)&gt;0</formula>
    </cfRule>
    <cfRule type="expression" dxfId="9284" priority="1539">
      <formula>SEARCH("EMESSO",$M83)&gt;0</formula>
    </cfRule>
    <cfRule type="expression" dxfId="9283" priority="1540">
      <formula>SEARCH("RICHIESTO",$M83)&gt;0</formula>
    </cfRule>
    <cfRule type="expression" dxfId="9282" priority="1541">
      <formula>SEARCH("DA CHIUDERE",$M83)&gt;0</formula>
    </cfRule>
    <cfRule type="expression" dxfId="9281" priority="1542">
      <formula>SEARCH("INTERROTTO",$M83)&gt;0</formula>
    </cfRule>
  </conditionalFormatting>
  <conditionalFormatting sqref="E82:F82 N82:S82">
    <cfRule type="expression" dxfId="9280" priority="1531">
      <formula>SEARCH("IN CORSO",$M82)&gt;0</formula>
    </cfRule>
    <cfRule type="expression" dxfId="9279" priority="1532">
      <formula>SEARCH("CHIUSO",$M82)&gt;0</formula>
    </cfRule>
    <cfRule type="expression" dxfId="9278" priority="1533">
      <formula>SEARCH("EMESSO",$M82)&gt;0</formula>
    </cfRule>
    <cfRule type="expression" dxfId="9277" priority="1534">
      <formula>SEARCH("RICHIESTO",$M82)&gt;0</formula>
    </cfRule>
    <cfRule type="expression" dxfId="9276" priority="1535">
      <formula>SEARCH("DA CHIUDERE",$M82)&gt;0</formula>
    </cfRule>
    <cfRule type="expression" dxfId="9275" priority="1536">
      <formula>SEARCH("INTERROTTO",$M82)&gt;0</formula>
    </cfRule>
  </conditionalFormatting>
  <conditionalFormatting sqref="G82">
    <cfRule type="expression" dxfId="9274" priority="1525">
      <formula>SEARCH("IN CORSO",$M82)&gt;0</formula>
    </cfRule>
    <cfRule type="expression" dxfId="9273" priority="1526">
      <formula>SEARCH("CHIUSO",$M82)&gt;0</formula>
    </cfRule>
    <cfRule type="expression" dxfId="9272" priority="1527">
      <formula>SEARCH("EMESSO",$M82)&gt;0</formula>
    </cfRule>
    <cfRule type="expression" dxfId="9271" priority="1528">
      <formula>SEARCH("RICHIESTO",$M82)&gt;0</formula>
    </cfRule>
    <cfRule type="expression" dxfId="9270" priority="1529">
      <formula>SEARCH("DA CHIUDERE",$M82)&gt;0</formula>
    </cfRule>
    <cfRule type="expression" dxfId="9269" priority="1530">
      <formula>SEARCH("INTERROTTO",$M82)&gt;0</formula>
    </cfRule>
  </conditionalFormatting>
  <conditionalFormatting sqref="M82">
    <cfRule type="expression" dxfId="9268" priority="1519">
      <formula>SEARCH("IN CORSO",$M82)&gt;0</formula>
    </cfRule>
    <cfRule type="expression" dxfId="9267" priority="1520">
      <formula>SEARCH("CHIUSO",$M82)&gt;0</formula>
    </cfRule>
    <cfRule type="expression" dxfId="9266" priority="1521">
      <formula>SEARCH("EMESSO",$M82)&gt;0</formula>
    </cfRule>
    <cfRule type="expression" dxfId="9265" priority="1522">
      <formula>SEARCH("RICHIESTO",$M82)&gt;0</formula>
    </cfRule>
    <cfRule type="expression" dxfId="9264" priority="1523">
      <formula>SEARCH("DA CHIUDERE",$M82)&gt;0</formula>
    </cfRule>
    <cfRule type="expression" dxfId="9263" priority="1524">
      <formula>SEARCH("INTERROTTO",$M82)&gt;0</formula>
    </cfRule>
  </conditionalFormatting>
  <conditionalFormatting sqref="E81:F81 N81:S81">
    <cfRule type="expression" dxfId="9262" priority="1513">
      <formula>SEARCH("IN CORSO",$M81)&gt;0</formula>
    </cfRule>
    <cfRule type="expression" dxfId="9261" priority="1514">
      <formula>SEARCH("CHIUSO",$M81)&gt;0</formula>
    </cfRule>
    <cfRule type="expression" dxfId="9260" priority="1515">
      <formula>SEARCH("EMESSO",$M81)&gt;0</formula>
    </cfRule>
    <cfRule type="expression" dxfId="9259" priority="1516">
      <formula>SEARCH("RICHIESTO",$M81)&gt;0</formula>
    </cfRule>
    <cfRule type="expression" dxfId="9258" priority="1517">
      <formula>SEARCH("DA CHIUDERE",$M81)&gt;0</formula>
    </cfRule>
    <cfRule type="expression" dxfId="9257" priority="1518">
      <formula>SEARCH("INTERROTTO",$M81)&gt;0</formula>
    </cfRule>
  </conditionalFormatting>
  <conditionalFormatting sqref="G81">
    <cfRule type="expression" dxfId="9256" priority="1507">
      <formula>SEARCH("IN CORSO",$M81)&gt;0</formula>
    </cfRule>
    <cfRule type="expression" dxfId="9255" priority="1508">
      <formula>SEARCH("CHIUSO",$M81)&gt;0</formula>
    </cfRule>
    <cfRule type="expression" dxfId="9254" priority="1509">
      <formula>SEARCH("EMESSO",$M81)&gt;0</formula>
    </cfRule>
    <cfRule type="expression" dxfId="9253" priority="1510">
      <formula>SEARCH("RICHIESTO",$M81)&gt;0</formula>
    </cfRule>
    <cfRule type="expression" dxfId="9252" priority="1511">
      <formula>SEARCH("DA CHIUDERE",$M81)&gt;0</formula>
    </cfRule>
    <cfRule type="expression" dxfId="9251" priority="1512">
      <formula>SEARCH("INTERROTTO",$M81)&gt;0</formula>
    </cfRule>
  </conditionalFormatting>
  <conditionalFormatting sqref="M81">
    <cfRule type="expression" dxfId="9250" priority="1501">
      <formula>SEARCH("IN CORSO",$M81)&gt;0</formula>
    </cfRule>
    <cfRule type="expression" dxfId="9249" priority="1502">
      <formula>SEARCH("CHIUSO",$M81)&gt;0</formula>
    </cfRule>
    <cfRule type="expression" dxfId="9248" priority="1503">
      <formula>SEARCH("EMESSO",$M81)&gt;0</formula>
    </cfRule>
    <cfRule type="expression" dxfId="9247" priority="1504">
      <formula>SEARCH("RICHIESTO",$M81)&gt;0</formula>
    </cfRule>
    <cfRule type="expression" dxfId="9246" priority="1505">
      <formula>SEARCH("DA CHIUDERE",$M81)&gt;0</formula>
    </cfRule>
    <cfRule type="expression" dxfId="9245" priority="1506">
      <formula>SEARCH("INTERROTTO",$M81)&gt;0</formula>
    </cfRule>
  </conditionalFormatting>
  <conditionalFormatting sqref="E80:F80 N80:S80">
    <cfRule type="expression" dxfId="9244" priority="1495">
      <formula>SEARCH("IN CORSO",$M80)&gt;0</formula>
    </cfRule>
    <cfRule type="expression" dxfId="9243" priority="1496">
      <formula>SEARCH("CHIUSO",$M80)&gt;0</formula>
    </cfRule>
    <cfRule type="expression" dxfId="9242" priority="1497">
      <formula>SEARCH("EMESSO",$M80)&gt;0</formula>
    </cfRule>
    <cfRule type="expression" dxfId="9241" priority="1498">
      <formula>SEARCH("RICHIESTO",$M80)&gt;0</formula>
    </cfRule>
    <cfRule type="expression" dxfId="9240" priority="1499">
      <formula>SEARCH("DA CHIUDERE",$M80)&gt;0</formula>
    </cfRule>
    <cfRule type="expression" dxfId="9239" priority="1500">
      <formula>SEARCH("INTERROTTO",$M80)&gt;0</formula>
    </cfRule>
  </conditionalFormatting>
  <conditionalFormatting sqref="G80">
    <cfRule type="expression" dxfId="9238" priority="1489">
      <formula>SEARCH("IN CORSO",$M80)&gt;0</formula>
    </cfRule>
    <cfRule type="expression" dxfId="9237" priority="1490">
      <formula>SEARCH("CHIUSO",$M80)&gt;0</formula>
    </cfRule>
    <cfRule type="expression" dxfId="9236" priority="1491">
      <formula>SEARCH("EMESSO",$M80)&gt;0</formula>
    </cfRule>
    <cfRule type="expression" dxfId="9235" priority="1492">
      <formula>SEARCH("RICHIESTO",$M80)&gt;0</formula>
    </cfRule>
    <cfRule type="expression" dxfId="9234" priority="1493">
      <formula>SEARCH("DA CHIUDERE",$M80)&gt;0</formula>
    </cfRule>
    <cfRule type="expression" dxfId="9233" priority="1494">
      <formula>SEARCH("INTERROTTO",$M80)&gt;0</formula>
    </cfRule>
  </conditionalFormatting>
  <conditionalFormatting sqref="M80">
    <cfRule type="expression" dxfId="9232" priority="1483">
      <formula>SEARCH("IN CORSO",$M80)&gt;0</formula>
    </cfRule>
    <cfRule type="expression" dxfId="9231" priority="1484">
      <formula>SEARCH("CHIUSO",$M80)&gt;0</formula>
    </cfRule>
    <cfRule type="expression" dxfId="9230" priority="1485">
      <formula>SEARCH("EMESSO",$M80)&gt;0</formula>
    </cfRule>
    <cfRule type="expression" dxfId="9229" priority="1486">
      <formula>SEARCH("RICHIESTO",$M80)&gt;0</formula>
    </cfRule>
    <cfRule type="expression" dxfId="9228" priority="1487">
      <formula>SEARCH("DA CHIUDERE",$M80)&gt;0</formula>
    </cfRule>
    <cfRule type="expression" dxfId="9227" priority="1488">
      <formula>SEARCH("INTERROTTO",$M80)&gt;0</formula>
    </cfRule>
  </conditionalFormatting>
  <conditionalFormatting sqref="E79:F79 N79:S79">
    <cfRule type="expression" dxfId="9226" priority="1477">
      <formula>SEARCH("IN CORSO",$M79)&gt;0</formula>
    </cfRule>
    <cfRule type="expression" dxfId="9225" priority="1478">
      <formula>SEARCH("CHIUSO",$M79)&gt;0</formula>
    </cfRule>
    <cfRule type="expression" dxfId="9224" priority="1479">
      <formula>SEARCH("EMESSO",$M79)&gt;0</formula>
    </cfRule>
    <cfRule type="expression" dxfId="9223" priority="1480">
      <formula>SEARCH("RICHIESTO",$M79)&gt;0</formula>
    </cfRule>
    <cfRule type="expression" dxfId="9222" priority="1481">
      <formula>SEARCH("DA CHIUDERE",$M79)&gt;0</formula>
    </cfRule>
    <cfRule type="expression" dxfId="9221" priority="1482">
      <formula>SEARCH("INTERROTTO",$M79)&gt;0</formula>
    </cfRule>
  </conditionalFormatting>
  <conditionalFormatting sqref="G79">
    <cfRule type="expression" dxfId="9220" priority="1471">
      <formula>SEARCH("IN CORSO",$M79)&gt;0</formula>
    </cfRule>
    <cfRule type="expression" dxfId="9219" priority="1472">
      <formula>SEARCH("CHIUSO",$M79)&gt;0</formula>
    </cfRule>
    <cfRule type="expression" dxfId="9218" priority="1473">
      <formula>SEARCH("EMESSO",$M79)&gt;0</formula>
    </cfRule>
    <cfRule type="expression" dxfId="9217" priority="1474">
      <formula>SEARCH("RICHIESTO",$M79)&gt;0</formula>
    </cfRule>
    <cfRule type="expression" dxfId="9216" priority="1475">
      <formula>SEARCH("DA CHIUDERE",$M79)&gt;0</formula>
    </cfRule>
    <cfRule type="expression" dxfId="9215" priority="1476">
      <formula>SEARCH("INTERROTTO",$M79)&gt;0</formula>
    </cfRule>
  </conditionalFormatting>
  <conditionalFormatting sqref="M79">
    <cfRule type="expression" dxfId="9214" priority="1465">
      <formula>SEARCH("IN CORSO",$M79)&gt;0</formula>
    </cfRule>
    <cfRule type="expression" dxfId="9213" priority="1466">
      <formula>SEARCH("CHIUSO",$M79)&gt;0</formula>
    </cfRule>
    <cfRule type="expression" dxfId="9212" priority="1467">
      <formula>SEARCH("EMESSO",$M79)&gt;0</formula>
    </cfRule>
    <cfRule type="expression" dxfId="9211" priority="1468">
      <formula>SEARCH("RICHIESTO",$M79)&gt;0</formula>
    </cfRule>
    <cfRule type="expression" dxfId="9210" priority="1469">
      <formula>SEARCH("DA CHIUDERE",$M79)&gt;0</formula>
    </cfRule>
    <cfRule type="expression" dxfId="9209" priority="1470">
      <formula>SEARCH("INTERROTTO",$M79)&gt;0</formula>
    </cfRule>
  </conditionalFormatting>
  <conditionalFormatting sqref="E78:F78 N78:S78">
    <cfRule type="expression" dxfId="9208" priority="1459">
      <formula>SEARCH("IN CORSO",$M78)&gt;0</formula>
    </cfRule>
    <cfRule type="expression" dxfId="9207" priority="1460">
      <formula>SEARCH("CHIUSO",$M78)&gt;0</formula>
    </cfRule>
    <cfRule type="expression" dxfId="9206" priority="1461">
      <formula>SEARCH("EMESSO",$M78)&gt;0</formula>
    </cfRule>
    <cfRule type="expression" dxfId="9205" priority="1462">
      <formula>SEARCH("RICHIESTO",$M78)&gt;0</formula>
    </cfRule>
    <cfRule type="expression" dxfId="9204" priority="1463">
      <formula>SEARCH("DA CHIUDERE",$M78)&gt;0</formula>
    </cfRule>
    <cfRule type="expression" dxfId="9203" priority="1464">
      <formula>SEARCH("INTERROTTO",$M78)&gt;0</formula>
    </cfRule>
  </conditionalFormatting>
  <conditionalFormatting sqref="G78">
    <cfRule type="expression" dxfId="9202" priority="1453">
      <formula>SEARCH("IN CORSO",$M78)&gt;0</formula>
    </cfRule>
    <cfRule type="expression" dxfId="9201" priority="1454">
      <formula>SEARCH("CHIUSO",$M78)&gt;0</formula>
    </cfRule>
    <cfRule type="expression" dxfId="9200" priority="1455">
      <formula>SEARCH("EMESSO",$M78)&gt;0</formula>
    </cfRule>
    <cfRule type="expression" dxfId="9199" priority="1456">
      <formula>SEARCH("RICHIESTO",$M78)&gt;0</formula>
    </cfRule>
    <cfRule type="expression" dxfId="9198" priority="1457">
      <formula>SEARCH("DA CHIUDERE",$M78)&gt;0</formula>
    </cfRule>
    <cfRule type="expression" dxfId="9197" priority="1458">
      <formula>SEARCH("INTERROTTO",$M78)&gt;0</formula>
    </cfRule>
  </conditionalFormatting>
  <conditionalFormatting sqref="M78">
    <cfRule type="expression" dxfId="9196" priority="1447">
      <formula>SEARCH("IN CORSO",$M78)&gt;0</formula>
    </cfRule>
    <cfRule type="expression" dxfId="9195" priority="1448">
      <formula>SEARCH("CHIUSO",$M78)&gt;0</formula>
    </cfRule>
    <cfRule type="expression" dxfId="9194" priority="1449">
      <formula>SEARCH("EMESSO",$M78)&gt;0</formula>
    </cfRule>
    <cfRule type="expression" dxfId="9193" priority="1450">
      <formula>SEARCH("RICHIESTO",$M78)&gt;0</formula>
    </cfRule>
    <cfRule type="expression" dxfId="9192" priority="1451">
      <formula>SEARCH("DA CHIUDERE",$M78)&gt;0</formula>
    </cfRule>
    <cfRule type="expression" dxfId="9191" priority="1452">
      <formula>SEARCH("INTERROTTO",$M78)&gt;0</formula>
    </cfRule>
  </conditionalFormatting>
  <conditionalFormatting sqref="E77:F77 N77:S77">
    <cfRule type="expression" dxfId="9190" priority="1441">
      <formula>SEARCH("IN CORSO",$M77)&gt;0</formula>
    </cfRule>
    <cfRule type="expression" dxfId="9189" priority="1442">
      <formula>SEARCH("CHIUSO",$M77)&gt;0</formula>
    </cfRule>
    <cfRule type="expression" dxfId="9188" priority="1443">
      <formula>SEARCH("EMESSO",$M77)&gt;0</formula>
    </cfRule>
    <cfRule type="expression" dxfId="9187" priority="1444">
      <formula>SEARCH("RICHIESTO",$M77)&gt;0</formula>
    </cfRule>
    <cfRule type="expression" dxfId="9186" priority="1445">
      <formula>SEARCH("DA CHIUDERE",$M77)&gt;0</formula>
    </cfRule>
    <cfRule type="expression" dxfId="9185" priority="1446">
      <formula>SEARCH("INTERROTTO",$M77)&gt;0</formula>
    </cfRule>
  </conditionalFormatting>
  <conditionalFormatting sqref="G77">
    <cfRule type="expression" dxfId="9184" priority="1435">
      <formula>SEARCH("IN CORSO",$M77)&gt;0</formula>
    </cfRule>
    <cfRule type="expression" dxfId="9183" priority="1436">
      <formula>SEARCH("CHIUSO",$M77)&gt;0</formula>
    </cfRule>
    <cfRule type="expression" dxfId="9182" priority="1437">
      <formula>SEARCH("EMESSO",$M77)&gt;0</formula>
    </cfRule>
    <cfRule type="expression" dxfId="9181" priority="1438">
      <formula>SEARCH("RICHIESTO",$M77)&gt;0</formula>
    </cfRule>
    <cfRule type="expression" dxfId="9180" priority="1439">
      <formula>SEARCH("DA CHIUDERE",$M77)&gt;0</formula>
    </cfRule>
    <cfRule type="expression" dxfId="9179" priority="1440">
      <formula>SEARCH("INTERROTTO",$M77)&gt;0</formula>
    </cfRule>
  </conditionalFormatting>
  <conditionalFormatting sqref="M77">
    <cfRule type="expression" dxfId="9178" priority="1429">
      <formula>SEARCH("IN CORSO",$M77)&gt;0</formula>
    </cfRule>
    <cfRule type="expression" dxfId="9177" priority="1430">
      <formula>SEARCH("CHIUSO",$M77)&gt;0</formula>
    </cfRule>
    <cfRule type="expression" dxfId="9176" priority="1431">
      <formula>SEARCH("EMESSO",$M77)&gt;0</formula>
    </cfRule>
    <cfRule type="expression" dxfId="9175" priority="1432">
      <formula>SEARCH("RICHIESTO",$M77)&gt;0</formula>
    </cfRule>
    <cfRule type="expression" dxfId="9174" priority="1433">
      <formula>SEARCH("DA CHIUDERE",$M77)&gt;0</formula>
    </cfRule>
    <cfRule type="expression" dxfId="9173" priority="1434">
      <formula>SEARCH("INTERROTTO",$M77)&gt;0</formula>
    </cfRule>
  </conditionalFormatting>
  <conditionalFormatting sqref="E76:F76 N76:S76">
    <cfRule type="expression" dxfId="9172" priority="1423">
      <formula>SEARCH("IN CORSO",$M76)&gt;0</formula>
    </cfRule>
    <cfRule type="expression" dxfId="9171" priority="1424">
      <formula>SEARCH("CHIUSO",$M76)&gt;0</formula>
    </cfRule>
    <cfRule type="expression" dxfId="9170" priority="1425">
      <formula>SEARCH("EMESSO",$M76)&gt;0</formula>
    </cfRule>
    <cfRule type="expression" dxfId="9169" priority="1426">
      <formula>SEARCH("RICHIESTO",$M76)&gt;0</formula>
    </cfRule>
    <cfRule type="expression" dxfId="9168" priority="1427">
      <formula>SEARCH("DA CHIUDERE",$M76)&gt;0</formula>
    </cfRule>
    <cfRule type="expression" dxfId="9167" priority="1428">
      <formula>SEARCH("INTERROTTO",$M76)&gt;0</formula>
    </cfRule>
  </conditionalFormatting>
  <conditionalFormatting sqref="G76">
    <cfRule type="expression" dxfId="9166" priority="1417">
      <formula>SEARCH("IN CORSO",$M76)&gt;0</formula>
    </cfRule>
    <cfRule type="expression" dxfId="9165" priority="1418">
      <formula>SEARCH("CHIUSO",$M76)&gt;0</formula>
    </cfRule>
    <cfRule type="expression" dxfId="9164" priority="1419">
      <formula>SEARCH("EMESSO",$M76)&gt;0</formula>
    </cfRule>
    <cfRule type="expression" dxfId="9163" priority="1420">
      <formula>SEARCH("RICHIESTO",$M76)&gt;0</formula>
    </cfRule>
    <cfRule type="expression" dxfId="9162" priority="1421">
      <formula>SEARCH("DA CHIUDERE",$M76)&gt;0</formula>
    </cfRule>
    <cfRule type="expression" dxfId="9161" priority="1422">
      <formula>SEARCH("INTERROTTO",$M76)&gt;0</formula>
    </cfRule>
  </conditionalFormatting>
  <conditionalFormatting sqref="M76">
    <cfRule type="expression" dxfId="9160" priority="1411">
      <formula>SEARCH("IN CORSO",$M76)&gt;0</formula>
    </cfRule>
    <cfRule type="expression" dxfId="9159" priority="1412">
      <formula>SEARCH("CHIUSO",$M76)&gt;0</formula>
    </cfRule>
    <cfRule type="expression" dxfId="9158" priority="1413">
      <formula>SEARCH("EMESSO",$M76)&gt;0</formula>
    </cfRule>
    <cfRule type="expression" dxfId="9157" priority="1414">
      <formula>SEARCH("RICHIESTO",$M76)&gt;0</formula>
    </cfRule>
    <cfRule type="expression" dxfId="9156" priority="1415">
      <formula>SEARCH("DA CHIUDERE",$M76)&gt;0</formula>
    </cfRule>
    <cfRule type="expression" dxfId="9155" priority="1416">
      <formula>SEARCH("INTERROTTO",$M76)&gt;0</formula>
    </cfRule>
  </conditionalFormatting>
  <conditionalFormatting sqref="E75:F75 N75:S75">
    <cfRule type="expression" dxfId="9154" priority="1405">
      <formula>SEARCH("IN CORSO",$M75)&gt;0</formula>
    </cfRule>
    <cfRule type="expression" dxfId="9153" priority="1406">
      <formula>SEARCH("CHIUSO",$M75)&gt;0</formula>
    </cfRule>
    <cfRule type="expression" dxfId="9152" priority="1407">
      <formula>SEARCH("EMESSO",$M75)&gt;0</formula>
    </cfRule>
    <cfRule type="expression" dxfId="9151" priority="1408">
      <formula>SEARCH("RICHIESTO",$M75)&gt;0</formula>
    </cfRule>
    <cfRule type="expression" dxfId="9150" priority="1409">
      <formula>SEARCH("DA CHIUDERE",$M75)&gt;0</formula>
    </cfRule>
    <cfRule type="expression" dxfId="9149" priority="1410">
      <formula>SEARCH("INTERROTTO",$M75)&gt;0</formula>
    </cfRule>
  </conditionalFormatting>
  <conditionalFormatting sqref="G75">
    <cfRule type="expression" dxfId="9148" priority="1399">
      <formula>SEARCH("IN CORSO",$M75)&gt;0</formula>
    </cfRule>
    <cfRule type="expression" dxfId="9147" priority="1400">
      <formula>SEARCH("CHIUSO",$M75)&gt;0</formula>
    </cfRule>
    <cfRule type="expression" dxfId="9146" priority="1401">
      <formula>SEARCH("EMESSO",$M75)&gt;0</formula>
    </cfRule>
    <cfRule type="expression" dxfId="9145" priority="1402">
      <formula>SEARCH("RICHIESTO",$M75)&gt;0</formula>
    </cfRule>
    <cfRule type="expression" dxfId="9144" priority="1403">
      <formula>SEARCH("DA CHIUDERE",$M75)&gt;0</formula>
    </cfRule>
    <cfRule type="expression" dxfId="9143" priority="1404">
      <formula>SEARCH("INTERROTTO",$M75)&gt;0</formula>
    </cfRule>
  </conditionalFormatting>
  <conditionalFormatting sqref="M75">
    <cfRule type="expression" dxfId="9142" priority="1393">
      <formula>SEARCH("IN CORSO",$M75)&gt;0</formula>
    </cfRule>
    <cfRule type="expression" dxfId="9141" priority="1394">
      <formula>SEARCH("CHIUSO",$M75)&gt;0</formula>
    </cfRule>
    <cfRule type="expression" dxfId="9140" priority="1395">
      <formula>SEARCH("EMESSO",$M75)&gt;0</formula>
    </cfRule>
    <cfRule type="expression" dxfId="9139" priority="1396">
      <formula>SEARCH("RICHIESTO",$M75)&gt;0</formula>
    </cfRule>
    <cfRule type="expression" dxfId="9138" priority="1397">
      <formula>SEARCH("DA CHIUDERE",$M75)&gt;0</formula>
    </cfRule>
    <cfRule type="expression" dxfId="9137" priority="1398">
      <formula>SEARCH("INTERROTTO",$M75)&gt;0</formula>
    </cfRule>
  </conditionalFormatting>
  <conditionalFormatting sqref="E74:F74 N74:S74">
    <cfRule type="expression" dxfId="9136" priority="1387">
      <formula>SEARCH("IN CORSO",$M74)&gt;0</formula>
    </cfRule>
    <cfRule type="expression" dxfId="9135" priority="1388">
      <formula>SEARCH("CHIUSO",$M74)&gt;0</formula>
    </cfRule>
    <cfRule type="expression" dxfId="9134" priority="1389">
      <formula>SEARCH("EMESSO",$M74)&gt;0</formula>
    </cfRule>
    <cfRule type="expression" dxfId="9133" priority="1390">
      <formula>SEARCH("RICHIESTO",$M74)&gt;0</formula>
    </cfRule>
    <cfRule type="expression" dxfId="9132" priority="1391">
      <formula>SEARCH("DA CHIUDERE",$M74)&gt;0</formula>
    </cfRule>
    <cfRule type="expression" dxfId="9131" priority="1392">
      <formula>SEARCH("INTERROTTO",$M74)&gt;0</formula>
    </cfRule>
  </conditionalFormatting>
  <conditionalFormatting sqref="G74">
    <cfRule type="expression" dxfId="9130" priority="1381">
      <formula>SEARCH("IN CORSO",$M74)&gt;0</formula>
    </cfRule>
    <cfRule type="expression" dxfId="9129" priority="1382">
      <formula>SEARCH("CHIUSO",$M74)&gt;0</formula>
    </cfRule>
    <cfRule type="expression" dxfId="9128" priority="1383">
      <formula>SEARCH("EMESSO",$M74)&gt;0</formula>
    </cfRule>
    <cfRule type="expression" dxfId="9127" priority="1384">
      <formula>SEARCH("RICHIESTO",$M74)&gt;0</formula>
    </cfRule>
    <cfRule type="expression" dxfId="9126" priority="1385">
      <formula>SEARCH("DA CHIUDERE",$M74)&gt;0</formula>
    </cfRule>
    <cfRule type="expression" dxfId="9125" priority="1386">
      <formula>SEARCH("INTERROTTO",$M74)&gt;0</formula>
    </cfRule>
  </conditionalFormatting>
  <conditionalFormatting sqref="M74">
    <cfRule type="expression" dxfId="9124" priority="1375">
      <formula>SEARCH("IN CORSO",$M74)&gt;0</formula>
    </cfRule>
    <cfRule type="expression" dxfId="9123" priority="1376">
      <formula>SEARCH("CHIUSO",$M74)&gt;0</formula>
    </cfRule>
    <cfRule type="expression" dxfId="9122" priority="1377">
      <formula>SEARCH("EMESSO",$M74)&gt;0</formula>
    </cfRule>
    <cfRule type="expression" dxfId="9121" priority="1378">
      <formula>SEARCH("RICHIESTO",$M74)&gt;0</formula>
    </cfRule>
    <cfRule type="expression" dxfId="9120" priority="1379">
      <formula>SEARCH("DA CHIUDERE",$M74)&gt;0</formula>
    </cfRule>
    <cfRule type="expression" dxfId="9119" priority="1380">
      <formula>SEARCH("INTERROTTO",$M74)&gt;0</formula>
    </cfRule>
  </conditionalFormatting>
  <conditionalFormatting sqref="E73:F73 N73:S73">
    <cfRule type="expression" dxfId="9118" priority="1369">
      <formula>SEARCH("IN CORSO",$M73)&gt;0</formula>
    </cfRule>
    <cfRule type="expression" dxfId="9117" priority="1370">
      <formula>SEARCH("CHIUSO",$M73)&gt;0</formula>
    </cfRule>
    <cfRule type="expression" dxfId="9116" priority="1371">
      <formula>SEARCH("EMESSO",$M73)&gt;0</formula>
    </cfRule>
    <cfRule type="expression" dxfId="9115" priority="1372">
      <formula>SEARCH("RICHIESTO",$M73)&gt;0</formula>
    </cfRule>
    <cfRule type="expression" dxfId="9114" priority="1373">
      <formula>SEARCH("DA CHIUDERE",$M73)&gt;0</formula>
    </cfRule>
    <cfRule type="expression" dxfId="9113" priority="1374">
      <formula>SEARCH("INTERROTTO",$M73)&gt;0</formula>
    </cfRule>
  </conditionalFormatting>
  <conditionalFormatting sqref="G73">
    <cfRule type="expression" dxfId="9112" priority="1363">
      <formula>SEARCH("IN CORSO",$M73)&gt;0</formula>
    </cfRule>
    <cfRule type="expression" dxfId="9111" priority="1364">
      <formula>SEARCH("CHIUSO",$M73)&gt;0</formula>
    </cfRule>
    <cfRule type="expression" dxfId="9110" priority="1365">
      <formula>SEARCH("EMESSO",$M73)&gt;0</formula>
    </cfRule>
    <cfRule type="expression" dxfId="9109" priority="1366">
      <formula>SEARCH("RICHIESTO",$M73)&gt;0</formula>
    </cfRule>
    <cfRule type="expression" dxfId="9108" priority="1367">
      <formula>SEARCH("DA CHIUDERE",$M73)&gt;0</formula>
    </cfRule>
    <cfRule type="expression" dxfId="9107" priority="1368">
      <formula>SEARCH("INTERROTTO",$M73)&gt;0</formula>
    </cfRule>
  </conditionalFormatting>
  <conditionalFormatting sqref="M73">
    <cfRule type="expression" dxfId="9106" priority="1357">
      <formula>SEARCH("IN CORSO",$M73)&gt;0</formula>
    </cfRule>
    <cfRule type="expression" dxfId="9105" priority="1358">
      <formula>SEARCH("CHIUSO",$M73)&gt;0</formula>
    </cfRule>
    <cfRule type="expression" dxfId="9104" priority="1359">
      <formula>SEARCH("EMESSO",$M73)&gt;0</formula>
    </cfRule>
    <cfRule type="expression" dxfId="9103" priority="1360">
      <formula>SEARCH("RICHIESTO",$M73)&gt;0</formula>
    </cfRule>
    <cfRule type="expression" dxfId="9102" priority="1361">
      <formula>SEARCH("DA CHIUDERE",$M73)&gt;0</formula>
    </cfRule>
    <cfRule type="expression" dxfId="9101" priority="1362">
      <formula>SEARCH("INTERROTTO",$M73)&gt;0</formula>
    </cfRule>
  </conditionalFormatting>
  <conditionalFormatting sqref="E72:F72 N72:S72">
    <cfRule type="expression" dxfId="9100" priority="1351">
      <formula>SEARCH("IN CORSO",$M72)&gt;0</formula>
    </cfRule>
    <cfRule type="expression" dxfId="9099" priority="1352">
      <formula>SEARCH("CHIUSO",$M72)&gt;0</formula>
    </cfRule>
    <cfRule type="expression" dxfId="9098" priority="1353">
      <formula>SEARCH("EMESSO",$M72)&gt;0</formula>
    </cfRule>
    <cfRule type="expression" dxfId="9097" priority="1354">
      <formula>SEARCH("RICHIESTO",$M72)&gt;0</formula>
    </cfRule>
    <cfRule type="expression" dxfId="9096" priority="1355">
      <formula>SEARCH("DA CHIUDERE",$M72)&gt;0</formula>
    </cfRule>
    <cfRule type="expression" dxfId="9095" priority="1356">
      <formula>SEARCH("INTERROTTO",$M72)&gt;0</formula>
    </cfRule>
  </conditionalFormatting>
  <conditionalFormatting sqref="G72">
    <cfRule type="expression" dxfId="9094" priority="1345">
      <formula>SEARCH("IN CORSO",$M72)&gt;0</formula>
    </cfRule>
    <cfRule type="expression" dxfId="9093" priority="1346">
      <formula>SEARCH("CHIUSO",$M72)&gt;0</formula>
    </cfRule>
    <cfRule type="expression" dxfId="9092" priority="1347">
      <formula>SEARCH("EMESSO",$M72)&gt;0</formula>
    </cfRule>
    <cfRule type="expression" dxfId="9091" priority="1348">
      <formula>SEARCH("RICHIESTO",$M72)&gt;0</formula>
    </cfRule>
    <cfRule type="expression" dxfId="9090" priority="1349">
      <formula>SEARCH("DA CHIUDERE",$M72)&gt;0</formula>
    </cfRule>
    <cfRule type="expression" dxfId="9089" priority="1350">
      <formula>SEARCH("INTERROTTO",$M72)&gt;0</formula>
    </cfRule>
  </conditionalFormatting>
  <conditionalFormatting sqref="M72">
    <cfRule type="expression" dxfId="9088" priority="1339">
      <formula>SEARCH("IN CORSO",$M72)&gt;0</formula>
    </cfRule>
    <cfRule type="expression" dxfId="9087" priority="1340">
      <formula>SEARCH("CHIUSO",$M72)&gt;0</formula>
    </cfRule>
    <cfRule type="expression" dxfId="9086" priority="1341">
      <formula>SEARCH("EMESSO",$M72)&gt;0</formula>
    </cfRule>
    <cfRule type="expression" dxfId="9085" priority="1342">
      <formula>SEARCH("RICHIESTO",$M72)&gt;0</formula>
    </cfRule>
    <cfRule type="expression" dxfId="9084" priority="1343">
      <formula>SEARCH("DA CHIUDERE",$M72)&gt;0</formula>
    </cfRule>
    <cfRule type="expression" dxfId="9083" priority="1344">
      <formula>SEARCH("INTERROTTO",$M72)&gt;0</formula>
    </cfRule>
  </conditionalFormatting>
  <conditionalFormatting sqref="E71:F71 N71:S71">
    <cfRule type="expression" dxfId="9082" priority="1333">
      <formula>SEARCH("IN CORSO",$M71)&gt;0</formula>
    </cfRule>
    <cfRule type="expression" dxfId="9081" priority="1334">
      <formula>SEARCH("CHIUSO",$M71)&gt;0</formula>
    </cfRule>
    <cfRule type="expression" dxfId="9080" priority="1335">
      <formula>SEARCH("EMESSO",$M71)&gt;0</formula>
    </cfRule>
    <cfRule type="expression" dxfId="9079" priority="1336">
      <formula>SEARCH("RICHIESTO",$M71)&gt;0</formula>
    </cfRule>
    <cfRule type="expression" dxfId="9078" priority="1337">
      <formula>SEARCH("DA CHIUDERE",$M71)&gt;0</formula>
    </cfRule>
    <cfRule type="expression" dxfId="9077" priority="1338">
      <formula>SEARCH("INTERROTTO",$M71)&gt;0</formula>
    </cfRule>
  </conditionalFormatting>
  <conditionalFormatting sqref="G71">
    <cfRule type="expression" dxfId="9076" priority="1327">
      <formula>SEARCH("IN CORSO",$M71)&gt;0</formula>
    </cfRule>
    <cfRule type="expression" dxfId="9075" priority="1328">
      <formula>SEARCH("CHIUSO",$M71)&gt;0</formula>
    </cfRule>
    <cfRule type="expression" dxfId="9074" priority="1329">
      <formula>SEARCH("EMESSO",$M71)&gt;0</formula>
    </cfRule>
    <cfRule type="expression" dxfId="9073" priority="1330">
      <formula>SEARCH("RICHIESTO",$M71)&gt;0</formula>
    </cfRule>
    <cfRule type="expression" dxfId="9072" priority="1331">
      <formula>SEARCH("DA CHIUDERE",$M71)&gt;0</formula>
    </cfRule>
    <cfRule type="expression" dxfId="9071" priority="1332">
      <formula>SEARCH("INTERROTTO",$M71)&gt;0</formula>
    </cfRule>
  </conditionalFormatting>
  <conditionalFormatting sqref="M71">
    <cfRule type="expression" dxfId="9070" priority="1321">
      <formula>SEARCH("IN CORSO",$M71)&gt;0</formula>
    </cfRule>
    <cfRule type="expression" dxfId="9069" priority="1322">
      <formula>SEARCH("CHIUSO",$M71)&gt;0</formula>
    </cfRule>
    <cfRule type="expression" dxfId="9068" priority="1323">
      <formula>SEARCH("EMESSO",$M71)&gt;0</formula>
    </cfRule>
    <cfRule type="expression" dxfId="9067" priority="1324">
      <formula>SEARCH("RICHIESTO",$M71)&gt;0</formula>
    </cfRule>
    <cfRule type="expression" dxfId="9066" priority="1325">
      <formula>SEARCH("DA CHIUDERE",$M71)&gt;0</formula>
    </cfRule>
    <cfRule type="expression" dxfId="9065" priority="1326">
      <formula>SEARCH("INTERROTTO",$M71)&gt;0</formula>
    </cfRule>
  </conditionalFormatting>
  <conditionalFormatting sqref="E70:F70 N70:S70">
    <cfRule type="expression" dxfId="9064" priority="1315">
      <formula>SEARCH("IN CORSO",$M70)&gt;0</formula>
    </cfRule>
    <cfRule type="expression" dxfId="9063" priority="1316">
      <formula>SEARCH("CHIUSO",$M70)&gt;0</formula>
    </cfRule>
    <cfRule type="expression" dxfId="9062" priority="1317">
      <formula>SEARCH("EMESSO",$M70)&gt;0</formula>
    </cfRule>
    <cfRule type="expression" dxfId="9061" priority="1318">
      <formula>SEARCH("RICHIESTO",$M70)&gt;0</formula>
    </cfRule>
    <cfRule type="expression" dxfId="9060" priority="1319">
      <formula>SEARCH("DA CHIUDERE",$M70)&gt;0</formula>
    </cfRule>
    <cfRule type="expression" dxfId="9059" priority="1320">
      <formula>SEARCH("INTERROTTO",$M70)&gt;0</formula>
    </cfRule>
  </conditionalFormatting>
  <conditionalFormatting sqref="G70">
    <cfRule type="expression" dxfId="9058" priority="1309">
      <formula>SEARCH("IN CORSO",$M70)&gt;0</formula>
    </cfRule>
    <cfRule type="expression" dxfId="9057" priority="1310">
      <formula>SEARCH("CHIUSO",$M70)&gt;0</formula>
    </cfRule>
    <cfRule type="expression" dxfId="9056" priority="1311">
      <formula>SEARCH("EMESSO",$M70)&gt;0</formula>
    </cfRule>
    <cfRule type="expression" dxfId="9055" priority="1312">
      <formula>SEARCH("RICHIESTO",$M70)&gt;0</formula>
    </cfRule>
    <cfRule type="expression" dxfId="9054" priority="1313">
      <formula>SEARCH("DA CHIUDERE",$M70)&gt;0</formula>
    </cfRule>
    <cfRule type="expression" dxfId="9053" priority="1314">
      <formula>SEARCH("INTERROTTO",$M70)&gt;0</formula>
    </cfRule>
  </conditionalFormatting>
  <conditionalFormatting sqref="M70">
    <cfRule type="expression" dxfId="9052" priority="1303">
      <formula>SEARCH("IN CORSO",$M70)&gt;0</formula>
    </cfRule>
    <cfRule type="expression" dxfId="9051" priority="1304">
      <formula>SEARCH("CHIUSO",$M70)&gt;0</formula>
    </cfRule>
    <cfRule type="expression" dxfId="9050" priority="1305">
      <formula>SEARCH("EMESSO",$M70)&gt;0</formula>
    </cfRule>
    <cfRule type="expression" dxfId="9049" priority="1306">
      <formula>SEARCH("RICHIESTO",$M70)&gt;0</formula>
    </cfRule>
    <cfRule type="expression" dxfId="9048" priority="1307">
      <formula>SEARCH("DA CHIUDERE",$M70)&gt;0</formula>
    </cfRule>
    <cfRule type="expression" dxfId="9047" priority="1308">
      <formula>SEARCH("INTERROTTO",$M70)&gt;0</formula>
    </cfRule>
  </conditionalFormatting>
  <conditionalFormatting sqref="E69:F69 N69:S69">
    <cfRule type="expression" dxfId="9046" priority="1297">
      <formula>SEARCH("IN CORSO",$M69)&gt;0</formula>
    </cfRule>
    <cfRule type="expression" dxfId="9045" priority="1298">
      <formula>SEARCH("CHIUSO",$M69)&gt;0</formula>
    </cfRule>
    <cfRule type="expression" dxfId="9044" priority="1299">
      <formula>SEARCH("EMESSO",$M69)&gt;0</formula>
    </cfRule>
    <cfRule type="expression" dxfId="9043" priority="1300">
      <formula>SEARCH("RICHIESTO",$M69)&gt;0</formula>
    </cfRule>
    <cfRule type="expression" dxfId="9042" priority="1301">
      <formula>SEARCH("DA CHIUDERE",$M69)&gt;0</formula>
    </cfRule>
    <cfRule type="expression" dxfId="9041" priority="1302">
      <formula>SEARCH("INTERROTTO",$M69)&gt;0</formula>
    </cfRule>
  </conditionalFormatting>
  <conditionalFormatting sqref="G69">
    <cfRule type="expression" dxfId="9040" priority="1291">
      <formula>SEARCH("IN CORSO",$M69)&gt;0</formula>
    </cfRule>
    <cfRule type="expression" dxfId="9039" priority="1292">
      <formula>SEARCH("CHIUSO",$M69)&gt;0</formula>
    </cfRule>
    <cfRule type="expression" dxfId="9038" priority="1293">
      <formula>SEARCH("EMESSO",$M69)&gt;0</formula>
    </cfRule>
    <cfRule type="expression" dxfId="9037" priority="1294">
      <formula>SEARCH("RICHIESTO",$M69)&gt;0</formula>
    </cfRule>
    <cfRule type="expression" dxfId="9036" priority="1295">
      <formula>SEARCH("DA CHIUDERE",$M69)&gt;0</formula>
    </cfRule>
    <cfRule type="expression" dxfId="9035" priority="1296">
      <formula>SEARCH("INTERROTTO",$M69)&gt;0</formula>
    </cfRule>
  </conditionalFormatting>
  <conditionalFormatting sqref="M69">
    <cfRule type="expression" dxfId="9034" priority="1285">
      <formula>SEARCH("IN CORSO",$M69)&gt;0</formula>
    </cfRule>
    <cfRule type="expression" dxfId="9033" priority="1286">
      <formula>SEARCH("CHIUSO",$M69)&gt;0</formula>
    </cfRule>
    <cfRule type="expression" dxfId="9032" priority="1287">
      <formula>SEARCH("EMESSO",$M69)&gt;0</formula>
    </cfRule>
    <cfRule type="expression" dxfId="9031" priority="1288">
      <formula>SEARCH("RICHIESTO",$M69)&gt;0</formula>
    </cfRule>
    <cfRule type="expression" dxfId="9030" priority="1289">
      <formula>SEARCH("DA CHIUDERE",$M69)&gt;0</formula>
    </cfRule>
    <cfRule type="expression" dxfId="9029" priority="1290">
      <formula>SEARCH("INTERROTTO",$M69)&gt;0</formula>
    </cfRule>
  </conditionalFormatting>
  <conditionalFormatting sqref="E68:F68 N68:S68">
    <cfRule type="expression" dxfId="9028" priority="1279">
      <formula>SEARCH("IN CORSO",$M68)&gt;0</formula>
    </cfRule>
    <cfRule type="expression" dxfId="9027" priority="1280">
      <formula>SEARCH("CHIUSO",$M68)&gt;0</formula>
    </cfRule>
    <cfRule type="expression" dxfId="9026" priority="1281">
      <formula>SEARCH("EMESSO",$M68)&gt;0</formula>
    </cfRule>
    <cfRule type="expression" dxfId="9025" priority="1282">
      <formula>SEARCH("RICHIESTO",$M68)&gt;0</formula>
    </cfRule>
    <cfRule type="expression" dxfId="9024" priority="1283">
      <formula>SEARCH("DA CHIUDERE",$M68)&gt;0</formula>
    </cfRule>
    <cfRule type="expression" dxfId="9023" priority="1284">
      <formula>SEARCH("INTERROTTO",$M68)&gt;0</formula>
    </cfRule>
  </conditionalFormatting>
  <conditionalFormatting sqref="G68">
    <cfRule type="expression" dxfId="9022" priority="1273">
      <formula>SEARCH("IN CORSO",$M68)&gt;0</formula>
    </cfRule>
    <cfRule type="expression" dxfId="9021" priority="1274">
      <formula>SEARCH("CHIUSO",$M68)&gt;0</formula>
    </cfRule>
    <cfRule type="expression" dxfId="9020" priority="1275">
      <formula>SEARCH("EMESSO",$M68)&gt;0</formula>
    </cfRule>
    <cfRule type="expression" dxfId="9019" priority="1276">
      <formula>SEARCH("RICHIESTO",$M68)&gt;0</formula>
    </cfRule>
    <cfRule type="expression" dxfId="9018" priority="1277">
      <formula>SEARCH("DA CHIUDERE",$M68)&gt;0</formula>
    </cfRule>
    <cfRule type="expression" dxfId="9017" priority="1278">
      <formula>SEARCH("INTERROTTO",$M68)&gt;0</formula>
    </cfRule>
  </conditionalFormatting>
  <conditionalFormatting sqref="M68">
    <cfRule type="expression" dxfId="9016" priority="1267">
      <formula>SEARCH("IN CORSO",$M68)&gt;0</formula>
    </cfRule>
    <cfRule type="expression" dxfId="9015" priority="1268">
      <formula>SEARCH("CHIUSO",$M68)&gt;0</formula>
    </cfRule>
    <cfRule type="expression" dxfId="9014" priority="1269">
      <formula>SEARCH("EMESSO",$M68)&gt;0</formula>
    </cfRule>
    <cfRule type="expression" dxfId="9013" priority="1270">
      <formula>SEARCH("RICHIESTO",$M68)&gt;0</formula>
    </cfRule>
    <cfRule type="expression" dxfId="9012" priority="1271">
      <formula>SEARCH("DA CHIUDERE",$M68)&gt;0</formula>
    </cfRule>
    <cfRule type="expression" dxfId="9011" priority="1272">
      <formula>SEARCH("INTERROTTO",$M68)&gt;0</formula>
    </cfRule>
  </conditionalFormatting>
  <conditionalFormatting sqref="E67:F67 N67:S67">
    <cfRule type="expression" dxfId="9010" priority="1261">
      <formula>SEARCH("IN CORSO",$M67)&gt;0</formula>
    </cfRule>
    <cfRule type="expression" dxfId="9009" priority="1262">
      <formula>SEARCH("CHIUSO",$M67)&gt;0</formula>
    </cfRule>
    <cfRule type="expression" dxfId="9008" priority="1263">
      <formula>SEARCH("EMESSO",$M67)&gt;0</formula>
    </cfRule>
    <cfRule type="expression" dxfId="9007" priority="1264">
      <formula>SEARCH("RICHIESTO",$M67)&gt;0</formula>
    </cfRule>
    <cfRule type="expression" dxfId="9006" priority="1265">
      <formula>SEARCH("DA CHIUDERE",$M67)&gt;0</formula>
    </cfRule>
    <cfRule type="expression" dxfId="9005" priority="1266">
      <formula>SEARCH("INTERROTTO",$M67)&gt;0</formula>
    </cfRule>
  </conditionalFormatting>
  <conditionalFormatting sqref="G67">
    <cfRule type="expression" dxfId="9004" priority="1255">
      <formula>SEARCH("IN CORSO",$M67)&gt;0</formula>
    </cfRule>
    <cfRule type="expression" dxfId="9003" priority="1256">
      <formula>SEARCH("CHIUSO",$M67)&gt;0</formula>
    </cfRule>
    <cfRule type="expression" dxfId="9002" priority="1257">
      <formula>SEARCH("EMESSO",$M67)&gt;0</formula>
    </cfRule>
    <cfRule type="expression" dxfId="9001" priority="1258">
      <formula>SEARCH("RICHIESTO",$M67)&gt;0</formula>
    </cfRule>
    <cfRule type="expression" dxfId="9000" priority="1259">
      <formula>SEARCH("DA CHIUDERE",$M67)&gt;0</formula>
    </cfRule>
    <cfRule type="expression" dxfId="8999" priority="1260">
      <formula>SEARCH("INTERROTTO",$M67)&gt;0</formula>
    </cfRule>
  </conditionalFormatting>
  <conditionalFormatting sqref="M67">
    <cfRule type="expression" dxfId="8998" priority="1249">
      <formula>SEARCH("IN CORSO",$M67)&gt;0</formula>
    </cfRule>
    <cfRule type="expression" dxfId="8997" priority="1250">
      <formula>SEARCH("CHIUSO",$M67)&gt;0</formula>
    </cfRule>
    <cfRule type="expression" dxfId="8996" priority="1251">
      <formula>SEARCH("EMESSO",$M67)&gt;0</formula>
    </cfRule>
    <cfRule type="expression" dxfId="8995" priority="1252">
      <formula>SEARCH("RICHIESTO",$M67)&gt;0</formula>
    </cfRule>
    <cfRule type="expression" dxfId="8994" priority="1253">
      <formula>SEARCH("DA CHIUDERE",$M67)&gt;0</formula>
    </cfRule>
    <cfRule type="expression" dxfId="8993" priority="1254">
      <formula>SEARCH("INTERROTTO",$M67)&gt;0</formula>
    </cfRule>
  </conditionalFormatting>
  <conditionalFormatting sqref="E66:F66 N66:S66">
    <cfRule type="expression" dxfId="8992" priority="1243">
      <formula>SEARCH("IN CORSO",$M66)&gt;0</formula>
    </cfRule>
    <cfRule type="expression" dxfId="8991" priority="1244">
      <formula>SEARCH("CHIUSO",$M66)&gt;0</formula>
    </cfRule>
    <cfRule type="expression" dxfId="8990" priority="1245">
      <formula>SEARCH("EMESSO",$M66)&gt;0</formula>
    </cfRule>
    <cfRule type="expression" dxfId="8989" priority="1246">
      <formula>SEARCH("RICHIESTO",$M66)&gt;0</formula>
    </cfRule>
    <cfRule type="expression" dxfId="8988" priority="1247">
      <formula>SEARCH("DA CHIUDERE",$M66)&gt;0</formula>
    </cfRule>
    <cfRule type="expression" dxfId="8987" priority="1248">
      <formula>SEARCH("INTERROTTO",$M66)&gt;0</formula>
    </cfRule>
  </conditionalFormatting>
  <conditionalFormatting sqref="G66">
    <cfRule type="expression" dxfId="8986" priority="1237">
      <formula>SEARCH("IN CORSO",$M66)&gt;0</formula>
    </cfRule>
    <cfRule type="expression" dxfId="8985" priority="1238">
      <formula>SEARCH("CHIUSO",$M66)&gt;0</formula>
    </cfRule>
    <cfRule type="expression" dxfId="8984" priority="1239">
      <formula>SEARCH("EMESSO",$M66)&gt;0</formula>
    </cfRule>
    <cfRule type="expression" dxfId="8983" priority="1240">
      <formula>SEARCH("RICHIESTO",$M66)&gt;0</formula>
    </cfRule>
    <cfRule type="expression" dxfId="8982" priority="1241">
      <formula>SEARCH("DA CHIUDERE",$M66)&gt;0</formula>
    </cfRule>
    <cfRule type="expression" dxfId="8981" priority="1242">
      <formula>SEARCH("INTERROTTO",$M66)&gt;0</formula>
    </cfRule>
  </conditionalFormatting>
  <conditionalFormatting sqref="M66">
    <cfRule type="expression" dxfId="8980" priority="1231">
      <formula>SEARCH("IN CORSO",$M66)&gt;0</formula>
    </cfRule>
    <cfRule type="expression" dxfId="8979" priority="1232">
      <formula>SEARCH("CHIUSO",$M66)&gt;0</formula>
    </cfRule>
    <cfRule type="expression" dxfId="8978" priority="1233">
      <formula>SEARCH("EMESSO",$M66)&gt;0</formula>
    </cfRule>
    <cfRule type="expression" dxfId="8977" priority="1234">
      <formula>SEARCH("RICHIESTO",$M66)&gt;0</formula>
    </cfRule>
    <cfRule type="expression" dxfId="8976" priority="1235">
      <formula>SEARCH("DA CHIUDERE",$M66)&gt;0</formula>
    </cfRule>
    <cfRule type="expression" dxfId="8975" priority="1236">
      <formula>SEARCH("INTERROTTO",$M66)&gt;0</formula>
    </cfRule>
  </conditionalFormatting>
  <conditionalFormatting sqref="E65:F65 N65:S65">
    <cfRule type="expression" dxfId="8974" priority="1225">
      <formula>SEARCH("IN CORSO",$M65)&gt;0</formula>
    </cfRule>
    <cfRule type="expression" dxfId="8973" priority="1226">
      <formula>SEARCH("CHIUSO",$M65)&gt;0</formula>
    </cfRule>
    <cfRule type="expression" dxfId="8972" priority="1227">
      <formula>SEARCH("EMESSO",$M65)&gt;0</formula>
    </cfRule>
    <cfRule type="expression" dxfId="8971" priority="1228">
      <formula>SEARCH("RICHIESTO",$M65)&gt;0</formula>
    </cfRule>
    <cfRule type="expression" dxfId="8970" priority="1229">
      <formula>SEARCH("DA CHIUDERE",$M65)&gt;0</formula>
    </cfRule>
    <cfRule type="expression" dxfId="8969" priority="1230">
      <formula>SEARCH("INTERROTTO",$M65)&gt;0</formula>
    </cfRule>
  </conditionalFormatting>
  <conditionalFormatting sqref="G65">
    <cfRule type="expression" dxfId="8968" priority="1219">
      <formula>SEARCH("IN CORSO",$M65)&gt;0</formula>
    </cfRule>
    <cfRule type="expression" dxfId="8967" priority="1220">
      <formula>SEARCH("CHIUSO",$M65)&gt;0</formula>
    </cfRule>
    <cfRule type="expression" dxfId="8966" priority="1221">
      <formula>SEARCH("EMESSO",$M65)&gt;0</formula>
    </cfRule>
    <cfRule type="expression" dxfId="8965" priority="1222">
      <formula>SEARCH("RICHIESTO",$M65)&gt;0</formula>
    </cfRule>
    <cfRule type="expression" dxfId="8964" priority="1223">
      <formula>SEARCH("DA CHIUDERE",$M65)&gt;0</formula>
    </cfRule>
    <cfRule type="expression" dxfId="8963" priority="1224">
      <formula>SEARCH("INTERROTTO",$M65)&gt;0</formula>
    </cfRule>
  </conditionalFormatting>
  <conditionalFormatting sqref="M65">
    <cfRule type="expression" dxfId="8962" priority="1213">
      <formula>SEARCH("IN CORSO",$M65)&gt;0</formula>
    </cfRule>
    <cfRule type="expression" dxfId="8961" priority="1214">
      <formula>SEARCH("CHIUSO",$M65)&gt;0</formula>
    </cfRule>
    <cfRule type="expression" dxfId="8960" priority="1215">
      <formula>SEARCH("EMESSO",$M65)&gt;0</formula>
    </cfRule>
    <cfRule type="expression" dxfId="8959" priority="1216">
      <formula>SEARCH("RICHIESTO",$M65)&gt;0</formula>
    </cfRule>
    <cfRule type="expression" dxfId="8958" priority="1217">
      <formula>SEARCH("DA CHIUDERE",$M65)&gt;0</formula>
    </cfRule>
    <cfRule type="expression" dxfId="8957" priority="1218">
      <formula>SEARCH("INTERROTTO",$M65)&gt;0</formula>
    </cfRule>
  </conditionalFormatting>
  <conditionalFormatting sqref="E64:F64 N64:S64">
    <cfRule type="expression" dxfId="8956" priority="1207">
      <formula>SEARCH("IN CORSO",$M64)&gt;0</formula>
    </cfRule>
    <cfRule type="expression" dxfId="8955" priority="1208">
      <formula>SEARCH("CHIUSO",$M64)&gt;0</formula>
    </cfRule>
    <cfRule type="expression" dxfId="8954" priority="1209">
      <formula>SEARCH("EMESSO",$M64)&gt;0</formula>
    </cfRule>
    <cfRule type="expression" dxfId="8953" priority="1210">
      <formula>SEARCH("RICHIESTO",$M64)&gt;0</formula>
    </cfRule>
    <cfRule type="expression" dxfId="8952" priority="1211">
      <formula>SEARCH("DA CHIUDERE",$M64)&gt;0</formula>
    </cfRule>
    <cfRule type="expression" dxfId="8951" priority="1212">
      <formula>SEARCH("INTERROTTO",$M64)&gt;0</formula>
    </cfRule>
  </conditionalFormatting>
  <conditionalFormatting sqref="G64">
    <cfRule type="expression" dxfId="8950" priority="1201">
      <formula>SEARCH("IN CORSO",$M64)&gt;0</formula>
    </cfRule>
    <cfRule type="expression" dxfId="8949" priority="1202">
      <formula>SEARCH("CHIUSO",$M64)&gt;0</formula>
    </cfRule>
    <cfRule type="expression" dxfId="8948" priority="1203">
      <formula>SEARCH("EMESSO",$M64)&gt;0</formula>
    </cfRule>
    <cfRule type="expression" dxfId="8947" priority="1204">
      <formula>SEARCH("RICHIESTO",$M64)&gt;0</formula>
    </cfRule>
    <cfRule type="expression" dxfId="8946" priority="1205">
      <formula>SEARCH("DA CHIUDERE",$M64)&gt;0</formula>
    </cfRule>
    <cfRule type="expression" dxfId="8945" priority="1206">
      <formula>SEARCH("INTERROTTO",$M64)&gt;0</formula>
    </cfRule>
  </conditionalFormatting>
  <conditionalFormatting sqref="M64">
    <cfRule type="expression" dxfId="8944" priority="1195">
      <formula>SEARCH("IN CORSO",$M64)&gt;0</formula>
    </cfRule>
    <cfRule type="expression" dxfId="8943" priority="1196">
      <formula>SEARCH("CHIUSO",$M64)&gt;0</formula>
    </cfRule>
    <cfRule type="expression" dxfId="8942" priority="1197">
      <formula>SEARCH("EMESSO",$M64)&gt;0</formula>
    </cfRule>
    <cfRule type="expression" dxfId="8941" priority="1198">
      <formula>SEARCH("RICHIESTO",$M64)&gt;0</formula>
    </cfRule>
    <cfRule type="expression" dxfId="8940" priority="1199">
      <formula>SEARCH("DA CHIUDERE",$M64)&gt;0</formula>
    </cfRule>
    <cfRule type="expression" dxfId="8939" priority="1200">
      <formula>SEARCH("INTERROTTO",$M64)&gt;0</formula>
    </cfRule>
  </conditionalFormatting>
  <conditionalFormatting sqref="E63:F63 N63:S63">
    <cfRule type="expression" dxfId="8938" priority="1189">
      <formula>SEARCH("IN CORSO",$M63)&gt;0</formula>
    </cfRule>
    <cfRule type="expression" dxfId="8937" priority="1190">
      <formula>SEARCH("CHIUSO",$M63)&gt;0</formula>
    </cfRule>
    <cfRule type="expression" dxfId="8936" priority="1191">
      <formula>SEARCH("EMESSO",$M63)&gt;0</formula>
    </cfRule>
    <cfRule type="expression" dxfId="8935" priority="1192">
      <formula>SEARCH("RICHIESTO",$M63)&gt;0</formula>
    </cfRule>
    <cfRule type="expression" dxfId="8934" priority="1193">
      <formula>SEARCH("DA CHIUDERE",$M63)&gt;0</formula>
    </cfRule>
    <cfRule type="expression" dxfId="8933" priority="1194">
      <formula>SEARCH("INTERROTTO",$M63)&gt;0</formula>
    </cfRule>
  </conditionalFormatting>
  <conditionalFormatting sqref="G63">
    <cfRule type="expression" dxfId="8932" priority="1183">
      <formula>SEARCH("IN CORSO",$M63)&gt;0</formula>
    </cfRule>
    <cfRule type="expression" dxfId="8931" priority="1184">
      <formula>SEARCH("CHIUSO",$M63)&gt;0</formula>
    </cfRule>
    <cfRule type="expression" dxfId="8930" priority="1185">
      <formula>SEARCH("EMESSO",$M63)&gt;0</formula>
    </cfRule>
    <cfRule type="expression" dxfId="8929" priority="1186">
      <formula>SEARCH("RICHIESTO",$M63)&gt;0</formula>
    </cfRule>
    <cfRule type="expression" dxfId="8928" priority="1187">
      <formula>SEARCH("DA CHIUDERE",$M63)&gt;0</formula>
    </cfRule>
    <cfRule type="expression" dxfId="8927" priority="1188">
      <formula>SEARCH("INTERROTTO",$M63)&gt;0</formula>
    </cfRule>
  </conditionalFormatting>
  <conditionalFormatting sqref="M63">
    <cfRule type="expression" dxfId="8926" priority="1177">
      <formula>SEARCH("IN CORSO",$M63)&gt;0</formula>
    </cfRule>
    <cfRule type="expression" dxfId="8925" priority="1178">
      <formula>SEARCH("CHIUSO",$M63)&gt;0</formula>
    </cfRule>
    <cfRule type="expression" dxfId="8924" priority="1179">
      <formula>SEARCH("EMESSO",$M63)&gt;0</formula>
    </cfRule>
    <cfRule type="expression" dxfId="8923" priority="1180">
      <formula>SEARCH("RICHIESTO",$M63)&gt;0</formula>
    </cfRule>
    <cfRule type="expression" dxfId="8922" priority="1181">
      <formula>SEARCH("DA CHIUDERE",$M63)&gt;0</formula>
    </cfRule>
    <cfRule type="expression" dxfId="8921" priority="1182">
      <formula>SEARCH("INTERROTTO",$M63)&gt;0</formula>
    </cfRule>
  </conditionalFormatting>
  <conditionalFormatting sqref="E62:F62 N62:S62">
    <cfRule type="expression" dxfId="8920" priority="1171">
      <formula>SEARCH("IN CORSO",$M62)&gt;0</formula>
    </cfRule>
    <cfRule type="expression" dxfId="8919" priority="1172">
      <formula>SEARCH("CHIUSO",$M62)&gt;0</formula>
    </cfRule>
    <cfRule type="expression" dxfId="8918" priority="1173">
      <formula>SEARCH("EMESSO",$M62)&gt;0</formula>
    </cfRule>
    <cfRule type="expression" dxfId="8917" priority="1174">
      <formula>SEARCH("RICHIESTO",$M62)&gt;0</formula>
    </cfRule>
    <cfRule type="expression" dxfId="8916" priority="1175">
      <formula>SEARCH("DA CHIUDERE",$M62)&gt;0</formula>
    </cfRule>
    <cfRule type="expression" dxfId="8915" priority="1176">
      <formula>SEARCH("INTERROTTO",$M62)&gt;0</formula>
    </cfRule>
  </conditionalFormatting>
  <conditionalFormatting sqref="G62">
    <cfRule type="expression" dxfId="8914" priority="1165">
      <formula>SEARCH("IN CORSO",$M62)&gt;0</formula>
    </cfRule>
    <cfRule type="expression" dxfId="8913" priority="1166">
      <formula>SEARCH("CHIUSO",$M62)&gt;0</formula>
    </cfRule>
    <cfRule type="expression" dxfId="8912" priority="1167">
      <formula>SEARCH("EMESSO",$M62)&gt;0</formula>
    </cfRule>
    <cfRule type="expression" dxfId="8911" priority="1168">
      <formula>SEARCH("RICHIESTO",$M62)&gt;0</formula>
    </cfRule>
    <cfRule type="expression" dxfId="8910" priority="1169">
      <formula>SEARCH("DA CHIUDERE",$M62)&gt;0</formula>
    </cfRule>
    <cfRule type="expression" dxfId="8909" priority="1170">
      <formula>SEARCH("INTERROTTO",$M62)&gt;0</formula>
    </cfRule>
  </conditionalFormatting>
  <conditionalFormatting sqref="M62">
    <cfRule type="expression" dxfId="8908" priority="1159">
      <formula>SEARCH("IN CORSO",$M62)&gt;0</formula>
    </cfRule>
    <cfRule type="expression" dxfId="8907" priority="1160">
      <formula>SEARCH("CHIUSO",$M62)&gt;0</formula>
    </cfRule>
    <cfRule type="expression" dxfId="8906" priority="1161">
      <formula>SEARCH("EMESSO",$M62)&gt;0</formula>
    </cfRule>
    <cfRule type="expression" dxfId="8905" priority="1162">
      <formula>SEARCH("RICHIESTO",$M62)&gt;0</formula>
    </cfRule>
    <cfRule type="expression" dxfId="8904" priority="1163">
      <formula>SEARCH("DA CHIUDERE",$M62)&gt;0</formula>
    </cfRule>
    <cfRule type="expression" dxfId="8903" priority="1164">
      <formula>SEARCH("INTERROTTO",$M62)&gt;0</formula>
    </cfRule>
  </conditionalFormatting>
  <conditionalFormatting sqref="E61:F61 N61:S61">
    <cfRule type="expression" dxfId="8902" priority="1153">
      <formula>SEARCH("IN CORSO",$M61)&gt;0</formula>
    </cfRule>
    <cfRule type="expression" dxfId="8901" priority="1154">
      <formula>SEARCH("CHIUSO",$M61)&gt;0</formula>
    </cfRule>
    <cfRule type="expression" dxfId="8900" priority="1155">
      <formula>SEARCH("EMESSO",$M61)&gt;0</formula>
    </cfRule>
    <cfRule type="expression" dxfId="8899" priority="1156">
      <formula>SEARCH("RICHIESTO",$M61)&gt;0</formula>
    </cfRule>
    <cfRule type="expression" dxfId="8898" priority="1157">
      <formula>SEARCH("DA CHIUDERE",$M61)&gt;0</formula>
    </cfRule>
    <cfRule type="expression" dxfId="8897" priority="1158">
      <formula>SEARCH("INTERROTTO",$M61)&gt;0</formula>
    </cfRule>
  </conditionalFormatting>
  <conditionalFormatting sqref="G61">
    <cfRule type="expression" dxfId="8896" priority="1147">
      <formula>SEARCH("IN CORSO",$M61)&gt;0</formula>
    </cfRule>
    <cfRule type="expression" dxfId="8895" priority="1148">
      <formula>SEARCH("CHIUSO",$M61)&gt;0</formula>
    </cfRule>
    <cfRule type="expression" dxfId="8894" priority="1149">
      <formula>SEARCH("EMESSO",$M61)&gt;0</formula>
    </cfRule>
    <cfRule type="expression" dxfId="8893" priority="1150">
      <formula>SEARCH("RICHIESTO",$M61)&gt;0</formula>
    </cfRule>
    <cfRule type="expression" dxfId="8892" priority="1151">
      <formula>SEARCH("DA CHIUDERE",$M61)&gt;0</formula>
    </cfRule>
    <cfRule type="expression" dxfId="8891" priority="1152">
      <formula>SEARCH("INTERROTTO",$M61)&gt;0</formula>
    </cfRule>
  </conditionalFormatting>
  <conditionalFormatting sqref="M61">
    <cfRule type="expression" dxfId="8890" priority="1141">
      <formula>SEARCH("IN CORSO",$M61)&gt;0</formula>
    </cfRule>
    <cfRule type="expression" dxfId="8889" priority="1142">
      <formula>SEARCH("CHIUSO",$M61)&gt;0</formula>
    </cfRule>
    <cfRule type="expression" dxfId="8888" priority="1143">
      <formula>SEARCH("EMESSO",$M61)&gt;0</formula>
    </cfRule>
    <cfRule type="expression" dxfId="8887" priority="1144">
      <formula>SEARCH("RICHIESTO",$M61)&gt;0</formula>
    </cfRule>
    <cfRule type="expression" dxfId="8886" priority="1145">
      <formula>SEARCH("DA CHIUDERE",$M61)&gt;0</formula>
    </cfRule>
    <cfRule type="expression" dxfId="8885" priority="1146">
      <formula>SEARCH("INTERROTTO",$M61)&gt;0</formula>
    </cfRule>
  </conditionalFormatting>
  <conditionalFormatting sqref="E60:F60 N60:S60">
    <cfRule type="expression" dxfId="8884" priority="1135">
      <formula>SEARCH("IN CORSO",$M60)&gt;0</formula>
    </cfRule>
    <cfRule type="expression" dxfId="8883" priority="1136">
      <formula>SEARCH("CHIUSO",$M60)&gt;0</formula>
    </cfRule>
    <cfRule type="expression" dxfId="8882" priority="1137">
      <formula>SEARCH("EMESSO",$M60)&gt;0</formula>
    </cfRule>
    <cfRule type="expression" dxfId="8881" priority="1138">
      <formula>SEARCH("RICHIESTO",$M60)&gt;0</formula>
    </cfRule>
    <cfRule type="expression" dxfId="8880" priority="1139">
      <formula>SEARCH("DA CHIUDERE",$M60)&gt;0</formula>
    </cfRule>
    <cfRule type="expression" dxfId="8879" priority="1140">
      <formula>SEARCH("INTERROTTO",$M60)&gt;0</formula>
    </cfRule>
  </conditionalFormatting>
  <conditionalFormatting sqref="G60">
    <cfRule type="expression" dxfId="8878" priority="1129">
      <formula>SEARCH("IN CORSO",$M60)&gt;0</formula>
    </cfRule>
    <cfRule type="expression" dxfId="8877" priority="1130">
      <formula>SEARCH("CHIUSO",$M60)&gt;0</formula>
    </cfRule>
    <cfRule type="expression" dxfId="8876" priority="1131">
      <formula>SEARCH("EMESSO",$M60)&gt;0</formula>
    </cfRule>
    <cfRule type="expression" dxfId="8875" priority="1132">
      <formula>SEARCH("RICHIESTO",$M60)&gt;0</formula>
    </cfRule>
    <cfRule type="expression" dxfId="8874" priority="1133">
      <formula>SEARCH("DA CHIUDERE",$M60)&gt;0</formula>
    </cfRule>
    <cfRule type="expression" dxfId="8873" priority="1134">
      <formula>SEARCH("INTERROTTO",$M60)&gt;0</formula>
    </cfRule>
  </conditionalFormatting>
  <conditionalFormatting sqref="M60">
    <cfRule type="expression" dxfId="8872" priority="1123">
      <formula>SEARCH("IN CORSO",$M60)&gt;0</formula>
    </cfRule>
    <cfRule type="expression" dxfId="8871" priority="1124">
      <formula>SEARCH("CHIUSO",$M60)&gt;0</formula>
    </cfRule>
    <cfRule type="expression" dxfId="8870" priority="1125">
      <formula>SEARCH("EMESSO",$M60)&gt;0</formula>
    </cfRule>
    <cfRule type="expression" dxfId="8869" priority="1126">
      <formula>SEARCH("RICHIESTO",$M60)&gt;0</formula>
    </cfRule>
    <cfRule type="expression" dxfId="8868" priority="1127">
      <formula>SEARCH("DA CHIUDERE",$M60)&gt;0</formula>
    </cfRule>
    <cfRule type="expression" dxfId="8867" priority="1128">
      <formula>SEARCH("INTERROTTO",$M60)&gt;0</formula>
    </cfRule>
  </conditionalFormatting>
  <conditionalFormatting sqref="E59:F59 N59:S59">
    <cfRule type="expression" dxfId="8866" priority="1117">
      <formula>SEARCH("IN CORSO",$M59)&gt;0</formula>
    </cfRule>
    <cfRule type="expression" dxfId="8865" priority="1118">
      <formula>SEARCH("CHIUSO",$M59)&gt;0</formula>
    </cfRule>
    <cfRule type="expression" dxfId="8864" priority="1119">
      <formula>SEARCH("EMESSO",$M59)&gt;0</formula>
    </cfRule>
    <cfRule type="expression" dxfId="8863" priority="1120">
      <formula>SEARCH("RICHIESTO",$M59)&gt;0</formula>
    </cfRule>
    <cfRule type="expression" dxfId="8862" priority="1121">
      <formula>SEARCH("DA CHIUDERE",$M59)&gt;0</formula>
    </cfRule>
    <cfRule type="expression" dxfId="8861" priority="1122">
      <formula>SEARCH("INTERROTTO",$M59)&gt;0</formula>
    </cfRule>
  </conditionalFormatting>
  <conditionalFormatting sqref="G59">
    <cfRule type="expression" dxfId="8860" priority="1111">
      <formula>SEARCH("IN CORSO",$M59)&gt;0</formula>
    </cfRule>
    <cfRule type="expression" dxfId="8859" priority="1112">
      <formula>SEARCH("CHIUSO",$M59)&gt;0</formula>
    </cfRule>
    <cfRule type="expression" dxfId="8858" priority="1113">
      <formula>SEARCH("EMESSO",$M59)&gt;0</formula>
    </cfRule>
    <cfRule type="expression" dxfId="8857" priority="1114">
      <formula>SEARCH("RICHIESTO",$M59)&gt;0</formula>
    </cfRule>
    <cfRule type="expression" dxfId="8856" priority="1115">
      <formula>SEARCH("DA CHIUDERE",$M59)&gt;0</formula>
    </cfRule>
    <cfRule type="expression" dxfId="8855" priority="1116">
      <formula>SEARCH("INTERROTTO",$M59)&gt;0</formula>
    </cfRule>
  </conditionalFormatting>
  <conditionalFormatting sqref="M59">
    <cfRule type="expression" dxfId="8854" priority="1105">
      <formula>SEARCH("IN CORSO",$M59)&gt;0</formula>
    </cfRule>
    <cfRule type="expression" dxfId="8853" priority="1106">
      <formula>SEARCH("CHIUSO",$M59)&gt;0</formula>
    </cfRule>
    <cfRule type="expression" dxfId="8852" priority="1107">
      <formula>SEARCH("EMESSO",$M59)&gt;0</formula>
    </cfRule>
    <cfRule type="expression" dxfId="8851" priority="1108">
      <formula>SEARCH("RICHIESTO",$M59)&gt;0</formula>
    </cfRule>
    <cfRule type="expression" dxfId="8850" priority="1109">
      <formula>SEARCH("DA CHIUDERE",$M59)&gt;0</formula>
    </cfRule>
    <cfRule type="expression" dxfId="8849" priority="1110">
      <formula>SEARCH("INTERROTTO",$M59)&gt;0</formula>
    </cfRule>
  </conditionalFormatting>
  <conditionalFormatting sqref="E58:F58 N58:S58">
    <cfRule type="expression" dxfId="8848" priority="1099">
      <formula>SEARCH("IN CORSO",$M58)&gt;0</formula>
    </cfRule>
    <cfRule type="expression" dxfId="8847" priority="1100">
      <formula>SEARCH("CHIUSO",$M58)&gt;0</formula>
    </cfRule>
    <cfRule type="expression" dxfId="8846" priority="1101">
      <formula>SEARCH("EMESSO",$M58)&gt;0</formula>
    </cfRule>
    <cfRule type="expression" dxfId="8845" priority="1102">
      <formula>SEARCH("RICHIESTO",$M58)&gt;0</formula>
    </cfRule>
    <cfRule type="expression" dxfId="8844" priority="1103">
      <formula>SEARCH("DA CHIUDERE",$M58)&gt;0</formula>
    </cfRule>
    <cfRule type="expression" dxfId="8843" priority="1104">
      <formula>SEARCH("INTERROTTO",$M58)&gt;0</formula>
    </cfRule>
  </conditionalFormatting>
  <conditionalFormatting sqref="G58">
    <cfRule type="expression" dxfId="8842" priority="1093">
      <formula>SEARCH("IN CORSO",$M58)&gt;0</formula>
    </cfRule>
    <cfRule type="expression" dxfId="8841" priority="1094">
      <formula>SEARCH("CHIUSO",$M58)&gt;0</formula>
    </cfRule>
    <cfRule type="expression" dxfId="8840" priority="1095">
      <formula>SEARCH("EMESSO",$M58)&gt;0</formula>
    </cfRule>
    <cfRule type="expression" dxfId="8839" priority="1096">
      <formula>SEARCH("RICHIESTO",$M58)&gt;0</formula>
    </cfRule>
    <cfRule type="expression" dxfId="8838" priority="1097">
      <formula>SEARCH("DA CHIUDERE",$M58)&gt;0</formula>
    </cfRule>
    <cfRule type="expression" dxfId="8837" priority="1098">
      <formula>SEARCH("INTERROTTO",$M58)&gt;0</formula>
    </cfRule>
  </conditionalFormatting>
  <conditionalFormatting sqref="M58">
    <cfRule type="expression" dxfId="8836" priority="1087">
      <formula>SEARCH("IN CORSO",$M58)&gt;0</formula>
    </cfRule>
    <cfRule type="expression" dxfId="8835" priority="1088">
      <formula>SEARCH("CHIUSO",$M58)&gt;0</formula>
    </cfRule>
    <cfRule type="expression" dxfId="8834" priority="1089">
      <formula>SEARCH("EMESSO",$M58)&gt;0</formula>
    </cfRule>
    <cfRule type="expression" dxfId="8833" priority="1090">
      <formula>SEARCH("RICHIESTO",$M58)&gt;0</formula>
    </cfRule>
    <cfRule type="expression" dxfId="8832" priority="1091">
      <formula>SEARCH("DA CHIUDERE",$M58)&gt;0</formula>
    </cfRule>
    <cfRule type="expression" dxfId="8831" priority="1092">
      <formula>SEARCH("INTERROTTO",$M58)&gt;0</formula>
    </cfRule>
  </conditionalFormatting>
  <conditionalFormatting sqref="E57:F57 N57:S57">
    <cfRule type="expression" dxfId="8830" priority="1081">
      <formula>SEARCH("IN CORSO",$M57)&gt;0</formula>
    </cfRule>
    <cfRule type="expression" dxfId="8829" priority="1082">
      <formula>SEARCH("CHIUSO",$M57)&gt;0</formula>
    </cfRule>
    <cfRule type="expression" dxfId="8828" priority="1083">
      <formula>SEARCH("EMESSO",$M57)&gt;0</formula>
    </cfRule>
    <cfRule type="expression" dxfId="8827" priority="1084">
      <formula>SEARCH("RICHIESTO",$M57)&gt;0</formula>
    </cfRule>
    <cfRule type="expression" dxfId="8826" priority="1085">
      <formula>SEARCH("DA CHIUDERE",$M57)&gt;0</formula>
    </cfRule>
    <cfRule type="expression" dxfId="8825" priority="1086">
      <formula>SEARCH("INTERROTTO",$M57)&gt;0</formula>
    </cfRule>
  </conditionalFormatting>
  <conditionalFormatting sqref="G57">
    <cfRule type="expression" dxfId="8824" priority="1075">
      <formula>SEARCH("IN CORSO",$M57)&gt;0</formula>
    </cfRule>
    <cfRule type="expression" dxfId="8823" priority="1076">
      <formula>SEARCH("CHIUSO",$M57)&gt;0</formula>
    </cfRule>
    <cfRule type="expression" dxfId="8822" priority="1077">
      <formula>SEARCH("EMESSO",$M57)&gt;0</formula>
    </cfRule>
    <cfRule type="expression" dxfId="8821" priority="1078">
      <formula>SEARCH("RICHIESTO",$M57)&gt;0</formula>
    </cfRule>
    <cfRule type="expression" dxfId="8820" priority="1079">
      <formula>SEARCH("DA CHIUDERE",$M57)&gt;0</formula>
    </cfRule>
    <cfRule type="expression" dxfId="8819" priority="1080">
      <formula>SEARCH("INTERROTTO",$M57)&gt;0</formula>
    </cfRule>
  </conditionalFormatting>
  <conditionalFormatting sqref="M57">
    <cfRule type="expression" dxfId="8818" priority="1069">
      <formula>SEARCH("IN CORSO",$M57)&gt;0</formula>
    </cfRule>
    <cfRule type="expression" dxfId="8817" priority="1070">
      <formula>SEARCH("CHIUSO",$M57)&gt;0</formula>
    </cfRule>
    <cfRule type="expression" dxfId="8816" priority="1071">
      <formula>SEARCH("EMESSO",$M57)&gt;0</formula>
    </cfRule>
    <cfRule type="expression" dxfId="8815" priority="1072">
      <formula>SEARCH("RICHIESTO",$M57)&gt;0</formula>
    </cfRule>
    <cfRule type="expression" dxfId="8814" priority="1073">
      <formula>SEARCH("DA CHIUDERE",$M57)&gt;0</formula>
    </cfRule>
    <cfRule type="expression" dxfId="8813" priority="1074">
      <formula>SEARCH("INTERROTTO",$M57)&gt;0</formula>
    </cfRule>
  </conditionalFormatting>
  <conditionalFormatting sqref="E56:F56 N56:S56">
    <cfRule type="expression" dxfId="8812" priority="1063">
      <formula>SEARCH("IN CORSO",$M56)&gt;0</formula>
    </cfRule>
    <cfRule type="expression" dxfId="8811" priority="1064">
      <formula>SEARCH("CHIUSO",$M56)&gt;0</formula>
    </cfRule>
    <cfRule type="expression" dxfId="8810" priority="1065">
      <formula>SEARCH("EMESSO",$M56)&gt;0</formula>
    </cfRule>
    <cfRule type="expression" dxfId="8809" priority="1066">
      <formula>SEARCH("RICHIESTO",$M56)&gt;0</formula>
    </cfRule>
    <cfRule type="expression" dxfId="8808" priority="1067">
      <formula>SEARCH("DA CHIUDERE",$M56)&gt;0</formula>
    </cfRule>
    <cfRule type="expression" dxfId="8807" priority="1068">
      <formula>SEARCH("INTERROTTO",$M56)&gt;0</formula>
    </cfRule>
  </conditionalFormatting>
  <conditionalFormatting sqref="G56">
    <cfRule type="expression" dxfId="8806" priority="1057">
      <formula>SEARCH("IN CORSO",$M56)&gt;0</formula>
    </cfRule>
    <cfRule type="expression" dxfId="8805" priority="1058">
      <formula>SEARCH("CHIUSO",$M56)&gt;0</formula>
    </cfRule>
    <cfRule type="expression" dxfId="8804" priority="1059">
      <formula>SEARCH("EMESSO",$M56)&gt;0</formula>
    </cfRule>
    <cfRule type="expression" dxfId="8803" priority="1060">
      <formula>SEARCH("RICHIESTO",$M56)&gt;0</formula>
    </cfRule>
    <cfRule type="expression" dxfId="8802" priority="1061">
      <formula>SEARCH("DA CHIUDERE",$M56)&gt;0</formula>
    </cfRule>
    <cfRule type="expression" dxfId="8801" priority="1062">
      <formula>SEARCH("INTERROTTO",$M56)&gt;0</formula>
    </cfRule>
  </conditionalFormatting>
  <conditionalFormatting sqref="M56">
    <cfRule type="expression" dxfId="8800" priority="1051">
      <formula>SEARCH("IN CORSO",$M56)&gt;0</formula>
    </cfRule>
    <cfRule type="expression" dxfId="8799" priority="1052">
      <formula>SEARCH("CHIUSO",$M56)&gt;0</formula>
    </cfRule>
    <cfRule type="expression" dxfId="8798" priority="1053">
      <formula>SEARCH("EMESSO",$M56)&gt;0</formula>
    </cfRule>
    <cfRule type="expression" dxfId="8797" priority="1054">
      <formula>SEARCH("RICHIESTO",$M56)&gt;0</formula>
    </cfRule>
    <cfRule type="expression" dxfId="8796" priority="1055">
      <formula>SEARCH("DA CHIUDERE",$M56)&gt;0</formula>
    </cfRule>
    <cfRule type="expression" dxfId="8795" priority="1056">
      <formula>SEARCH("INTERROTTO",$M56)&gt;0</formula>
    </cfRule>
  </conditionalFormatting>
  <conditionalFormatting sqref="E55:F55 N55:S55">
    <cfRule type="expression" dxfId="8794" priority="1045">
      <formula>SEARCH("IN CORSO",$M55)&gt;0</formula>
    </cfRule>
    <cfRule type="expression" dxfId="8793" priority="1046">
      <formula>SEARCH("CHIUSO",$M55)&gt;0</formula>
    </cfRule>
    <cfRule type="expression" dxfId="8792" priority="1047">
      <formula>SEARCH("EMESSO",$M55)&gt;0</formula>
    </cfRule>
    <cfRule type="expression" dxfId="8791" priority="1048">
      <formula>SEARCH("RICHIESTO",$M55)&gt;0</formula>
    </cfRule>
    <cfRule type="expression" dxfId="8790" priority="1049">
      <formula>SEARCH("DA CHIUDERE",$M55)&gt;0</formula>
    </cfRule>
    <cfRule type="expression" dxfId="8789" priority="1050">
      <formula>SEARCH("INTERROTTO",$M55)&gt;0</formula>
    </cfRule>
  </conditionalFormatting>
  <conditionalFormatting sqref="G55">
    <cfRule type="expression" dxfId="8788" priority="1039">
      <formula>SEARCH("IN CORSO",$M55)&gt;0</formula>
    </cfRule>
    <cfRule type="expression" dxfId="8787" priority="1040">
      <formula>SEARCH("CHIUSO",$M55)&gt;0</formula>
    </cfRule>
    <cfRule type="expression" dxfId="8786" priority="1041">
      <formula>SEARCH("EMESSO",$M55)&gt;0</formula>
    </cfRule>
    <cfRule type="expression" dxfId="8785" priority="1042">
      <formula>SEARCH("RICHIESTO",$M55)&gt;0</formula>
    </cfRule>
    <cfRule type="expression" dxfId="8784" priority="1043">
      <formula>SEARCH("DA CHIUDERE",$M55)&gt;0</formula>
    </cfRule>
    <cfRule type="expression" dxfId="8783" priority="1044">
      <formula>SEARCH("INTERROTTO",$M55)&gt;0</formula>
    </cfRule>
  </conditionalFormatting>
  <conditionalFormatting sqref="M55">
    <cfRule type="expression" dxfId="8782" priority="1033">
      <formula>SEARCH("IN CORSO",$M55)&gt;0</formula>
    </cfRule>
    <cfRule type="expression" dxfId="8781" priority="1034">
      <formula>SEARCH("CHIUSO",$M55)&gt;0</formula>
    </cfRule>
    <cfRule type="expression" dxfId="8780" priority="1035">
      <formula>SEARCH("EMESSO",$M55)&gt;0</formula>
    </cfRule>
    <cfRule type="expression" dxfId="8779" priority="1036">
      <formula>SEARCH("RICHIESTO",$M55)&gt;0</formula>
    </cfRule>
    <cfRule type="expression" dxfId="8778" priority="1037">
      <formula>SEARCH("DA CHIUDERE",$M55)&gt;0</formula>
    </cfRule>
    <cfRule type="expression" dxfId="8777" priority="1038">
      <formula>SEARCH("INTERROTTO",$M55)&gt;0</formula>
    </cfRule>
  </conditionalFormatting>
  <conditionalFormatting sqref="E54:F54 N54:S54">
    <cfRule type="expression" dxfId="8776" priority="1027">
      <formula>SEARCH("IN CORSO",$M54)&gt;0</formula>
    </cfRule>
    <cfRule type="expression" dxfId="8775" priority="1028">
      <formula>SEARCH("CHIUSO",$M54)&gt;0</formula>
    </cfRule>
    <cfRule type="expression" dxfId="8774" priority="1029">
      <formula>SEARCH("EMESSO",$M54)&gt;0</formula>
    </cfRule>
    <cfRule type="expression" dxfId="8773" priority="1030">
      <formula>SEARCH("RICHIESTO",$M54)&gt;0</formula>
    </cfRule>
    <cfRule type="expression" dxfId="8772" priority="1031">
      <formula>SEARCH("DA CHIUDERE",$M54)&gt;0</formula>
    </cfRule>
    <cfRule type="expression" dxfId="8771" priority="1032">
      <formula>SEARCH("INTERROTTO",$M54)&gt;0</formula>
    </cfRule>
  </conditionalFormatting>
  <conditionalFormatting sqref="G54">
    <cfRule type="expression" dxfId="8770" priority="1021">
      <formula>SEARCH("IN CORSO",$M54)&gt;0</formula>
    </cfRule>
    <cfRule type="expression" dxfId="8769" priority="1022">
      <formula>SEARCH("CHIUSO",$M54)&gt;0</formula>
    </cfRule>
    <cfRule type="expression" dxfId="8768" priority="1023">
      <formula>SEARCH("EMESSO",$M54)&gt;0</formula>
    </cfRule>
    <cfRule type="expression" dxfId="8767" priority="1024">
      <formula>SEARCH("RICHIESTO",$M54)&gt;0</formula>
    </cfRule>
    <cfRule type="expression" dxfId="8766" priority="1025">
      <formula>SEARCH("DA CHIUDERE",$M54)&gt;0</formula>
    </cfRule>
    <cfRule type="expression" dxfId="8765" priority="1026">
      <formula>SEARCH("INTERROTTO",$M54)&gt;0</formula>
    </cfRule>
  </conditionalFormatting>
  <conditionalFormatting sqref="M54">
    <cfRule type="expression" dxfId="8764" priority="1015">
      <formula>SEARCH("IN CORSO",$M54)&gt;0</formula>
    </cfRule>
    <cfRule type="expression" dxfId="8763" priority="1016">
      <formula>SEARCH("CHIUSO",$M54)&gt;0</formula>
    </cfRule>
    <cfRule type="expression" dxfId="8762" priority="1017">
      <formula>SEARCH("EMESSO",$M54)&gt;0</formula>
    </cfRule>
    <cfRule type="expression" dxfId="8761" priority="1018">
      <formula>SEARCH("RICHIESTO",$M54)&gt;0</formula>
    </cfRule>
    <cfRule type="expression" dxfId="8760" priority="1019">
      <formula>SEARCH("DA CHIUDERE",$M54)&gt;0</formula>
    </cfRule>
    <cfRule type="expression" dxfId="8759" priority="1020">
      <formula>SEARCH("INTERROTTO",$M54)&gt;0</formula>
    </cfRule>
  </conditionalFormatting>
  <conditionalFormatting sqref="E53:F53 N53:S53">
    <cfRule type="expression" dxfId="8758" priority="1009">
      <formula>SEARCH("IN CORSO",$M53)&gt;0</formula>
    </cfRule>
    <cfRule type="expression" dxfId="8757" priority="1010">
      <formula>SEARCH("CHIUSO",$M53)&gt;0</formula>
    </cfRule>
    <cfRule type="expression" dxfId="8756" priority="1011">
      <formula>SEARCH("EMESSO",$M53)&gt;0</formula>
    </cfRule>
    <cfRule type="expression" dxfId="8755" priority="1012">
      <formula>SEARCH("RICHIESTO",$M53)&gt;0</formula>
    </cfRule>
    <cfRule type="expression" dxfId="8754" priority="1013">
      <formula>SEARCH("DA CHIUDERE",$M53)&gt;0</formula>
    </cfRule>
    <cfRule type="expression" dxfId="8753" priority="1014">
      <formula>SEARCH("INTERROTTO",$M53)&gt;0</formula>
    </cfRule>
  </conditionalFormatting>
  <conditionalFormatting sqref="G53">
    <cfRule type="expression" dxfId="8752" priority="1003">
      <formula>SEARCH("IN CORSO",$M53)&gt;0</formula>
    </cfRule>
    <cfRule type="expression" dxfId="8751" priority="1004">
      <formula>SEARCH("CHIUSO",$M53)&gt;0</formula>
    </cfRule>
    <cfRule type="expression" dxfId="8750" priority="1005">
      <formula>SEARCH("EMESSO",$M53)&gt;0</formula>
    </cfRule>
    <cfRule type="expression" dxfId="8749" priority="1006">
      <formula>SEARCH("RICHIESTO",$M53)&gt;0</formula>
    </cfRule>
    <cfRule type="expression" dxfId="8748" priority="1007">
      <formula>SEARCH("DA CHIUDERE",$M53)&gt;0</formula>
    </cfRule>
    <cfRule type="expression" dxfId="8747" priority="1008">
      <formula>SEARCH("INTERROTTO",$M53)&gt;0</formula>
    </cfRule>
  </conditionalFormatting>
  <conditionalFormatting sqref="M53">
    <cfRule type="expression" dxfId="8746" priority="997">
      <formula>SEARCH("IN CORSO",$M53)&gt;0</formula>
    </cfRule>
    <cfRule type="expression" dxfId="8745" priority="998">
      <formula>SEARCH("CHIUSO",$M53)&gt;0</formula>
    </cfRule>
    <cfRule type="expression" dxfId="8744" priority="999">
      <formula>SEARCH("EMESSO",$M53)&gt;0</formula>
    </cfRule>
    <cfRule type="expression" dxfId="8743" priority="1000">
      <formula>SEARCH("RICHIESTO",$M53)&gt;0</formula>
    </cfRule>
    <cfRule type="expression" dxfId="8742" priority="1001">
      <formula>SEARCH("DA CHIUDERE",$M53)&gt;0</formula>
    </cfRule>
    <cfRule type="expression" dxfId="8741" priority="1002">
      <formula>SEARCH("INTERROTTO",$M53)&gt;0</formula>
    </cfRule>
  </conditionalFormatting>
  <conditionalFormatting sqref="E52:F52 N52:S52">
    <cfRule type="expression" dxfId="8740" priority="991">
      <formula>SEARCH("IN CORSO",$M52)&gt;0</formula>
    </cfRule>
    <cfRule type="expression" dxfId="8739" priority="992">
      <formula>SEARCH("CHIUSO",$M52)&gt;0</formula>
    </cfRule>
    <cfRule type="expression" dxfId="8738" priority="993">
      <formula>SEARCH("EMESSO",$M52)&gt;0</formula>
    </cfRule>
    <cfRule type="expression" dxfId="8737" priority="994">
      <formula>SEARCH("RICHIESTO",$M52)&gt;0</formula>
    </cfRule>
    <cfRule type="expression" dxfId="8736" priority="995">
      <formula>SEARCH("DA CHIUDERE",$M52)&gt;0</formula>
    </cfRule>
    <cfRule type="expression" dxfId="8735" priority="996">
      <formula>SEARCH("INTERROTTO",$M52)&gt;0</formula>
    </cfRule>
  </conditionalFormatting>
  <conditionalFormatting sqref="G52">
    <cfRule type="expression" dxfId="8734" priority="985">
      <formula>SEARCH("IN CORSO",$M52)&gt;0</formula>
    </cfRule>
    <cfRule type="expression" dxfId="8733" priority="986">
      <formula>SEARCH("CHIUSO",$M52)&gt;0</formula>
    </cfRule>
    <cfRule type="expression" dxfId="8732" priority="987">
      <formula>SEARCH("EMESSO",$M52)&gt;0</formula>
    </cfRule>
    <cfRule type="expression" dxfId="8731" priority="988">
      <formula>SEARCH("RICHIESTO",$M52)&gt;0</formula>
    </cfRule>
    <cfRule type="expression" dxfId="8730" priority="989">
      <formula>SEARCH("DA CHIUDERE",$M52)&gt;0</formula>
    </cfRule>
    <cfRule type="expression" dxfId="8729" priority="990">
      <formula>SEARCH("INTERROTTO",$M52)&gt;0</formula>
    </cfRule>
  </conditionalFormatting>
  <conditionalFormatting sqref="M52">
    <cfRule type="expression" dxfId="8728" priority="979">
      <formula>SEARCH("IN CORSO",$M52)&gt;0</formula>
    </cfRule>
    <cfRule type="expression" dxfId="8727" priority="980">
      <formula>SEARCH("CHIUSO",$M52)&gt;0</formula>
    </cfRule>
    <cfRule type="expression" dxfId="8726" priority="981">
      <formula>SEARCH("EMESSO",$M52)&gt;0</formula>
    </cfRule>
    <cfRule type="expression" dxfId="8725" priority="982">
      <formula>SEARCH("RICHIESTO",$M52)&gt;0</formula>
    </cfRule>
    <cfRule type="expression" dxfId="8724" priority="983">
      <formula>SEARCH("DA CHIUDERE",$M52)&gt;0</formula>
    </cfRule>
    <cfRule type="expression" dxfId="8723" priority="984">
      <formula>SEARCH("INTERROTTO",$M52)&gt;0</formula>
    </cfRule>
  </conditionalFormatting>
  <conditionalFormatting sqref="E51:F51 N51:S51">
    <cfRule type="expression" dxfId="8722" priority="973">
      <formula>SEARCH("IN CORSO",$M51)&gt;0</formula>
    </cfRule>
    <cfRule type="expression" dxfId="8721" priority="974">
      <formula>SEARCH("CHIUSO",$M51)&gt;0</formula>
    </cfRule>
    <cfRule type="expression" dxfId="8720" priority="975">
      <formula>SEARCH("EMESSO",$M51)&gt;0</formula>
    </cfRule>
    <cfRule type="expression" dxfId="8719" priority="976">
      <formula>SEARCH("RICHIESTO",$M51)&gt;0</formula>
    </cfRule>
    <cfRule type="expression" dxfId="8718" priority="977">
      <formula>SEARCH("DA CHIUDERE",$M51)&gt;0</formula>
    </cfRule>
    <cfRule type="expression" dxfId="8717" priority="978">
      <formula>SEARCH("INTERROTTO",$M51)&gt;0</formula>
    </cfRule>
  </conditionalFormatting>
  <conditionalFormatting sqref="G51">
    <cfRule type="expression" dxfId="8716" priority="967">
      <formula>SEARCH("IN CORSO",$M51)&gt;0</formula>
    </cfRule>
    <cfRule type="expression" dxfId="8715" priority="968">
      <formula>SEARCH("CHIUSO",$M51)&gt;0</formula>
    </cfRule>
    <cfRule type="expression" dxfId="8714" priority="969">
      <formula>SEARCH("EMESSO",$M51)&gt;0</formula>
    </cfRule>
    <cfRule type="expression" dxfId="8713" priority="970">
      <formula>SEARCH("RICHIESTO",$M51)&gt;0</formula>
    </cfRule>
    <cfRule type="expression" dxfId="8712" priority="971">
      <formula>SEARCH("DA CHIUDERE",$M51)&gt;0</formula>
    </cfRule>
    <cfRule type="expression" dxfId="8711" priority="972">
      <formula>SEARCH("INTERROTTO",$M51)&gt;0</formula>
    </cfRule>
  </conditionalFormatting>
  <conditionalFormatting sqref="M51">
    <cfRule type="expression" dxfId="8710" priority="961">
      <formula>SEARCH("IN CORSO",$M51)&gt;0</formula>
    </cfRule>
    <cfRule type="expression" dxfId="8709" priority="962">
      <formula>SEARCH("CHIUSO",$M51)&gt;0</formula>
    </cfRule>
    <cfRule type="expression" dxfId="8708" priority="963">
      <formula>SEARCH("EMESSO",$M51)&gt;0</formula>
    </cfRule>
    <cfRule type="expression" dxfId="8707" priority="964">
      <formula>SEARCH("RICHIESTO",$M51)&gt;0</formula>
    </cfRule>
    <cfRule type="expression" dxfId="8706" priority="965">
      <formula>SEARCH("DA CHIUDERE",$M51)&gt;0</formula>
    </cfRule>
    <cfRule type="expression" dxfId="8705" priority="966">
      <formula>SEARCH("INTERROTTO",$M51)&gt;0</formula>
    </cfRule>
  </conditionalFormatting>
  <conditionalFormatting sqref="E50:F50 N50:S50">
    <cfRule type="expression" dxfId="8704" priority="955">
      <formula>SEARCH("IN CORSO",$M50)&gt;0</formula>
    </cfRule>
    <cfRule type="expression" dxfId="8703" priority="956">
      <formula>SEARCH("CHIUSO",$M50)&gt;0</formula>
    </cfRule>
    <cfRule type="expression" dxfId="8702" priority="957">
      <formula>SEARCH("EMESSO",$M50)&gt;0</formula>
    </cfRule>
    <cfRule type="expression" dxfId="8701" priority="958">
      <formula>SEARCH("RICHIESTO",$M50)&gt;0</formula>
    </cfRule>
    <cfRule type="expression" dxfId="8700" priority="959">
      <formula>SEARCH("DA CHIUDERE",$M50)&gt;0</formula>
    </cfRule>
    <cfRule type="expression" dxfId="8699" priority="960">
      <formula>SEARCH("INTERROTTO",$M50)&gt;0</formula>
    </cfRule>
  </conditionalFormatting>
  <conditionalFormatting sqref="G50">
    <cfRule type="expression" dxfId="8698" priority="949">
      <formula>SEARCH("IN CORSO",$M50)&gt;0</formula>
    </cfRule>
    <cfRule type="expression" dxfId="8697" priority="950">
      <formula>SEARCH("CHIUSO",$M50)&gt;0</formula>
    </cfRule>
    <cfRule type="expression" dxfId="8696" priority="951">
      <formula>SEARCH("EMESSO",$M50)&gt;0</formula>
    </cfRule>
    <cfRule type="expression" dxfId="8695" priority="952">
      <formula>SEARCH("RICHIESTO",$M50)&gt;0</formula>
    </cfRule>
    <cfRule type="expression" dxfId="8694" priority="953">
      <formula>SEARCH("DA CHIUDERE",$M50)&gt;0</formula>
    </cfRule>
    <cfRule type="expression" dxfId="8693" priority="954">
      <formula>SEARCH("INTERROTTO",$M50)&gt;0</formula>
    </cfRule>
  </conditionalFormatting>
  <conditionalFormatting sqref="M50">
    <cfRule type="expression" dxfId="8692" priority="943">
      <formula>SEARCH("IN CORSO",$M50)&gt;0</formula>
    </cfRule>
    <cfRule type="expression" dxfId="8691" priority="944">
      <formula>SEARCH("CHIUSO",$M50)&gt;0</formula>
    </cfRule>
    <cfRule type="expression" dxfId="8690" priority="945">
      <formula>SEARCH("EMESSO",$M50)&gt;0</formula>
    </cfRule>
    <cfRule type="expression" dxfId="8689" priority="946">
      <formula>SEARCH("RICHIESTO",$M50)&gt;0</formula>
    </cfRule>
    <cfRule type="expression" dxfId="8688" priority="947">
      <formula>SEARCH("DA CHIUDERE",$M50)&gt;0</formula>
    </cfRule>
    <cfRule type="expression" dxfId="8687" priority="948">
      <formula>SEARCH("INTERROTTO",$M50)&gt;0</formula>
    </cfRule>
  </conditionalFormatting>
  <conditionalFormatting sqref="E49:F49 N49:S49">
    <cfRule type="expression" dxfId="8686" priority="937">
      <formula>SEARCH("IN CORSO",$M49)&gt;0</formula>
    </cfRule>
    <cfRule type="expression" dxfId="8685" priority="938">
      <formula>SEARCH("CHIUSO",$M49)&gt;0</formula>
    </cfRule>
    <cfRule type="expression" dxfId="8684" priority="939">
      <formula>SEARCH("EMESSO",$M49)&gt;0</formula>
    </cfRule>
    <cfRule type="expression" dxfId="8683" priority="940">
      <formula>SEARCH("RICHIESTO",$M49)&gt;0</formula>
    </cfRule>
    <cfRule type="expression" dxfId="8682" priority="941">
      <formula>SEARCH("DA CHIUDERE",$M49)&gt;0</formula>
    </cfRule>
    <cfRule type="expression" dxfId="8681" priority="942">
      <formula>SEARCH("INTERROTTO",$M49)&gt;0</formula>
    </cfRule>
  </conditionalFormatting>
  <conditionalFormatting sqref="G49">
    <cfRule type="expression" dxfId="8680" priority="931">
      <formula>SEARCH("IN CORSO",$M49)&gt;0</formula>
    </cfRule>
    <cfRule type="expression" dxfId="8679" priority="932">
      <formula>SEARCH("CHIUSO",$M49)&gt;0</formula>
    </cfRule>
    <cfRule type="expression" dxfId="8678" priority="933">
      <formula>SEARCH("EMESSO",$M49)&gt;0</formula>
    </cfRule>
    <cfRule type="expression" dxfId="8677" priority="934">
      <formula>SEARCH("RICHIESTO",$M49)&gt;0</formula>
    </cfRule>
    <cfRule type="expression" dxfId="8676" priority="935">
      <formula>SEARCH("DA CHIUDERE",$M49)&gt;0</formula>
    </cfRule>
    <cfRule type="expression" dxfId="8675" priority="936">
      <formula>SEARCH("INTERROTTO",$M49)&gt;0</formula>
    </cfRule>
  </conditionalFormatting>
  <conditionalFormatting sqref="M49">
    <cfRule type="expression" dxfId="8674" priority="925">
      <formula>SEARCH("IN CORSO",$M49)&gt;0</formula>
    </cfRule>
    <cfRule type="expression" dxfId="8673" priority="926">
      <formula>SEARCH("CHIUSO",$M49)&gt;0</formula>
    </cfRule>
    <cfRule type="expression" dxfId="8672" priority="927">
      <formula>SEARCH("EMESSO",$M49)&gt;0</formula>
    </cfRule>
    <cfRule type="expression" dxfId="8671" priority="928">
      <formula>SEARCH("RICHIESTO",$M49)&gt;0</formula>
    </cfRule>
    <cfRule type="expression" dxfId="8670" priority="929">
      <formula>SEARCH("DA CHIUDERE",$M49)&gt;0</formula>
    </cfRule>
    <cfRule type="expression" dxfId="8669" priority="930">
      <formula>SEARCH("INTERROTTO",$M49)&gt;0</formula>
    </cfRule>
  </conditionalFormatting>
  <conditionalFormatting sqref="E48:F48 N48:S48">
    <cfRule type="expression" dxfId="8668" priority="919">
      <formula>SEARCH("IN CORSO",$M48)&gt;0</formula>
    </cfRule>
    <cfRule type="expression" dxfId="8667" priority="920">
      <formula>SEARCH("CHIUSO",$M48)&gt;0</formula>
    </cfRule>
    <cfRule type="expression" dxfId="8666" priority="921">
      <formula>SEARCH("EMESSO",$M48)&gt;0</formula>
    </cfRule>
    <cfRule type="expression" dxfId="8665" priority="922">
      <formula>SEARCH("RICHIESTO",$M48)&gt;0</formula>
    </cfRule>
    <cfRule type="expression" dxfId="8664" priority="923">
      <formula>SEARCH("DA CHIUDERE",$M48)&gt;0</formula>
    </cfRule>
    <cfRule type="expression" dxfId="8663" priority="924">
      <formula>SEARCH("INTERROTTO",$M48)&gt;0</formula>
    </cfRule>
  </conditionalFormatting>
  <conditionalFormatting sqref="G48">
    <cfRule type="expression" dxfId="8662" priority="913">
      <formula>SEARCH("IN CORSO",$M48)&gt;0</formula>
    </cfRule>
    <cfRule type="expression" dxfId="8661" priority="914">
      <formula>SEARCH("CHIUSO",$M48)&gt;0</formula>
    </cfRule>
    <cfRule type="expression" dxfId="8660" priority="915">
      <formula>SEARCH("EMESSO",$M48)&gt;0</formula>
    </cfRule>
    <cfRule type="expression" dxfId="8659" priority="916">
      <formula>SEARCH("RICHIESTO",$M48)&gt;0</formula>
    </cfRule>
    <cfRule type="expression" dxfId="8658" priority="917">
      <formula>SEARCH("DA CHIUDERE",$M48)&gt;0</formula>
    </cfRule>
    <cfRule type="expression" dxfId="8657" priority="918">
      <formula>SEARCH("INTERROTTO",$M48)&gt;0</formula>
    </cfRule>
  </conditionalFormatting>
  <conditionalFormatting sqref="M48">
    <cfRule type="expression" dxfId="8656" priority="907">
      <formula>SEARCH("IN CORSO",$M48)&gt;0</formula>
    </cfRule>
    <cfRule type="expression" dxfId="8655" priority="908">
      <formula>SEARCH("CHIUSO",$M48)&gt;0</formula>
    </cfRule>
    <cfRule type="expression" dxfId="8654" priority="909">
      <formula>SEARCH("EMESSO",$M48)&gt;0</formula>
    </cfRule>
    <cfRule type="expression" dxfId="8653" priority="910">
      <formula>SEARCH("RICHIESTO",$M48)&gt;0</formula>
    </cfRule>
    <cfRule type="expression" dxfId="8652" priority="911">
      <formula>SEARCH("DA CHIUDERE",$M48)&gt;0</formula>
    </cfRule>
    <cfRule type="expression" dxfId="8651" priority="912">
      <formula>SEARCH("INTERROTTO",$M48)&gt;0</formula>
    </cfRule>
  </conditionalFormatting>
  <conditionalFormatting sqref="E47:F47 N47:S47">
    <cfRule type="expression" dxfId="8650" priority="901">
      <formula>SEARCH("IN CORSO",$M47)&gt;0</formula>
    </cfRule>
    <cfRule type="expression" dxfId="8649" priority="902">
      <formula>SEARCH("CHIUSO",$M47)&gt;0</formula>
    </cfRule>
    <cfRule type="expression" dxfId="8648" priority="903">
      <formula>SEARCH("EMESSO",$M47)&gt;0</formula>
    </cfRule>
    <cfRule type="expression" dxfId="8647" priority="904">
      <formula>SEARCH("RICHIESTO",$M47)&gt;0</formula>
    </cfRule>
    <cfRule type="expression" dxfId="8646" priority="905">
      <formula>SEARCH("DA CHIUDERE",$M47)&gt;0</formula>
    </cfRule>
    <cfRule type="expression" dxfId="8645" priority="906">
      <formula>SEARCH("INTERROTTO",$M47)&gt;0</formula>
    </cfRule>
  </conditionalFormatting>
  <conditionalFormatting sqref="G47">
    <cfRule type="expression" dxfId="8644" priority="895">
      <formula>SEARCH("IN CORSO",$M47)&gt;0</formula>
    </cfRule>
    <cfRule type="expression" dxfId="8643" priority="896">
      <formula>SEARCH("CHIUSO",$M47)&gt;0</formula>
    </cfRule>
    <cfRule type="expression" dxfId="8642" priority="897">
      <formula>SEARCH("EMESSO",$M47)&gt;0</formula>
    </cfRule>
    <cfRule type="expression" dxfId="8641" priority="898">
      <formula>SEARCH("RICHIESTO",$M47)&gt;0</formula>
    </cfRule>
    <cfRule type="expression" dxfId="8640" priority="899">
      <formula>SEARCH("DA CHIUDERE",$M47)&gt;0</formula>
    </cfRule>
    <cfRule type="expression" dxfId="8639" priority="900">
      <formula>SEARCH("INTERROTTO",$M47)&gt;0</formula>
    </cfRule>
  </conditionalFormatting>
  <conditionalFormatting sqref="M47">
    <cfRule type="expression" dxfId="8638" priority="889">
      <formula>SEARCH("IN CORSO",$M47)&gt;0</formula>
    </cfRule>
    <cfRule type="expression" dxfId="8637" priority="890">
      <formula>SEARCH("CHIUSO",$M47)&gt;0</formula>
    </cfRule>
    <cfRule type="expression" dxfId="8636" priority="891">
      <formula>SEARCH("EMESSO",$M47)&gt;0</formula>
    </cfRule>
    <cfRule type="expression" dxfId="8635" priority="892">
      <formula>SEARCH("RICHIESTO",$M47)&gt;0</formula>
    </cfRule>
    <cfRule type="expression" dxfId="8634" priority="893">
      <formula>SEARCH("DA CHIUDERE",$M47)&gt;0</formula>
    </cfRule>
    <cfRule type="expression" dxfId="8633" priority="894">
      <formula>SEARCH("INTERROTTO",$M47)&gt;0</formula>
    </cfRule>
  </conditionalFormatting>
  <conditionalFormatting sqref="E46:F46 N46:S46">
    <cfRule type="expression" dxfId="8632" priority="883">
      <formula>SEARCH("IN CORSO",$M46)&gt;0</formula>
    </cfRule>
    <cfRule type="expression" dxfId="8631" priority="884">
      <formula>SEARCH("CHIUSO",$M46)&gt;0</formula>
    </cfRule>
    <cfRule type="expression" dxfId="8630" priority="885">
      <formula>SEARCH("EMESSO",$M46)&gt;0</formula>
    </cfRule>
    <cfRule type="expression" dxfId="8629" priority="886">
      <formula>SEARCH("RICHIESTO",$M46)&gt;0</formula>
    </cfRule>
    <cfRule type="expression" dxfId="8628" priority="887">
      <formula>SEARCH("DA CHIUDERE",$M46)&gt;0</formula>
    </cfRule>
    <cfRule type="expression" dxfId="8627" priority="888">
      <formula>SEARCH("INTERROTTO",$M46)&gt;0</formula>
    </cfRule>
  </conditionalFormatting>
  <conditionalFormatting sqref="G46">
    <cfRule type="expression" dxfId="8626" priority="877">
      <formula>SEARCH("IN CORSO",$M46)&gt;0</formula>
    </cfRule>
    <cfRule type="expression" dxfId="8625" priority="878">
      <formula>SEARCH("CHIUSO",$M46)&gt;0</formula>
    </cfRule>
    <cfRule type="expression" dxfId="8624" priority="879">
      <formula>SEARCH("EMESSO",$M46)&gt;0</formula>
    </cfRule>
    <cfRule type="expression" dxfId="8623" priority="880">
      <formula>SEARCH("RICHIESTO",$M46)&gt;0</formula>
    </cfRule>
    <cfRule type="expression" dxfId="8622" priority="881">
      <formula>SEARCH("DA CHIUDERE",$M46)&gt;0</formula>
    </cfRule>
    <cfRule type="expression" dxfId="8621" priority="882">
      <formula>SEARCH("INTERROTTO",$M46)&gt;0</formula>
    </cfRule>
  </conditionalFormatting>
  <conditionalFormatting sqref="M46">
    <cfRule type="expression" dxfId="8620" priority="871">
      <formula>SEARCH("IN CORSO",$M46)&gt;0</formula>
    </cfRule>
    <cfRule type="expression" dxfId="8619" priority="872">
      <formula>SEARCH("CHIUSO",$M46)&gt;0</formula>
    </cfRule>
    <cfRule type="expression" dxfId="8618" priority="873">
      <formula>SEARCH("EMESSO",$M46)&gt;0</formula>
    </cfRule>
    <cfRule type="expression" dxfId="8617" priority="874">
      <formula>SEARCH("RICHIESTO",$M46)&gt;0</formula>
    </cfRule>
    <cfRule type="expression" dxfId="8616" priority="875">
      <formula>SEARCH("DA CHIUDERE",$M46)&gt;0</formula>
    </cfRule>
    <cfRule type="expression" dxfId="8615" priority="876">
      <formula>SEARCH("INTERROTTO",$M46)&gt;0</formula>
    </cfRule>
  </conditionalFormatting>
  <conditionalFormatting sqref="E45:F45 N45:S45">
    <cfRule type="expression" dxfId="8614" priority="865">
      <formula>SEARCH("IN CORSO",$M45)&gt;0</formula>
    </cfRule>
    <cfRule type="expression" dxfId="8613" priority="866">
      <formula>SEARCH("CHIUSO",$M45)&gt;0</formula>
    </cfRule>
    <cfRule type="expression" dxfId="8612" priority="867">
      <formula>SEARCH("EMESSO",$M45)&gt;0</formula>
    </cfRule>
    <cfRule type="expression" dxfId="8611" priority="868">
      <formula>SEARCH("RICHIESTO",$M45)&gt;0</formula>
    </cfRule>
    <cfRule type="expression" dxfId="8610" priority="869">
      <formula>SEARCH("DA CHIUDERE",$M45)&gt;0</formula>
    </cfRule>
    <cfRule type="expression" dxfId="8609" priority="870">
      <formula>SEARCH("INTERROTTO",$M45)&gt;0</formula>
    </cfRule>
  </conditionalFormatting>
  <conditionalFormatting sqref="G45">
    <cfRule type="expression" dxfId="8608" priority="859">
      <formula>SEARCH("IN CORSO",$M45)&gt;0</formula>
    </cfRule>
    <cfRule type="expression" dxfId="8607" priority="860">
      <formula>SEARCH("CHIUSO",$M45)&gt;0</formula>
    </cfRule>
    <cfRule type="expression" dxfId="8606" priority="861">
      <formula>SEARCH("EMESSO",$M45)&gt;0</formula>
    </cfRule>
    <cfRule type="expression" dxfId="8605" priority="862">
      <formula>SEARCH("RICHIESTO",$M45)&gt;0</formula>
    </cfRule>
    <cfRule type="expression" dxfId="8604" priority="863">
      <formula>SEARCH("DA CHIUDERE",$M45)&gt;0</formula>
    </cfRule>
    <cfRule type="expression" dxfId="8603" priority="864">
      <formula>SEARCH("INTERROTTO",$M45)&gt;0</formula>
    </cfRule>
  </conditionalFormatting>
  <conditionalFormatting sqref="E44:F44 N44:S44">
    <cfRule type="expression" dxfId="8602" priority="847">
      <formula>SEARCH("IN CORSO",$M44)&gt;0</formula>
    </cfRule>
    <cfRule type="expression" dxfId="8601" priority="848">
      <formula>SEARCH("CHIUSO",$M44)&gt;0</formula>
    </cfRule>
    <cfRule type="expression" dxfId="8600" priority="849">
      <formula>SEARCH("EMESSO",$M44)&gt;0</formula>
    </cfRule>
    <cfRule type="expression" dxfId="8599" priority="850">
      <formula>SEARCH("RICHIESTO",$M44)&gt;0</formula>
    </cfRule>
    <cfRule type="expression" dxfId="8598" priority="851">
      <formula>SEARCH("DA CHIUDERE",$M44)&gt;0</formula>
    </cfRule>
    <cfRule type="expression" dxfId="8597" priority="852">
      <formula>SEARCH("INTERROTTO",$M44)&gt;0</formula>
    </cfRule>
  </conditionalFormatting>
  <conditionalFormatting sqref="G44">
    <cfRule type="expression" dxfId="8596" priority="841">
      <formula>SEARCH("IN CORSO",$M44)&gt;0</formula>
    </cfRule>
    <cfRule type="expression" dxfId="8595" priority="842">
      <formula>SEARCH("CHIUSO",$M44)&gt;0</formula>
    </cfRule>
    <cfRule type="expression" dxfId="8594" priority="843">
      <formula>SEARCH("EMESSO",$M44)&gt;0</formula>
    </cfRule>
    <cfRule type="expression" dxfId="8593" priority="844">
      <formula>SEARCH("RICHIESTO",$M44)&gt;0</formula>
    </cfRule>
    <cfRule type="expression" dxfId="8592" priority="845">
      <formula>SEARCH("DA CHIUDERE",$M44)&gt;0</formula>
    </cfRule>
    <cfRule type="expression" dxfId="8591" priority="846">
      <formula>SEARCH("INTERROTTO",$M44)&gt;0</formula>
    </cfRule>
  </conditionalFormatting>
  <conditionalFormatting sqref="M44">
    <cfRule type="expression" dxfId="8590" priority="835">
      <formula>SEARCH("IN CORSO",$M44)&gt;0</formula>
    </cfRule>
    <cfRule type="expression" dxfId="8589" priority="836">
      <formula>SEARCH("CHIUSO",$M44)&gt;0</formula>
    </cfRule>
    <cfRule type="expression" dxfId="8588" priority="837">
      <formula>SEARCH("EMESSO",$M44)&gt;0</formula>
    </cfRule>
    <cfRule type="expression" dxfId="8587" priority="838">
      <formula>SEARCH("RICHIESTO",$M44)&gt;0</formula>
    </cfRule>
    <cfRule type="expression" dxfId="8586" priority="839">
      <formula>SEARCH("DA CHIUDERE",$M44)&gt;0</formula>
    </cfRule>
    <cfRule type="expression" dxfId="8585" priority="840">
      <formula>SEARCH("INTERROTTO",$M44)&gt;0</formula>
    </cfRule>
  </conditionalFormatting>
  <conditionalFormatting sqref="E43:F43 N43:S43">
    <cfRule type="expression" dxfId="8584" priority="829">
      <formula>SEARCH("IN CORSO",$M43)&gt;0</formula>
    </cfRule>
    <cfRule type="expression" dxfId="8583" priority="830">
      <formula>SEARCH("CHIUSO",$M43)&gt;0</formula>
    </cfRule>
    <cfRule type="expression" dxfId="8582" priority="831">
      <formula>SEARCH("EMESSO",$M43)&gt;0</formula>
    </cfRule>
    <cfRule type="expression" dxfId="8581" priority="832">
      <formula>SEARCH("RICHIESTO",$M43)&gt;0</formula>
    </cfRule>
    <cfRule type="expression" dxfId="8580" priority="833">
      <formula>SEARCH("DA CHIUDERE",$M43)&gt;0</formula>
    </cfRule>
    <cfRule type="expression" dxfId="8579" priority="834">
      <formula>SEARCH("INTERROTTO",$M43)&gt;0</formula>
    </cfRule>
  </conditionalFormatting>
  <conditionalFormatting sqref="G43">
    <cfRule type="expression" dxfId="8578" priority="823">
      <formula>SEARCH("IN CORSO",$M43)&gt;0</formula>
    </cfRule>
    <cfRule type="expression" dxfId="8577" priority="824">
      <formula>SEARCH("CHIUSO",$M43)&gt;0</formula>
    </cfRule>
    <cfRule type="expression" dxfId="8576" priority="825">
      <formula>SEARCH("EMESSO",$M43)&gt;0</formula>
    </cfRule>
    <cfRule type="expression" dxfId="8575" priority="826">
      <formula>SEARCH("RICHIESTO",$M43)&gt;0</formula>
    </cfRule>
    <cfRule type="expression" dxfId="8574" priority="827">
      <formula>SEARCH("DA CHIUDERE",$M43)&gt;0</formula>
    </cfRule>
    <cfRule type="expression" dxfId="8573" priority="828">
      <formula>SEARCH("INTERROTTO",$M43)&gt;0</formula>
    </cfRule>
  </conditionalFormatting>
  <conditionalFormatting sqref="M43">
    <cfRule type="expression" dxfId="8572" priority="817">
      <formula>SEARCH("IN CORSO",$M43)&gt;0</formula>
    </cfRule>
    <cfRule type="expression" dxfId="8571" priority="818">
      <formula>SEARCH("CHIUSO",$M43)&gt;0</formula>
    </cfRule>
    <cfRule type="expression" dxfId="8570" priority="819">
      <formula>SEARCH("EMESSO",$M43)&gt;0</formula>
    </cfRule>
    <cfRule type="expression" dxfId="8569" priority="820">
      <formula>SEARCH("RICHIESTO",$M43)&gt;0</formula>
    </cfRule>
    <cfRule type="expression" dxfId="8568" priority="821">
      <formula>SEARCH("DA CHIUDERE",$M43)&gt;0</formula>
    </cfRule>
    <cfRule type="expression" dxfId="8567" priority="822">
      <formula>SEARCH("INTERROTTO",$M43)&gt;0</formula>
    </cfRule>
  </conditionalFormatting>
  <conditionalFormatting sqref="E42:F42 N42:S42">
    <cfRule type="expression" dxfId="8566" priority="811">
      <formula>SEARCH("IN CORSO",$M42)&gt;0</formula>
    </cfRule>
    <cfRule type="expression" dxfId="8565" priority="812">
      <formula>SEARCH("CHIUSO",$M42)&gt;0</formula>
    </cfRule>
    <cfRule type="expression" dxfId="8564" priority="813">
      <formula>SEARCH("EMESSO",$M42)&gt;0</formula>
    </cfRule>
    <cfRule type="expression" dxfId="8563" priority="814">
      <formula>SEARCH("RICHIESTO",$M42)&gt;0</formula>
    </cfRule>
    <cfRule type="expression" dxfId="8562" priority="815">
      <formula>SEARCH("DA CHIUDERE",$M42)&gt;0</formula>
    </cfRule>
    <cfRule type="expression" dxfId="8561" priority="816">
      <formula>SEARCH("INTERROTTO",$M42)&gt;0</formula>
    </cfRule>
  </conditionalFormatting>
  <conditionalFormatting sqref="G42">
    <cfRule type="expression" dxfId="8560" priority="805">
      <formula>SEARCH("IN CORSO",$M42)&gt;0</formula>
    </cfRule>
    <cfRule type="expression" dxfId="8559" priority="806">
      <formula>SEARCH("CHIUSO",$M42)&gt;0</formula>
    </cfRule>
    <cfRule type="expression" dxfId="8558" priority="807">
      <formula>SEARCH("EMESSO",$M42)&gt;0</formula>
    </cfRule>
    <cfRule type="expression" dxfId="8557" priority="808">
      <formula>SEARCH("RICHIESTO",$M42)&gt;0</formula>
    </cfRule>
    <cfRule type="expression" dxfId="8556" priority="809">
      <formula>SEARCH("DA CHIUDERE",$M42)&gt;0</formula>
    </cfRule>
    <cfRule type="expression" dxfId="8555" priority="810">
      <formula>SEARCH("INTERROTTO",$M42)&gt;0</formula>
    </cfRule>
  </conditionalFormatting>
  <conditionalFormatting sqref="M42">
    <cfRule type="expression" dxfId="8554" priority="799">
      <formula>SEARCH("IN CORSO",$M42)&gt;0</formula>
    </cfRule>
    <cfRule type="expression" dxfId="8553" priority="800">
      <formula>SEARCH("CHIUSO",$M42)&gt;0</formula>
    </cfRule>
    <cfRule type="expression" dxfId="8552" priority="801">
      <formula>SEARCH("EMESSO",$M42)&gt;0</formula>
    </cfRule>
    <cfRule type="expression" dxfId="8551" priority="802">
      <formula>SEARCH("RICHIESTO",$M42)&gt;0</formula>
    </cfRule>
    <cfRule type="expression" dxfId="8550" priority="803">
      <formula>SEARCH("DA CHIUDERE",$M42)&gt;0</formula>
    </cfRule>
    <cfRule type="expression" dxfId="8549" priority="804">
      <formula>SEARCH("INTERROTTO",$M42)&gt;0</formula>
    </cfRule>
  </conditionalFormatting>
  <conditionalFormatting sqref="M45">
    <cfRule type="expression" dxfId="8548" priority="793">
      <formula>SEARCH("IN CORSO",$M45)&gt;0</formula>
    </cfRule>
    <cfRule type="expression" dxfId="8547" priority="794">
      <formula>SEARCH("CHIUSO",$M45)&gt;0</formula>
    </cfRule>
    <cfRule type="expression" dxfId="8546" priority="795">
      <formula>SEARCH("EMESSO",$M45)&gt;0</formula>
    </cfRule>
    <cfRule type="expression" dxfId="8545" priority="796">
      <formula>SEARCH("RICHIESTO",$M45)&gt;0</formula>
    </cfRule>
    <cfRule type="expression" dxfId="8544" priority="797">
      <formula>SEARCH("DA CHIUDERE",$M45)&gt;0</formula>
    </cfRule>
    <cfRule type="expression" dxfId="8543" priority="798">
      <formula>SEARCH("INTERROTTO",$M45)&gt;0</formula>
    </cfRule>
  </conditionalFormatting>
  <conditionalFormatting sqref="E41:F41 N41:S41">
    <cfRule type="expression" dxfId="8542" priority="787">
      <formula>SEARCH("IN CORSO",$M41)&gt;0</formula>
    </cfRule>
    <cfRule type="expression" dxfId="8541" priority="788">
      <formula>SEARCH("CHIUSO",$M41)&gt;0</formula>
    </cfRule>
    <cfRule type="expression" dxfId="8540" priority="789">
      <formula>SEARCH("EMESSO",$M41)&gt;0</formula>
    </cfRule>
    <cfRule type="expression" dxfId="8539" priority="790">
      <formula>SEARCH("RICHIESTO",$M41)&gt;0</formula>
    </cfRule>
    <cfRule type="expression" dxfId="8538" priority="791">
      <formula>SEARCH("DA CHIUDERE",$M41)&gt;0</formula>
    </cfRule>
    <cfRule type="expression" dxfId="8537" priority="792">
      <formula>SEARCH("INTERROTTO",$M41)&gt;0</formula>
    </cfRule>
  </conditionalFormatting>
  <conditionalFormatting sqref="G41">
    <cfRule type="expression" dxfId="8536" priority="781">
      <formula>SEARCH("IN CORSO",$M41)&gt;0</formula>
    </cfRule>
    <cfRule type="expression" dxfId="8535" priority="782">
      <formula>SEARCH("CHIUSO",$M41)&gt;0</formula>
    </cfRule>
    <cfRule type="expression" dxfId="8534" priority="783">
      <formula>SEARCH("EMESSO",$M41)&gt;0</formula>
    </cfRule>
    <cfRule type="expression" dxfId="8533" priority="784">
      <formula>SEARCH("RICHIESTO",$M41)&gt;0</formula>
    </cfRule>
    <cfRule type="expression" dxfId="8532" priority="785">
      <formula>SEARCH("DA CHIUDERE",$M41)&gt;0</formula>
    </cfRule>
    <cfRule type="expression" dxfId="8531" priority="786">
      <formula>SEARCH("INTERROTTO",$M41)&gt;0</formula>
    </cfRule>
  </conditionalFormatting>
  <conditionalFormatting sqref="M41">
    <cfRule type="expression" dxfId="8530" priority="775">
      <formula>SEARCH("IN CORSO",$M41)&gt;0</formula>
    </cfRule>
    <cfRule type="expression" dxfId="8529" priority="776">
      <formula>SEARCH("CHIUSO",$M41)&gt;0</formula>
    </cfRule>
    <cfRule type="expression" dxfId="8528" priority="777">
      <formula>SEARCH("EMESSO",$M41)&gt;0</formula>
    </cfRule>
    <cfRule type="expression" dxfId="8527" priority="778">
      <formula>SEARCH("RICHIESTO",$M41)&gt;0</formula>
    </cfRule>
    <cfRule type="expression" dxfId="8526" priority="779">
      <formula>SEARCH("DA CHIUDERE",$M41)&gt;0</formula>
    </cfRule>
    <cfRule type="expression" dxfId="8525" priority="780">
      <formula>SEARCH("INTERROTTO",$M41)&gt;0</formula>
    </cfRule>
  </conditionalFormatting>
  <conditionalFormatting sqref="E40:F40 N40:S40">
    <cfRule type="expression" dxfId="8524" priority="769">
      <formula>SEARCH("IN CORSO",$M40)&gt;0</formula>
    </cfRule>
    <cfRule type="expression" dxfId="8523" priority="770">
      <formula>SEARCH("CHIUSO",$M40)&gt;0</formula>
    </cfRule>
    <cfRule type="expression" dxfId="8522" priority="771">
      <formula>SEARCH("EMESSO",$M40)&gt;0</formula>
    </cfRule>
    <cfRule type="expression" dxfId="8521" priority="772">
      <formula>SEARCH("RICHIESTO",$M40)&gt;0</formula>
    </cfRule>
    <cfRule type="expression" dxfId="8520" priority="773">
      <formula>SEARCH("DA CHIUDERE",$M40)&gt;0</formula>
    </cfRule>
    <cfRule type="expression" dxfId="8519" priority="774">
      <formula>SEARCH("INTERROTTO",$M40)&gt;0</formula>
    </cfRule>
  </conditionalFormatting>
  <conditionalFormatting sqref="G40">
    <cfRule type="expression" dxfId="8518" priority="763">
      <formula>SEARCH("IN CORSO",$M40)&gt;0</formula>
    </cfRule>
    <cfRule type="expression" dxfId="8517" priority="764">
      <formula>SEARCH("CHIUSO",$M40)&gt;0</formula>
    </cfRule>
    <cfRule type="expression" dxfId="8516" priority="765">
      <formula>SEARCH("EMESSO",$M40)&gt;0</formula>
    </cfRule>
    <cfRule type="expression" dxfId="8515" priority="766">
      <formula>SEARCH("RICHIESTO",$M40)&gt;0</formula>
    </cfRule>
    <cfRule type="expression" dxfId="8514" priority="767">
      <formula>SEARCH("DA CHIUDERE",$M40)&gt;0</formula>
    </cfRule>
    <cfRule type="expression" dxfId="8513" priority="768">
      <formula>SEARCH("INTERROTTO",$M40)&gt;0</formula>
    </cfRule>
  </conditionalFormatting>
  <conditionalFormatting sqref="M40">
    <cfRule type="expression" dxfId="8512" priority="757">
      <formula>SEARCH("IN CORSO",$M40)&gt;0</formula>
    </cfRule>
    <cfRule type="expression" dxfId="8511" priority="758">
      <formula>SEARCH("CHIUSO",$M40)&gt;0</formula>
    </cfRule>
    <cfRule type="expression" dxfId="8510" priority="759">
      <formula>SEARCH("EMESSO",$M40)&gt;0</formula>
    </cfRule>
    <cfRule type="expression" dxfId="8509" priority="760">
      <formula>SEARCH("RICHIESTO",$M40)&gt;0</formula>
    </cfRule>
    <cfRule type="expression" dxfId="8508" priority="761">
      <formula>SEARCH("DA CHIUDERE",$M40)&gt;0</formula>
    </cfRule>
    <cfRule type="expression" dxfId="8507" priority="762">
      <formula>SEARCH("INTERROTTO",$M40)&gt;0</formula>
    </cfRule>
  </conditionalFormatting>
  <conditionalFormatting sqref="E39:F39 N39:S39">
    <cfRule type="expression" dxfId="8506" priority="751">
      <formula>SEARCH("IN CORSO",$M39)&gt;0</formula>
    </cfRule>
    <cfRule type="expression" dxfId="8505" priority="752">
      <formula>SEARCH("CHIUSO",$M39)&gt;0</formula>
    </cfRule>
    <cfRule type="expression" dxfId="8504" priority="753">
      <formula>SEARCH("EMESSO",$M39)&gt;0</formula>
    </cfRule>
    <cfRule type="expression" dxfId="8503" priority="754">
      <formula>SEARCH("RICHIESTO",$M39)&gt;0</formula>
    </cfRule>
    <cfRule type="expression" dxfId="8502" priority="755">
      <formula>SEARCH("DA CHIUDERE",$M39)&gt;0</formula>
    </cfRule>
    <cfRule type="expression" dxfId="8501" priority="756">
      <formula>SEARCH("INTERROTTO",$M39)&gt;0</formula>
    </cfRule>
  </conditionalFormatting>
  <conditionalFormatting sqref="G39">
    <cfRule type="expression" dxfId="8500" priority="745">
      <formula>SEARCH("IN CORSO",$M39)&gt;0</formula>
    </cfRule>
    <cfRule type="expression" dxfId="8499" priority="746">
      <formula>SEARCH("CHIUSO",$M39)&gt;0</formula>
    </cfRule>
    <cfRule type="expression" dxfId="8498" priority="747">
      <formula>SEARCH("EMESSO",$M39)&gt;0</formula>
    </cfRule>
    <cfRule type="expression" dxfId="8497" priority="748">
      <formula>SEARCH("RICHIESTO",$M39)&gt;0</formula>
    </cfRule>
    <cfRule type="expression" dxfId="8496" priority="749">
      <formula>SEARCH("DA CHIUDERE",$M39)&gt;0</formula>
    </cfRule>
    <cfRule type="expression" dxfId="8495" priority="750">
      <formula>SEARCH("INTERROTTO",$M39)&gt;0</formula>
    </cfRule>
  </conditionalFormatting>
  <conditionalFormatting sqref="M39">
    <cfRule type="expression" dxfId="8494" priority="739">
      <formula>SEARCH("IN CORSO",$M39)&gt;0</formula>
    </cfRule>
    <cfRule type="expression" dxfId="8493" priority="740">
      <formula>SEARCH("CHIUSO",$M39)&gt;0</formula>
    </cfRule>
    <cfRule type="expression" dxfId="8492" priority="741">
      <formula>SEARCH("EMESSO",$M39)&gt;0</formula>
    </cfRule>
    <cfRule type="expression" dxfId="8491" priority="742">
      <formula>SEARCH("RICHIESTO",$M39)&gt;0</formula>
    </cfRule>
    <cfRule type="expression" dxfId="8490" priority="743">
      <formula>SEARCH("DA CHIUDERE",$M39)&gt;0</formula>
    </cfRule>
    <cfRule type="expression" dxfId="8489" priority="744">
      <formula>SEARCH("INTERROTTO",$M39)&gt;0</formula>
    </cfRule>
  </conditionalFormatting>
  <conditionalFormatting sqref="E38:F38 N38:S38">
    <cfRule type="expression" dxfId="8488" priority="733">
      <formula>SEARCH("IN CORSO",$M38)&gt;0</formula>
    </cfRule>
    <cfRule type="expression" dxfId="8487" priority="734">
      <formula>SEARCH("CHIUSO",$M38)&gt;0</formula>
    </cfRule>
    <cfRule type="expression" dxfId="8486" priority="735">
      <formula>SEARCH("EMESSO",$M38)&gt;0</formula>
    </cfRule>
    <cfRule type="expression" dxfId="8485" priority="736">
      <formula>SEARCH("RICHIESTO",$M38)&gt;0</formula>
    </cfRule>
    <cfRule type="expression" dxfId="8484" priority="737">
      <formula>SEARCH("DA CHIUDERE",$M38)&gt;0</formula>
    </cfRule>
    <cfRule type="expression" dxfId="8483" priority="738">
      <formula>SEARCH("INTERROTTO",$M38)&gt;0</formula>
    </cfRule>
  </conditionalFormatting>
  <conditionalFormatting sqref="G38">
    <cfRule type="expression" dxfId="8482" priority="727">
      <formula>SEARCH("IN CORSO",$M38)&gt;0</formula>
    </cfRule>
    <cfRule type="expression" dxfId="8481" priority="728">
      <formula>SEARCH("CHIUSO",$M38)&gt;0</formula>
    </cfRule>
    <cfRule type="expression" dxfId="8480" priority="729">
      <formula>SEARCH("EMESSO",$M38)&gt;0</formula>
    </cfRule>
    <cfRule type="expression" dxfId="8479" priority="730">
      <formula>SEARCH("RICHIESTO",$M38)&gt;0</formula>
    </cfRule>
    <cfRule type="expression" dxfId="8478" priority="731">
      <formula>SEARCH("DA CHIUDERE",$M38)&gt;0</formula>
    </cfRule>
    <cfRule type="expression" dxfId="8477" priority="732">
      <formula>SEARCH("INTERROTTO",$M38)&gt;0</formula>
    </cfRule>
  </conditionalFormatting>
  <conditionalFormatting sqref="M38">
    <cfRule type="expression" dxfId="8476" priority="721">
      <formula>SEARCH("IN CORSO",$M38)&gt;0</formula>
    </cfRule>
    <cfRule type="expression" dxfId="8475" priority="722">
      <formula>SEARCH("CHIUSO",$M38)&gt;0</formula>
    </cfRule>
    <cfRule type="expression" dxfId="8474" priority="723">
      <formula>SEARCH("EMESSO",$M38)&gt;0</formula>
    </cfRule>
    <cfRule type="expression" dxfId="8473" priority="724">
      <formula>SEARCH("RICHIESTO",$M38)&gt;0</formula>
    </cfRule>
    <cfRule type="expression" dxfId="8472" priority="725">
      <formula>SEARCH("DA CHIUDERE",$M38)&gt;0</formula>
    </cfRule>
    <cfRule type="expression" dxfId="8471" priority="726">
      <formula>SEARCH("INTERROTTO",$M38)&gt;0</formula>
    </cfRule>
  </conditionalFormatting>
  <conditionalFormatting sqref="E37:F37 N37:S37">
    <cfRule type="expression" dxfId="8470" priority="715">
      <formula>SEARCH("IN CORSO",$M37)&gt;0</formula>
    </cfRule>
    <cfRule type="expression" dxfId="8469" priority="716">
      <formula>SEARCH("CHIUSO",$M37)&gt;0</formula>
    </cfRule>
    <cfRule type="expression" dxfId="8468" priority="717">
      <formula>SEARCH("EMESSO",$M37)&gt;0</formula>
    </cfRule>
    <cfRule type="expression" dxfId="8467" priority="718">
      <formula>SEARCH("RICHIESTO",$M37)&gt;0</formula>
    </cfRule>
    <cfRule type="expression" dxfId="8466" priority="719">
      <formula>SEARCH("DA CHIUDERE",$M37)&gt;0</formula>
    </cfRule>
    <cfRule type="expression" dxfId="8465" priority="720">
      <formula>SEARCH("INTERROTTO",$M37)&gt;0</formula>
    </cfRule>
  </conditionalFormatting>
  <conditionalFormatting sqref="G37">
    <cfRule type="expression" dxfId="8464" priority="709">
      <formula>SEARCH("IN CORSO",$M37)&gt;0</formula>
    </cfRule>
    <cfRule type="expression" dxfId="8463" priority="710">
      <formula>SEARCH("CHIUSO",$M37)&gt;0</formula>
    </cfRule>
    <cfRule type="expression" dxfId="8462" priority="711">
      <formula>SEARCH("EMESSO",$M37)&gt;0</formula>
    </cfRule>
    <cfRule type="expression" dxfId="8461" priority="712">
      <formula>SEARCH("RICHIESTO",$M37)&gt;0</formula>
    </cfRule>
    <cfRule type="expression" dxfId="8460" priority="713">
      <formula>SEARCH("DA CHIUDERE",$M37)&gt;0</formula>
    </cfRule>
    <cfRule type="expression" dxfId="8459" priority="714">
      <formula>SEARCH("INTERROTTO",$M37)&gt;0</formula>
    </cfRule>
  </conditionalFormatting>
  <conditionalFormatting sqref="M37">
    <cfRule type="expression" dxfId="8458" priority="703">
      <formula>SEARCH("IN CORSO",$M37)&gt;0</formula>
    </cfRule>
    <cfRule type="expression" dxfId="8457" priority="704">
      <formula>SEARCH("CHIUSO",$M37)&gt;0</formula>
    </cfRule>
    <cfRule type="expression" dxfId="8456" priority="705">
      <formula>SEARCH("EMESSO",$M37)&gt;0</formula>
    </cfRule>
    <cfRule type="expression" dxfId="8455" priority="706">
      <formula>SEARCH("RICHIESTO",$M37)&gt;0</formula>
    </cfRule>
    <cfRule type="expression" dxfId="8454" priority="707">
      <formula>SEARCH("DA CHIUDERE",$M37)&gt;0</formula>
    </cfRule>
    <cfRule type="expression" dxfId="8453" priority="708">
      <formula>SEARCH("INTERROTTO",$M37)&gt;0</formula>
    </cfRule>
  </conditionalFormatting>
  <conditionalFormatting sqref="E36:F36 N36:S36">
    <cfRule type="expression" dxfId="8452" priority="697">
      <formula>SEARCH("IN CORSO",$M36)&gt;0</formula>
    </cfRule>
    <cfRule type="expression" dxfId="8451" priority="698">
      <formula>SEARCH("CHIUSO",$M36)&gt;0</formula>
    </cfRule>
    <cfRule type="expression" dxfId="8450" priority="699">
      <formula>SEARCH("EMESSO",$M36)&gt;0</formula>
    </cfRule>
    <cfRule type="expression" dxfId="8449" priority="700">
      <formula>SEARCH("RICHIESTO",$M36)&gt;0</formula>
    </cfRule>
    <cfRule type="expression" dxfId="8448" priority="701">
      <formula>SEARCH("DA CHIUDERE",$M36)&gt;0</formula>
    </cfRule>
    <cfRule type="expression" dxfId="8447" priority="702">
      <formula>SEARCH("INTERROTTO",$M36)&gt;0</formula>
    </cfRule>
  </conditionalFormatting>
  <conditionalFormatting sqref="G36">
    <cfRule type="expression" dxfId="8446" priority="691">
      <formula>SEARCH("IN CORSO",$M36)&gt;0</formula>
    </cfRule>
    <cfRule type="expression" dxfId="8445" priority="692">
      <formula>SEARCH("CHIUSO",$M36)&gt;0</formula>
    </cfRule>
    <cfRule type="expression" dxfId="8444" priority="693">
      <formula>SEARCH("EMESSO",$M36)&gt;0</formula>
    </cfRule>
    <cfRule type="expression" dxfId="8443" priority="694">
      <formula>SEARCH("RICHIESTO",$M36)&gt;0</formula>
    </cfRule>
    <cfRule type="expression" dxfId="8442" priority="695">
      <formula>SEARCH("DA CHIUDERE",$M36)&gt;0</formula>
    </cfRule>
    <cfRule type="expression" dxfId="8441" priority="696">
      <formula>SEARCH("INTERROTTO",$M36)&gt;0</formula>
    </cfRule>
  </conditionalFormatting>
  <conditionalFormatting sqref="M36">
    <cfRule type="expression" dxfId="8440" priority="685">
      <formula>SEARCH("IN CORSO",$M36)&gt;0</formula>
    </cfRule>
    <cfRule type="expression" dxfId="8439" priority="686">
      <formula>SEARCH("CHIUSO",$M36)&gt;0</formula>
    </cfRule>
    <cfRule type="expression" dxfId="8438" priority="687">
      <formula>SEARCH("EMESSO",$M36)&gt;0</formula>
    </cfRule>
    <cfRule type="expression" dxfId="8437" priority="688">
      <formula>SEARCH("RICHIESTO",$M36)&gt;0</formula>
    </cfRule>
    <cfRule type="expression" dxfId="8436" priority="689">
      <formula>SEARCH("DA CHIUDERE",$M36)&gt;0</formula>
    </cfRule>
    <cfRule type="expression" dxfId="8435" priority="690">
      <formula>SEARCH("INTERROTTO",$M36)&gt;0</formula>
    </cfRule>
  </conditionalFormatting>
  <conditionalFormatting sqref="E35:F35 N35:S35">
    <cfRule type="expression" dxfId="8434" priority="679">
      <formula>SEARCH("IN CORSO",$M35)&gt;0</formula>
    </cfRule>
    <cfRule type="expression" dxfId="8433" priority="680">
      <formula>SEARCH("CHIUSO",$M35)&gt;0</formula>
    </cfRule>
    <cfRule type="expression" dxfId="8432" priority="681">
      <formula>SEARCH("EMESSO",$M35)&gt;0</formula>
    </cfRule>
    <cfRule type="expression" dxfId="8431" priority="682">
      <formula>SEARCH("RICHIESTO",$M35)&gt;0</formula>
    </cfRule>
    <cfRule type="expression" dxfId="8430" priority="683">
      <formula>SEARCH("DA CHIUDERE",$M35)&gt;0</formula>
    </cfRule>
    <cfRule type="expression" dxfId="8429" priority="684">
      <formula>SEARCH("INTERROTTO",$M35)&gt;0</formula>
    </cfRule>
  </conditionalFormatting>
  <conditionalFormatting sqref="G35">
    <cfRule type="expression" dxfId="8428" priority="673">
      <formula>SEARCH("IN CORSO",$M35)&gt;0</formula>
    </cfRule>
    <cfRule type="expression" dxfId="8427" priority="674">
      <formula>SEARCH("CHIUSO",$M35)&gt;0</formula>
    </cfRule>
    <cfRule type="expression" dxfId="8426" priority="675">
      <formula>SEARCH("EMESSO",$M35)&gt;0</formula>
    </cfRule>
    <cfRule type="expression" dxfId="8425" priority="676">
      <formula>SEARCH("RICHIESTO",$M35)&gt;0</formula>
    </cfRule>
    <cfRule type="expression" dxfId="8424" priority="677">
      <formula>SEARCH("DA CHIUDERE",$M35)&gt;0</formula>
    </cfRule>
    <cfRule type="expression" dxfId="8423" priority="678">
      <formula>SEARCH("INTERROTTO",$M35)&gt;0</formula>
    </cfRule>
  </conditionalFormatting>
  <conditionalFormatting sqref="M35">
    <cfRule type="expression" dxfId="8422" priority="667">
      <formula>SEARCH("IN CORSO",$M35)&gt;0</formula>
    </cfRule>
    <cfRule type="expression" dxfId="8421" priority="668">
      <formula>SEARCH("CHIUSO",$M35)&gt;0</formula>
    </cfRule>
    <cfRule type="expression" dxfId="8420" priority="669">
      <formula>SEARCH("EMESSO",$M35)&gt;0</formula>
    </cfRule>
    <cfRule type="expression" dxfId="8419" priority="670">
      <formula>SEARCH("RICHIESTO",$M35)&gt;0</formula>
    </cfRule>
    <cfRule type="expression" dxfId="8418" priority="671">
      <formula>SEARCH("DA CHIUDERE",$M35)&gt;0</formula>
    </cfRule>
    <cfRule type="expression" dxfId="8417" priority="672">
      <formula>SEARCH("INTERROTTO",$M35)&gt;0</formula>
    </cfRule>
  </conditionalFormatting>
  <conditionalFormatting sqref="E34:F34 N34:S34">
    <cfRule type="expression" dxfId="8416" priority="661">
      <formula>SEARCH("IN CORSO",$M34)&gt;0</formula>
    </cfRule>
    <cfRule type="expression" dxfId="8415" priority="662">
      <formula>SEARCH("CHIUSO",$M34)&gt;0</formula>
    </cfRule>
    <cfRule type="expression" dxfId="8414" priority="663">
      <formula>SEARCH("EMESSO",$M34)&gt;0</formula>
    </cfRule>
    <cfRule type="expression" dxfId="8413" priority="664">
      <formula>SEARCH("RICHIESTO",$M34)&gt;0</formula>
    </cfRule>
    <cfRule type="expression" dxfId="8412" priority="665">
      <formula>SEARCH("DA CHIUDERE",$M34)&gt;0</formula>
    </cfRule>
    <cfRule type="expression" dxfId="8411" priority="666">
      <formula>SEARCH("INTERROTTO",$M34)&gt;0</formula>
    </cfRule>
  </conditionalFormatting>
  <conditionalFormatting sqref="G34">
    <cfRule type="expression" dxfId="8410" priority="655">
      <formula>SEARCH("IN CORSO",$M34)&gt;0</formula>
    </cfRule>
    <cfRule type="expression" dxfId="8409" priority="656">
      <formula>SEARCH("CHIUSO",$M34)&gt;0</formula>
    </cfRule>
    <cfRule type="expression" dxfId="8408" priority="657">
      <formula>SEARCH("EMESSO",$M34)&gt;0</formula>
    </cfRule>
    <cfRule type="expression" dxfId="8407" priority="658">
      <formula>SEARCH("RICHIESTO",$M34)&gt;0</formula>
    </cfRule>
    <cfRule type="expression" dxfId="8406" priority="659">
      <formula>SEARCH("DA CHIUDERE",$M34)&gt;0</formula>
    </cfRule>
    <cfRule type="expression" dxfId="8405" priority="660">
      <formula>SEARCH("INTERROTTO",$M34)&gt;0</formula>
    </cfRule>
  </conditionalFormatting>
  <conditionalFormatting sqref="M34">
    <cfRule type="expression" dxfId="8404" priority="649">
      <formula>SEARCH("IN CORSO",$M34)&gt;0</formula>
    </cfRule>
    <cfRule type="expression" dxfId="8403" priority="650">
      <formula>SEARCH("CHIUSO",$M34)&gt;0</formula>
    </cfRule>
    <cfRule type="expression" dxfId="8402" priority="651">
      <formula>SEARCH("EMESSO",$M34)&gt;0</formula>
    </cfRule>
    <cfRule type="expression" dxfId="8401" priority="652">
      <formula>SEARCH("RICHIESTO",$M34)&gt;0</formula>
    </cfRule>
    <cfRule type="expression" dxfId="8400" priority="653">
      <formula>SEARCH("DA CHIUDERE",$M34)&gt;0</formula>
    </cfRule>
    <cfRule type="expression" dxfId="8399" priority="654">
      <formula>SEARCH("INTERROTTO",$M34)&gt;0</formula>
    </cfRule>
  </conditionalFormatting>
  <conditionalFormatting sqref="E33:F33 N33:S33">
    <cfRule type="expression" dxfId="8398" priority="643">
      <formula>SEARCH("IN CORSO",$M33)&gt;0</formula>
    </cfRule>
    <cfRule type="expression" dxfId="8397" priority="644">
      <formula>SEARCH("CHIUSO",$M33)&gt;0</formula>
    </cfRule>
    <cfRule type="expression" dxfId="8396" priority="645">
      <formula>SEARCH("EMESSO",$M33)&gt;0</formula>
    </cfRule>
    <cfRule type="expression" dxfId="8395" priority="646">
      <formula>SEARCH("RICHIESTO",$M33)&gt;0</formula>
    </cfRule>
    <cfRule type="expression" dxfId="8394" priority="647">
      <formula>SEARCH("DA CHIUDERE",$M33)&gt;0</formula>
    </cfRule>
    <cfRule type="expression" dxfId="8393" priority="648">
      <formula>SEARCH("INTERROTTO",$M33)&gt;0</formula>
    </cfRule>
  </conditionalFormatting>
  <conditionalFormatting sqref="G33">
    <cfRule type="expression" dxfId="8392" priority="637">
      <formula>SEARCH("IN CORSO",$M33)&gt;0</formula>
    </cfRule>
    <cfRule type="expression" dxfId="8391" priority="638">
      <formula>SEARCH("CHIUSO",$M33)&gt;0</formula>
    </cfRule>
    <cfRule type="expression" dxfId="8390" priority="639">
      <formula>SEARCH("EMESSO",$M33)&gt;0</formula>
    </cfRule>
    <cfRule type="expression" dxfId="8389" priority="640">
      <formula>SEARCH("RICHIESTO",$M33)&gt;0</formula>
    </cfRule>
    <cfRule type="expression" dxfId="8388" priority="641">
      <formula>SEARCH("DA CHIUDERE",$M33)&gt;0</formula>
    </cfRule>
    <cfRule type="expression" dxfId="8387" priority="642">
      <formula>SEARCH("INTERROTTO",$M33)&gt;0</formula>
    </cfRule>
  </conditionalFormatting>
  <conditionalFormatting sqref="M33">
    <cfRule type="expression" dxfId="8386" priority="631">
      <formula>SEARCH("IN CORSO",$M33)&gt;0</formula>
    </cfRule>
    <cfRule type="expression" dxfId="8385" priority="632">
      <formula>SEARCH("CHIUSO",$M33)&gt;0</formula>
    </cfRule>
    <cfRule type="expression" dxfId="8384" priority="633">
      <formula>SEARCH("EMESSO",$M33)&gt;0</formula>
    </cfRule>
    <cfRule type="expression" dxfId="8383" priority="634">
      <formula>SEARCH("RICHIESTO",$M33)&gt;0</formula>
    </cfRule>
    <cfRule type="expression" dxfId="8382" priority="635">
      <formula>SEARCH("DA CHIUDERE",$M33)&gt;0</formula>
    </cfRule>
    <cfRule type="expression" dxfId="8381" priority="636">
      <formula>SEARCH("INTERROTTO",$M33)&gt;0</formula>
    </cfRule>
  </conditionalFormatting>
  <conditionalFormatting sqref="E32:F32 N32:S32">
    <cfRule type="expression" dxfId="8380" priority="625">
      <formula>SEARCH("IN CORSO",$M32)&gt;0</formula>
    </cfRule>
    <cfRule type="expression" dxfId="8379" priority="626">
      <formula>SEARCH("CHIUSO",$M32)&gt;0</formula>
    </cfRule>
    <cfRule type="expression" dxfId="8378" priority="627">
      <formula>SEARCH("EMESSO",$M32)&gt;0</formula>
    </cfRule>
    <cfRule type="expression" dxfId="8377" priority="628">
      <formula>SEARCH("RICHIESTO",$M32)&gt;0</formula>
    </cfRule>
    <cfRule type="expression" dxfId="8376" priority="629">
      <formula>SEARCH("DA CHIUDERE",$M32)&gt;0</formula>
    </cfRule>
    <cfRule type="expression" dxfId="8375" priority="630">
      <formula>SEARCH("INTERROTTO",$M32)&gt;0</formula>
    </cfRule>
  </conditionalFormatting>
  <conditionalFormatting sqref="G32">
    <cfRule type="expression" dxfId="8374" priority="619">
      <formula>SEARCH("IN CORSO",$M32)&gt;0</formula>
    </cfRule>
    <cfRule type="expression" dxfId="8373" priority="620">
      <formula>SEARCH("CHIUSO",$M32)&gt;0</formula>
    </cfRule>
    <cfRule type="expression" dxfId="8372" priority="621">
      <formula>SEARCH("EMESSO",$M32)&gt;0</formula>
    </cfRule>
    <cfRule type="expression" dxfId="8371" priority="622">
      <formula>SEARCH("RICHIESTO",$M32)&gt;0</formula>
    </cfRule>
    <cfRule type="expression" dxfId="8370" priority="623">
      <formula>SEARCH("DA CHIUDERE",$M32)&gt;0</formula>
    </cfRule>
    <cfRule type="expression" dxfId="8369" priority="624">
      <formula>SEARCH("INTERROTTO",$M32)&gt;0</formula>
    </cfRule>
  </conditionalFormatting>
  <conditionalFormatting sqref="M32">
    <cfRule type="expression" dxfId="8368" priority="613">
      <formula>SEARCH("IN CORSO",$M32)&gt;0</formula>
    </cfRule>
    <cfRule type="expression" dxfId="8367" priority="614">
      <formula>SEARCH("CHIUSO",$M32)&gt;0</formula>
    </cfRule>
    <cfRule type="expression" dxfId="8366" priority="615">
      <formula>SEARCH("EMESSO",$M32)&gt;0</formula>
    </cfRule>
    <cfRule type="expression" dxfId="8365" priority="616">
      <formula>SEARCH("RICHIESTO",$M32)&gt;0</formula>
    </cfRule>
    <cfRule type="expression" dxfId="8364" priority="617">
      <formula>SEARCH("DA CHIUDERE",$M32)&gt;0</formula>
    </cfRule>
    <cfRule type="expression" dxfId="8363" priority="618">
      <formula>SEARCH("INTERROTTO",$M32)&gt;0</formula>
    </cfRule>
  </conditionalFormatting>
  <conditionalFormatting sqref="E31:F31 N31:S31">
    <cfRule type="expression" dxfId="8362" priority="607">
      <formula>SEARCH("IN CORSO",$M31)&gt;0</formula>
    </cfRule>
    <cfRule type="expression" dxfId="8361" priority="608">
      <formula>SEARCH("CHIUSO",$M31)&gt;0</formula>
    </cfRule>
    <cfRule type="expression" dxfId="8360" priority="609">
      <formula>SEARCH("EMESSO",$M31)&gt;0</formula>
    </cfRule>
    <cfRule type="expression" dxfId="8359" priority="610">
      <formula>SEARCH("RICHIESTO",$M31)&gt;0</formula>
    </cfRule>
    <cfRule type="expression" dxfId="8358" priority="611">
      <formula>SEARCH("DA CHIUDERE",$M31)&gt;0</formula>
    </cfRule>
    <cfRule type="expression" dxfId="8357" priority="612">
      <formula>SEARCH("INTERROTTO",$M31)&gt;0</formula>
    </cfRule>
  </conditionalFormatting>
  <conditionalFormatting sqref="G31">
    <cfRule type="expression" dxfId="8356" priority="601">
      <formula>SEARCH("IN CORSO",$M31)&gt;0</formula>
    </cfRule>
    <cfRule type="expression" dxfId="8355" priority="602">
      <formula>SEARCH("CHIUSO",$M31)&gt;0</formula>
    </cfRule>
    <cfRule type="expression" dxfId="8354" priority="603">
      <formula>SEARCH("EMESSO",$M31)&gt;0</formula>
    </cfRule>
    <cfRule type="expression" dxfId="8353" priority="604">
      <formula>SEARCH("RICHIESTO",$M31)&gt;0</formula>
    </cfRule>
    <cfRule type="expression" dxfId="8352" priority="605">
      <formula>SEARCH("DA CHIUDERE",$M31)&gt;0</formula>
    </cfRule>
    <cfRule type="expression" dxfId="8351" priority="606">
      <formula>SEARCH("INTERROTTO",$M31)&gt;0</formula>
    </cfRule>
  </conditionalFormatting>
  <conditionalFormatting sqref="M31">
    <cfRule type="expression" dxfId="8350" priority="595">
      <formula>SEARCH("IN CORSO",$M31)&gt;0</formula>
    </cfRule>
    <cfRule type="expression" dxfId="8349" priority="596">
      <formula>SEARCH("CHIUSO",$M31)&gt;0</formula>
    </cfRule>
    <cfRule type="expression" dxfId="8348" priority="597">
      <formula>SEARCH("EMESSO",$M31)&gt;0</formula>
    </cfRule>
    <cfRule type="expression" dxfId="8347" priority="598">
      <formula>SEARCH("RICHIESTO",$M31)&gt;0</formula>
    </cfRule>
    <cfRule type="expression" dxfId="8346" priority="599">
      <formula>SEARCH("DA CHIUDERE",$M31)&gt;0</formula>
    </cfRule>
    <cfRule type="expression" dxfId="8345" priority="600">
      <formula>SEARCH("INTERROTTO",$M31)&gt;0</formula>
    </cfRule>
  </conditionalFormatting>
  <conditionalFormatting sqref="E30:F30 N30:S30">
    <cfRule type="expression" dxfId="8344" priority="589">
      <formula>SEARCH("IN CORSO",$M30)&gt;0</formula>
    </cfRule>
    <cfRule type="expression" dxfId="8343" priority="590">
      <formula>SEARCH("CHIUSO",$M30)&gt;0</formula>
    </cfRule>
    <cfRule type="expression" dxfId="8342" priority="591">
      <formula>SEARCH("EMESSO",$M30)&gt;0</formula>
    </cfRule>
    <cfRule type="expression" dxfId="8341" priority="592">
      <formula>SEARCH("RICHIESTO",$M30)&gt;0</formula>
    </cfRule>
    <cfRule type="expression" dxfId="8340" priority="593">
      <formula>SEARCH("DA CHIUDERE",$M30)&gt;0</formula>
    </cfRule>
    <cfRule type="expression" dxfId="8339" priority="594">
      <formula>SEARCH("INTERROTTO",$M30)&gt;0</formula>
    </cfRule>
  </conditionalFormatting>
  <conditionalFormatting sqref="G30">
    <cfRule type="expression" dxfId="8338" priority="583">
      <formula>SEARCH("IN CORSO",$M30)&gt;0</formula>
    </cfRule>
    <cfRule type="expression" dxfId="8337" priority="584">
      <formula>SEARCH("CHIUSO",$M30)&gt;0</formula>
    </cfRule>
    <cfRule type="expression" dxfId="8336" priority="585">
      <formula>SEARCH("EMESSO",$M30)&gt;0</formula>
    </cfRule>
    <cfRule type="expression" dxfId="8335" priority="586">
      <formula>SEARCH("RICHIESTO",$M30)&gt;0</formula>
    </cfRule>
    <cfRule type="expression" dxfId="8334" priority="587">
      <formula>SEARCH("DA CHIUDERE",$M30)&gt;0</formula>
    </cfRule>
    <cfRule type="expression" dxfId="8333" priority="588">
      <formula>SEARCH("INTERROTTO",$M30)&gt;0</formula>
    </cfRule>
  </conditionalFormatting>
  <conditionalFormatting sqref="M30">
    <cfRule type="expression" dxfId="8332" priority="577">
      <formula>SEARCH("IN CORSO",$M30)&gt;0</formula>
    </cfRule>
    <cfRule type="expression" dxfId="8331" priority="578">
      <formula>SEARCH("CHIUSO",$M30)&gt;0</formula>
    </cfRule>
    <cfRule type="expression" dxfId="8330" priority="579">
      <formula>SEARCH("EMESSO",$M30)&gt;0</formula>
    </cfRule>
    <cfRule type="expression" dxfId="8329" priority="580">
      <formula>SEARCH("RICHIESTO",$M30)&gt;0</formula>
    </cfRule>
    <cfRule type="expression" dxfId="8328" priority="581">
      <formula>SEARCH("DA CHIUDERE",$M30)&gt;0</formula>
    </cfRule>
    <cfRule type="expression" dxfId="8327" priority="582">
      <formula>SEARCH("INTERROTTO",$M30)&gt;0</formula>
    </cfRule>
  </conditionalFormatting>
  <conditionalFormatting sqref="E29:F29 N29:S29">
    <cfRule type="expression" dxfId="8326" priority="571">
      <formula>SEARCH("IN CORSO",$M29)&gt;0</formula>
    </cfRule>
    <cfRule type="expression" dxfId="8325" priority="572">
      <formula>SEARCH("CHIUSO",$M29)&gt;0</formula>
    </cfRule>
    <cfRule type="expression" dxfId="8324" priority="573">
      <formula>SEARCH("EMESSO",$M29)&gt;0</formula>
    </cfRule>
    <cfRule type="expression" dxfId="8323" priority="574">
      <formula>SEARCH("RICHIESTO",$M29)&gt;0</formula>
    </cfRule>
    <cfRule type="expression" dxfId="8322" priority="575">
      <formula>SEARCH("DA CHIUDERE",$M29)&gt;0</formula>
    </cfRule>
    <cfRule type="expression" dxfId="8321" priority="576">
      <formula>SEARCH("INTERROTTO",$M29)&gt;0</formula>
    </cfRule>
  </conditionalFormatting>
  <conditionalFormatting sqref="G29">
    <cfRule type="expression" dxfId="8320" priority="565">
      <formula>SEARCH("IN CORSO",$M29)&gt;0</formula>
    </cfRule>
    <cfRule type="expression" dxfId="8319" priority="566">
      <formula>SEARCH("CHIUSO",$M29)&gt;0</formula>
    </cfRule>
    <cfRule type="expression" dxfId="8318" priority="567">
      <formula>SEARCH("EMESSO",$M29)&gt;0</formula>
    </cfRule>
    <cfRule type="expression" dxfId="8317" priority="568">
      <formula>SEARCH("RICHIESTO",$M29)&gt;0</formula>
    </cfRule>
    <cfRule type="expression" dxfId="8316" priority="569">
      <formula>SEARCH("DA CHIUDERE",$M29)&gt;0</formula>
    </cfRule>
    <cfRule type="expression" dxfId="8315" priority="570">
      <formula>SEARCH("INTERROTTO",$M29)&gt;0</formula>
    </cfRule>
  </conditionalFormatting>
  <conditionalFormatting sqref="M29">
    <cfRule type="expression" dxfId="8314" priority="559">
      <formula>SEARCH("IN CORSO",$M29)&gt;0</formula>
    </cfRule>
    <cfRule type="expression" dxfId="8313" priority="560">
      <formula>SEARCH("CHIUSO",$M29)&gt;0</formula>
    </cfRule>
    <cfRule type="expression" dxfId="8312" priority="561">
      <formula>SEARCH("EMESSO",$M29)&gt;0</formula>
    </cfRule>
    <cfRule type="expression" dxfId="8311" priority="562">
      <formula>SEARCH("RICHIESTO",$M29)&gt;0</formula>
    </cfRule>
    <cfRule type="expression" dxfId="8310" priority="563">
      <formula>SEARCH("DA CHIUDERE",$M29)&gt;0</formula>
    </cfRule>
    <cfRule type="expression" dxfId="8309" priority="564">
      <formula>SEARCH("INTERROTTO",$M29)&gt;0</formula>
    </cfRule>
  </conditionalFormatting>
  <conditionalFormatting sqref="E28:F28 N28:S28">
    <cfRule type="expression" dxfId="8308" priority="553">
      <formula>SEARCH("IN CORSO",$M28)&gt;0</formula>
    </cfRule>
    <cfRule type="expression" dxfId="8307" priority="554">
      <formula>SEARCH("CHIUSO",$M28)&gt;0</formula>
    </cfRule>
    <cfRule type="expression" dxfId="8306" priority="555">
      <formula>SEARCH("EMESSO",$M28)&gt;0</formula>
    </cfRule>
    <cfRule type="expression" dxfId="8305" priority="556">
      <formula>SEARCH("RICHIESTO",$M28)&gt;0</formula>
    </cfRule>
    <cfRule type="expression" dxfId="8304" priority="557">
      <formula>SEARCH("DA CHIUDERE",$M28)&gt;0</formula>
    </cfRule>
    <cfRule type="expression" dxfId="8303" priority="558">
      <formula>SEARCH("INTERROTTO",$M28)&gt;0</formula>
    </cfRule>
  </conditionalFormatting>
  <conditionalFormatting sqref="G28">
    <cfRule type="expression" dxfId="8302" priority="547">
      <formula>SEARCH("IN CORSO",$M28)&gt;0</formula>
    </cfRule>
    <cfRule type="expression" dxfId="8301" priority="548">
      <formula>SEARCH("CHIUSO",$M28)&gt;0</formula>
    </cfRule>
    <cfRule type="expression" dxfId="8300" priority="549">
      <formula>SEARCH("EMESSO",$M28)&gt;0</formula>
    </cfRule>
    <cfRule type="expression" dxfId="8299" priority="550">
      <formula>SEARCH("RICHIESTO",$M28)&gt;0</formula>
    </cfRule>
    <cfRule type="expression" dxfId="8298" priority="551">
      <formula>SEARCH("DA CHIUDERE",$M28)&gt;0</formula>
    </cfRule>
    <cfRule type="expression" dxfId="8297" priority="552">
      <formula>SEARCH("INTERROTTO",$M28)&gt;0</formula>
    </cfRule>
  </conditionalFormatting>
  <conditionalFormatting sqref="M28">
    <cfRule type="expression" dxfId="8296" priority="541">
      <formula>SEARCH("IN CORSO",$M28)&gt;0</formula>
    </cfRule>
    <cfRule type="expression" dxfId="8295" priority="542">
      <formula>SEARCH("CHIUSO",$M28)&gt;0</formula>
    </cfRule>
    <cfRule type="expression" dxfId="8294" priority="543">
      <formula>SEARCH("EMESSO",$M28)&gt;0</formula>
    </cfRule>
    <cfRule type="expression" dxfId="8293" priority="544">
      <formula>SEARCH("RICHIESTO",$M28)&gt;0</formula>
    </cfRule>
    <cfRule type="expression" dxfId="8292" priority="545">
      <formula>SEARCH("DA CHIUDERE",$M28)&gt;0</formula>
    </cfRule>
    <cfRule type="expression" dxfId="8291" priority="546">
      <formula>SEARCH("INTERROTTO",$M28)&gt;0</formula>
    </cfRule>
  </conditionalFormatting>
  <conditionalFormatting sqref="E27:F27 N27:S27">
    <cfRule type="expression" dxfId="8290" priority="535">
      <formula>SEARCH("IN CORSO",$M27)&gt;0</formula>
    </cfRule>
    <cfRule type="expression" dxfId="8289" priority="536">
      <formula>SEARCH("CHIUSO",$M27)&gt;0</formula>
    </cfRule>
    <cfRule type="expression" dxfId="8288" priority="537">
      <formula>SEARCH("EMESSO",$M27)&gt;0</formula>
    </cfRule>
    <cfRule type="expression" dxfId="8287" priority="538">
      <formula>SEARCH("RICHIESTO",$M27)&gt;0</formula>
    </cfRule>
    <cfRule type="expression" dxfId="8286" priority="539">
      <formula>SEARCH("DA CHIUDERE",$M27)&gt;0</formula>
    </cfRule>
    <cfRule type="expression" dxfId="8285" priority="540">
      <formula>SEARCH("INTERROTTO",$M27)&gt;0</formula>
    </cfRule>
  </conditionalFormatting>
  <conditionalFormatting sqref="G27">
    <cfRule type="expression" dxfId="8284" priority="529">
      <formula>SEARCH("IN CORSO",$M27)&gt;0</formula>
    </cfRule>
    <cfRule type="expression" dxfId="8283" priority="530">
      <formula>SEARCH("CHIUSO",$M27)&gt;0</formula>
    </cfRule>
    <cfRule type="expression" dxfId="8282" priority="531">
      <formula>SEARCH("EMESSO",$M27)&gt;0</formula>
    </cfRule>
    <cfRule type="expression" dxfId="8281" priority="532">
      <formula>SEARCH("RICHIESTO",$M27)&gt;0</formula>
    </cfRule>
    <cfRule type="expression" dxfId="8280" priority="533">
      <formula>SEARCH("DA CHIUDERE",$M27)&gt;0</formula>
    </cfRule>
    <cfRule type="expression" dxfId="8279" priority="534">
      <formula>SEARCH("INTERROTTO",$M27)&gt;0</formula>
    </cfRule>
  </conditionalFormatting>
  <conditionalFormatting sqref="M27">
    <cfRule type="expression" dxfId="8278" priority="523">
      <formula>SEARCH("IN CORSO",$M27)&gt;0</formula>
    </cfRule>
    <cfRule type="expression" dxfId="8277" priority="524">
      <formula>SEARCH("CHIUSO",$M27)&gt;0</formula>
    </cfRule>
    <cfRule type="expression" dxfId="8276" priority="525">
      <formula>SEARCH("EMESSO",$M27)&gt;0</formula>
    </cfRule>
    <cfRule type="expression" dxfId="8275" priority="526">
      <formula>SEARCH("RICHIESTO",$M27)&gt;0</formula>
    </cfRule>
    <cfRule type="expression" dxfId="8274" priority="527">
      <formula>SEARCH("DA CHIUDERE",$M27)&gt;0</formula>
    </cfRule>
    <cfRule type="expression" dxfId="8273" priority="528">
      <formula>SEARCH("INTERROTTO",$M27)&gt;0</formula>
    </cfRule>
  </conditionalFormatting>
  <conditionalFormatting sqref="E26:F26 N26:S26">
    <cfRule type="expression" dxfId="8272" priority="517">
      <formula>SEARCH("IN CORSO",$M26)&gt;0</formula>
    </cfRule>
    <cfRule type="expression" dxfId="8271" priority="518">
      <formula>SEARCH("CHIUSO",$M26)&gt;0</formula>
    </cfRule>
    <cfRule type="expression" dxfId="8270" priority="519">
      <formula>SEARCH("EMESSO",$M26)&gt;0</formula>
    </cfRule>
    <cfRule type="expression" dxfId="8269" priority="520">
      <formula>SEARCH("RICHIESTO",$M26)&gt;0</formula>
    </cfRule>
    <cfRule type="expression" dxfId="8268" priority="521">
      <formula>SEARCH("DA CHIUDERE",$M26)&gt;0</formula>
    </cfRule>
    <cfRule type="expression" dxfId="8267" priority="522">
      <formula>SEARCH("INTERROTTO",$M26)&gt;0</formula>
    </cfRule>
  </conditionalFormatting>
  <conditionalFormatting sqref="G26">
    <cfRule type="expression" dxfId="8266" priority="511">
      <formula>SEARCH("IN CORSO",$M26)&gt;0</formula>
    </cfRule>
    <cfRule type="expression" dxfId="8265" priority="512">
      <formula>SEARCH("CHIUSO",$M26)&gt;0</formula>
    </cfRule>
    <cfRule type="expression" dxfId="8264" priority="513">
      <formula>SEARCH("EMESSO",$M26)&gt;0</formula>
    </cfRule>
    <cfRule type="expression" dxfId="8263" priority="514">
      <formula>SEARCH("RICHIESTO",$M26)&gt;0</formula>
    </cfRule>
    <cfRule type="expression" dxfId="8262" priority="515">
      <formula>SEARCH("DA CHIUDERE",$M26)&gt;0</formula>
    </cfRule>
    <cfRule type="expression" dxfId="8261" priority="516">
      <formula>SEARCH("INTERROTTO",$M26)&gt;0</formula>
    </cfRule>
  </conditionalFormatting>
  <conditionalFormatting sqref="M26">
    <cfRule type="expression" dxfId="8260" priority="505">
      <formula>SEARCH("IN CORSO",$M26)&gt;0</formula>
    </cfRule>
    <cfRule type="expression" dxfId="8259" priority="506">
      <formula>SEARCH("CHIUSO",$M26)&gt;0</formula>
    </cfRule>
    <cfRule type="expression" dxfId="8258" priority="507">
      <formula>SEARCH("EMESSO",$M26)&gt;0</formula>
    </cfRule>
    <cfRule type="expression" dxfId="8257" priority="508">
      <formula>SEARCH("RICHIESTO",$M26)&gt;0</formula>
    </cfRule>
    <cfRule type="expression" dxfId="8256" priority="509">
      <formula>SEARCH("DA CHIUDERE",$M26)&gt;0</formula>
    </cfRule>
    <cfRule type="expression" dxfId="8255" priority="510">
      <formula>SEARCH("INTERROTTO",$M26)&gt;0</formula>
    </cfRule>
  </conditionalFormatting>
  <conditionalFormatting sqref="E25:F25 N25:S25">
    <cfRule type="expression" dxfId="8254" priority="499">
      <formula>SEARCH("IN CORSO",$M25)&gt;0</formula>
    </cfRule>
    <cfRule type="expression" dxfId="8253" priority="500">
      <formula>SEARCH("CHIUSO",$M25)&gt;0</formula>
    </cfRule>
    <cfRule type="expression" dxfId="8252" priority="501">
      <formula>SEARCH("EMESSO",$M25)&gt;0</formula>
    </cfRule>
    <cfRule type="expression" dxfId="8251" priority="502">
      <formula>SEARCH("RICHIESTO",$M25)&gt;0</formula>
    </cfRule>
    <cfRule type="expression" dxfId="8250" priority="503">
      <formula>SEARCH("DA CHIUDERE",$M25)&gt;0</formula>
    </cfRule>
    <cfRule type="expression" dxfId="8249" priority="504">
      <formula>SEARCH("INTERROTTO",$M25)&gt;0</formula>
    </cfRule>
  </conditionalFormatting>
  <conditionalFormatting sqref="G25">
    <cfRule type="expression" dxfId="8248" priority="493">
      <formula>SEARCH("IN CORSO",$M25)&gt;0</formula>
    </cfRule>
    <cfRule type="expression" dxfId="8247" priority="494">
      <formula>SEARCH("CHIUSO",$M25)&gt;0</formula>
    </cfRule>
    <cfRule type="expression" dxfId="8246" priority="495">
      <formula>SEARCH("EMESSO",$M25)&gt;0</formula>
    </cfRule>
    <cfRule type="expression" dxfId="8245" priority="496">
      <formula>SEARCH("RICHIESTO",$M25)&gt;0</formula>
    </cfRule>
    <cfRule type="expression" dxfId="8244" priority="497">
      <formula>SEARCH("DA CHIUDERE",$M25)&gt;0</formula>
    </cfRule>
    <cfRule type="expression" dxfId="8243" priority="498">
      <formula>SEARCH("INTERROTTO",$M25)&gt;0</formula>
    </cfRule>
  </conditionalFormatting>
  <conditionalFormatting sqref="M25">
    <cfRule type="expression" dxfId="8242" priority="487">
      <formula>SEARCH("IN CORSO",$M25)&gt;0</formula>
    </cfRule>
    <cfRule type="expression" dxfId="8241" priority="488">
      <formula>SEARCH("CHIUSO",$M25)&gt;0</formula>
    </cfRule>
    <cfRule type="expression" dxfId="8240" priority="489">
      <formula>SEARCH("EMESSO",$M25)&gt;0</formula>
    </cfRule>
    <cfRule type="expression" dxfId="8239" priority="490">
      <formula>SEARCH("RICHIESTO",$M25)&gt;0</formula>
    </cfRule>
    <cfRule type="expression" dxfId="8238" priority="491">
      <formula>SEARCH("DA CHIUDERE",$M25)&gt;0</formula>
    </cfRule>
    <cfRule type="expression" dxfId="8237" priority="492">
      <formula>SEARCH("INTERROTTO",$M25)&gt;0</formula>
    </cfRule>
  </conditionalFormatting>
  <conditionalFormatting sqref="E24:F24 N24:S24">
    <cfRule type="expression" dxfId="8236" priority="481">
      <formula>SEARCH("IN CORSO",$M24)&gt;0</formula>
    </cfRule>
    <cfRule type="expression" dxfId="8235" priority="482">
      <formula>SEARCH("CHIUSO",$M24)&gt;0</formula>
    </cfRule>
    <cfRule type="expression" dxfId="8234" priority="483">
      <formula>SEARCH("EMESSO",$M24)&gt;0</formula>
    </cfRule>
    <cfRule type="expression" dxfId="8233" priority="484">
      <formula>SEARCH("RICHIESTO",$M24)&gt;0</formula>
    </cfRule>
    <cfRule type="expression" dxfId="8232" priority="485">
      <formula>SEARCH("DA CHIUDERE",$M24)&gt;0</formula>
    </cfRule>
    <cfRule type="expression" dxfId="8231" priority="486">
      <formula>SEARCH("INTERROTTO",$M24)&gt;0</formula>
    </cfRule>
  </conditionalFormatting>
  <conditionalFormatting sqref="G24">
    <cfRule type="expression" dxfId="8230" priority="475">
      <formula>SEARCH("IN CORSO",$M24)&gt;0</formula>
    </cfRule>
    <cfRule type="expression" dxfId="8229" priority="476">
      <formula>SEARCH("CHIUSO",$M24)&gt;0</formula>
    </cfRule>
    <cfRule type="expression" dxfId="8228" priority="477">
      <formula>SEARCH("EMESSO",$M24)&gt;0</formula>
    </cfRule>
    <cfRule type="expression" dxfId="8227" priority="478">
      <formula>SEARCH("RICHIESTO",$M24)&gt;0</formula>
    </cfRule>
    <cfRule type="expression" dxfId="8226" priority="479">
      <formula>SEARCH("DA CHIUDERE",$M24)&gt;0</formula>
    </cfRule>
    <cfRule type="expression" dxfId="8225" priority="480">
      <formula>SEARCH("INTERROTTO",$M24)&gt;0</formula>
    </cfRule>
  </conditionalFormatting>
  <conditionalFormatting sqref="M24">
    <cfRule type="expression" dxfId="8224" priority="469">
      <formula>SEARCH("IN CORSO",$M24)&gt;0</formula>
    </cfRule>
    <cfRule type="expression" dxfId="8223" priority="470">
      <formula>SEARCH("CHIUSO",$M24)&gt;0</formula>
    </cfRule>
    <cfRule type="expression" dxfId="8222" priority="471">
      <formula>SEARCH("EMESSO",$M24)&gt;0</formula>
    </cfRule>
    <cfRule type="expression" dxfId="8221" priority="472">
      <formula>SEARCH("RICHIESTO",$M24)&gt;0</formula>
    </cfRule>
    <cfRule type="expression" dxfId="8220" priority="473">
      <formula>SEARCH("DA CHIUDERE",$M24)&gt;0</formula>
    </cfRule>
    <cfRule type="expression" dxfId="8219" priority="474">
      <formula>SEARCH("INTERROTTO",$M24)&gt;0</formula>
    </cfRule>
  </conditionalFormatting>
  <conditionalFormatting sqref="E23:F23 N23:S23">
    <cfRule type="expression" dxfId="8218" priority="463">
      <formula>SEARCH("IN CORSO",$M23)&gt;0</formula>
    </cfRule>
    <cfRule type="expression" dxfId="8217" priority="464">
      <formula>SEARCH("CHIUSO",$M23)&gt;0</formula>
    </cfRule>
    <cfRule type="expression" dxfId="8216" priority="465">
      <formula>SEARCH("EMESSO",$M23)&gt;0</formula>
    </cfRule>
    <cfRule type="expression" dxfId="8215" priority="466">
      <formula>SEARCH("RICHIESTO",$M23)&gt;0</formula>
    </cfRule>
    <cfRule type="expression" dxfId="8214" priority="467">
      <formula>SEARCH("DA CHIUDERE",$M23)&gt;0</formula>
    </cfRule>
    <cfRule type="expression" dxfId="8213" priority="468">
      <formula>SEARCH("INTERROTTO",$M23)&gt;0</formula>
    </cfRule>
  </conditionalFormatting>
  <conditionalFormatting sqref="G23">
    <cfRule type="expression" dxfId="8212" priority="457">
      <formula>SEARCH("IN CORSO",$M23)&gt;0</formula>
    </cfRule>
    <cfRule type="expression" dxfId="8211" priority="458">
      <formula>SEARCH("CHIUSO",$M23)&gt;0</formula>
    </cfRule>
    <cfRule type="expression" dxfId="8210" priority="459">
      <formula>SEARCH("EMESSO",$M23)&gt;0</formula>
    </cfRule>
    <cfRule type="expression" dxfId="8209" priority="460">
      <formula>SEARCH("RICHIESTO",$M23)&gt;0</formula>
    </cfRule>
    <cfRule type="expression" dxfId="8208" priority="461">
      <formula>SEARCH("DA CHIUDERE",$M23)&gt;0</formula>
    </cfRule>
    <cfRule type="expression" dxfId="8207" priority="462">
      <formula>SEARCH("INTERROTTO",$M23)&gt;0</formula>
    </cfRule>
  </conditionalFormatting>
  <conditionalFormatting sqref="M23">
    <cfRule type="expression" dxfId="8206" priority="451">
      <formula>SEARCH("IN CORSO",$M23)&gt;0</formula>
    </cfRule>
    <cfRule type="expression" dxfId="8205" priority="452">
      <formula>SEARCH("CHIUSO",$M23)&gt;0</formula>
    </cfRule>
    <cfRule type="expression" dxfId="8204" priority="453">
      <formula>SEARCH("EMESSO",$M23)&gt;0</formula>
    </cfRule>
    <cfRule type="expression" dxfId="8203" priority="454">
      <formula>SEARCH("RICHIESTO",$M23)&gt;0</formula>
    </cfRule>
    <cfRule type="expression" dxfId="8202" priority="455">
      <formula>SEARCH("DA CHIUDERE",$M23)&gt;0</formula>
    </cfRule>
    <cfRule type="expression" dxfId="8201" priority="456">
      <formula>SEARCH("INTERROTTO",$M23)&gt;0</formula>
    </cfRule>
  </conditionalFormatting>
  <conditionalFormatting sqref="E22:F22 N22:S22">
    <cfRule type="expression" dxfId="8200" priority="445">
      <formula>SEARCH("IN CORSO",$M22)&gt;0</formula>
    </cfRule>
    <cfRule type="expression" dxfId="8199" priority="446">
      <formula>SEARCH("CHIUSO",$M22)&gt;0</formula>
    </cfRule>
    <cfRule type="expression" dxfId="8198" priority="447">
      <formula>SEARCH("EMESSO",$M22)&gt;0</formula>
    </cfRule>
    <cfRule type="expression" dxfId="8197" priority="448">
      <formula>SEARCH("RICHIESTO",$M22)&gt;0</formula>
    </cfRule>
    <cfRule type="expression" dxfId="8196" priority="449">
      <formula>SEARCH("DA CHIUDERE",$M22)&gt;0</formula>
    </cfRule>
    <cfRule type="expression" dxfId="8195" priority="450">
      <formula>SEARCH("INTERROTTO",$M22)&gt;0</formula>
    </cfRule>
  </conditionalFormatting>
  <conditionalFormatting sqref="G22">
    <cfRule type="expression" dxfId="8194" priority="439">
      <formula>SEARCH("IN CORSO",$M22)&gt;0</formula>
    </cfRule>
    <cfRule type="expression" dxfId="8193" priority="440">
      <formula>SEARCH("CHIUSO",$M22)&gt;0</formula>
    </cfRule>
    <cfRule type="expression" dxfId="8192" priority="441">
      <formula>SEARCH("EMESSO",$M22)&gt;0</formula>
    </cfRule>
    <cfRule type="expression" dxfId="8191" priority="442">
      <formula>SEARCH("RICHIESTO",$M22)&gt;0</formula>
    </cfRule>
    <cfRule type="expression" dxfId="8190" priority="443">
      <formula>SEARCH("DA CHIUDERE",$M22)&gt;0</formula>
    </cfRule>
    <cfRule type="expression" dxfId="8189" priority="444">
      <formula>SEARCH("INTERROTTO",$M22)&gt;0</formula>
    </cfRule>
  </conditionalFormatting>
  <conditionalFormatting sqref="M22">
    <cfRule type="expression" dxfId="8188" priority="433">
      <formula>SEARCH("IN CORSO",$M22)&gt;0</formula>
    </cfRule>
    <cfRule type="expression" dxfId="8187" priority="434">
      <formula>SEARCH("CHIUSO",$M22)&gt;0</formula>
    </cfRule>
    <cfRule type="expression" dxfId="8186" priority="435">
      <formula>SEARCH("EMESSO",$M22)&gt;0</formula>
    </cfRule>
    <cfRule type="expression" dxfId="8185" priority="436">
      <formula>SEARCH("RICHIESTO",$M22)&gt;0</formula>
    </cfRule>
    <cfRule type="expression" dxfId="8184" priority="437">
      <formula>SEARCH("DA CHIUDERE",$M22)&gt;0</formula>
    </cfRule>
    <cfRule type="expression" dxfId="8183" priority="438">
      <formula>SEARCH("INTERROTTO",$M22)&gt;0</formula>
    </cfRule>
  </conditionalFormatting>
  <conditionalFormatting sqref="E21:F21 N21:S21">
    <cfRule type="expression" dxfId="8182" priority="427">
      <formula>SEARCH("IN CORSO",$M21)&gt;0</formula>
    </cfRule>
    <cfRule type="expression" dxfId="8181" priority="428">
      <formula>SEARCH("CHIUSO",$M21)&gt;0</formula>
    </cfRule>
    <cfRule type="expression" dxfId="8180" priority="429">
      <formula>SEARCH("EMESSO",$M21)&gt;0</formula>
    </cfRule>
    <cfRule type="expression" dxfId="8179" priority="430">
      <formula>SEARCH("RICHIESTO",$M21)&gt;0</formula>
    </cfRule>
    <cfRule type="expression" dxfId="8178" priority="431">
      <formula>SEARCH("DA CHIUDERE",$M21)&gt;0</formula>
    </cfRule>
    <cfRule type="expression" dxfId="8177" priority="432">
      <formula>SEARCH("INTERROTTO",$M21)&gt;0</formula>
    </cfRule>
  </conditionalFormatting>
  <conditionalFormatting sqref="G21">
    <cfRule type="expression" dxfId="8176" priority="421">
      <formula>SEARCH("IN CORSO",$M21)&gt;0</formula>
    </cfRule>
    <cfRule type="expression" dxfId="8175" priority="422">
      <formula>SEARCH("CHIUSO",$M21)&gt;0</formula>
    </cfRule>
    <cfRule type="expression" dxfId="8174" priority="423">
      <formula>SEARCH("EMESSO",$M21)&gt;0</formula>
    </cfRule>
    <cfRule type="expression" dxfId="8173" priority="424">
      <formula>SEARCH("RICHIESTO",$M21)&gt;0</formula>
    </cfRule>
    <cfRule type="expression" dxfId="8172" priority="425">
      <formula>SEARCH("DA CHIUDERE",$M21)&gt;0</formula>
    </cfRule>
    <cfRule type="expression" dxfId="8171" priority="426">
      <formula>SEARCH("INTERROTTO",$M21)&gt;0</formula>
    </cfRule>
  </conditionalFormatting>
  <conditionalFormatting sqref="M21">
    <cfRule type="expression" dxfId="8170" priority="415">
      <formula>SEARCH("IN CORSO",$M21)&gt;0</formula>
    </cfRule>
    <cfRule type="expression" dxfId="8169" priority="416">
      <formula>SEARCH("CHIUSO",$M21)&gt;0</formula>
    </cfRule>
    <cfRule type="expression" dxfId="8168" priority="417">
      <formula>SEARCH("EMESSO",$M21)&gt;0</formula>
    </cfRule>
    <cfRule type="expression" dxfId="8167" priority="418">
      <formula>SEARCH("RICHIESTO",$M21)&gt;0</formula>
    </cfRule>
    <cfRule type="expression" dxfId="8166" priority="419">
      <formula>SEARCH("DA CHIUDERE",$M21)&gt;0</formula>
    </cfRule>
    <cfRule type="expression" dxfId="8165" priority="420">
      <formula>SEARCH("INTERROTTO",$M21)&gt;0</formula>
    </cfRule>
  </conditionalFormatting>
  <conditionalFormatting sqref="E20:F20 N20:S20">
    <cfRule type="expression" dxfId="8164" priority="409">
      <formula>SEARCH("IN CORSO",$M20)&gt;0</formula>
    </cfRule>
    <cfRule type="expression" dxfId="8163" priority="410">
      <formula>SEARCH("CHIUSO",$M20)&gt;0</formula>
    </cfRule>
    <cfRule type="expression" dxfId="8162" priority="411">
      <formula>SEARCH("EMESSO",$M20)&gt;0</formula>
    </cfRule>
    <cfRule type="expression" dxfId="8161" priority="412">
      <formula>SEARCH("RICHIESTO",$M20)&gt;0</formula>
    </cfRule>
    <cfRule type="expression" dxfId="8160" priority="413">
      <formula>SEARCH("DA CHIUDERE",$M20)&gt;0</formula>
    </cfRule>
    <cfRule type="expression" dxfId="8159" priority="414">
      <formula>SEARCH("INTERROTTO",$M20)&gt;0</formula>
    </cfRule>
  </conditionalFormatting>
  <conditionalFormatting sqref="G20">
    <cfRule type="expression" dxfId="8158" priority="403">
      <formula>SEARCH("IN CORSO",$M20)&gt;0</formula>
    </cfRule>
    <cfRule type="expression" dxfId="8157" priority="404">
      <formula>SEARCH("CHIUSO",$M20)&gt;0</formula>
    </cfRule>
    <cfRule type="expression" dxfId="8156" priority="405">
      <formula>SEARCH("EMESSO",$M20)&gt;0</formula>
    </cfRule>
    <cfRule type="expression" dxfId="8155" priority="406">
      <formula>SEARCH("RICHIESTO",$M20)&gt;0</formula>
    </cfRule>
    <cfRule type="expression" dxfId="8154" priority="407">
      <formula>SEARCH("DA CHIUDERE",$M20)&gt;0</formula>
    </cfRule>
    <cfRule type="expression" dxfId="8153" priority="408">
      <formula>SEARCH("INTERROTTO",$M20)&gt;0</formula>
    </cfRule>
  </conditionalFormatting>
  <conditionalFormatting sqref="M20">
    <cfRule type="expression" dxfId="8152" priority="397">
      <formula>SEARCH("IN CORSO",$M20)&gt;0</formula>
    </cfRule>
    <cfRule type="expression" dxfId="8151" priority="398">
      <formula>SEARCH("CHIUSO",$M20)&gt;0</formula>
    </cfRule>
    <cfRule type="expression" dxfId="8150" priority="399">
      <formula>SEARCH("EMESSO",$M20)&gt;0</formula>
    </cfRule>
    <cfRule type="expression" dxfId="8149" priority="400">
      <formula>SEARCH("RICHIESTO",$M20)&gt;0</formula>
    </cfRule>
    <cfRule type="expression" dxfId="8148" priority="401">
      <formula>SEARCH("DA CHIUDERE",$M20)&gt;0</formula>
    </cfRule>
    <cfRule type="expression" dxfId="8147" priority="402">
      <formula>SEARCH("INTERROTTO",$M20)&gt;0</formula>
    </cfRule>
  </conditionalFormatting>
  <conditionalFormatting sqref="E19:F19 N19:S19">
    <cfRule type="expression" dxfId="8146" priority="391">
      <formula>SEARCH("IN CORSO",$M19)&gt;0</formula>
    </cfRule>
    <cfRule type="expression" dxfId="8145" priority="392">
      <formula>SEARCH("CHIUSO",$M19)&gt;0</formula>
    </cfRule>
    <cfRule type="expression" dxfId="8144" priority="393">
      <formula>SEARCH("EMESSO",$M19)&gt;0</formula>
    </cfRule>
    <cfRule type="expression" dxfId="8143" priority="394">
      <formula>SEARCH("RICHIESTO",$M19)&gt;0</formula>
    </cfRule>
    <cfRule type="expression" dxfId="8142" priority="395">
      <formula>SEARCH("DA CHIUDERE",$M19)&gt;0</formula>
    </cfRule>
    <cfRule type="expression" dxfId="8141" priority="396">
      <formula>SEARCH("INTERROTTO",$M19)&gt;0</formula>
    </cfRule>
  </conditionalFormatting>
  <conditionalFormatting sqref="G19">
    <cfRule type="expression" dxfId="8140" priority="385">
      <formula>SEARCH("IN CORSO",$M19)&gt;0</formula>
    </cfRule>
    <cfRule type="expression" dxfId="8139" priority="386">
      <formula>SEARCH("CHIUSO",$M19)&gt;0</formula>
    </cfRule>
    <cfRule type="expression" dxfId="8138" priority="387">
      <formula>SEARCH("EMESSO",$M19)&gt;0</formula>
    </cfRule>
    <cfRule type="expression" dxfId="8137" priority="388">
      <formula>SEARCH("RICHIESTO",$M19)&gt;0</formula>
    </cfRule>
    <cfRule type="expression" dxfId="8136" priority="389">
      <formula>SEARCH("DA CHIUDERE",$M19)&gt;0</formula>
    </cfRule>
    <cfRule type="expression" dxfId="8135" priority="390">
      <formula>SEARCH("INTERROTTO",$M19)&gt;0</formula>
    </cfRule>
  </conditionalFormatting>
  <conditionalFormatting sqref="M19">
    <cfRule type="expression" dxfId="8134" priority="379">
      <formula>SEARCH("IN CORSO",$M19)&gt;0</formula>
    </cfRule>
    <cfRule type="expression" dxfId="8133" priority="380">
      <formula>SEARCH("CHIUSO",$M19)&gt;0</formula>
    </cfRule>
    <cfRule type="expression" dxfId="8132" priority="381">
      <formula>SEARCH("EMESSO",$M19)&gt;0</formula>
    </cfRule>
    <cfRule type="expression" dxfId="8131" priority="382">
      <formula>SEARCH("RICHIESTO",$M19)&gt;0</formula>
    </cfRule>
    <cfRule type="expression" dxfId="8130" priority="383">
      <formula>SEARCH("DA CHIUDERE",$M19)&gt;0</formula>
    </cfRule>
    <cfRule type="expression" dxfId="8129" priority="384">
      <formula>SEARCH("INTERROTTO",$M19)&gt;0</formula>
    </cfRule>
  </conditionalFormatting>
  <conditionalFormatting sqref="E18:F18 N18:S18">
    <cfRule type="expression" dxfId="8128" priority="373">
      <formula>SEARCH("IN CORSO",$M18)&gt;0</formula>
    </cfRule>
    <cfRule type="expression" dxfId="8127" priority="374">
      <formula>SEARCH("CHIUSO",$M18)&gt;0</formula>
    </cfRule>
    <cfRule type="expression" dxfId="8126" priority="375">
      <formula>SEARCH("EMESSO",$M18)&gt;0</formula>
    </cfRule>
    <cfRule type="expression" dxfId="8125" priority="376">
      <formula>SEARCH("RICHIESTO",$M18)&gt;0</formula>
    </cfRule>
    <cfRule type="expression" dxfId="8124" priority="377">
      <formula>SEARCH("DA CHIUDERE",$M18)&gt;0</formula>
    </cfRule>
    <cfRule type="expression" dxfId="8123" priority="378">
      <formula>SEARCH("INTERROTTO",$M18)&gt;0</formula>
    </cfRule>
  </conditionalFormatting>
  <conditionalFormatting sqref="G18">
    <cfRule type="expression" dxfId="8122" priority="367">
      <formula>SEARCH("IN CORSO",$M18)&gt;0</formula>
    </cfRule>
    <cfRule type="expression" dxfId="8121" priority="368">
      <formula>SEARCH("CHIUSO",$M18)&gt;0</formula>
    </cfRule>
    <cfRule type="expression" dxfId="8120" priority="369">
      <formula>SEARCH("EMESSO",$M18)&gt;0</formula>
    </cfRule>
    <cfRule type="expression" dxfId="8119" priority="370">
      <formula>SEARCH("RICHIESTO",$M18)&gt;0</formula>
    </cfRule>
    <cfRule type="expression" dxfId="8118" priority="371">
      <formula>SEARCH("DA CHIUDERE",$M18)&gt;0</formula>
    </cfRule>
    <cfRule type="expression" dxfId="8117" priority="372">
      <formula>SEARCH("INTERROTTO",$M18)&gt;0</formula>
    </cfRule>
  </conditionalFormatting>
  <conditionalFormatting sqref="M18">
    <cfRule type="expression" dxfId="8116" priority="361">
      <formula>SEARCH("IN CORSO",$M18)&gt;0</formula>
    </cfRule>
    <cfRule type="expression" dxfId="8115" priority="362">
      <formula>SEARCH("CHIUSO",$M18)&gt;0</formula>
    </cfRule>
    <cfRule type="expression" dxfId="8114" priority="363">
      <formula>SEARCH("EMESSO",$M18)&gt;0</formula>
    </cfRule>
    <cfRule type="expression" dxfId="8113" priority="364">
      <formula>SEARCH("RICHIESTO",$M18)&gt;0</formula>
    </cfRule>
    <cfRule type="expression" dxfId="8112" priority="365">
      <formula>SEARCH("DA CHIUDERE",$M18)&gt;0</formula>
    </cfRule>
    <cfRule type="expression" dxfId="8111" priority="366">
      <formula>SEARCH("INTERROTTO",$M18)&gt;0</formula>
    </cfRule>
  </conditionalFormatting>
  <conditionalFormatting sqref="E17:F17 N17:S17">
    <cfRule type="expression" dxfId="8110" priority="247">
      <formula>SEARCH("IN CORSO",$M17)&gt;0</formula>
    </cfRule>
    <cfRule type="expression" dxfId="8109" priority="248">
      <formula>SEARCH("CHIUSO",$M17)&gt;0</formula>
    </cfRule>
    <cfRule type="expression" dxfId="8108" priority="249">
      <formula>SEARCH("EMESSO",$M17)&gt;0</formula>
    </cfRule>
    <cfRule type="expression" dxfId="8107" priority="250">
      <formula>SEARCH("RICHIESTO",$M17)&gt;0</formula>
    </cfRule>
    <cfRule type="expression" dxfId="8106" priority="251">
      <formula>SEARCH("DA CHIUDERE",$M17)&gt;0</formula>
    </cfRule>
    <cfRule type="expression" dxfId="8105" priority="252">
      <formula>SEARCH("INTERROTTO",$M17)&gt;0</formula>
    </cfRule>
  </conditionalFormatting>
  <conditionalFormatting sqref="G17">
    <cfRule type="expression" dxfId="8104" priority="241">
      <formula>SEARCH("IN CORSO",$M17)&gt;0</formula>
    </cfRule>
    <cfRule type="expression" dxfId="8103" priority="242">
      <formula>SEARCH("CHIUSO",$M17)&gt;0</formula>
    </cfRule>
    <cfRule type="expression" dxfId="8102" priority="243">
      <formula>SEARCH("EMESSO",$M17)&gt;0</formula>
    </cfRule>
    <cfRule type="expression" dxfId="8101" priority="244">
      <formula>SEARCH("RICHIESTO",$M17)&gt;0</formula>
    </cfRule>
    <cfRule type="expression" dxfId="8100" priority="245">
      <formula>SEARCH("DA CHIUDERE",$M17)&gt;0</formula>
    </cfRule>
    <cfRule type="expression" dxfId="8099" priority="246">
      <formula>SEARCH("INTERROTTO",$M17)&gt;0</formula>
    </cfRule>
  </conditionalFormatting>
  <conditionalFormatting sqref="M17">
    <cfRule type="expression" dxfId="8098" priority="235">
      <formula>SEARCH("IN CORSO",$M17)&gt;0</formula>
    </cfRule>
    <cfRule type="expression" dxfId="8097" priority="236">
      <formula>SEARCH("CHIUSO",$M17)&gt;0</formula>
    </cfRule>
    <cfRule type="expression" dxfId="8096" priority="237">
      <formula>SEARCH("EMESSO",$M17)&gt;0</formula>
    </cfRule>
    <cfRule type="expression" dxfId="8095" priority="238">
      <formula>SEARCH("RICHIESTO",$M17)&gt;0</formula>
    </cfRule>
    <cfRule type="expression" dxfId="8094" priority="239">
      <formula>SEARCH("DA CHIUDERE",$M17)&gt;0</formula>
    </cfRule>
    <cfRule type="expression" dxfId="8093" priority="240">
      <formula>SEARCH("INTERROTTO",$M17)&gt;0</formula>
    </cfRule>
  </conditionalFormatting>
  <conditionalFormatting sqref="E16:F16 N16:S16">
    <cfRule type="expression" dxfId="8092" priority="229">
      <formula>SEARCH("IN CORSO",$M16)&gt;0</formula>
    </cfRule>
    <cfRule type="expression" dxfId="8091" priority="230">
      <formula>SEARCH("CHIUSO",$M16)&gt;0</formula>
    </cfRule>
    <cfRule type="expression" dxfId="8090" priority="231">
      <formula>SEARCH("EMESSO",$M16)&gt;0</formula>
    </cfRule>
    <cfRule type="expression" dxfId="8089" priority="232">
      <formula>SEARCH("RICHIESTO",$M16)&gt;0</formula>
    </cfRule>
    <cfRule type="expression" dxfId="8088" priority="233">
      <formula>SEARCH("DA CHIUDERE",$M16)&gt;0</formula>
    </cfRule>
    <cfRule type="expression" dxfId="8087" priority="234">
      <formula>SEARCH("INTERROTTO",$M16)&gt;0</formula>
    </cfRule>
  </conditionalFormatting>
  <conditionalFormatting sqref="G16">
    <cfRule type="expression" dxfId="8086" priority="223">
      <formula>SEARCH("IN CORSO",$M16)&gt;0</formula>
    </cfRule>
    <cfRule type="expression" dxfId="8085" priority="224">
      <formula>SEARCH("CHIUSO",$M16)&gt;0</formula>
    </cfRule>
    <cfRule type="expression" dxfId="8084" priority="225">
      <formula>SEARCH("EMESSO",$M16)&gt;0</formula>
    </cfRule>
    <cfRule type="expression" dxfId="8083" priority="226">
      <formula>SEARCH("RICHIESTO",$M16)&gt;0</formula>
    </cfRule>
    <cfRule type="expression" dxfId="8082" priority="227">
      <formula>SEARCH("DA CHIUDERE",$M16)&gt;0</formula>
    </cfRule>
    <cfRule type="expression" dxfId="8081" priority="228">
      <formula>SEARCH("INTERROTTO",$M16)&gt;0</formula>
    </cfRule>
  </conditionalFormatting>
  <conditionalFormatting sqref="M16">
    <cfRule type="expression" dxfId="8080" priority="217">
      <formula>SEARCH("IN CORSO",$M16)&gt;0</formula>
    </cfRule>
    <cfRule type="expression" dxfId="8079" priority="218">
      <formula>SEARCH("CHIUSO",$M16)&gt;0</formula>
    </cfRule>
    <cfRule type="expression" dxfId="8078" priority="219">
      <formula>SEARCH("EMESSO",$M16)&gt;0</formula>
    </cfRule>
    <cfRule type="expression" dxfId="8077" priority="220">
      <formula>SEARCH("RICHIESTO",$M16)&gt;0</formula>
    </cfRule>
    <cfRule type="expression" dxfId="8076" priority="221">
      <formula>SEARCH("DA CHIUDERE",$M16)&gt;0</formula>
    </cfRule>
    <cfRule type="expression" dxfId="8075" priority="222">
      <formula>SEARCH("INTERROTTO",$M16)&gt;0</formula>
    </cfRule>
  </conditionalFormatting>
  <conditionalFormatting sqref="E15:F15 N15:S15">
    <cfRule type="expression" dxfId="8074" priority="211">
      <formula>SEARCH("IN CORSO",$M15)&gt;0</formula>
    </cfRule>
    <cfRule type="expression" dxfId="8073" priority="212">
      <formula>SEARCH("CHIUSO",$M15)&gt;0</formula>
    </cfRule>
    <cfRule type="expression" dxfId="8072" priority="213">
      <formula>SEARCH("EMESSO",$M15)&gt;0</formula>
    </cfRule>
    <cfRule type="expression" dxfId="8071" priority="214">
      <formula>SEARCH("RICHIESTO",$M15)&gt;0</formula>
    </cfRule>
    <cfRule type="expression" dxfId="8070" priority="215">
      <formula>SEARCH("DA CHIUDERE",$M15)&gt;0</formula>
    </cfRule>
    <cfRule type="expression" dxfId="8069" priority="216">
      <formula>SEARCH("INTERROTTO",$M15)&gt;0</formula>
    </cfRule>
  </conditionalFormatting>
  <conditionalFormatting sqref="G15">
    <cfRule type="expression" dxfId="8068" priority="205">
      <formula>SEARCH("IN CORSO",$M15)&gt;0</formula>
    </cfRule>
    <cfRule type="expression" dxfId="8067" priority="206">
      <formula>SEARCH("CHIUSO",$M15)&gt;0</formula>
    </cfRule>
    <cfRule type="expression" dxfId="8066" priority="207">
      <formula>SEARCH("EMESSO",$M15)&gt;0</formula>
    </cfRule>
    <cfRule type="expression" dxfId="8065" priority="208">
      <formula>SEARCH("RICHIESTO",$M15)&gt;0</formula>
    </cfRule>
    <cfRule type="expression" dxfId="8064" priority="209">
      <formula>SEARCH("DA CHIUDERE",$M15)&gt;0</formula>
    </cfRule>
    <cfRule type="expression" dxfId="8063" priority="210">
      <formula>SEARCH("INTERROTTO",$M15)&gt;0</formula>
    </cfRule>
  </conditionalFormatting>
  <conditionalFormatting sqref="M15">
    <cfRule type="expression" dxfId="8062" priority="199">
      <formula>SEARCH("IN CORSO",$M15)&gt;0</formula>
    </cfRule>
    <cfRule type="expression" dxfId="8061" priority="200">
      <formula>SEARCH("CHIUSO",$M15)&gt;0</formula>
    </cfRule>
    <cfRule type="expression" dxfId="8060" priority="201">
      <formula>SEARCH("EMESSO",$M15)&gt;0</formula>
    </cfRule>
    <cfRule type="expression" dxfId="8059" priority="202">
      <formula>SEARCH("RICHIESTO",$M15)&gt;0</formula>
    </cfRule>
    <cfRule type="expression" dxfId="8058" priority="203">
      <formula>SEARCH("DA CHIUDERE",$M15)&gt;0</formula>
    </cfRule>
    <cfRule type="expression" dxfId="8057" priority="204">
      <formula>SEARCH("INTERROTTO",$M15)&gt;0</formula>
    </cfRule>
  </conditionalFormatting>
  <conditionalFormatting sqref="E14:F14 N14:S14">
    <cfRule type="expression" dxfId="8056" priority="193">
      <formula>SEARCH("IN CORSO",$M14)&gt;0</formula>
    </cfRule>
    <cfRule type="expression" dxfId="8055" priority="194">
      <formula>SEARCH("CHIUSO",$M14)&gt;0</formula>
    </cfRule>
    <cfRule type="expression" dxfId="8054" priority="195">
      <formula>SEARCH("EMESSO",$M14)&gt;0</formula>
    </cfRule>
    <cfRule type="expression" dxfId="8053" priority="196">
      <formula>SEARCH("RICHIESTO",$M14)&gt;0</formula>
    </cfRule>
    <cfRule type="expression" dxfId="8052" priority="197">
      <formula>SEARCH("DA CHIUDERE",$M14)&gt;0</formula>
    </cfRule>
    <cfRule type="expression" dxfId="8051" priority="198">
      <formula>SEARCH("INTERROTTO",$M14)&gt;0</formula>
    </cfRule>
  </conditionalFormatting>
  <conditionalFormatting sqref="G14">
    <cfRule type="expression" dxfId="8050" priority="187">
      <formula>SEARCH("IN CORSO",$M14)&gt;0</formula>
    </cfRule>
    <cfRule type="expression" dxfId="8049" priority="188">
      <formula>SEARCH("CHIUSO",$M14)&gt;0</formula>
    </cfRule>
    <cfRule type="expression" dxfId="8048" priority="189">
      <formula>SEARCH("EMESSO",$M14)&gt;0</formula>
    </cfRule>
    <cfRule type="expression" dxfId="8047" priority="190">
      <formula>SEARCH("RICHIESTO",$M14)&gt;0</formula>
    </cfRule>
    <cfRule type="expression" dxfId="8046" priority="191">
      <formula>SEARCH("DA CHIUDERE",$M14)&gt;0</formula>
    </cfRule>
    <cfRule type="expression" dxfId="8045" priority="192">
      <formula>SEARCH("INTERROTTO",$M14)&gt;0</formula>
    </cfRule>
  </conditionalFormatting>
  <conditionalFormatting sqref="M14">
    <cfRule type="expression" dxfId="8044" priority="181">
      <formula>SEARCH("IN CORSO",$M14)&gt;0</formula>
    </cfRule>
    <cfRule type="expression" dxfId="8043" priority="182">
      <formula>SEARCH("CHIUSO",$M14)&gt;0</formula>
    </cfRule>
    <cfRule type="expression" dxfId="8042" priority="183">
      <formula>SEARCH("EMESSO",$M14)&gt;0</formula>
    </cfRule>
    <cfRule type="expression" dxfId="8041" priority="184">
      <formula>SEARCH("RICHIESTO",$M14)&gt;0</formula>
    </cfRule>
    <cfRule type="expression" dxfId="8040" priority="185">
      <formula>SEARCH("DA CHIUDERE",$M14)&gt;0</formula>
    </cfRule>
    <cfRule type="expression" dxfId="8039" priority="186">
      <formula>SEARCH("INTERROTTO",$M14)&gt;0</formula>
    </cfRule>
  </conditionalFormatting>
  <conditionalFormatting sqref="E13:F13 N13:S13">
    <cfRule type="expression" dxfId="8038" priority="175">
      <formula>SEARCH("IN CORSO",$M13)&gt;0</formula>
    </cfRule>
    <cfRule type="expression" dxfId="8037" priority="176">
      <formula>SEARCH("CHIUSO",$M13)&gt;0</formula>
    </cfRule>
    <cfRule type="expression" dxfId="8036" priority="177">
      <formula>SEARCH("EMESSO",$M13)&gt;0</formula>
    </cfRule>
    <cfRule type="expression" dxfId="8035" priority="178">
      <formula>SEARCH("RICHIESTO",$M13)&gt;0</formula>
    </cfRule>
    <cfRule type="expression" dxfId="8034" priority="179">
      <formula>SEARCH("DA CHIUDERE",$M13)&gt;0</formula>
    </cfRule>
    <cfRule type="expression" dxfId="8033" priority="180">
      <formula>SEARCH("INTERROTTO",$M13)&gt;0</formula>
    </cfRule>
  </conditionalFormatting>
  <conditionalFormatting sqref="G13">
    <cfRule type="expression" dxfId="8032" priority="169">
      <formula>SEARCH("IN CORSO",$M13)&gt;0</formula>
    </cfRule>
    <cfRule type="expression" dxfId="8031" priority="170">
      <formula>SEARCH("CHIUSO",$M13)&gt;0</formula>
    </cfRule>
    <cfRule type="expression" dxfId="8030" priority="171">
      <formula>SEARCH("EMESSO",$M13)&gt;0</formula>
    </cfRule>
    <cfRule type="expression" dxfId="8029" priority="172">
      <formula>SEARCH("RICHIESTO",$M13)&gt;0</formula>
    </cfRule>
    <cfRule type="expression" dxfId="8028" priority="173">
      <formula>SEARCH("DA CHIUDERE",$M13)&gt;0</formula>
    </cfRule>
    <cfRule type="expression" dxfId="8027" priority="174">
      <formula>SEARCH("INTERROTTO",$M13)&gt;0</formula>
    </cfRule>
  </conditionalFormatting>
  <conditionalFormatting sqref="M13">
    <cfRule type="expression" dxfId="8026" priority="163">
      <formula>SEARCH("IN CORSO",$M13)&gt;0</formula>
    </cfRule>
    <cfRule type="expression" dxfId="8025" priority="164">
      <formula>SEARCH("CHIUSO",$M13)&gt;0</formula>
    </cfRule>
    <cfRule type="expression" dxfId="8024" priority="165">
      <formula>SEARCH("EMESSO",$M13)&gt;0</formula>
    </cfRule>
    <cfRule type="expression" dxfId="8023" priority="166">
      <formula>SEARCH("RICHIESTO",$M13)&gt;0</formula>
    </cfRule>
    <cfRule type="expression" dxfId="8022" priority="167">
      <formula>SEARCH("DA CHIUDERE",$M13)&gt;0</formula>
    </cfRule>
    <cfRule type="expression" dxfId="8021" priority="168">
      <formula>SEARCH("INTERROTTO",$M13)&gt;0</formula>
    </cfRule>
  </conditionalFormatting>
  <conditionalFormatting sqref="E12:F12 N12:S12">
    <cfRule type="expression" dxfId="8020" priority="157">
      <formula>SEARCH("IN CORSO",$M12)&gt;0</formula>
    </cfRule>
    <cfRule type="expression" dxfId="8019" priority="158">
      <formula>SEARCH("CHIUSO",$M12)&gt;0</formula>
    </cfRule>
    <cfRule type="expression" dxfId="8018" priority="159">
      <formula>SEARCH("EMESSO",$M12)&gt;0</formula>
    </cfRule>
    <cfRule type="expression" dxfId="8017" priority="160">
      <formula>SEARCH("RICHIESTO",$M12)&gt;0</formula>
    </cfRule>
    <cfRule type="expression" dxfId="8016" priority="161">
      <formula>SEARCH("DA CHIUDERE",$M12)&gt;0</formula>
    </cfRule>
    <cfRule type="expression" dxfId="8015" priority="162">
      <formula>SEARCH("INTERROTTO",$M12)&gt;0</formula>
    </cfRule>
  </conditionalFormatting>
  <conditionalFormatting sqref="G12">
    <cfRule type="expression" dxfId="8014" priority="151">
      <formula>SEARCH("IN CORSO",$M12)&gt;0</formula>
    </cfRule>
    <cfRule type="expression" dxfId="8013" priority="152">
      <formula>SEARCH("CHIUSO",$M12)&gt;0</formula>
    </cfRule>
    <cfRule type="expression" dxfId="8012" priority="153">
      <formula>SEARCH("EMESSO",$M12)&gt;0</formula>
    </cfRule>
    <cfRule type="expression" dxfId="8011" priority="154">
      <formula>SEARCH("RICHIESTO",$M12)&gt;0</formula>
    </cfRule>
    <cfRule type="expression" dxfId="8010" priority="155">
      <formula>SEARCH("DA CHIUDERE",$M12)&gt;0</formula>
    </cfRule>
    <cfRule type="expression" dxfId="8009" priority="156">
      <formula>SEARCH("INTERROTTO",$M12)&gt;0</formula>
    </cfRule>
  </conditionalFormatting>
  <conditionalFormatting sqref="M12">
    <cfRule type="expression" dxfId="8008" priority="145">
      <formula>SEARCH("IN CORSO",$M12)&gt;0</formula>
    </cfRule>
    <cfRule type="expression" dxfId="8007" priority="146">
      <formula>SEARCH("CHIUSO",$M12)&gt;0</formula>
    </cfRule>
    <cfRule type="expression" dxfId="8006" priority="147">
      <formula>SEARCH("EMESSO",$M12)&gt;0</formula>
    </cfRule>
    <cfRule type="expression" dxfId="8005" priority="148">
      <formula>SEARCH("RICHIESTO",$M12)&gt;0</formula>
    </cfRule>
    <cfRule type="expression" dxfId="8004" priority="149">
      <formula>SEARCH("DA CHIUDERE",$M12)&gt;0</formula>
    </cfRule>
    <cfRule type="expression" dxfId="8003" priority="150">
      <formula>SEARCH("INTERROTTO",$M12)&gt;0</formula>
    </cfRule>
  </conditionalFormatting>
  <conditionalFormatting sqref="E11:F11 N11:S11">
    <cfRule type="expression" dxfId="8002" priority="139">
      <formula>SEARCH("IN CORSO",$M11)&gt;0</formula>
    </cfRule>
    <cfRule type="expression" dxfId="8001" priority="140">
      <formula>SEARCH("CHIUSO",$M11)&gt;0</formula>
    </cfRule>
    <cfRule type="expression" dxfId="8000" priority="141">
      <formula>SEARCH("EMESSO",$M11)&gt;0</formula>
    </cfRule>
    <cfRule type="expression" dxfId="7999" priority="142">
      <formula>SEARCH("RICHIESTO",$M11)&gt;0</formula>
    </cfRule>
    <cfRule type="expression" dxfId="7998" priority="143">
      <formula>SEARCH("DA CHIUDERE",$M11)&gt;0</formula>
    </cfRule>
    <cfRule type="expression" dxfId="7997" priority="144">
      <formula>SEARCH("INTERROTTO",$M11)&gt;0</formula>
    </cfRule>
  </conditionalFormatting>
  <conditionalFormatting sqref="G11">
    <cfRule type="expression" dxfId="7996" priority="133">
      <formula>SEARCH("IN CORSO",$M11)&gt;0</formula>
    </cfRule>
    <cfRule type="expression" dxfId="7995" priority="134">
      <formula>SEARCH("CHIUSO",$M11)&gt;0</formula>
    </cfRule>
    <cfRule type="expression" dxfId="7994" priority="135">
      <formula>SEARCH("EMESSO",$M11)&gt;0</formula>
    </cfRule>
    <cfRule type="expression" dxfId="7993" priority="136">
      <formula>SEARCH("RICHIESTO",$M11)&gt;0</formula>
    </cfRule>
    <cfRule type="expression" dxfId="7992" priority="137">
      <formula>SEARCH("DA CHIUDERE",$M11)&gt;0</formula>
    </cfRule>
    <cfRule type="expression" dxfId="7991" priority="138">
      <formula>SEARCH("INTERROTTO",$M11)&gt;0</formula>
    </cfRule>
  </conditionalFormatting>
  <conditionalFormatting sqref="M11">
    <cfRule type="expression" dxfId="7990" priority="127">
      <formula>SEARCH("IN CORSO",$M11)&gt;0</formula>
    </cfRule>
    <cfRule type="expression" dxfId="7989" priority="128">
      <formula>SEARCH("CHIUSO",$M11)&gt;0</formula>
    </cfRule>
    <cfRule type="expression" dxfId="7988" priority="129">
      <formula>SEARCH("EMESSO",$M11)&gt;0</formula>
    </cfRule>
    <cfRule type="expression" dxfId="7987" priority="130">
      <formula>SEARCH("RICHIESTO",$M11)&gt;0</formula>
    </cfRule>
    <cfRule type="expression" dxfId="7986" priority="131">
      <formula>SEARCH("DA CHIUDERE",$M11)&gt;0</formula>
    </cfRule>
    <cfRule type="expression" dxfId="7985" priority="132">
      <formula>SEARCH("INTERROTTO",$M11)&gt;0</formula>
    </cfRule>
  </conditionalFormatting>
  <conditionalFormatting sqref="E10:F10 N10:S10">
    <cfRule type="expression" dxfId="7984" priority="121">
      <formula>SEARCH("IN CORSO",$M10)&gt;0</formula>
    </cfRule>
    <cfRule type="expression" dxfId="7983" priority="122">
      <formula>SEARCH("CHIUSO",$M10)&gt;0</formula>
    </cfRule>
    <cfRule type="expression" dxfId="7982" priority="123">
      <formula>SEARCH("EMESSO",$M10)&gt;0</formula>
    </cfRule>
    <cfRule type="expression" dxfId="7981" priority="124">
      <formula>SEARCH("RICHIESTO",$M10)&gt;0</formula>
    </cfRule>
    <cfRule type="expression" dxfId="7980" priority="125">
      <formula>SEARCH("DA CHIUDERE",$M10)&gt;0</formula>
    </cfRule>
    <cfRule type="expression" dxfId="7979" priority="126">
      <formula>SEARCH("INTERROTTO",$M10)&gt;0</formula>
    </cfRule>
  </conditionalFormatting>
  <conditionalFormatting sqref="G10">
    <cfRule type="expression" dxfId="7978" priority="115">
      <formula>SEARCH("IN CORSO",$M10)&gt;0</formula>
    </cfRule>
    <cfRule type="expression" dxfId="7977" priority="116">
      <formula>SEARCH("CHIUSO",$M10)&gt;0</formula>
    </cfRule>
    <cfRule type="expression" dxfId="7976" priority="117">
      <formula>SEARCH("EMESSO",$M10)&gt;0</formula>
    </cfRule>
    <cfRule type="expression" dxfId="7975" priority="118">
      <formula>SEARCH("RICHIESTO",$M10)&gt;0</formula>
    </cfRule>
    <cfRule type="expression" dxfId="7974" priority="119">
      <formula>SEARCH("DA CHIUDERE",$M10)&gt;0</formula>
    </cfRule>
    <cfRule type="expression" dxfId="7973" priority="120">
      <formula>SEARCH("INTERROTTO",$M10)&gt;0</formula>
    </cfRule>
  </conditionalFormatting>
  <conditionalFormatting sqref="M10">
    <cfRule type="expression" dxfId="7972" priority="109">
      <formula>SEARCH("IN CORSO",$M10)&gt;0</formula>
    </cfRule>
    <cfRule type="expression" dxfId="7971" priority="110">
      <formula>SEARCH("CHIUSO",$M10)&gt;0</formula>
    </cfRule>
    <cfRule type="expression" dxfId="7970" priority="111">
      <formula>SEARCH("EMESSO",$M10)&gt;0</formula>
    </cfRule>
    <cfRule type="expression" dxfId="7969" priority="112">
      <formula>SEARCH("RICHIESTO",$M10)&gt;0</formula>
    </cfRule>
    <cfRule type="expression" dxfId="7968" priority="113">
      <formula>SEARCH("DA CHIUDERE",$M10)&gt;0</formula>
    </cfRule>
    <cfRule type="expression" dxfId="7967" priority="114">
      <formula>SEARCH("INTERROTTO",$M10)&gt;0</formula>
    </cfRule>
  </conditionalFormatting>
  <conditionalFormatting sqref="E9:F9 N9:S9">
    <cfRule type="expression" dxfId="7966" priority="103">
      <formula>SEARCH("IN CORSO",$M9)&gt;0</formula>
    </cfRule>
    <cfRule type="expression" dxfId="7965" priority="104">
      <formula>SEARCH("CHIUSO",$M9)&gt;0</formula>
    </cfRule>
    <cfRule type="expression" dxfId="7964" priority="105">
      <formula>SEARCH("EMESSO",$M9)&gt;0</formula>
    </cfRule>
    <cfRule type="expression" dxfId="7963" priority="106">
      <formula>SEARCH("RICHIESTO",$M9)&gt;0</formula>
    </cfRule>
    <cfRule type="expression" dxfId="7962" priority="107">
      <formula>SEARCH("DA CHIUDERE",$M9)&gt;0</formula>
    </cfRule>
    <cfRule type="expression" dxfId="7961" priority="108">
      <formula>SEARCH("INTERROTTO",$M9)&gt;0</formula>
    </cfRule>
  </conditionalFormatting>
  <conditionalFormatting sqref="G9">
    <cfRule type="expression" dxfId="7960" priority="97">
      <formula>SEARCH("IN CORSO",$M9)&gt;0</formula>
    </cfRule>
    <cfRule type="expression" dxfId="7959" priority="98">
      <formula>SEARCH("CHIUSO",$M9)&gt;0</formula>
    </cfRule>
    <cfRule type="expression" dxfId="7958" priority="99">
      <formula>SEARCH("EMESSO",$M9)&gt;0</formula>
    </cfRule>
    <cfRule type="expression" dxfId="7957" priority="100">
      <formula>SEARCH("RICHIESTO",$M9)&gt;0</formula>
    </cfRule>
    <cfRule type="expression" dxfId="7956" priority="101">
      <formula>SEARCH("DA CHIUDERE",$M9)&gt;0</formula>
    </cfRule>
    <cfRule type="expression" dxfId="7955" priority="102">
      <formula>SEARCH("INTERROTTO",$M9)&gt;0</formula>
    </cfRule>
  </conditionalFormatting>
  <conditionalFormatting sqref="M9">
    <cfRule type="expression" dxfId="7954" priority="91">
      <formula>SEARCH("IN CORSO",$M9)&gt;0</formula>
    </cfRule>
    <cfRule type="expression" dxfId="7953" priority="92">
      <formula>SEARCH("CHIUSO",$M9)&gt;0</formula>
    </cfRule>
    <cfRule type="expression" dxfId="7952" priority="93">
      <formula>SEARCH("EMESSO",$M9)&gt;0</formula>
    </cfRule>
    <cfRule type="expression" dxfId="7951" priority="94">
      <formula>SEARCH("RICHIESTO",$M9)&gt;0</formula>
    </cfRule>
    <cfRule type="expression" dxfId="7950" priority="95">
      <formula>SEARCH("DA CHIUDERE",$M9)&gt;0</formula>
    </cfRule>
    <cfRule type="expression" dxfId="7949" priority="96">
      <formula>SEARCH("INTERROTTO",$M9)&gt;0</formula>
    </cfRule>
  </conditionalFormatting>
  <conditionalFormatting sqref="E8:F8 N8:S8">
    <cfRule type="expression" dxfId="7948" priority="85">
      <formula>SEARCH("IN CORSO",$M8)&gt;0</formula>
    </cfRule>
    <cfRule type="expression" dxfId="7947" priority="86">
      <formula>SEARCH("CHIUSO",$M8)&gt;0</formula>
    </cfRule>
    <cfRule type="expression" dxfId="7946" priority="87">
      <formula>SEARCH("EMESSO",$M8)&gt;0</formula>
    </cfRule>
    <cfRule type="expression" dxfId="7945" priority="88">
      <formula>SEARCH("RICHIESTO",$M8)&gt;0</formula>
    </cfRule>
    <cfRule type="expression" dxfId="7944" priority="89">
      <formula>SEARCH("DA CHIUDERE",$M8)&gt;0</formula>
    </cfRule>
    <cfRule type="expression" dxfId="7943" priority="90">
      <formula>SEARCH("INTERROTTO",$M8)&gt;0</formula>
    </cfRule>
  </conditionalFormatting>
  <conditionalFormatting sqref="G8">
    <cfRule type="expression" dxfId="7942" priority="79">
      <formula>SEARCH("IN CORSO",$M8)&gt;0</formula>
    </cfRule>
    <cfRule type="expression" dxfId="7941" priority="80">
      <formula>SEARCH("CHIUSO",$M8)&gt;0</formula>
    </cfRule>
    <cfRule type="expression" dxfId="7940" priority="81">
      <formula>SEARCH("EMESSO",$M8)&gt;0</formula>
    </cfRule>
    <cfRule type="expression" dxfId="7939" priority="82">
      <formula>SEARCH("RICHIESTO",$M8)&gt;0</formula>
    </cfRule>
    <cfRule type="expression" dxfId="7938" priority="83">
      <formula>SEARCH("DA CHIUDERE",$M8)&gt;0</formula>
    </cfRule>
    <cfRule type="expression" dxfId="7937" priority="84">
      <formula>SEARCH("INTERROTTO",$M8)&gt;0</formula>
    </cfRule>
  </conditionalFormatting>
  <conditionalFormatting sqref="M8">
    <cfRule type="expression" dxfId="7936" priority="73">
      <formula>SEARCH("IN CORSO",$M8)&gt;0</formula>
    </cfRule>
    <cfRule type="expression" dxfId="7935" priority="74">
      <formula>SEARCH("CHIUSO",$M8)&gt;0</formula>
    </cfRule>
    <cfRule type="expression" dxfId="7934" priority="75">
      <formula>SEARCH("EMESSO",$M8)&gt;0</formula>
    </cfRule>
    <cfRule type="expression" dxfId="7933" priority="76">
      <formula>SEARCH("RICHIESTO",$M8)&gt;0</formula>
    </cfRule>
    <cfRule type="expression" dxfId="7932" priority="77">
      <formula>SEARCH("DA CHIUDERE",$M8)&gt;0</formula>
    </cfRule>
    <cfRule type="expression" dxfId="7931" priority="78">
      <formula>SEARCH("INTERROTTO",$M8)&gt;0</formula>
    </cfRule>
  </conditionalFormatting>
  <conditionalFormatting sqref="E7:F7 N7:S7">
    <cfRule type="expression" dxfId="7930" priority="67">
      <formula>SEARCH("IN CORSO",$M7)&gt;0</formula>
    </cfRule>
    <cfRule type="expression" dxfId="7929" priority="68">
      <formula>SEARCH("CHIUSO",$M7)&gt;0</formula>
    </cfRule>
    <cfRule type="expression" dxfId="7928" priority="69">
      <formula>SEARCH("EMESSO",$M7)&gt;0</formula>
    </cfRule>
    <cfRule type="expression" dxfId="7927" priority="70">
      <formula>SEARCH("RICHIESTO",$M7)&gt;0</formula>
    </cfRule>
    <cfRule type="expression" dxfId="7926" priority="71">
      <formula>SEARCH("DA CHIUDERE",$M7)&gt;0</formula>
    </cfRule>
    <cfRule type="expression" dxfId="7925" priority="72">
      <formula>SEARCH("INTERROTTO",$M7)&gt;0</formula>
    </cfRule>
  </conditionalFormatting>
  <conditionalFormatting sqref="G7">
    <cfRule type="expression" dxfId="7924" priority="61">
      <formula>SEARCH("IN CORSO",$M7)&gt;0</formula>
    </cfRule>
    <cfRule type="expression" dxfId="7923" priority="62">
      <formula>SEARCH("CHIUSO",$M7)&gt;0</formula>
    </cfRule>
    <cfRule type="expression" dxfId="7922" priority="63">
      <formula>SEARCH("EMESSO",$M7)&gt;0</formula>
    </cfRule>
    <cfRule type="expression" dxfId="7921" priority="64">
      <formula>SEARCH("RICHIESTO",$M7)&gt;0</formula>
    </cfRule>
    <cfRule type="expression" dxfId="7920" priority="65">
      <formula>SEARCH("DA CHIUDERE",$M7)&gt;0</formula>
    </cfRule>
    <cfRule type="expression" dxfId="7919" priority="66">
      <formula>SEARCH("INTERROTTO",$M7)&gt;0</formula>
    </cfRule>
  </conditionalFormatting>
  <conditionalFormatting sqref="M7">
    <cfRule type="expression" dxfId="7918" priority="55">
      <formula>SEARCH("IN CORSO",$M7)&gt;0</formula>
    </cfRule>
    <cfRule type="expression" dxfId="7917" priority="56">
      <formula>SEARCH("CHIUSO",$M7)&gt;0</formula>
    </cfRule>
    <cfRule type="expression" dxfId="7916" priority="57">
      <formula>SEARCH("EMESSO",$M7)&gt;0</formula>
    </cfRule>
    <cfRule type="expression" dxfId="7915" priority="58">
      <formula>SEARCH("RICHIESTO",$M7)&gt;0</formula>
    </cfRule>
    <cfRule type="expression" dxfId="7914" priority="59">
      <formula>SEARCH("DA CHIUDERE",$M7)&gt;0</formula>
    </cfRule>
    <cfRule type="expression" dxfId="7913" priority="60">
      <formula>SEARCH("INTERROTTO",$M7)&gt;0</formula>
    </cfRule>
  </conditionalFormatting>
  <conditionalFormatting sqref="E6:F6 N6:S6">
    <cfRule type="expression" dxfId="7912" priority="49">
      <formula>SEARCH("IN CORSO",$M6)&gt;0</formula>
    </cfRule>
    <cfRule type="expression" dxfId="7911" priority="50">
      <formula>SEARCH("CHIUSO",$M6)&gt;0</formula>
    </cfRule>
    <cfRule type="expression" dxfId="7910" priority="51">
      <formula>SEARCH("EMESSO",$M6)&gt;0</formula>
    </cfRule>
    <cfRule type="expression" dxfId="7909" priority="52">
      <formula>SEARCH("RICHIESTO",$M6)&gt;0</formula>
    </cfRule>
    <cfRule type="expression" dxfId="7908" priority="53">
      <formula>SEARCH("DA CHIUDERE",$M6)&gt;0</formula>
    </cfRule>
    <cfRule type="expression" dxfId="7907" priority="54">
      <formula>SEARCH("INTERROTTO",$M6)&gt;0</formula>
    </cfRule>
  </conditionalFormatting>
  <conditionalFormatting sqref="G6">
    <cfRule type="expression" dxfId="7906" priority="43">
      <formula>SEARCH("IN CORSO",$M6)&gt;0</formula>
    </cfRule>
    <cfRule type="expression" dxfId="7905" priority="44">
      <formula>SEARCH("CHIUSO",$M6)&gt;0</formula>
    </cfRule>
    <cfRule type="expression" dxfId="7904" priority="45">
      <formula>SEARCH("EMESSO",$M6)&gt;0</formula>
    </cfRule>
    <cfRule type="expression" dxfId="7903" priority="46">
      <formula>SEARCH("RICHIESTO",$M6)&gt;0</formula>
    </cfRule>
    <cfRule type="expression" dxfId="7902" priority="47">
      <formula>SEARCH("DA CHIUDERE",$M6)&gt;0</formula>
    </cfRule>
    <cfRule type="expression" dxfId="7901" priority="48">
      <formula>SEARCH("INTERROTTO",$M6)&gt;0</formula>
    </cfRule>
  </conditionalFormatting>
  <conditionalFormatting sqref="M6">
    <cfRule type="expression" dxfId="7900" priority="37">
      <formula>SEARCH("IN CORSO",$M6)&gt;0</formula>
    </cfRule>
    <cfRule type="expression" dxfId="7899" priority="38">
      <formula>SEARCH("CHIUSO",$M6)&gt;0</formula>
    </cfRule>
    <cfRule type="expression" dxfId="7898" priority="39">
      <formula>SEARCH("EMESSO",$M6)&gt;0</formula>
    </cfRule>
    <cfRule type="expression" dxfId="7897" priority="40">
      <formula>SEARCH("RICHIESTO",$M6)&gt;0</formula>
    </cfRule>
    <cfRule type="expression" dxfId="7896" priority="41">
      <formula>SEARCH("DA CHIUDERE",$M6)&gt;0</formula>
    </cfRule>
    <cfRule type="expression" dxfId="7895" priority="42">
      <formula>SEARCH("INTERROTTO",$M6)&gt;0</formula>
    </cfRule>
  </conditionalFormatting>
  <conditionalFormatting sqref="E5:F5 N5:S5">
    <cfRule type="expression" dxfId="7894" priority="31">
      <formula>SEARCH("IN CORSO",$M5)&gt;0</formula>
    </cfRule>
    <cfRule type="expression" dxfId="7893" priority="32">
      <formula>SEARCH("CHIUSO",$M5)&gt;0</formula>
    </cfRule>
    <cfRule type="expression" dxfId="7892" priority="33">
      <formula>SEARCH("EMESSO",$M5)&gt;0</formula>
    </cfRule>
    <cfRule type="expression" dxfId="7891" priority="34">
      <formula>SEARCH("RICHIESTO",$M5)&gt;0</formula>
    </cfRule>
    <cfRule type="expression" dxfId="7890" priority="35">
      <formula>SEARCH("DA CHIUDERE",$M5)&gt;0</formula>
    </cfRule>
    <cfRule type="expression" dxfId="7889" priority="36">
      <formula>SEARCH("INTERROTTO",$M5)&gt;0</formula>
    </cfRule>
  </conditionalFormatting>
  <conditionalFormatting sqref="G5">
    <cfRule type="expression" dxfId="7888" priority="25">
      <formula>SEARCH("IN CORSO",$M5)&gt;0</formula>
    </cfRule>
    <cfRule type="expression" dxfId="7887" priority="26">
      <formula>SEARCH("CHIUSO",$M5)&gt;0</formula>
    </cfRule>
    <cfRule type="expression" dxfId="7886" priority="27">
      <formula>SEARCH("EMESSO",$M5)&gt;0</formula>
    </cfRule>
    <cfRule type="expression" dxfId="7885" priority="28">
      <formula>SEARCH("RICHIESTO",$M5)&gt;0</formula>
    </cfRule>
    <cfRule type="expression" dxfId="7884" priority="29">
      <formula>SEARCH("DA CHIUDERE",$M5)&gt;0</formula>
    </cfRule>
    <cfRule type="expression" dxfId="7883" priority="30">
      <formula>SEARCH("INTERROTTO",$M5)&gt;0</formula>
    </cfRule>
  </conditionalFormatting>
  <conditionalFormatting sqref="M5">
    <cfRule type="expression" dxfId="7882" priority="19">
      <formula>SEARCH("IN CORSO",$M5)&gt;0</formula>
    </cfRule>
    <cfRule type="expression" dxfId="7881" priority="20">
      <formula>SEARCH("CHIUSO",$M5)&gt;0</formula>
    </cfRule>
    <cfRule type="expression" dxfId="7880" priority="21">
      <formula>SEARCH("EMESSO",$M5)&gt;0</formula>
    </cfRule>
    <cfRule type="expression" dxfId="7879" priority="22">
      <formula>SEARCH("RICHIESTO",$M5)&gt;0</formula>
    </cfRule>
    <cfRule type="expression" dxfId="7878" priority="23">
      <formula>SEARCH("DA CHIUDERE",$M5)&gt;0</formula>
    </cfRule>
    <cfRule type="expression" dxfId="7877" priority="24">
      <formula>SEARCH("INTERROTTO",$M5)&gt;0</formula>
    </cfRule>
  </conditionalFormatting>
  <conditionalFormatting sqref="E4:F4 N4:S4">
    <cfRule type="expression" dxfId="7876" priority="13">
      <formula>SEARCH("IN CORSO",$M4)&gt;0</formula>
    </cfRule>
    <cfRule type="expression" dxfId="7875" priority="14">
      <formula>SEARCH("CHIUSO",$M4)&gt;0</formula>
    </cfRule>
    <cfRule type="expression" dxfId="7874" priority="15">
      <formula>SEARCH("EMESSO",$M4)&gt;0</formula>
    </cfRule>
    <cfRule type="expression" dxfId="7873" priority="16">
      <formula>SEARCH("RICHIESTO",$M4)&gt;0</formula>
    </cfRule>
    <cfRule type="expression" dxfId="7872" priority="17">
      <formula>SEARCH("DA CHIUDERE",$M4)&gt;0</formula>
    </cfRule>
    <cfRule type="expression" dxfId="7871" priority="18">
      <formula>SEARCH("INTERROTTO",$M4)&gt;0</formula>
    </cfRule>
  </conditionalFormatting>
  <conditionalFormatting sqref="G4">
    <cfRule type="expression" dxfId="7870" priority="7">
      <formula>SEARCH("IN CORSO",$M4)&gt;0</formula>
    </cfRule>
    <cfRule type="expression" dxfId="7869" priority="8">
      <formula>SEARCH("CHIUSO",$M4)&gt;0</formula>
    </cfRule>
    <cfRule type="expression" dxfId="7868" priority="9">
      <formula>SEARCH("EMESSO",$M4)&gt;0</formula>
    </cfRule>
    <cfRule type="expression" dxfId="7867" priority="10">
      <formula>SEARCH("RICHIESTO",$M4)&gt;0</formula>
    </cfRule>
    <cfRule type="expression" dxfId="7866" priority="11">
      <formula>SEARCH("DA CHIUDERE",$M4)&gt;0</formula>
    </cfRule>
    <cfRule type="expression" dxfId="7865" priority="12">
      <formula>SEARCH("INTERROTTO",$M4)&gt;0</formula>
    </cfRule>
  </conditionalFormatting>
  <conditionalFormatting sqref="M4">
    <cfRule type="expression" dxfId="7864" priority="1">
      <formula>SEARCH("IN CORSO",$M4)&gt;0</formula>
    </cfRule>
    <cfRule type="expression" dxfId="7863" priority="2">
      <formula>SEARCH("CHIUSO",$M4)&gt;0</formula>
    </cfRule>
    <cfRule type="expression" dxfId="7862" priority="3">
      <formula>SEARCH("EMESSO",$M4)&gt;0</formula>
    </cfRule>
    <cfRule type="expression" dxfId="7861" priority="4">
      <formula>SEARCH("RICHIESTO",$M4)&gt;0</formula>
    </cfRule>
    <cfRule type="expression" dxfId="7860" priority="5">
      <formula>SEARCH("DA CHIUDERE",$M4)&gt;0</formula>
    </cfRule>
    <cfRule type="expression" dxfId="7859" priority="6">
      <formula>SEARCH("INTERROTTO",$M4)&gt;0</formula>
    </cfRule>
  </conditionalFormatting>
  <dataValidations count="1">
    <dataValidation type="list" allowBlank="1" sqref="M272:M274 M417:M755" xr:uid="{DE9A79C6-53F9-4F16-B158-2D65493C84A3}">
      <formula1>"RICHIESTO,EMESSO,IN CORSO,INTERROTTO,DA CHIUDERE,SCADUTO,CHIUSO,DA ATTENZIONARE,"</formula1>
    </dataValidation>
  </dataValidations>
  <printOptions horizontalCentered="1"/>
  <pageMargins left="0" right="0" top="0" bottom="0" header="0" footer="0"/>
  <pageSetup paperSize="9" scale="44" fitToHeight="0" orientation="landscape" blackAndWhite="1" horizontalDpi="1200" verticalDpi="1200" r:id="rId1"/>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3074" r:id="rId5" name="Button 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3075" r:id="rId6" name="Button 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3076" r:id="rId7" name="Button 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3077" r:id="rId8" name="Button 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3078" r:id="rId9" name="Button 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3079" r:id="rId10" name="Button 7">
              <controlPr defaultSize="0" print="0" autoFill="0" autoPict="0" macro="[0]!FiltraProgrSettimana">
                <anchor moveWithCells="1" sizeWithCells="1">
                  <from>
                    <xdr:col>12</xdr:col>
                    <xdr:colOff>19050</xdr:colOff>
                    <xdr:row>0</xdr:row>
                    <xdr:rowOff>1466850</xdr:rowOff>
                  </from>
                  <to>
                    <xdr:col>12</xdr:col>
                    <xdr:colOff>1038225</xdr:colOff>
                    <xdr:row>2</xdr:row>
                    <xdr:rowOff>9525</xdr:rowOff>
                  </to>
                </anchor>
              </controlPr>
            </control>
          </mc:Choice>
        </mc:AlternateContent>
        <mc:AlternateContent xmlns:mc="http://schemas.openxmlformats.org/markup-compatibility/2006">
          <mc:Choice Requires="x14">
            <control shapeId="3080" r:id="rId11" name="Button 8">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3081" r:id="rId12" name="Button 9">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3082" r:id="rId13" name="Button 10">
              <controlPr defaultSize="0" print="0" autoFill="0" autoPict="0" macro="[0]!FiltraPdlDaProcessare">
                <anchor moveWithCells="1" sizeWithCells="1">
                  <from>
                    <xdr:col>12</xdr:col>
                    <xdr:colOff>19050</xdr:colOff>
                    <xdr:row>0</xdr:row>
                    <xdr:rowOff>276225</xdr:rowOff>
                  </from>
                  <to>
                    <xdr:col>12</xdr:col>
                    <xdr:colOff>1047750</xdr:colOff>
                    <xdr:row>0</xdr:row>
                    <xdr:rowOff>514350</xdr:rowOff>
                  </to>
                </anchor>
              </controlPr>
            </control>
          </mc:Choice>
        </mc:AlternateContent>
        <mc:AlternateContent xmlns:mc="http://schemas.openxmlformats.org/markup-compatibility/2006">
          <mc:Choice Requires="x14">
            <control shapeId="3083" r:id="rId14" name="Button 11">
              <controlPr defaultSize="0" print="0" autoFill="0" autoPict="0" macro="[0]!FiltraAttivitaManutenzione">
                <anchor moveWithCells="1" sizeWithCells="1">
                  <from>
                    <xdr:col>12</xdr:col>
                    <xdr:colOff>19050</xdr:colOff>
                    <xdr:row>0</xdr:row>
                    <xdr:rowOff>838200</xdr:rowOff>
                  </from>
                  <to>
                    <xdr:col>12</xdr:col>
                    <xdr:colOff>1047750</xdr:colOff>
                    <xdr:row>0</xdr:row>
                    <xdr:rowOff>1085850</xdr:rowOff>
                  </to>
                </anchor>
              </controlPr>
            </control>
          </mc:Choice>
        </mc:AlternateContent>
        <mc:AlternateContent xmlns:mc="http://schemas.openxmlformats.org/markup-compatibility/2006">
          <mc:Choice Requires="x14">
            <control shapeId="3084" r:id="rId15" name="Button 12">
              <controlPr defaultSize="0" print="0" autoFill="0" autoPict="0" macro="[0]!FiltraAttivitaFermata">
                <anchor moveWithCells="1" sizeWithCells="1">
                  <from>
                    <xdr:col>12</xdr:col>
                    <xdr:colOff>19050</xdr:colOff>
                    <xdr:row>0</xdr:row>
                    <xdr:rowOff>561975</xdr:rowOff>
                  </from>
                  <to>
                    <xdr:col>12</xdr:col>
                    <xdr:colOff>1047750</xdr:colOff>
                    <xdr:row>0</xdr:row>
                    <xdr:rowOff>800100</xdr:rowOff>
                  </to>
                </anchor>
              </controlPr>
            </control>
          </mc:Choice>
        </mc:AlternateContent>
        <mc:AlternateContent xmlns:mc="http://schemas.openxmlformats.org/markup-compatibility/2006">
          <mc:Choice Requires="x14">
            <control shapeId="3085" r:id="rId16" name="Button 13">
              <controlPr defaultSize="0" print="0" autoFill="0" autoPict="0" macro="[0]!FiltraAttivitaDesiderata">
                <anchor moveWithCells="1" sizeWithCells="1">
                  <from>
                    <xdr:col>12</xdr:col>
                    <xdr:colOff>28575</xdr:colOff>
                    <xdr:row>0</xdr:row>
                    <xdr:rowOff>1219200</xdr:rowOff>
                  </from>
                  <to>
                    <xdr:col>13</xdr:col>
                    <xdr:colOff>9525</xdr:colOff>
                    <xdr:row>0</xdr:row>
                    <xdr:rowOff>1457325</xdr:rowOff>
                  </to>
                </anchor>
              </controlPr>
            </control>
          </mc:Choice>
        </mc:AlternateContent>
      </controls>
    </mc:Choice>
  </mc:AlternateContent>
  <tableParts count="1">
    <tablePart r:id="rId1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3C0C8-960F-443E-9856-5BF9F4D02317}">
  <sheetPr codeName="Foglio17">
    <tabColor theme="3"/>
    <pageSetUpPr fitToPage="1"/>
  </sheetPr>
  <dimension ref="A1:V35"/>
  <sheetViews>
    <sheetView topLeftCell="B1" zoomScale="85" zoomScaleNormal="85" workbookViewId="0">
      <selection activeCell="A4" sqref="A4:U30"/>
    </sheetView>
  </sheetViews>
  <sheetFormatPr defaultColWidth="7.75" defaultRowHeight="15" x14ac:dyDescent="0.25"/>
  <cols>
    <col min="1" max="1" width="3.125" style="56" customWidth="1"/>
    <col min="2" max="2" width="3.125" style="57" customWidth="1"/>
    <col min="3" max="3" width="3.125" style="3" customWidth="1"/>
    <col min="4" max="4" width="7.75" style="1" bestFit="1" customWidth="1"/>
    <col min="5" max="5" width="9" style="1" customWidth="1"/>
    <col min="6" max="6" width="7.5" style="1" customWidth="1"/>
    <col min="7" max="7" width="70.625" style="1" customWidth="1"/>
    <col min="8" max="8" width="9.125" style="1" hidden="1" customWidth="1"/>
    <col min="9" max="9" width="9.125" style="1" customWidth="1"/>
    <col min="10" max="11" width="9.125" style="3" hidden="1" customWidth="1"/>
    <col min="12" max="12" width="9.125" style="4" hidden="1" customWidth="1"/>
    <col min="13" max="13" width="13.75" style="4" customWidth="1"/>
    <col min="14" max="16" width="6.375" style="6" customWidth="1"/>
    <col min="17" max="17" width="55.625" style="6" customWidth="1"/>
    <col min="18" max="18" width="13.625" style="6" bestFit="1" customWidth="1"/>
    <col min="19" max="19" width="13.125" style="6" customWidth="1"/>
    <col min="20" max="20" width="3.125" style="6" customWidth="1"/>
    <col min="21" max="21" width="8.5" style="6" customWidth="1"/>
    <col min="22" max="22" width="19.25" style="6" bestFit="1" customWidth="1"/>
    <col min="23" max="28" width="8.5" style="6" customWidth="1"/>
    <col min="29" max="16384" width="7.75" style="6"/>
  </cols>
  <sheetData>
    <row r="1" spans="1:22" ht="128.1" customHeight="1" x14ac:dyDescent="0.35">
      <c r="A1" s="220"/>
      <c r="B1" s="220"/>
      <c r="C1" s="220"/>
      <c r="D1" s="220"/>
      <c r="G1" s="2"/>
      <c r="M1" s="5" t="s">
        <v>0</v>
      </c>
      <c r="Q1" s="5" t="s">
        <v>1</v>
      </c>
    </row>
    <row r="2" spans="1:22" ht="21" x14ac:dyDescent="0.35">
      <c r="A2" s="6"/>
      <c r="B2" s="6"/>
      <c r="C2" s="6"/>
      <c r="D2" s="6"/>
      <c r="E2" s="10" t="s">
        <v>2</v>
      </c>
      <c r="F2" s="2">
        <f>'Inserimento dati'!B5</f>
        <v>2026</v>
      </c>
      <c r="G2" s="11" t="str">
        <f ca="1">"REDATTO IL " &amp; TEXT(INDIRECT("'Inserimento dati'!B3"), "gg/mm/aaaa")</f>
        <v>REDATTO IL 21/04/2026</v>
      </c>
      <c r="H2" s="12">
        <f ca="1">INDIRECT("'Inserimento dati'!B1")</f>
        <v>46132</v>
      </c>
      <c r="I2" s="12">
        <f ca="1">H2 + 1</f>
        <v>46133</v>
      </c>
      <c r="J2" s="12">
        <f ca="1">I2 + 1</f>
        <v>46134</v>
      </c>
      <c r="K2" s="12">
        <f ca="1">J2 + 1</f>
        <v>46135</v>
      </c>
      <c r="L2" s="12">
        <f ca="1">K2 + 1</f>
        <v>46136</v>
      </c>
      <c r="N2" s="221" t="s">
        <v>3</v>
      </c>
      <c r="O2" s="221"/>
      <c r="P2" s="221"/>
      <c r="Q2" s="13"/>
    </row>
    <row r="3" spans="1:22" s="23" customFormat="1" ht="38.25" x14ac:dyDescent="0.2">
      <c r="A3" s="15" t="s">
        <v>4</v>
      </c>
      <c r="B3" s="16" t="s">
        <v>5</v>
      </c>
      <c r="C3" s="17" t="s">
        <v>6</v>
      </c>
      <c r="D3" s="18" t="s">
        <v>7</v>
      </c>
      <c r="E3" s="18" t="s">
        <v>8</v>
      </c>
      <c r="F3" s="18" t="s">
        <v>9</v>
      </c>
      <c r="G3" s="18" t="s">
        <v>10</v>
      </c>
      <c r="H3" s="19" t="s">
        <v>11</v>
      </c>
      <c r="I3" s="19" t="s">
        <v>12</v>
      </c>
      <c r="J3" s="19" t="s">
        <v>13</v>
      </c>
      <c r="K3" s="19" t="s">
        <v>14</v>
      </c>
      <c r="L3" s="19" t="s">
        <v>15</v>
      </c>
      <c r="M3" s="19" t="s">
        <v>16</v>
      </c>
      <c r="N3" s="19" t="s">
        <v>17</v>
      </c>
      <c r="O3" s="19" t="s">
        <v>18</v>
      </c>
      <c r="P3" s="19" t="s">
        <v>19</v>
      </c>
      <c r="Q3" s="19" t="s">
        <v>20</v>
      </c>
      <c r="R3" s="20" t="s">
        <v>21</v>
      </c>
      <c r="S3" s="19" t="s">
        <v>22</v>
      </c>
      <c r="T3" s="21" t="s">
        <v>23</v>
      </c>
      <c r="U3" s="22" t="s">
        <v>24</v>
      </c>
      <c r="V3" s="23" t="s">
        <v>25</v>
      </c>
    </row>
    <row r="4" spans="1:22" s="23" customFormat="1" ht="23.25" hidden="1" x14ac:dyDescent="0.25">
      <c r="A4" s="24"/>
      <c r="B4" s="24" t="str">
        <f t="shared" ref="B4:B30" si="0">IF(OR(A4="x",A4="X"),"",IF(ISBLANK(A4),"X",""))</f>
        <v>X</v>
      </c>
      <c r="C4" s="24" t="str">
        <f>IF(OR(TabellaCTE[[#This Row],[LUN]]="X",TabellaCTE[[#This Row],[MAR]]="X",TabellaCTE[[#This Row],[MER]]="X",TabellaCTE[[#This Row],[GIO]]="X",TabellaCTE[[#This Row],[VEN]]="X",),"X","")</f>
        <v/>
      </c>
      <c r="D4" s="25" t="s">
        <v>3245</v>
      </c>
      <c r="E4" s="26" t="s">
        <v>3246</v>
      </c>
      <c r="F4" s="26">
        <v>2600</v>
      </c>
      <c r="G4" s="26" t="s">
        <v>3247</v>
      </c>
      <c r="H4" s="27"/>
      <c r="I4" s="27"/>
      <c r="J4" s="27"/>
      <c r="K4" s="27"/>
      <c r="L4" s="27"/>
      <c r="M4" s="26" t="s">
        <v>29</v>
      </c>
      <c r="N4" s="26"/>
      <c r="O4" s="26"/>
      <c r="P4" s="26"/>
      <c r="Q4" s="26" t="s">
        <v>3248</v>
      </c>
      <c r="R4" s="28">
        <v>45789</v>
      </c>
      <c r="S4" s="26" t="s">
        <v>1440</v>
      </c>
      <c r="T4" s="88" t="str">
        <f ca="1">IF(AND('Inserimento dati'!$B$3=$H$2, TabellaCTE[[#This Row],[LUN]]="X"), "X",IF(AND('Inserimento dati'!$B$3=$I$2, TabellaCTE[[#This Row],[MAR]]="X"), "X", IF(AND('Inserimento dati'!$B$3=$J$2, TabellaCTE[[#This Row],[MER]]="X"), "X",IF(AND('Inserimento dati'!$B$3=$K$2, TabellaCTE[[#This Row],[GIO]]="X"), "X", IF(AND('Inserimento dati'!$B$3=$L$2, TabellaCTE[[#This Row],[VEN]]="X"), "X","")))))</f>
        <v/>
      </c>
      <c r="U4" s="89" t="str">
        <f t="shared" ref="U4:U24" ca="1" si="1">IFERROR(MID(G4,_xlfn.AGGREGATE(15,6,(ROW(INDIRECT("1:"&amp;LEN(G4)-7)))/(ISNUMBER(--MID(G4,ROW(INDIRECT("1:"&amp;LEN(G4)-7)),8))),1),8),"")</f>
        <v/>
      </c>
      <c r="V4" s="32">
        <v>46015.383194444446</v>
      </c>
    </row>
    <row r="5" spans="1:22" s="23" customFormat="1" ht="23.25" hidden="1" x14ac:dyDescent="0.25">
      <c r="A5" s="24"/>
      <c r="B5" s="24" t="str">
        <f t="shared" si="0"/>
        <v>X</v>
      </c>
      <c r="C5" s="24" t="str">
        <f>IF(OR(TabellaCTE[[#This Row],[LUN]]="X",TabellaCTE[[#This Row],[MAR]]="X",TabellaCTE[[#This Row],[MER]]="X",TabellaCTE[[#This Row],[GIO]]="X",TabellaCTE[[#This Row],[VEN]]="X",),"X","")</f>
        <v/>
      </c>
      <c r="D5" s="25" t="s">
        <v>3245</v>
      </c>
      <c r="E5" s="26" t="s">
        <v>3249</v>
      </c>
      <c r="F5" s="26">
        <v>2600</v>
      </c>
      <c r="G5" s="26" t="s">
        <v>3250</v>
      </c>
      <c r="H5" s="27"/>
      <c r="I5" s="27"/>
      <c r="J5" s="27"/>
      <c r="K5" s="27"/>
      <c r="L5" s="27"/>
      <c r="M5" s="26" t="s">
        <v>29</v>
      </c>
      <c r="N5" s="26"/>
      <c r="O5" s="26"/>
      <c r="P5" s="26"/>
      <c r="Q5" s="26"/>
      <c r="R5" s="28"/>
      <c r="S5" s="26"/>
      <c r="T5" s="88" t="str">
        <f ca="1">IF(AND('Inserimento dati'!$B$3=$H$2, TabellaCTE[[#This Row],[LUN]]="X"), "X",IF(AND('Inserimento dati'!$B$3=$I$2, TabellaCTE[[#This Row],[MAR]]="X"), "X", IF(AND('Inserimento dati'!$B$3=$J$2, TabellaCTE[[#This Row],[MER]]="X"), "X",IF(AND('Inserimento dati'!$B$3=$K$2, TabellaCTE[[#This Row],[GIO]]="X"), "X", IF(AND('Inserimento dati'!$B$3=$L$2, TabellaCTE[[#This Row],[VEN]]="X"), "X","")))))</f>
        <v/>
      </c>
      <c r="U5" s="89" t="str">
        <f t="shared" ca="1" si="1"/>
        <v/>
      </c>
      <c r="V5" s="32">
        <v>45996.437743055554</v>
      </c>
    </row>
    <row r="6" spans="1:22" s="23" customFormat="1" ht="23.25" hidden="1" x14ac:dyDescent="0.25">
      <c r="A6" s="24"/>
      <c r="B6" s="24" t="str">
        <f t="shared" si="0"/>
        <v>X</v>
      </c>
      <c r="C6" s="24" t="str">
        <f>IF(OR(TabellaCTE[[#This Row],[LUN]]="X",TabellaCTE[[#This Row],[MAR]]="X",TabellaCTE[[#This Row],[MER]]="X",TabellaCTE[[#This Row],[GIO]]="X",TabellaCTE[[#This Row],[VEN]]="X",),"X","")</f>
        <v/>
      </c>
      <c r="D6" s="25" t="s">
        <v>3245</v>
      </c>
      <c r="E6" s="26" t="s">
        <v>3251</v>
      </c>
      <c r="F6" s="26">
        <v>2000</v>
      </c>
      <c r="G6" s="26" t="s">
        <v>3252</v>
      </c>
      <c r="H6" s="27"/>
      <c r="I6" s="27"/>
      <c r="J6" s="27"/>
      <c r="K6" s="27"/>
      <c r="L6" s="27"/>
      <c r="M6" s="26" t="s">
        <v>29</v>
      </c>
      <c r="N6" s="26"/>
      <c r="O6" s="26"/>
      <c r="P6" s="26"/>
      <c r="Q6" s="26"/>
      <c r="R6" s="28"/>
      <c r="S6" s="26"/>
      <c r="T6" s="88" t="str">
        <f ca="1">IF(AND('Inserimento dati'!$B$3=$H$2, TabellaCTE[[#This Row],[LUN]]="X"), "X",IF(AND('Inserimento dati'!$B$3=$I$2, TabellaCTE[[#This Row],[MAR]]="X"), "X", IF(AND('Inserimento dati'!$B$3=$J$2, TabellaCTE[[#This Row],[MER]]="X"), "X",IF(AND('Inserimento dati'!$B$3=$K$2, TabellaCTE[[#This Row],[GIO]]="X"), "X", IF(AND('Inserimento dati'!$B$3=$L$2, TabellaCTE[[#This Row],[VEN]]="X"), "X","")))))</f>
        <v/>
      </c>
      <c r="U6" s="89" t="str">
        <f t="shared" ca="1" si="1"/>
        <v/>
      </c>
      <c r="V6" s="45">
        <v>45951.914548611108</v>
      </c>
    </row>
    <row r="7" spans="1:22" s="23" customFormat="1" ht="23.25" hidden="1" x14ac:dyDescent="0.25">
      <c r="A7" s="24"/>
      <c r="B7" s="24" t="str">
        <f t="shared" si="0"/>
        <v>X</v>
      </c>
      <c r="C7" s="24" t="str">
        <f>IF(OR(TabellaCTE[[#This Row],[LUN]]="X",TabellaCTE[[#This Row],[MAR]]="X",TabellaCTE[[#This Row],[MER]]="X",TabellaCTE[[#This Row],[GIO]]="X",TabellaCTE[[#This Row],[VEN]]="X",),"X","")</f>
        <v/>
      </c>
      <c r="D7" s="25" t="s">
        <v>3245</v>
      </c>
      <c r="E7" s="26" t="s">
        <v>3253</v>
      </c>
      <c r="F7" s="26">
        <v>2600</v>
      </c>
      <c r="G7" s="26" t="s">
        <v>3254</v>
      </c>
      <c r="H7" s="27"/>
      <c r="I7" s="27"/>
      <c r="J7" s="27"/>
      <c r="K7" s="27"/>
      <c r="L7" s="27"/>
      <c r="M7" s="26" t="s">
        <v>29</v>
      </c>
      <c r="N7" s="26"/>
      <c r="O7" s="26"/>
      <c r="P7" s="26"/>
      <c r="Q7" s="26" t="s">
        <v>3255</v>
      </c>
      <c r="R7" s="28">
        <v>45720</v>
      </c>
      <c r="S7" s="26" t="s">
        <v>44</v>
      </c>
      <c r="T7" s="88" t="str">
        <f ca="1">IF(AND('Inserimento dati'!$B$3=$H$2, TabellaCTE[[#This Row],[LUN]]="X"), "X",IF(AND('Inserimento dati'!$B$3=$I$2, TabellaCTE[[#This Row],[MAR]]="X"), "X", IF(AND('Inserimento dati'!$B$3=$J$2, TabellaCTE[[#This Row],[MER]]="X"), "X",IF(AND('Inserimento dati'!$B$3=$K$2, TabellaCTE[[#This Row],[GIO]]="X"), "X", IF(AND('Inserimento dati'!$B$3=$L$2, TabellaCTE[[#This Row],[VEN]]="X"), "X","")))))</f>
        <v/>
      </c>
      <c r="U7" s="89" t="str">
        <f t="shared" ca="1" si="1"/>
        <v/>
      </c>
      <c r="V7" s="45">
        <v>45951.914502314816</v>
      </c>
    </row>
    <row r="8" spans="1:22" s="23" customFormat="1" ht="30" hidden="1" x14ac:dyDescent="0.25">
      <c r="A8" s="24"/>
      <c r="B8" s="24" t="str">
        <f t="shared" si="0"/>
        <v>X</v>
      </c>
      <c r="C8" s="24" t="str">
        <f>IF(OR(TabellaCTE[[#This Row],[LUN]]="X",TabellaCTE[[#This Row],[MAR]]="X",TabellaCTE[[#This Row],[MER]]="X",TabellaCTE[[#This Row],[GIO]]="X",TabellaCTE[[#This Row],[VEN]]="X",),"X","")</f>
        <v/>
      </c>
      <c r="D8" s="25" t="s">
        <v>3245</v>
      </c>
      <c r="E8" s="26" t="s">
        <v>3256</v>
      </c>
      <c r="F8" s="26">
        <v>2600</v>
      </c>
      <c r="G8" s="26" t="s">
        <v>3257</v>
      </c>
      <c r="H8" s="27"/>
      <c r="I8" s="27"/>
      <c r="J8" s="27"/>
      <c r="K8" s="27"/>
      <c r="L8" s="27"/>
      <c r="M8" s="26" t="s">
        <v>29</v>
      </c>
      <c r="N8" s="26"/>
      <c r="O8" s="26"/>
      <c r="P8" s="26"/>
      <c r="Q8" s="26" t="s">
        <v>3258</v>
      </c>
      <c r="R8" s="28">
        <v>45716</v>
      </c>
      <c r="S8" s="26" t="s">
        <v>3259</v>
      </c>
      <c r="T8" s="88" t="str">
        <f ca="1">IF(AND('Inserimento dati'!$B$3=$H$2, TabellaCTE[[#This Row],[LUN]]="X"), "X",IF(AND('Inserimento dati'!$B$3=$I$2, TabellaCTE[[#This Row],[MAR]]="X"), "X", IF(AND('Inserimento dati'!$B$3=$J$2, TabellaCTE[[#This Row],[MER]]="X"), "X",IF(AND('Inserimento dati'!$B$3=$K$2, TabellaCTE[[#This Row],[GIO]]="X"), "X", IF(AND('Inserimento dati'!$B$3=$L$2, TabellaCTE[[#This Row],[VEN]]="X"), "X","")))))</f>
        <v/>
      </c>
      <c r="U8" s="90" t="str">
        <f t="shared" ca="1" si="1"/>
        <v/>
      </c>
      <c r="V8" s="45">
        <v>45951.914467592593</v>
      </c>
    </row>
    <row r="9" spans="1:22" s="23" customFormat="1" ht="23.25" hidden="1" x14ac:dyDescent="0.25">
      <c r="A9" s="24"/>
      <c r="B9" s="24" t="str">
        <f t="shared" si="0"/>
        <v>X</v>
      </c>
      <c r="C9" s="24" t="str">
        <f>IF(OR(TabellaCTE[[#This Row],[LUN]]="X",TabellaCTE[[#This Row],[MAR]]="X",TabellaCTE[[#This Row],[MER]]="X",TabellaCTE[[#This Row],[GIO]]="X",TabellaCTE[[#This Row],[VEN]]="X",),"X","")</f>
        <v/>
      </c>
      <c r="D9" s="25" t="s">
        <v>3245</v>
      </c>
      <c r="E9" s="26" t="s">
        <v>3260</v>
      </c>
      <c r="F9" s="26">
        <v>2000</v>
      </c>
      <c r="G9" s="26" t="s">
        <v>3261</v>
      </c>
      <c r="H9" s="27"/>
      <c r="I9" s="27"/>
      <c r="J9" s="27"/>
      <c r="K9" s="27"/>
      <c r="L9" s="27"/>
      <c r="M9" s="26" t="s">
        <v>29</v>
      </c>
      <c r="N9" s="26"/>
      <c r="O9" s="26"/>
      <c r="P9" s="26"/>
      <c r="Q9" s="26"/>
      <c r="R9" s="28"/>
      <c r="S9" s="28"/>
      <c r="T9" s="88" t="str">
        <f ca="1">IF(AND('Inserimento dati'!$B$3=$H$2, TabellaCTE[[#This Row],[LUN]]="X"), "X",IF(AND('Inserimento dati'!$B$3=$I$2, TabellaCTE[[#This Row],[MAR]]="X"), "X", IF(AND('Inserimento dati'!$B$3=$J$2, TabellaCTE[[#This Row],[MER]]="X"), "X",IF(AND('Inserimento dati'!$B$3=$K$2, TabellaCTE[[#This Row],[GIO]]="X"), "X", IF(AND('Inserimento dati'!$B$3=$L$2, TabellaCTE[[#This Row],[VEN]]="X"), "X","")))))</f>
        <v/>
      </c>
      <c r="U9" s="90" t="str">
        <f t="shared" ca="1" si="1"/>
        <v/>
      </c>
      <c r="V9" s="45">
        <v>45934.685706018521</v>
      </c>
    </row>
    <row r="10" spans="1:22" s="23" customFormat="1" ht="30" hidden="1" x14ac:dyDescent="0.25">
      <c r="A10" s="24"/>
      <c r="B10" s="24" t="str">
        <f t="shared" si="0"/>
        <v>X</v>
      </c>
      <c r="C10" s="24" t="str">
        <f>IF(OR(TabellaCTE[[#This Row],[LUN]]="X",TabellaCTE[[#This Row],[MAR]]="X",TabellaCTE[[#This Row],[MER]]="X",TabellaCTE[[#This Row],[GIO]]="X",TabellaCTE[[#This Row],[VEN]]="X",),"X","")</f>
        <v/>
      </c>
      <c r="D10" s="25" t="s">
        <v>3245</v>
      </c>
      <c r="E10" s="26" t="s">
        <v>3262</v>
      </c>
      <c r="F10" s="26" t="s">
        <v>3263</v>
      </c>
      <c r="G10" s="26" t="s">
        <v>3264</v>
      </c>
      <c r="H10" s="27"/>
      <c r="I10" s="27"/>
      <c r="J10" s="27"/>
      <c r="K10" s="27"/>
      <c r="L10" s="27"/>
      <c r="M10" s="26" t="s">
        <v>29</v>
      </c>
      <c r="N10" s="26"/>
      <c r="O10" s="26"/>
      <c r="P10" s="26"/>
      <c r="Q10" s="26" t="s">
        <v>3265</v>
      </c>
      <c r="R10" s="28">
        <v>45685</v>
      </c>
      <c r="S10" s="28" t="s">
        <v>3259</v>
      </c>
      <c r="T10" s="88" t="str">
        <f ca="1">IF(AND('Inserimento dati'!$B$3=$H$2, TabellaCTE[[#This Row],[LUN]]="X"), "X",IF(AND('Inserimento dati'!$B$3=$I$2, TabellaCTE[[#This Row],[MAR]]="X"), "X", IF(AND('Inserimento dati'!$B$3=$J$2, TabellaCTE[[#This Row],[MER]]="X"), "X",IF(AND('Inserimento dati'!$B$3=$K$2, TabellaCTE[[#This Row],[GIO]]="X"), "X", IF(AND('Inserimento dati'!$B$3=$L$2, TabellaCTE[[#This Row],[VEN]]="X"), "X","")))))</f>
        <v/>
      </c>
      <c r="U10" s="90" t="str">
        <f t="shared" ca="1" si="1"/>
        <v/>
      </c>
      <c r="V10" s="45">
        <v>45934.685682870368</v>
      </c>
    </row>
    <row r="11" spans="1:22" s="23" customFormat="1" ht="23.25" hidden="1" x14ac:dyDescent="0.25">
      <c r="A11" s="24"/>
      <c r="B11" s="24" t="str">
        <f t="shared" si="0"/>
        <v>X</v>
      </c>
      <c r="C11" s="24" t="str">
        <f>IF(OR(TabellaCTE[[#This Row],[LUN]]="X",TabellaCTE[[#This Row],[MAR]]="X",TabellaCTE[[#This Row],[MER]]="X",TabellaCTE[[#This Row],[GIO]]="X",TabellaCTE[[#This Row],[VEN]]="X",),"X","")</f>
        <v/>
      </c>
      <c r="D11" s="25" t="s">
        <v>3245</v>
      </c>
      <c r="E11" s="26" t="s">
        <v>3266</v>
      </c>
      <c r="F11" s="26">
        <v>2000</v>
      </c>
      <c r="G11" s="26" t="s">
        <v>3267</v>
      </c>
      <c r="H11" s="27"/>
      <c r="I11" s="27"/>
      <c r="J11" s="27"/>
      <c r="K11" s="27"/>
      <c r="L11" s="27"/>
      <c r="M11" s="26" t="s">
        <v>29</v>
      </c>
      <c r="N11" s="26"/>
      <c r="O11" s="26"/>
      <c r="P11" s="26"/>
      <c r="Q11" s="26"/>
      <c r="R11" s="28"/>
      <c r="S11" s="28"/>
      <c r="T11" s="88" t="str">
        <f ca="1">IF(AND('Inserimento dati'!$B$3=$H$2, TabellaCTE[[#This Row],[LUN]]="X"), "X",IF(AND('Inserimento dati'!$B$3=$I$2, TabellaCTE[[#This Row],[MAR]]="X"), "X", IF(AND('Inserimento dati'!$B$3=$J$2, TabellaCTE[[#This Row],[MER]]="X"), "X",IF(AND('Inserimento dati'!$B$3=$K$2, TabellaCTE[[#This Row],[GIO]]="X"), "X", IF(AND('Inserimento dati'!$B$3=$L$2, TabellaCTE[[#This Row],[VEN]]="X"), "X","")))))</f>
        <v/>
      </c>
      <c r="U11" s="90" t="str">
        <f t="shared" ca="1" si="1"/>
        <v/>
      </c>
      <c r="V11" s="45">
        <v>45934.685659722221</v>
      </c>
    </row>
    <row r="12" spans="1:22" s="23" customFormat="1" ht="30" hidden="1" x14ac:dyDescent="0.25">
      <c r="A12" s="24"/>
      <c r="B12" s="24" t="str">
        <f t="shared" si="0"/>
        <v>X</v>
      </c>
      <c r="C12" s="24" t="str">
        <f>IF(OR(TabellaCTE[[#This Row],[LUN]]="X",TabellaCTE[[#This Row],[MAR]]="X",TabellaCTE[[#This Row],[MER]]="X",TabellaCTE[[#This Row],[GIO]]="X",TabellaCTE[[#This Row],[VEN]]="X",),"X","")</f>
        <v/>
      </c>
      <c r="D12" s="25" t="s">
        <v>3245</v>
      </c>
      <c r="E12" s="26" t="s">
        <v>3268</v>
      </c>
      <c r="F12" s="26">
        <v>2000</v>
      </c>
      <c r="G12" s="26" t="s">
        <v>3269</v>
      </c>
      <c r="H12" s="27"/>
      <c r="I12" s="27"/>
      <c r="J12" s="27"/>
      <c r="K12" s="27"/>
      <c r="L12" s="27"/>
      <c r="M12" s="26" t="s">
        <v>29</v>
      </c>
      <c r="N12" s="26"/>
      <c r="O12" s="26"/>
      <c r="P12" s="26"/>
      <c r="Q12" s="26"/>
      <c r="R12" s="28"/>
      <c r="S12" s="28"/>
      <c r="T12" s="88" t="str">
        <f ca="1">IF(AND('Inserimento dati'!$B$3=$H$2, TabellaCTE[[#This Row],[LUN]]="X"), "X",IF(AND('Inserimento dati'!$B$3=$I$2, TabellaCTE[[#This Row],[MAR]]="X"), "X", IF(AND('Inserimento dati'!$B$3=$J$2, TabellaCTE[[#This Row],[MER]]="X"), "X",IF(AND('Inserimento dati'!$B$3=$K$2, TabellaCTE[[#This Row],[GIO]]="X"), "X", IF(AND('Inserimento dati'!$B$3=$L$2, TabellaCTE[[#This Row],[VEN]]="X"), "X","")))))</f>
        <v/>
      </c>
      <c r="U12" s="90" t="str">
        <f t="shared" ca="1" si="1"/>
        <v/>
      </c>
      <c r="V12" s="45">
        <v>45934.685648148145</v>
      </c>
    </row>
    <row r="13" spans="1:22" s="23" customFormat="1" ht="23.25" hidden="1" x14ac:dyDescent="0.25">
      <c r="A13" s="24"/>
      <c r="B13" s="24" t="str">
        <f t="shared" si="0"/>
        <v>X</v>
      </c>
      <c r="C13" s="24" t="str">
        <f>IF(OR(TabellaCTE[[#This Row],[LUN]]="X",TabellaCTE[[#This Row],[MAR]]="X",TabellaCTE[[#This Row],[MER]]="X",TabellaCTE[[#This Row],[GIO]]="X",TabellaCTE[[#This Row],[VEN]]="X",),"X","")</f>
        <v/>
      </c>
      <c r="D13" s="25" t="s">
        <v>3245</v>
      </c>
      <c r="E13" s="26" t="s">
        <v>3270</v>
      </c>
      <c r="F13" s="26">
        <v>2000</v>
      </c>
      <c r="G13" s="26" t="s">
        <v>3271</v>
      </c>
      <c r="H13" s="27"/>
      <c r="I13" s="27"/>
      <c r="J13" s="27"/>
      <c r="K13" s="27"/>
      <c r="L13" s="27"/>
      <c r="M13" s="26" t="s">
        <v>29</v>
      </c>
      <c r="N13" s="26"/>
      <c r="O13" s="26"/>
      <c r="P13" s="26"/>
      <c r="Q13" s="26" t="s">
        <v>2628</v>
      </c>
      <c r="R13" s="28"/>
      <c r="S13" s="28"/>
      <c r="T13" s="88" t="str">
        <f ca="1">IF(AND('Inserimento dati'!$B$3=$H$2, TabellaCTE[[#This Row],[LUN]]="X"), "X",IF(AND('Inserimento dati'!$B$3=$I$2, TabellaCTE[[#This Row],[MAR]]="X"), "X", IF(AND('Inserimento dati'!$B$3=$J$2, TabellaCTE[[#This Row],[MER]]="X"), "X",IF(AND('Inserimento dati'!$B$3=$K$2, TabellaCTE[[#This Row],[GIO]]="X"), "X", IF(AND('Inserimento dati'!$B$3=$L$2, TabellaCTE[[#This Row],[VEN]]="X"), "X","")))))</f>
        <v/>
      </c>
      <c r="U13" s="90" t="str">
        <f t="shared" ca="1" si="1"/>
        <v/>
      </c>
      <c r="V13" s="45">
        <v>45934.685497685183</v>
      </c>
    </row>
    <row r="14" spans="1:22" ht="23.25" hidden="1" x14ac:dyDescent="0.25">
      <c r="A14" s="24"/>
      <c r="B14" s="24" t="str">
        <f t="shared" si="0"/>
        <v>X</v>
      </c>
      <c r="C14" s="24" t="str">
        <f>IF(OR(TabellaCTE[[#This Row],[LUN]]="X",TabellaCTE[[#This Row],[MAR]]="X",TabellaCTE[[#This Row],[MER]]="X",TabellaCTE[[#This Row],[GIO]]="X",TabellaCTE[[#This Row],[VEN]]="X",),"X","")</f>
        <v/>
      </c>
      <c r="D14" s="25" t="s">
        <v>3245</v>
      </c>
      <c r="E14" s="26" t="s">
        <v>3272</v>
      </c>
      <c r="F14" s="26" t="s">
        <v>3245</v>
      </c>
      <c r="G14" s="26" t="s">
        <v>3273</v>
      </c>
      <c r="H14" s="27"/>
      <c r="I14" s="27"/>
      <c r="J14" s="27"/>
      <c r="K14" s="27"/>
      <c r="L14" s="27"/>
      <c r="M14" s="26" t="s">
        <v>29</v>
      </c>
      <c r="N14" s="26"/>
      <c r="O14" s="26"/>
      <c r="P14" s="26"/>
      <c r="Q14" s="26" t="s">
        <v>2628</v>
      </c>
      <c r="R14" s="28"/>
      <c r="S14" s="28"/>
      <c r="T14" s="88" t="str">
        <f ca="1">IF(AND('Inserimento dati'!$B$3=$H$2, TabellaCTE[[#This Row],[LUN]]="X"), "X",IF(AND('Inserimento dati'!$B$3=$I$2, TabellaCTE[[#This Row],[MAR]]="X"), "X", IF(AND('Inserimento dati'!$B$3=$J$2, TabellaCTE[[#This Row],[MER]]="X"), "X",IF(AND('Inserimento dati'!$B$3=$K$2, TabellaCTE[[#This Row],[GIO]]="X"), "X", IF(AND('Inserimento dati'!$B$3=$L$2, TabellaCTE[[#This Row],[VEN]]="X"), "X","")))))</f>
        <v/>
      </c>
      <c r="U14" s="90" t="str">
        <f t="shared" ca="1" si="1"/>
        <v/>
      </c>
    </row>
    <row r="15" spans="1:22" ht="23.25" hidden="1" x14ac:dyDescent="0.25">
      <c r="A15" s="24"/>
      <c r="B15" s="24" t="str">
        <f t="shared" si="0"/>
        <v>X</v>
      </c>
      <c r="C15" s="24" t="str">
        <f>IF(OR(TabellaCTE[[#This Row],[LUN]]="X",TabellaCTE[[#This Row],[MAR]]="X",TabellaCTE[[#This Row],[MER]]="X",TabellaCTE[[#This Row],[GIO]]="X",TabellaCTE[[#This Row],[VEN]]="X",),"X","")</f>
        <v/>
      </c>
      <c r="D15" s="25" t="s">
        <v>3245</v>
      </c>
      <c r="E15" s="26" t="s">
        <v>3274</v>
      </c>
      <c r="F15" s="26">
        <v>2800</v>
      </c>
      <c r="G15" s="26" t="s">
        <v>3275</v>
      </c>
      <c r="H15" s="27"/>
      <c r="I15" s="27"/>
      <c r="J15" s="27"/>
      <c r="K15" s="27"/>
      <c r="L15" s="27"/>
      <c r="M15" s="26" t="s">
        <v>29</v>
      </c>
      <c r="N15" s="26"/>
      <c r="O15" s="26"/>
      <c r="P15" s="26"/>
      <c r="Q15" s="26" t="s">
        <v>2628</v>
      </c>
      <c r="R15" s="28"/>
      <c r="S15" s="28"/>
      <c r="T15" s="88" t="str">
        <f ca="1">IF(AND('Inserimento dati'!$B$3=$H$2, TabellaCTE[[#This Row],[LUN]]="X"), "X",IF(AND('Inserimento dati'!$B$3=$I$2, TabellaCTE[[#This Row],[MAR]]="X"), "X", IF(AND('Inserimento dati'!$B$3=$J$2, TabellaCTE[[#This Row],[MER]]="X"), "X",IF(AND('Inserimento dati'!$B$3=$K$2, TabellaCTE[[#This Row],[GIO]]="X"), "X", IF(AND('Inserimento dati'!$B$3=$L$2, TabellaCTE[[#This Row],[VEN]]="X"), "X","")))))</f>
        <v/>
      </c>
      <c r="U15" s="90" t="str">
        <f t="shared" ca="1" si="1"/>
        <v/>
      </c>
    </row>
    <row r="16" spans="1:22" ht="30" hidden="1" x14ac:dyDescent="0.25">
      <c r="A16" s="24"/>
      <c r="B16" s="24" t="str">
        <f t="shared" si="0"/>
        <v>X</v>
      </c>
      <c r="C16" s="24" t="str">
        <f>IF(OR(TabellaCTE[[#This Row],[LUN]]="X",TabellaCTE[[#This Row],[MAR]]="X",TabellaCTE[[#This Row],[MER]]="X",TabellaCTE[[#This Row],[GIO]]="X",TabellaCTE[[#This Row],[VEN]]="X",),"X","")</f>
        <v/>
      </c>
      <c r="D16" s="25" t="s">
        <v>3245</v>
      </c>
      <c r="E16" s="26" t="s">
        <v>3276</v>
      </c>
      <c r="F16" s="26">
        <v>2600</v>
      </c>
      <c r="G16" s="26" t="s">
        <v>3277</v>
      </c>
      <c r="H16" s="27"/>
      <c r="I16" s="27"/>
      <c r="J16" s="27"/>
      <c r="K16" s="27"/>
      <c r="L16" s="27"/>
      <c r="M16" s="26" t="s">
        <v>29</v>
      </c>
      <c r="N16" s="26"/>
      <c r="O16" s="26"/>
      <c r="P16" s="26"/>
      <c r="Q16" s="26"/>
      <c r="R16" s="28">
        <v>45638</v>
      </c>
      <c r="S16" s="28" t="s">
        <v>3259</v>
      </c>
      <c r="T16" s="24" t="str">
        <f ca="1">IF(AND('Inserimento dati'!$B$3=$H$2, TabellaCTE[[#This Row],[LUN]]="X"), "X",IF(AND('Inserimento dati'!$B$3=$I$2, TabellaCTE[[#This Row],[MAR]]="X"), "X", IF(AND('Inserimento dati'!$B$3=$J$2, TabellaCTE[[#This Row],[MER]]="X"), "X",IF(AND('Inserimento dati'!$B$3=$K$2, TabellaCTE[[#This Row],[GIO]]="X"), "X", IF(AND('Inserimento dati'!$B$3=$L$2, TabellaCTE[[#This Row],[VEN]]="X"), "X","")))))</f>
        <v/>
      </c>
      <c r="U16" s="90" t="str">
        <f t="shared" ca="1" si="1"/>
        <v/>
      </c>
    </row>
    <row r="17" spans="1:21" ht="30" hidden="1" x14ac:dyDescent="0.25">
      <c r="A17" s="24"/>
      <c r="B17" s="24" t="str">
        <f t="shared" si="0"/>
        <v>X</v>
      </c>
      <c r="C17" s="24" t="str">
        <f>IF(OR(TabellaCTE[[#This Row],[LUN]]="X",TabellaCTE[[#This Row],[MAR]]="X",TabellaCTE[[#This Row],[MER]]="X",TabellaCTE[[#This Row],[GIO]]="X",TabellaCTE[[#This Row],[VEN]]="X",),"X","")</f>
        <v/>
      </c>
      <c r="D17" s="25" t="s">
        <v>3245</v>
      </c>
      <c r="E17" s="26" t="s">
        <v>3278</v>
      </c>
      <c r="F17" s="26">
        <v>2600</v>
      </c>
      <c r="G17" s="26" t="s">
        <v>3279</v>
      </c>
      <c r="H17" s="27"/>
      <c r="I17" s="27"/>
      <c r="J17" s="27"/>
      <c r="K17" s="27"/>
      <c r="L17" s="27"/>
      <c r="M17" s="26" t="s">
        <v>29</v>
      </c>
      <c r="N17" s="26"/>
      <c r="O17" s="26"/>
      <c r="P17" s="26"/>
      <c r="Q17" s="26" t="s">
        <v>3280</v>
      </c>
      <c r="R17" s="28">
        <v>45637</v>
      </c>
      <c r="S17" s="28" t="s">
        <v>3259</v>
      </c>
      <c r="T17" s="24" t="str">
        <f ca="1">IF(AND('Inserimento dati'!$B$3=$H$2, TabellaCTE[[#This Row],[LUN]]="X"), "X",IF(AND('Inserimento dati'!$B$3=$I$2, TabellaCTE[[#This Row],[MAR]]="X"), "X", IF(AND('Inserimento dati'!$B$3=$J$2, TabellaCTE[[#This Row],[MER]]="X"), "X",IF(AND('Inserimento dati'!$B$3=$K$2, TabellaCTE[[#This Row],[GIO]]="X"), "X", IF(AND('Inserimento dati'!$B$3=$L$2, TabellaCTE[[#This Row],[VEN]]="X"), "X","")))))</f>
        <v/>
      </c>
      <c r="U17" s="90" t="str">
        <f t="shared" ca="1" si="1"/>
        <v/>
      </c>
    </row>
    <row r="18" spans="1:21" ht="23.25" hidden="1" x14ac:dyDescent="0.25">
      <c r="A18" s="24"/>
      <c r="B18" s="24" t="str">
        <f t="shared" si="0"/>
        <v>X</v>
      </c>
      <c r="C18" s="24" t="str">
        <f>IF(OR(TabellaCTE[[#This Row],[LUN]]="X",TabellaCTE[[#This Row],[MAR]]="X",TabellaCTE[[#This Row],[MER]]="X",TabellaCTE[[#This Row],[GIO]]="X",TabellaCTE[[#This Row],[VEN]]="X",),"X","")</f>
        <v/>
      </c>
      <c r="D18" s="25" t="s">
        <v>3245</v>
      </c>
      <c r="E18" s="26" t="s">
        <v>3281</v>
      </c>
      <c r="F18" s="26" t="s">
        <v>3263</v>
      </c>
      <c r="G18" s="26" t="s">
        <v>3282</v>
      </c>
      <c r="H18" s="27"/>
      <c r="I18" s="27"/>
      <c r="J18" s="27"/>
      <c r="K18" s="27"/>
      <c r="L18" s="27"/>
      <c r="M18" s="26" t="s">
        <v>29</v>
      </c>
      <c r="N18" s="26"/>
      <c r="O18" s="26"/>
      <c r="P18" s="26"/>
      <c r="Q18" s="26"/>
      <c r="R18" s="28"/>
      <c r="S18" s="28"/>
      <c r="T18" s="24" t="str">
        <f ca="1">IF(AND('Inserimento dati'!$B$3=$H$2, TabellaCTE[[#This Row],[LUN]]="X"), "X",IF(AND('Inserimento dati'!$B$3=$I$2, TabellaCTE[[#This Row],[MAR]]="X"), "X", IF(AND('Inserimento dati'!$B$3=$J$2, TabellaCTE[[#This Row],[MER]]="X"), "X",IF(AND('Inserimento dati'!$B$3=$K$2, TabellaCTE[[#This Row],[GIO]]="X"), "X", IF(AND('Inserimento dati'!$B$3=$L$2, TabellaCTE[[#This Row],[VEN]]="X"), "X","")))))</f>
        <v/>
      </c>
      <c r="U18" s="90" t="str">
        <f t="shared" ca="1" si="1"/>
        <v/>
      </c>
    </row>
    <row r="19" spans="1:21" ht="23.25" hidden="1" x14ac:dyDescent="0.25">
      <c r="A19" s="24"/>
      <c r="B19" s="24" t="str">
        <f t="shared" si="0"/>
        <v>X</v>
      </c>
      <c r="C19" s="24" t="str">
        <f>IF(OR(TabellaCTE[[#This Row],[LUN]]="X",TabellaCTE[[#This Row],[MAR]]="X",TabellaCTE[[#This Row],[MER]]="X",TabellaCTE[[#This Row],[GIO]]="X",TabellaCTE[[#This Row],[VEN]]="X",),"X","")</f>
        <v/>
      </c>
      <c r="D19" s="25" t="s">
        <v>3245</v>
      </c>
      <c r="E19" s="26" t="s">
        <v>3283</v>
      </c>
      <c r="F19" s="26" t="s">
        <v>3263</v>
      </c>
      <c r="G19" s="26" t="s">
        <v>3284</v>
      </c>
      <c r="H19" s="27"/>
      <c r="I19" s="27"/>
      <c r="J19" s="27"/>
      <c r="K19" s="27"/>
      <c r="L19" s="27"/>
      <c r="M19" s="26" t="s">
        <v>29</v>
      </c>
      <c r="N19" s="26"/>
      <c r="O19" s="26"/>
      <c r="P19" s="26"/>
      <c r="Q19" s="26"/>
      <c r="R19" s="28"/>
      <c r="S19" s="28"/>
      <c r="T19" s="24" t="str">
        <f ca="1">IF(AND('Inserimento dati'!$B$3=$H$2, TabellaCTE[[#This Row],[LUN]]="X"), "X",IF(AND('Inserimento dati'!$B$3=$I$2, TabellaCTE[[#This Row],[MAR]]="X"), "X", IF(AND('Inserimento dati'!$B$3=$J$2, TabellaCTE[[#This Row],[MER]]="X"), "X",IF(AND('Inserimento dati'!$B$3=$K$2, TabellaCTE[[#This Row],[GIO]]="X"), "X", IF(AND('Inserimento dati'!$B$3=$L$2, TabellaCTE[[#This Row],[VEN]]="X"), "X","")))))</f>
        <v/>
      </c>
      <c r="U19" s="90" t="str">
        <f t="shared" ca="1" si="1"/>
        <v/>
      </c>
    </row>
    <row r="20" spans="1:21" ht="23.25" hidden="1" x14ac:dyDescent="0.25">
      <c r="A20" s="24"/>
      <c r="B20" s="24" t="str">
        <f t="shared" si="0"/>
        <v>X</v>
      </c>
      <c r="C20" s="24" t="str">
        <f>IF(OR(TabellaCTE[[#This Row],[LUN]]="X",TabellaCTE[[#This Row],[MAR]]="X",TabellaCTE[[#This Row],[MER]]="X",TabellaCTE[[#This Row],[GIO]]="X",TabellaCTE[[#This Row],[VEN]]="X",),"X","")</f>
        <v/>
      </c>
      <c r="D20" s="25" t="s">
        <v>3245</v>
      </c>
      <c r="E20" s="26" t="s">
        <v>3285</v>
      </c>
      <c r="F20" s="26" t="s">
        <v>3263</v>
      </c>
      <c r="G20" s="26" t="s">
        <v>3286</v>
      </c>
      <c r="H20" s="27"/>
      <c r="I20" s="27"/>
      <c r="J20" s="27"/>
      <c r="K20" s="27"/>
      <c r="L20" s="27"/>
      <c r="M20" s="26" t="s">
        <v>29</v>
      </c>
      <c r="N20" s="26"/>
      <c r="O20" s="26"/>
      <c r="P20" s="26"/>
      <c r="Q20" s="26"/>
      <c r="R20" s="28"/>
      <c r="S20" s="28"/>
      <c r="T20" s="24" t="str">
        <f ca="1">IF(AND('Inserimento dati'!$B$3=$H$2, TabellaCTE[[#This Row],[LUN]]="X"), "X",IF(AND('Inserimento dati'!$B$3=$I$2, TabellaCTE[[#This Row],[MAR]]="X"), "X", IF(AND('Inserimento dati'!$B$3=$J$2, TabellaCTE[[#This Row],[MER]]="X"), "X",IF(AND('Inserimento dati'!$B$3=$K$2, TabellaCTE[[#This Row],[GIO]]="X"), "X", IF(AND('Inserimento dati'!$B$3=$L$2, TabellaCTE[[#This Row],[VEN]]="X"), "X","")))))</f>
        <v/>
      </c>
      <c r="U20" s="90" t="str">
        <f t="shared" ca="1" si="1"/>
        <v/>
      </c>
    </row>
    <row r="21" spans="1:21" ht="30" hidden="1" x14ac:dyDescent="0.25">
      <c r="A21" s="24"/>
      <c r="B21" s="24" t="str">
        <f t="shared" si="0"/>
        <v>X</v>
      </c>
      <c r="C21" s="24" t="str">
        <f>IF(OR(TabellaCTE[[#This Row],[LUN]]="X",TabellaCTE[[#This Row],[MAR]]="X",TabellaCTE[[#This Row],[MER]]="X",TabellaCTE[[#This Row],[GIO]]="X",TabellaCTE[[#This Row],[VEN]]="X",),"X","")</f>
        <v/>
      </c>
      <c r="D21" s="25" t="s">
        <v>3245</v>
      </c>
      <c r="E21" s="26" t="s">
        <v>3287</v>
      </c>
      <c r="F21" s="26" t="s">
        <v>3263</v>
      </c>
      <c r="G21" s="26" t="s">
        <v>3288</v>
      </c>
      <c r="H21" s="27"/>
      <c r="I21" s="27"/>
      <c r="J21" s="27"/>
      <c r="K21" s="27"/>
      <c r="L21" s="27"/>
      <c r="M21" s="26" t="s">
        <v>29</v>
      </c>
      <c r="N21" s="26"/>
      <c r="O21" s="26"/>
      <c r="P21" s="26"/>
      <c r="Q21" s="26"/>
      <c r="R21" s="28"/>
      <c r="S21" s="28"/>
      <c r="T21" s="24" t="str">
        <f ca="1">IF(AND('Inserimento dati'!$B$3=$H$2, TabellaCTE[[#This Row],[LUN]]="X"), "X",IF(AND('Inserimento dati'!$B$3=$I$2, TabellaCTE[[#This Row],[MAR]]="X"), "X", IF(AND('Inserimento dati'!$B$3=$J$2, TabellaCTE[[#This Row],[MER]]="X"), "X",IF(AND('Inserimento dati'!$B$3=$K$2, TabellaCTE[[#This Row],[GIO]]="X"), "X", IF(AND('Inserimento dati'!$B$3=$L$2, TabellaCTE[[#This Row],[VEN]]="X"), "X","")))))</f>
        <v/>
      </c>
      <c r="U21" s="90" t="str">
        <f t="shared" ca="1" si="1"/>
        <v/>
      </c>
    </row>
    <row r="22" spans="1:21" ht="23.25" hidden="1" x14ac:dyDescent="0.25">
      <c r="A22" s="24"/>
      <c r="B22" s="24" t="str">
        <f t="shared" si="0"/>
        <v>X</v>
      </c>
      <c r="C22" s="24" t="str">
        <f>IF(OR(TabellaCTE[[#This Row],[LUN]]="X",TabellaCTE[[#This Row],[MAR]]="X",TabellaCTE[[#This Row],[MER]]="X",TabellaCTE[[#This Row],[GIO]]="X",TabellaCTE[[#This Row],[VEN]]="X",),"X","")</f>
        <v/>
      </c>
      <c r="D22" s="25" t="s">
        <v>3245</v>
      </c>
      <c r="E22" s="26" t="s">
        <v>3289</v>
      </c>
      <c r="F22" s="26" t="s">
        <v>3263</v>
      </c>
      <c r="G22" s="26" t="s">
        <v>3290</v>
      </c>
      <c r="H22" s="27"/>
      <c r="I22" s="27"/>
      <c r="J22" s="27"/>
      <c r="K22" s="27"/>
      <c r="L22" s="27"/>
      <c r="M22" s="26" t="s">
        <v>29</v>
      </c>
      <c r="N22" s="26"/>
      <c r="O22" s="26"/>
      <c r="P22" s="26"/>
      <c r="Q22" s="26"/>
      <c r="R22" s="28"/>
      <c r="S22" s="28"/>
      <c r="T22" s="24" t="str">
        <f ca="1">IF(AND('Inserimento dati'!$B$3=$H$2, TabellaCTE[[#This Row],[LUN]]="X"), "X",IF(AND('Inserimento dati'!$B$3=$I$2, TabellaCTE[[#This Row],[MAR]]="X"), "X", IF(AND('Inserimento dati'!$B$3=$J$2, TabellaCTE[[#This Row],[MER]]="X"), "X",IF(AND('Inserimento dati'!$B$3=$K$2, TabellaCTE[[#This Row],[GIO]]="X"), "X", IF(AND('Inserimento dati'!$B$3=$L$2, TabellaCTE[[#This Row],[VEN]]="X"), "X","")))))</f>
        <v/>
      </c>
      <c r="U22" s="90" t="str">
        <f t="shared" ca="1" si="1"/>
        <v/>
      </c>
    </row>
    <row r="23" spans="1:21" ht="30" hidden="1" x14ac:dyDescent="0.25">
      <c r="A23" s="24"/>
      <c r="B23" s="24" t="str">
        <f t="shared" si="0"/>
        <v>X</v>
      </c>
      <c r="C23" s="24" t="str">
        <f>IF(OR(TabellaCTE[[#This Row],[LUN]]="X",TabellaCTE[[#This Row],[MAR]]="X",TabellaCTE[[#This Row],[MER]]="X",TabellaCTE[[#This Row],[GIO]]="X",TabellaCTE[[#This Row],[VEN]]="X",),"X","")</f>
        <v/>
      </c>
      <c r="D23" s="25" t="s">
        <v>3245</v>
      </c>
      <c r="E23" s="26" t="s">
        <v>3291</v>
      </c>
      <c r="F23" s="26">
        <v>2600</v>
      </c>
      <c r="G23" s="26" t="s">
        <v>3292</v>
      </c>
      <c r="H23" s="27"/>
      <c r="I23" s="27"/>
      <c r="J23" s="27"/>
      <c r="K23" s="27"/>
      <c r="L23" s="27"/>
      <c r="M23" s="26" t="s">
        <v>29</v>
      </c>
      <c r="N23" s="26"/>
      <c r="O23" s="26"/>
      <c r="P23" s="26"/>
      <c r="Q23" s="26" t="s">
        <v>3293</v>
      </c>
      <c r="R23" s="28">
        <v>45813</v>
      </c>
      <c r="S23" s="26" t="s">
        <v>3294</v>
      </c>
      <c r="T23" s="24" t="str">
        <f ca="1">IF(AND('Inserimento dati'!$B$3=$H$2, TabellaCTE[[#This Row],[LUN]]="X"), "X",IF(AND('Inserimento dati'!$B$3=$I$2, TabellaCTE[[#This Row],[MAR]]="X"), "X", IF(AND('Inserimento dati'!$B$3=$J$2, TabellaCTE[[#This Row],[MER]]="X"), "X",IF(AND('Inserimento dati'!$B$3=$K$2, TabellaCTE[[#This Row],[GIO]]="X"), "X", IF(AND('Inserimento dati'!$B$3=$L$2, TabellaCTE[[#This Row],[VEN]]="X"), "X","")))))</f>
        <v/>
      </c>
      <c r="U23" s="90" t="str">
        <f t="shared" ca="1" si="1"/>
        <v/>
      </c>
    </row>
    <row r="24" spans="1:21" ht="30" hidden="1" x14ac:dyDescent="0.25">
      <c r="A24" s="24"/>
      <c r="B24" s="24" t="str">
        <f t="shared" si="0"/>
        <v>X</v>
      </c>
      <c r="C24" s="24" t="str">
        <f>IF(OR(TabellaCTE[[#This Row],[LUN]]="X",TabellaCTE[[#This Row],[MAR]]="X",TabellaCTE[[#This Row],[MER]]="X",TabellaCTE[[#This Row],[GIO]]="X",TabellaCTE[[#This Row],[VEN]]="X",),"X","")</f>
        <v/>
      </c>
      <c r="D24" s="25" t="s">
        <v>3245</v>
      </c>
      <c r="E24" s="26" t="s">
        <v>3295</v>
      </c>
      <c r="F24" s="26">
        <v>2600</v>
      </c>
      <c r="G24" s="26" t="s">
        <v>3296</v>
      </c>
      <c r="H24" s="27"/>
      <c r="I24" s="27"/>
      <c r="J24" s="27"/>
      <c r="K24" s="27"/>
      <c r="L24" s="27"/>
      <c r="M24" s="26" t="s">
        <v>29</v>
      </c>
      <c r="N24" s="26"/>
      <c r="O24" s="26"/>
      <c r="P24" s="26"/>
      <c r="Q24" s="26" t="s">
        <v>3297</v>
      </c>
      <c r="R24" s="28"/>
      <c r="S24" s="26"/>
      <c r="T24" s="35" t="str">
        <f ca="1">IF(AND('Inserimento dati'!$B$3=$H$2, TabellaCTE[[#This Row],[LUN]]="X"), "X",IF(AND('Inserimento dati'!$B$3=$I$2, TabellaCTE[[#This Row],[MAR]]="X"), "X", IF(AND('Inserimento dati'!$B$3=$J$2, TabellaCTE[[#This Row],[MER]]="X"), "X",IF(AND('Inserimento dati'!$B$3=$K$2, TabellaCTE[[#This Row],[GIO]]="X"), "X", IF(AND('Inserimento dati'!$B$3=$L$2, TabellaCTE[[#This Row],[VEN]]="X"), "X","")))))</f>
        <v/>
      </c>
      <c r="U24" s="90" t="str">
        <f t="shared" ca="1" si="1"/>
        <v/>
      </c>
    </row>
    <row r="25" spans="1:21" ht="30" hidden="1" x14ac:dyDescent="0.25">
      <c r="A25" s="24"/>
      <c r="B25" s="24" t="str">
        <f t="shared" si="0"/>
        <v>X</v>
      </c>
      <c r="C25" s="24" t="str">
        <f>IF(OR(TabellaCTE[[#This Row],[LUN]]="X",TabellaCTE[[#This Row],[MAR]]="X",TabellaCTE[[#This Row],[MER]]="X",TabellaCTE[[#This Row],[GIO]]="X",TabellaCTE[[#This Row],[VEN]]="X",),"X","")</f>
        <v/>
      </c>
      <c r="D25" s="25" t="s">
        <v>3245</v>
      </c>
      <c r="E25" s="26" t="s">
        <v>3298</v>
      </c>
      <c r="F25" s="26" t="s">
        <v>3263</v>
      </c>
      <c r="G25" s="26" t="s">
        <v>3299</v>
      </c>
      <c r="H25" s="27"/>
      <c r="I25" s="27"/>
      <c r="J25" s="27"/>
      <c r="K25" s="27"/>
      <c r="L25" s="27"/>
      <c r="M25" s="26" t="s">
        <v>29</v>
      </c>
      <c r="N25" s="26"/>
      <c r="O25" s="26"/>
      <c r="P25" s="26"/>
      <c r="Q25" s="26"/>
      <c r="R25" s="28"/>
      <c r="S25" s="26"/>
      <c r="T25" s="91" t="str">
        <f ca="1">IF(AND('Inserimento dati'!$B$3=$H$2, TabellaCTE[[#This Row],[LUN]]="X"), "X",IF(AND('Inserimento dati'!$B$3=$I$2, TabellaCTE[[#This Row],[MAR]]="X"), "X", IF(AND('Inserimento dati'!$B$3=$J$2, TabellaCTE[[#This Row],[MER]]="X"), "X",IF(AND('Inserimento dati'!$B$3=$K$2, TabellaCTE[[#This Row],[GIO]]="X"), "X", IF(AND('Inserimento dati'!$B$3=$L$2, TabellaCTE[[#This Row],[VEN]]="X"), "X","")))))</f>
        <v/>
      </c>
      <c r="U25" s="54"/>
    </row>
    <row r="26" spans="1:21" ht="23.25" hidden="1" x14ac:dyDescent="0.25">
      <c r="A26" s="24"/>
      <c r="B26" s="24" t="str">
        <f t="shared" si="0"/>
        <v>X</v>
      </c>
      <c r="C26" s="24" t="str">
        <f>IF(OR(TabellaCTE[[#This Row],[LUN]]="X",TabellaCTE[[#This Row],[MAR]]="X",TabellaCTE[[#This Row],[MER]]="X",TabellaCTE[[#This Row],[GIO]]="X",TabellaCTE[[#This Row],[VEN]]="X",),"X","")</f>
        <v/>
      </c>
      <c r="D26" s="25" t="s">
        <v>3245</v>
      </c>
      <c r="E26" s="26" t="s">
        <v>3300</v>
      </c>
      <c r="F26" s="26">
        <v>2000</v>
      </c>
      <c r="G26" s="26" t="s">
        <v>3301</v>
      </c>
      <c r="H26" s="27"/>
      <c r="I26" s="27"/>
      <c r="J26" s="27"/>
      <c r="K26" s="27"/>
      <c r="L26" s="27"/>
      <c r="M26" s="26" t="s">
        <v>631</v>
      </c>
      <c r="N26" s="26"/>
      <c r="O26" s="26"/>
      <c r="P26" s="26"/>
      <c r="Q26" s="26"/>
      <c r="R26" s="28"/>
      <c r="S26" s="26"/>
      <c r="T26" s="91" t="str">
        <f ca="1">IF(AND('Inserimento dati'!$B$3=$H$2, TabellaCTE[[#This Row],[LUN]]="X"), "X",IF(AND('Inserimento dati'!$B$3=$I$2, TabellaCTE[[#This Row],[MAR]]="X"), "X", IF(AND('Inserimento dati'!$B$3=$J$2, TabellaCTE[[#This Row],[MER]]="X"), "X",IF(AND('Inserimento dati'!$B$3=$K$2, TabellaCTE[[#This Row],[GIO]]="X"), "X", IF(AND('Inserimento dati'!$B$3=$L$2, TabellaCTE[[#This Row],[VEN]]="X"), "X","")))))</f>
        <v/>
      </c>
      <c r="U26" s="90"/>
    </row>
    <row r="27" spans="1:21" ht="45" hidden="1" x14ac:dyDescent="0.25">
      <c r="A27" s="24"/>
      <c r="B27" s="24" t="str">
        <f t="shared" si="0"/>
        <v>X</v>
      </c>
      <c r="C27" s="24" t="str">
        <f>IF(OR(TabellaCTE[[#This Row],[LUN]]="X",TabellaCTE[[#This Row],[MAR]]="X",TabellaCTE[[#This Row],[MER]]="X",TabellaCTE[[#This Row],[GIO]]="X",TabellaCTE[[#This Row],[VEN]]="X",),"X","")</f>
        <v/>
      </c>
      <c r="D27" s="25" t="s">
        <v>3245</v>
      </c>
      <c r="E27" s="26" t="s">
        <v>3302</v>
      </c>
      <c r="F27" s="26" t="s">
        <v>3263</v>
      </c>
      <c r="G27" s="26" t="s">
        <v>3303</v>
      </c>
      <c r="H27" s="27"/>
      <c r="I27" s="27"/>
      <c r="J27" s="27"/>
      <c r="K27" s="27"/>
      <c r="L27" s="27"/>
      <c r="M27" s="26" t="s">
        <v>631</v>
      </c>
      <c r="N27" s="26"/>
      <c r="O27" s="26"/>
      <c r="P27" s="26"/>
      <c r="Q27" s="26"/>
      <c r="R27" s="28"/>
      <c r="S27" s="26"/>
      <c r="T27" s="91" t="str">
        <f ca="1">IF(AND('Inserimento dati'!$B$3=$H$2, TabellaCTE[[#This Row],[LUN]]="X"), "X",IF(AND('Inserimento dati'!$B$3=$I$2, TabellaCTE[[#This Row],[MAR]]="X"), "X", IF(AND('Inserimento dati'!$B$3=$J$2, TabellaCTE[[#This Row],[MER]]="X"), "X",IF(AND('Inserimento dati'!$B$3=$K$2, TabellaCTE[[#This Row],[GIO]]="X"), "X", IF(AND('Inserimento dati'!$B$3=$L$2, TabellaCTE[[#This Row],[VEN]]="X"), "X","")))))</f>
        <v/>
      </c>
      <c r="U27" s="90"/>
    </row>
    <row r="28" spans="1:21" ht="30" hidden="1" x14ac:dyDescent="0.25">
      <c r="A28" s="24"/>
      <c r="B28" s="24" t="str">
        <f t="shared" si="0"/>
        <v>X</v>
      </c>
      <c r="C28" s="24" t="str">
        <f>IF(OR(TabellaCTE[[#This Row],[LUN]]="X",TabellaCTE[[#This Row],[MAR]]="X",TabellaCTE[[#This Row],[MER]]="X",TabellaCTE[[#This Row],[GIO]]="X",TabellaCTE[[#This Row],[VEN]]="X",),"X","")</f>
        <v/>
      </c>
      <c r="D28" s="25" t="s">
        <v>3245</v>
      </c>
      <c r="E28" s="26" t="s">
        <v>3304</v>
      </c>
      <c r="F28" s="26" t="s">
        <v>3263</v>
      </c>
      <c r="G28" s="26" t="s">
        <v>3305</v>
      </c>
      <c r="H28" s="27"/>
      <c r="I28" s="27"/>
      <c r="J28" s="27"/>
      <c r="K28" s="27"/>
      <c r="L28" s="27"/>
      <c r="M28" s="26" t="s">
        <v>631</v>
      </c>
      <c r="N28" s="26"/>
      <c r="O28" s="26"/>
      <c r="P28" s="26"/>
      <c r="Q28" s="26"/>
      <c r="R28" s="28"/>
      <c r="S28" s="26"/>
      <c r="T28" s="91" t="str">
        <f ca="1">IF(AND('Inserimento dati'!$B$3=$H$2, TabellaCTE[[#This Row],[LUN]]="X"), "X",IF(AND('Inserimento dati'!$B$3=$I$2, TabellaCTE[[#This Row],[MAR]]="X"), "X", IF(AND('Inserimento dati'!$B$3=$J$2, TabellaCTE[[#This Row],[MER]]="X"), "X",IF(AND('Inserimento dati'!$B$3=$K$2, TabellaCTE[[#This Row],[GIO]]="X"), "X", IF(AND('Inserimento dati'!$B$3=$L$2, TabellaCTE[[#This Row],[VEN]]="X"), "X","")))))</f>
        <v/>
      </c>
      <c r="U28" s="92" t="str">
        <f ca="1">IFERROR(MID(G28,_xlfn.AGGREGATE(15,6,(ROW(INDIRECT("1:"&amp;LEN(G28)-7)))/(ISNUMBER(--MID(G28,ROW(INDIRECT("1:"&amp;LEN(G28)-7)),8))),1),8),"")</f>
        <v/>
      </c>
    </row>
    <row r="29" spans="1:21" ht="30" hidden="1" x14ac:dyDescent="0.25">
      <c r="A29" s="24"/>
      <c r="B29" s="24" t="str">
        <f t="shared" si="0"/>
        <v>X</v>
      </c>
      <c r="C29" s="24" t="str">
        <f>IF(OR(TabellaCTE[[#This Row],[LUN]]="X",TabellaCTE[[#This Row],[MAR]]="X",TabellaCTE[[#This Row],[MER]]="X",TabellaCTE[[#This Row],[GIO]]="X",TabellaCTE[[#This Row],[VEN]]="X",),"X","")</f>
        <v/>
      </c>
      <c r="D29" s="25" t="s">
        <v>3245</v>
      </c>
      <c r="E29" s="26" t="s">
        <v>3306</v>
      </c>
      <c r="F29" s="26" t="s">
        <v>3263</v>
      </c>
      <c r="G29" s="26" t="s">
        <v>3299</v>
      </c>
      <c r="H29" s="27"/>
      <c r="I29" s="27"/>
      <c r="J29" s="27"/>
      <c r="K29" s="27"/>
      <c r="L29" s="27"/>
      <c r="M29" s="26" t="s">
        <v>631</v>
      </c>
      <c r="N29" s="26"/>
      <c r="O29" s="26"/>
      <c r="P29" s="26"/>
      <c r="Q29" s="26" t="s">
        <v>3307</v>
      </c>
      <c r="R29" s="28"/>
      <c r="S29" s="26"/>
      <c r="T29" s="30" t="str">
        <f ca="1">IF(AND('Inserimento dati'!$B$3=$H$2, TabellaCTE[[#This Row],[LUN]]="X"), "X",IF(AND('Inserimento dati'!$B$3=$I$2, TabellaCTE[[#This Row],[MAR]]="X"), "X", IF(AND('Inserimento dati'!$B$3=$J$2, TabellaCTE[[#This Row],[MER]]="X"), "X",IF(AND('Inserimento dati'!$B$3=$K$2, TabellaCTE[[#This Row],[GIO]]="X"), "X", IF(AND('Inserimento dati'!$B$3=$L$2, TabellaCTE[[#This Row],[VEN]]="X"), "X","")))))</f>
        <v/>
      </c>
      <c r="U29" s="93" t="str">
        <f ca="1">IFERROR(MID(G29,_xlfn.AGGREGATE(15,6,(ROW(INDIRECT("1:"&amp;LEN(G29)-7)))/(ISNUMBER(--MID(G29,ROW(INDIRECT("1:"&amp;LEN(G29)-7)),8))),1),8),"")</f>
        <v/>
      </c>
    </row>
    <row r="30" spans="1:21" ht="23.25" hidden="1" x14ac:dyDescent="0.25">
      <c r="A30" s="24"/>
      <c r="B30" s="24" t="str">
        <f t="shared" si="0"/>
        <v>X</v>
      </c>
      <c r="C30" s="24" t="str">
        <f>IF(OR(TabellaCTE[[#This Row],[LUN]]="X",TabellaCTE[[#This Row],[MAR]]="X",TabellaCTE[[#This Row],[MER]]="X",TabellaCTE[[#This Row],[GIO]]="X",TabellaCTE[[#This Row],[VEN]]="X",),"X","")</f>
        <v/>
      </c>
      <c r="D30" s="25" t="s">
        <v>3245</v>
      </c>
      <c r="E30" s="26" t="s">
        <v>3308</v>
      </c>
      <c r="F30" s="26" t="s">
        <v>3263</v>
      </c>
      <c r="G30" s="26" t="s">
        <v>3309</v>
      </c>
      <c r="H30" s="27"/>
      <c r="I30" s="27"/>
      <c r="J30" s="27"/>
      <c r="K30" s="27"/>
      <c r="L30" s="27"/>
      <c r="M30" s="26" t="s">
        <v>631</v>
      </c>
      <c r="N30" s="26"/>
      <c r="O30" s="26"/>
      <c r="P30" s="26"/>
      <c r="Q30" s="26"/>
      <c r="R30" s="28"/>
      <c r="S30" s="26"/>
      <c r="T30" s="91" t="str">
        <f ca="1">IF(AND('Inserimento dati'!$B$3=$H$2, TabellaCTE[[#This Row],[LUN]]="X"), "X",IF(AND('Inserimento dati'!$B$3=$I$2, TabellaCTE[[#This Row],[MAR]]="X"), "X", IF(AND('Inserimento dati'!$B$3=$J$2, TabellaCTE[[#This Row],[MER]]="X"), "X",IF(AND('Inserimento dati'!$B$3=$K$2, TabellaCTE[[#This Row],[GIO]]="X"), "X", IF(AND('Inserimento dati'!$B$3=$L$2, TabellaCTE[[#This Row],[VEN]]="X"), "X","")))))</f>
        <v/>
      </c>
      <c r="U30" s="54"/>
    </row>
    <row r="31" spans="1:21" ht="23.25" x14ac:dyDescent="0.25">
      <c r="A31" s="94"/>
      <c r="B31" s="94"/>
      <c r="C31" s="94"/>
      <c r="E31" s="87"/>
      <c r="F31" s="87" t="s">
        <v>1817</v>
      </c>
      <c r="G31" s="87"/>
      <c r="H31" s="95"/>
      <c r="I31" s="95"/>
      <c r="J31" s="95"/>
      <c r="K31" s="95"/>
      <c r="L31" s="96"/>
      <c r="M31" s="97"/>
      <c r="N31" s="98"/>
      <c r="O31" s="98"/>
      <c r="P31" s="98"/>
      <c r="Q31" s="98"/>
      <c r="R31" s="98"/>
      <c r="S31" s="98"/>
      <c r="T31" s="99"/>
    </row>
    <row r="35" spans="4:4" x14ac:dyDescent="0.25">
      <c r="D35" s="3"/>
    </row>
  </sheetData>
  <mergeCells count="2">
    <mergeCell ref="A1:D1"/>
    <mergeCell ref="N2:P2"/>
  </mergeCells>
  <conditionalFormatting sqref="E11:G30 M11:S30">
    <cfRule type="expression" dxfId="7834" priority="43">
      <formula>SEARCH("IN CORSO",$M11)&gt;0</formula>
    </cfRule>
    <cfRule type="expression" dxfId="7833" priority="44">
      <formula>SEARCH("CHIUSO",$M11)&gt;0</formula>
    </cfRule>
    <cfRule type="expression" dxfId="7832" priority="45">
      <formula>SEARCH("EMESSO",$M11)&gt;0</formula>
    </cfRule>
    <cfRule type="expression" dxfId="7831" priority="46">
      <formula>SEARCH("RICHIESTO",$M11)&gt;0</formula>
    </cfRule>
    <cfRule type="expression" dxfId="7830" priority="47">
      <formula>SEARCH("DA CHIUDERE",$M11)&gt;0</formula>
    </cfRule>
    <cfRule type="expression" dxfId="7829" priority="48">
      <formula>SEARCH("INTERROTTO",$M11)&gt;0</formula>
    </cfRule>
  </conditionalFormatting>
  <conditionalFormatting sqref="E10:G10 M10:S10">
    <cfRule type="expression" dxfId="7828" priority="37">
      <formula>SEARCH("IN CORSO",$M10)&gt;0</formula>
    </cfRule>
    <cfRule type="expression" dxfId="7827" priority="38">
      <formula>SEARCH("CHIUSO",$M10)&gt;0</formula>
    </cfRule>
    <cfRule type="expression" dxfId="7826" priority="39">
      <formula>SEARCH("EMESSO",$M10)&gt;0</formula>
    </cfRule>
    <cfRule type="expression" dxfId="7825" priority="40">
      <formula>SEARCH("RICHIESTO",$M10)&gt;0</formula>
    </cfRule>
    <cfRule type="expression" dxfId="7824" priority="41">
      <formula>SEARCH("DA CHIUDERE",$M10)&gt;0</formula>
    </cfRule>
    <cfRule type="expression" dxfId="7823" priority="42">
      <formula>SEARCH("INTERROTTO",$M10)&gt;0</formula>
    </cfRule>
  </conditionalFormatting>
  <conditionalFormatting sqref="E9:G9 M9:S9">
    <cfRule type="expression" dxfId="7822" priority="31">
      <formula>SEARCH("IN CORSO",$M9)&gt;0</formula>
    </cfRule>
    <cfRule type="expression" dxfId="7821" priority="32">
      <formula>SEARCH("CHIUSO",$M9)&gt;0</formula>
    </cfRule>
    <cfRule type="expression" dxfId="7820" priority="33">
      <formula>SEARCH("EMESSO",$M9)&gt;0</formula>
    </cfRule>
    <cfRule type="expression" dxfId="7819" priority="34">
      <formula>SEARCH("RICHIESTO",$M9)&gt;0</formula>
    </cfRule>
    <cfRule type="expression" dxfId="7818" priority="35">
      <formula>SEARCH("DA CHIUDERE",$M9)&gt;0</formula>
    </cfRule>
    <cfRule type="expression" dxfId="7817" priority="36">
      <formula>SEARCH("INTERROTTO",$M9)&gt;0</formula>
    </cfRule>
  </conditionalFormatting>
  <conditionalFormatting sqref="E8:G8 M8:S8">
    <cfRule type="expression" dxfId="7816" priority="25">
      <formula>SEARCH("IN CORSO",$M8)&gt;0</formula>
    </cfRule>
    <cfRule type="expression" dxfId="7815" priority="26">
      <formula>SEARCH("CHIUSO",$M8)&gt;0</formula>
    </cfRule>
    <cfRule type="expression" dxfId="7814" priority="27">
      <formula>SEARCH("EMESSO",$M8)&gt;0</formula>
    </cfRule>
    <cfRule type="expression" dxfId="7813" priority="28">
      <formula>SEARCH("RICHIESTO",$M8)&gt;0</formula>
    </cfRule>
    <cfRule type="expression" dxfId="7812" priority="29">
      <formula>SEARCH("DA CHIUDERE",$M8)&gt;0</formula>
    </cfRule>
    <cfRule type="expression" dxfId="7811" priority="30">
      <formula>SEARCH("INTERROTTO",$M8)&gt;0</formula>
    </cfRule>
  </conditionalFormatting>
  <conditionalFormatting sqref="E7:G7 M7:S7">
    <cfRule type="expression" dxfId="7810" priority="19">
      <formula>SEARCH("IN CORSO",$M7)&gt;0</formula>
    </cfRule>
    <cfRule type="expression" dxfId="7809" priority="20">
      <formula>SEARCH("CHIUSO",$M7)&gt;0</formula>
    </cfRule>
    <cfRule type="expression" dxfId="7808" priority="21">
      <formula>SEARCH("EMESSO",$M7)&gt;0</formula>
    </cfRule>
    <cfRule type="expression" dxfId="7807" priority="22">
      <formula>SEARCH("RICHIESTO",$M7)&gt;0</formula>
    </cfRule>
    <cfRule type="expression" dxfId="7806" priority="23">
      <formula>SEARCH("DA CHIUDERE",$M7)&gt;0</formula>
    </cfRule>
    <cfRule type="expression" dxfId="7805" priority="24">
      <formula>SEARCH("INTERROTTO",$M7)&gt;0</formula>
    </cfRule>
  </conditionalFormatting>
  <conditionalFormatting sqref="E6:G6 M6:S6">
    <cfRule type="expression" dxfId="7804" priority="13">
      <formula>SEARCH("IN CORSO",$M6)&gt;0</formula>
    </cfRule>
    <cfRule type="expression" dxfId="7803" priority="14">
      <formula>SEARCH("CHIUSO",$M6)&gt;0</formula>
    </cfRule>
    <cfRule type="expression" dxfId="7802" priority="15">
      <formula>SEARCH("EMESSO",$M6)&gt;0</formula>
    </cfRule>
    <cfRule type="expression" dxfId="7801" priority="16">
      <formula>SEARCH("RICHIESTO",$M6)&gt;0</formula>
    </cfRule>
    <cfRule type="expression" dxfId="7800" priority="17">
      <formula>SEARCH("DA CHIUDERE",$M6)&gt;0</formula>
    </cfRule>
    <cfRule type="expression" dxfId="7799" priority="18">
      <formula>SEARCH("INTERROTTO",$M6)&gt;0</formula>
    </cfRule>
  </conditionalFormatting>
  <conditionalFormatting sqref="E5:G5 M5:S5">
    <cfRule type="expression" dxfId="7798" priority="7">
      <formula>SEARCH("IN CORSO",$M5)&gt;0</formula>
    </cfRule>
    <cfRule type="expression" dxfId="7797" priority="8">
      <formula>SEARCH("CHIUSO",$M5)&gt;0</formula>
    </cfRule>
    <cfRule type="expression" dxfId="7796" priority="9">
      <formula>SEARCH("EMESSO",$M5)&gt;0</formula>
    </cfRule>
    <cfRule type="expression" dxfId="7795" priority="10">
      <formula>SEARCH("RICHIESTO",$M5)&gt;0</formula>
    </cfRule>
    <cfRule type="expression" dxfId="7794" priority="11">
      <formula>SEARCH("DA CHIUDERE",$M5)&gt;0</formula>
    </cfRule>
    <cfRule type="expression" dxfId="7793" priority="12">
      <formula>SEARCH("INTERROTTO",$M5)&gt;0</formula>
    </cfRule>
  </conditionalFormatting>
  <conditionalFormatting sqref="E4:G4 M4:S4">
    <cfRule type="expression" dxfId="7792" priority="1">
      <formula>SEARCH("IN CORSO",$M4)&gt;0</formula>
    </cfRule>
    <cfRule type="expression" dxfId="7791" priority="2">
      <formula>SEARCH("CHIUSO",$M4)&gt;0</formula>
    </cfRule>
    <cfRule type="expression" dxfId="7790" priority="3">
      <formula>SEARCH("EMESSO",$M4)&gt;0</formula>
    </cfRule>
    <cfRule type="expression" dxfId="7789" priority="4">
      <formula>SEARCH("RICHIESTO",$M4)&gt;0</formula>
    </cfRule>
    <cfRule type="expression" dxfId="7788" priority="5">
      <formula>SEARCH("DA CHIUDERE",$M4)&gt;0</formula>
    </cfRule>
    <cfRule type="expression" dxfId="7787" priority="6">
      <formula>SEARCH("INTERROTTO",$M4)&gt;0</formula>
    </cfRule>
  </conditionalFormatting>
  <dataValidations count="2">
    <dataValidation type="list" allowBlank="1" showInputMessage="1" showErrorMessage="1" sqref="M12:M30" xr:uid="{A9AEB321-D7FC-4442-9461-731F1F605CB3}">
      <formula1>"RICHIESTO,EMESSO,IN CORSO,INTERROTTO,DA CHIUDERE,SCADUTO,CHIUSO,"</formula1>
    </dataValidation>
    <dataValidation type="list" allowBlank="1" sqref="M11" xr:uid="{6526410A-3911-4461-B262-64334343A13E}">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4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4098" r:id="rId5" name="Button 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4099" r:id="rId6" name="Button 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4100" r:id="rId7" name="Button 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4101" r:id="rId8" name="Button 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4102" r:id="rId9" name="Button 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4103" r:id="rId10" name="Button 7">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4104" r:id="rId11" name="Button 8">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4105" r:id="rId12" name="Button 9">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4106" r:id="rId13" name="Button 10">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4107" r:id="rId14" name="Button 11">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4108" r:id="rId15" name="Button 12">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A7543-ECC2-49B8-90EC-B815FDC15092}">
  <sheetPr codeName="Foglio18">
    <tabColor theme="3"/>
    <pageSetUpPr fitToPage="1"/>
  </sheetPr>
  <dimension ref="A1:V6"/>
  <sheetViews>
    <sheetView topLeftCell="E1" zoomScale="85" zoomScaleNormal="85" workbookViewId="0">
      <selection activeCell="A4" sqref="A4:U4"/>
    </sheetView>
  </sheetViews>
  <sheetFormatPr defaultColWidth="7.75" defaultRowHeight="15" x14ac:dyDescent="0.25"/>
  <cols>
    <col min="1" max="1" width="3.125" style="56" customWidth="1"/>
    <col min="2" max="2" width="3.125" style="57" customWidth="1"/>
    <col min="3" max="3" width="3.125" style="3" customWidth="1"/>
    <col min="4" max="4" width="7.75" style="1" bestFit="1" customWidth="1"/>
    <col min="5" max="5" width="9" style="1" customWidth="1"/>
    <col min="6" max="6" width="7.5" style="1" customWidth="1"/>
    <col min="7" max="7" width="70.625" style="1" customWidth="1"/>
    <col min="8" max="8" width="9.125" style="1" hidden="1" customWidth="1"/>
    <col min="9" max="9" width="9.125" style="1" customWidth="1"/>
    <col min="10" max="11" width="9.125" style="3" hidden="1" customWidth="1"/>
    <col min="12" max="12" width="9.125" style="4" hidden="1" customWidth="1"/>
    <col min="13" max="13" width="13.75" style="4" customWidth="1"/>
    <col min="14" max="16" width="6.375" style="6" customWidth="1"/>
    <col min="17" max="17" width="55.625" style="6" customWidth="1"/>
    <col min="18" max="18" width="13.625" style="6" bestFit="1" customWidth="1"/>
    <col min="19" max="19" width="13.125" style="6" customWidth="1"/>
    <col min="20" max="20" width="3.125" style="6" customWidth="1"/>
    <col min="21" max="21" width="8.5" style="6" customWidth="1"/>
    <col min="22" max="22" width="19.25" style="6" bestFit="1" customWidth="1"/>
    <col min="23" max="28" width="8.5" style="6" customWidth="1"/>
    <col min="29" max="16384" width="7.75" style="6"/>
  </cols>
  <sheetData>
    <row r="1" spans="1:22" ht="128.1" customHeight="1" x14ac:dyDescent="0.35">
      <c r="A1" s="220"/>
      <c r="B1" s="220"/>
      <c r="C1" s="220"/>
      <c r="D1" s="220"/>
      <c r="G1" s="2"/>
      <c r="M1" s="5" t="s">
        <v>0</v>
      </c>
      <c r="Q1" s="5" t="s">
        <v>1</v>
      </c>
    </row>
    <row r="2" spans="1:22" ht="21" x14ac:dyDescent="0.35">
      <c r="A2" s="6"/>
      <c r="B2" s="6"/>
      <c r="C2" s="6"/>
      <c r="D2" s="6"/>
      <c r="E2" s="10" t="s">
        <v>2</v>
      </c>
      <c r="F2" s="2">
        <f>'Inserimento dati'!B5</f>
        <v>2026</v>
      </c>
      <c r="G2" s="11" t="str">
        <f ca="1">"REDATTO IL " &amp; TEXT(INDIRECT("'Inserimento dati'!B3"), "gg/mm/aaaa")</f>
        <v>REDATTO IL 21/04/2026</v>
      </c>
      <c r="H2" s="12">
        <f ca="1">INDIRECT("'Inserimento dati'!B1")</f>
        <v>46132</v>
      </c>
      <c r="I2" s="12">
        <f ca="1">H2 + 1</f>
        <v>46133</v>
      </c>
      <c r="J2" s="12">
        <f ca="1">I2 + 1</f>
        <v>46134</v>
      </c>
      <c r="K2" s="12">
        <f ca="1">J2 + 1</f>
        <v>46135</v>
      </c>
      <c r="L2" s="12">
        <f ca="1">K2 + 1</f>
        <v>46136</v>
      </c>
      <c r="N2" s="221" t="s">
        <v>3</v>
      </c>
      <c r="O2" s="221"/>
      <c r="P2" s="221"/>
      <c r="Q2" s="13"/>
    </row>
    <row r="3" spans="1:22" s="23" customFormat="1" ht="38.25" x14ac:dyDescent="0.2">
      <c r="A3" s="15" t="s">
        <v>4</v>
      </c>
      <c r="B3" s="16" t="s">
        <v>5</v>
      </c>
      <c r="C3" s="17" t="s">
        <v>6</v>
      </c>
      <c r="D3" s="18" t="s">
        <v>7</v>
      </c>
      <c r="E3" s="18" t="s">
        <v>8</v>
      </c>
      <c r="F3" s="18" t="s">
        <v>9</v>
      </c>
      <c r="G3" s="18" t="s">
        <v>10</v>
      </c>
      <c r="H3" s="19" t="s">
        <v>11</v>
      </c>
      <c r="I3" s="19" t="s">
        <v>12</v>
      </c>
      <c r="J3" s="19" t="s">
        <v>13</v>
      </c>
      <c r="K3" s="19" t="s">
        <v>14</v>
      </c>
      <c r="L3" s="19" t="s">
        <v>15</v>
      </c>
      <c r="M3" s="19" t="s">
        <v>16</v>
      </c>
      <c r="N3" s="19" t="s">
        <v>17</v>
      </c>
      <c r="O3" s="19" t="s">
        <v>18</v>
      </c>
      <c r="P3" s="19" t="s">
        <v>19</v>
      </c>
      <c r="Q3" s="19" t="s">
        <v>20</v>
      </c>
      <c r="R3" s="20" t="s">
        <v>21</v>
      </c>
      <c r="S3" s="19" t="s">
        <v>22</v>
      </c>
      <c r="T3" s="21" t="s">
        <v>23</v>
      </c>
      <c r="U3" s="22" t="s">
        <v>24</v>
      </c>
      <c r="V3" s="23" t="s">
        <v>25</v>
      </c>
    </row>
    <row r="4" spans="1:22" s="23" customFormat="1" ht="30" hidden="1" x14ac:dyDescent="0.25">
      <c r="A4" s="24"/>
      <c r="B4" s="24" t="str">
        <f>IF(OR(A4="x",A4="X"),"",IF(ISBLANK(A4),"X",""))</f>
        <v>X</v>
      </c>
      <c r="C4" s="24" t="str">
        <f>IF(OR(TabellaCTE9[[#This Row],[LUN]]="X",TabellaCTE9[[#This Row],[MAR]]="X",TabellaCTE9[[#This Row],[MER]]="X",TabellaCTE9[[#This Row],[GIO]]="X",TabellaCTE9[[#This Row],[VEN]]="X",),"X","")</f>
        <v/>
      </c>
      <c r="D4" s="25" t="s">
        <v>3310</v>
      </c>
      <c r="E4" s="26" t="s">
        <v>3311</v>
      </c>
      <c r="F4" s="26">
        <v>2800</v>
      </c>
      <c r="G4" s="26" t="s">
        <v>3312</v>
      </c>
      <c r="H4" s="27"/>
      <c r="I4" s="27"/>
      <c r="J4" s="27"/>
      <c r="K4" s="27"/>
      <c r="L4" s="27"/>
      <c r="M4" s="26" t="s">
        <v>631</v>
      </c>
      <c r="N4" s="26"/>
      <c r="O4" s="26"/>
      <c r="P4" s="26"/>
      <c r="Q4" s="26"/>
      <c r="R4" s="28"/>
      <c r="S4" s="28"/>
      <c r="T4" s="88" t="str">
        <f ca="1">IF(AND('Inserimento dati'!$B$3=$H$2, TabellaCTE9[[#This Row],[LUN]]="X"), "X",IF(AND('Inserimento dati'!$B$3=$I$2, TabellaCTE9[[#This Row],[MAR]]="X"), "X", IF(AND('Inserimento dati'!$B$3=$J$2, TabellaCTE9[[#This Row],[MER]]="X"), "X",IF(AND('Inserimento dati'!$B$3=$K$2, TabellaCTE9[[#This Row],[GIO]]="X"), "X", IF(AND('Inserimento dati'!$B$3=$L$2, TabellaCTE9[[#This Row],[VEN]]="X"), "X","")))))</f>
        <v/>
      </c>
      <c r="U4" s="198" t="str">
        <f ca="1">IFERROR(MID(G4,_xlfn.AGGREGATE(15,6,(ROW(INDIRECT("1:"&amp;LEN(G4)-7)))/(ISNUMBER(--MID(G4,ROW(INDIRECT("1:"&amp;LEN(G4)-7)),8))),1),8),"")</f>
        <v/>
      </c>
      <c r="V4" s="32">
        <v>46101.566990740743</v>
      </c>
    </row>
    <row r="6" spans="1:22" x14ac:dyDescent="0.25">
      <c r="D6" s="3"/>
    </row>
  </sheetData>
  <mergeCells count="2">
    <mergeCell ref="A1:D1"/>
    <mergeCell ref="N2:P2"/>
  </mergeCells>
  <conditionalFormatting sqref="E4:G4 M4:S4">
    <cfRule type="expression" dxfId="7763" priority="1">
      <formula>SEARCH("IN CORSO",$M4)&gt;0</formula>
    </cfRule>
    <cfRule type="expression" dxfId="7762" priority="2">
      <formula>SEARCH("CHIUSO",$M4)&gt;0</formula>
    </cfRule>
    <cfRule type="expression" dxfId="7761" priority="3">
      <formula>SEARCH("EMESSO",$M4)&gt;0</formula>
    </cfRule>
    <cfRule type="expression" dxfId="7760" priority="4">
      <formula>SEARCH("RICHIESTO",$M4)&gt;0</formula>
    </cfRule>
    <cfRule type="expression" dxfId="7759" priority="5">
      <formula>SEARCH("DA CHIUDERE",$M4)&gt;0</formula>
    </cfRule>
    <cfRule type="expression" dxfId="7758" priority="6">
      <formula>SEARCH("INTERROTTO",$M4)&gt;0</formula>
    </cfRule>
  </conditionalFormatting>
  <dataValidations count="1">
    <dataValidation type="list" allowBlank="1" showInputMessage="1" showErrorMessage="1" sqref="M4" xr:uid="{F826AF85-838D-42DF-992C-B5EF7B061F08}">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4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5122" r:id="rId5" name="Button 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5123" r:id="rId6" name="Button 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5124" r:id="rId7" name="Button 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5125" r:id="rId8" name="Button 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5126" r:id="rId9" name="Button 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5127" r:id="rId10" name="Button 7">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5128" r:id="rId11" name="Button 8">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5129" r:id="rId12" name="Button 9">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5130" r:id="rId13" name="Button 10">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5131" r:id="rId14" name="Button 11">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5132" r:id="rId15" name="Button 12">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07089-B012-4E08-8B4A-0AC22A4991F3}">
  <sheetPr codeName="Foglio19">
    <tabColor theme="3"/>
    <pageSetUpPr fitToPage="1"/>
  </sheetPr>
  <dimension ref="A1:V299"/>
  <sheetViews>
    <sheetView topLeftCell="E130" zoomScale="85" zoomScaleNormal="85" workbookViewId="0">
      <selection activeCell="A4" sqref="A4:U299"/>
    </sheetView>
  </sheetViews>
  <sheetFormatPr defaultColWidth="7.75" defaultRowHeight="15" x14ac:dyDescent="0.25"/>
  <cols>
    <col min="1" max="1" width="3.125" style="56" customWidth="1"/>
    <col min="2" max="2" width="3.125" style="57" customWidth="1"/>
    <col min="3" max="3" width="3.125" style="3" customWidth="1"/>
    <col min="4" max="4" width="9" style="1" bestFit="1" customWidth="1"/>
    <col min="5" max="5" width="9" style="1" customWidth="1"/>
    <col min="6" max="6" width="7.5" style="1" customWidth="1"/>
    <col min="7" max="7" width="70.625" style="1" customWidth="1"/>
    <col min="8" max="8" width="9.125" style="1" hidden="1" customWidth="1"/>
    <col min="9" max="9" width="9.125" style="1" customWidth="1"/>
    <col min="10" max="11" width="9.125" style="3" hidden="1" customWidth="1"/>
    <col min="12" max="12" width="9.125" style="4" hidden="1" customWidth="1"/>
    <col min="13" max="13" width="13.75" style="4" customWidth="1"/>
    <col min="14" max="16" width="6.375" style="6" customWidth="1"/>
    <col min="17" max="17" width="55.625" style="6" customWidth="1"/>
    <col min="18" max="18" width="13.625" style="6" bestFit="1" customWidth="1"/>
    <col min="19" max="19" width="13.125" style="6" customWidth="1"/>
    <col min="20" max="20" width="3.125" style="6" customWidth="1"/>
    <col min="21" max="21" width="7.75" style="6"/>
    <col min="22" max="22" width="19.625" style="6" bestFit="1" customWidth="1"/>
    <col min="23" max="16384" width="7.75" style="6"/>
  </cols>
  <sheetData>
    <row r="1" spans="1:22" ht="128.1" customHeight="1" x14ac:dyDescent="0.35">
      <c r="A1" s="220"/>
      <c r="B1" s="220"/>
      <c r="C1" s="220"/>
      <c r="D1" s="220"/>
      <c r="G1" s="2"/>
      <c r="M1" s="5" t="s">
        <v>0</v>
      </c>
      <c r="Q1" s="5" t="s">
        <v>1</v>
      </c>
    </row>
    <row r="2" spans="1:22" ht="21" x14ac:dyDescent="0.35">
      <c r="A2" s="6"/>
      <c r="B2" s="6"/>
      <c r="C2" s="6"/>
      <c r="D2" s="6"/>
      <c r="E2" s="10" t="s">
        <v>2</v>
      </c>
      <c r="F2" s="2">
        <f>'Inserimento dati'!B5</f>
        <v>2026</v>
      </c>
      <c r="G2" s="11" t="str">
        <f ca="1">"REDATTO IL " &amp; TEXT(INDIRECT("'Inserimento dati'!B3"), "gg/mm/aaaa")</f>
        <v>REDATTO IL 21/04/2026</v>
      </c>
      <c r="H2" s="12">
        <f ca="1">INDIRECT("'Inserimento dati'!B1")</f>
        <v>46132</v>
      </c>
      <c r="I2" s="12">
        <f ca="1">H2 + 1</f>
        <v>46133</v>
      </c>
      <c r="J2" s="12">
        <f ca="1">I2 + 1</f>
        <v>46134</v>
      </c>
      <c r="K2" s="12">
        <f ca="1">J2 + 1</f>
        <v>46135</v>
      </c>
      <c r="L2" s="12">
        <f ca="1">K2 + 1</f>
        <v>46136</v>
      </c>
      <c r="N2" s="221" t="s">
        <v>3</v>
      </c>
      <c r="O2" s="221"/>
      <c r="P2" s="221"/>
      <c r="Q2" s="13"/>
    </row>
    <row r="3" spans="1:22" s="23" customFormat="1" ht="38.25" x14ac:dyDescent="0.2">
      <c r="A3" s="15" t="s">
        <v>4</v>
      </c>
      <c r="B3" s="16" t="s">
        <v>5</v>
      </c>
      <c r="C3" s="17" t="s">
        <v>6</v>
      </c>
      <c r="D3" s="18" t="s">
        <v>7</v>
      </c>
      <c r="E3" s="18" t="s">
        <v>8</v>
      </c>
      <c r="F3" s="18" t="s">
        <v>9</v>
      </c>
      <c r="G3" s="18" t="s">
        <v>10</v>
      </c>
      <c r="H3" s="19" t="s">
        <v>11</v>
      </c>
      <c r="I3" s="19" t="s">
        <v>12</v>
      </c>
      <c r="J3" s="19" t="s">
        <v>13</v>
      </c>
      <c r="K3" s="19" t="s">
        <v>14</v>
      </c>
      <c r="L3" s="19" t="s">
        <v>15</v>
      </c>
      <c r="M3" s="19" t="s">
        <v>16</v>
      </c>
      <c r="N3" s="19" t="s">
        <v>17</v>
      </c>
      <c r="O3" s="19" t="s">
        <v>18</v>
      </c>
      <c r="P3" s="19" t="s">
        <v>19</v>
      </c>
      <c r="Q3" s="19" t="s">
        <v>20</v>
      </c>
      <c r="R3" s="20" t="s">
        <v>21</v>
      </c>
      <c r="S3" s="19" t="s">
        <v>22</v>
      </c>
      <c r="T3" s="21" t="s">
        <v>23</v>
      </c>
      <c r="U3" s="22" t="s">
        <v>24</v>
      </c>
      <c r="V3" s="23" t="s">
        <v>25</v>
      </c>
    </row>
    <row r="4" spans="1:22" s="23" customFormat="1" ht="45" hidden="1" x14ac:dyDescent="0.2">
      <c r="A4" s="24"/>
      <c r="B4" s="24"/>
      <c r="C4" s="24" t="str">
        <f>IF(OR(TabellaBLENDING[[#This Row],[LUN]]="X",TabellaBLENDING[[#This Row],[MAR]]="X",TabellaBLENDING[[#This Row],[MER]]="X",TabellaBLENDING[[#This Row],[GIO]]="X",TabellaBLENDING[[#This Row],[VEN]]="X",),"X","")</f>
        <v/>
      </c>
      <c r="D4" s="26" t="s">
        <v>3313</v>
      </c>
      <c r="E4" s="26" t="s">
        <v>3314</v>
      </c>
      <c r="F4" s="26" t="s">
        <v>3315</v>
      </c>
      <c r="G4" s="26" t="s">
        <v>3316</v>
      </c>
      <c r="H4" s="27"/>
      <c r="I4" s="27"/>
      <c r="J4" s="27"/>
      <c r="K4" s="27"/>
      <c r="L4" s="27"/>
      <c r="M4" s="26" t="s">
        <v>29</v>
      </c>
      <c r="N4" s="26"/>
      <c r="O4" s="26"/>
      <c r="P4" s="26"/>
      <c r="Q4" s="26" t="s">
        <v>3317</v>
      </c>
      <c r="R4" s="28">
        <v>45863</v>
      </c>
      <c r="S4" s="28" t="s">
        <v>44</v>
      </c>
      <c r="T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 s="100"/>
      <c r="V4" s="32">
        <v>46132.689965277779</v>
      </c>
    </row>
    <row r="5" spans="1:22" s="23" customFormat="1" ht="30" hidden="1" x14ac:dyDescent="0.2">
      <c r="A5" s="24"/>
      <c r="B5" s="24" t="str">
        <f t="shared" ref="B5:B36" si="0">IF(OR(A5="x",A5="X"),"",IF(ISBLANK(A5),"X",""))</f>
        <v>X</v>
      </c>
      <c r="C5" s="24" t="str">
        <f>IF(OR(TabellaBLENDING[[#This Row],[LUN]]="X",TabellaBLENDING[[#This Row],[MAR]]="X",TabellaBLENDING[[#This Row],[MER]]="X",TabellaBLENDING[[#This Row],[GIO]]="X",TabellaBLENDING[[#This Row],[VEN]]="X",),"X","")</f>
        <v/>
      </c>
      <c r="D5" s="26" t="s">
        <v>3313</v>
      </c>
      <c r="E5" s="26" t="s">
        <v>3318</v>
      </c>
      <c r="F5" s="26" t="s">
        <v>3313</v>
      </c>
      <c r="G5" s="26" t="s">
        <v>3319</v>
      </c>
      <c r="H5" s="27"/>
      <c r="I5" s="27"/>
      <c r="J5" s="27"/>
      <c r="K5" s="27"/>
      <c r="L5" s="27"/>
      <c r="M5" s="26" t="s">
        <v>29</v>
      </c>
      <c r="N5" s="26"/>
      <c r="O5" s="26"/>
      <c r="P5" s="26"/>
      <c r="Q5" s="26"/>
      <c r="R5" s="28"/>
      <c r="S5" s="28"/>
      <c r="T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 s="34" t="str">
        <f t="shared" ref="U5:U36" ca="1" si="1">IFERROR(MID(G5,_xlfn.AGGREGATE(15,6,(ROW(INDIRECT("1:"&amp;LEN(G5)-7)))/(ISNUMBER(--MID(G5,ROW(INDIRECT("1:"&amp;LEN(G5)-7)),8))),1),8),"")</f>
        <v/>
      </c>
      <c r="V5" s="32">
        <v>46132.689942129633</v>
      </c>
    </row>
    <row r="6" spans="1:22" s="23" customFormat="1" ht="30" hidden="1" x14ac:dyDescent="0.2">
      <c r="A6" s="24"/>
      <c r="B6" s="24" t="str">
        <f t="shared" si="0"/>
        <v>X</v>
      </c>
      <c r="C6" s="24" t="str">
        <f>IF(OR(TabellaBLENDING[[#This Row],[LUN]]="X",TabellaBLENDING[[#This Row],[MAR]]="X",TabellaBLENDING[[#This Row],[MER]]="X",TabellaBLENDING[[#This Row],[GIO]]="X",TabellaBLENDING[[#This Row],[VEN]]="X",),"X","")</f>
        <v/>
      </c>
      <c r="D6" s="26" t="s">
        <v>3313</v>
      </c>
      <c r="E6" s="26" t="s">
        <v>3320</v>
      </c>
      <c r="F6" s="26">
        <v>6500</v>
      </c>
      <c r="G6" s="26" t="s">
        <v>3321</v>
      </c>
      <c r="H6" s="27"/>
      <c r="I6" s="27"/>
      <c r="J6" s="27"/>
      <c r="K6" s="27"/>
      <c r="L6" s="27"/>
      <c r="M6" s="26" t="s">
        <v>29</v>
      </c>
      <c r="N6" s="26"/>
      <c r="O6" s="26"/>
      <c r="P6" s="26"/>
      <c r="Q6" s="26" t="s">
        <v>559</v>
      </c>
      <c r="R6" s="28">
        <v>45763</v>
      </c>
      <c r="S6" s="28" t="s">
        <v>44</v>
      </c>
      <c r="T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 s="34" t="str">
        <f t="shared" ca="1" si="1"/>
        <v/>
      </c>
      <c r="V6" s="32">
        <v>46129.683067129627</v>
      </c>
    </row>
    <row r="7" spans="1:22" s="23" customFormat="1" ht="23.25" hidden="1" x14ac:dyDescent="0.2">
      <c r="A7" s="24"/>
      <c r="B7" s="24" t="str">
        <f t="shared" si="0"/>
        <v>X</v>
      </c>
      <c r="C7" s="24" t="str">
        <f>IF(OR(TabellaBLENDING[[#This Row],[LUN]]="X",TabellaBLENDING[[#This Row],[MAR]]="X",TabellaBLENDING[[#This Row],[MER]]="X",TabellaBLENDING[[#This Row],[GIO]]="X",TabellaBLENDING[[#This Row],[VEN]]="X",),"X","")</f>
        <v/>
      </c>
      <c r="D7" s="26" t="s">
        <v>3313</v>
      </c>
      <c r="E7" s="26" t="s">
        <v>3322</v>
      </c>
      <c r="F7" s="26">
        <v>6500</v>
      </c>
      <c r="G7" s="26" t="s">
        <v>3323</v>
      </c>
      <c r="H7" s="27"/>
      <c r="I7" s="27"/>
      <c r="J7" s="27"/>
      <c r="K7" s="27"/>
      <c r="L7" s="27"/>
      <c r="M7" s="26" t="s">
        <v>29</v>
      </c>
      <c r="N7" s="26"/>
      <c r="O7" s="26"/>
      <c r="P7" s="26"/>
      <c r="Q7" s="26" t="s">
        <v>559</v>
      </c>
      <c r="R7" s="28">
        <v>45769</v>
      </c>
      <c r="S7" s="28" t="s">
        <v>157</v>
      </c>
      <c r="T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 s="34" t="str">
        <f t="shared" ca="1" si="1"/>
        <v/>
      </c>
      <c r="V7" s="32">
        <v>46128.535833333335</v>
      </c>
    </row>
    <row r="8" spans="1:22" s="23" customFormat="1" ht="23.25" hidden="1" x14ac:dyDescent="0.2">
      <c r="A8" s="24"/>
      <c r="B8" s="24" t="str">
        <f t="shared" si="0"/>
        <v>X</v>
      </c>
      <c r="C8" s="24" t="str">
        <f>IF(OR(TabellaBLENDING[[#This Row],[LUN]]="X",TabellaBLENDING[[#This Row],[MAR]]="X",TabellaBLENDING[[#This Row],[MER]]="X",TabellaBLENDING[[#This Row],[GIO]]="X",TabellaBLENDING[[#This Row],[VEN]]="X",),"X","")</f>
        <v/>
      </c>
      <c r="D8" s="26" t="s">
        <v>3313</v>
      </c>
      <c r="E8" s="26" t="s">
        <v>3324</v>
      </c>
      <c r="F8" s="26">
        <v>6500</v>
      </c>
      <c r="G8" s="26" t="s">
        <v>3325</v>
      </c>
      <c r="H8" s="27"/>
      <c r="I8" s="27"/>
      <c r="J8" s="27"/>
      <c r="K8" s="27"/>
      <c r="L8" s="27"/>
      <c r="M8" s="26" t="s">
        <v>29</v>
      </c>
      <c r="N8" s="26"/>
      <c r="O8" s="26"/>
      <c r="P8" s="26"/>
      <c r="Q8" s="26" t="s">
        <v>559</v>
      </c>
      <c r="R8" s="28">
        <v>45797</v>
      </c>
      <c r="S8" s="28" t="s">
        <v>369</v>
      </c>
      <c r="T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 s="34" t="str">
        <f t="shared" ca="1" si="1"/>
        <v/>
      </c>
      <c r="V8" s="32">
        <v>46127.283182870371</v>
      </c>
    </row>
    <row r="9" spans="1:22" s="23" customFormat="1" ht="30" hidden="1" x14ac:dyDescent="0.2">
      <c r="A9" s="24"/>
      <c r="B9" s="24" t="str">
        <f t="shared" si="0"/>
        <v>X</v>
      </c>
      <c r="C9" s="24" t="str">
        <f>IF(OR(TabellaBLENDING[[#This Row],[LUN]]="X",TabellaBLENDING[[#This Row],[MAR]]="X",TabellaBLENDING[[#This Row],[MER]]="X",TabellaBLENDING[[#This Row],[GIO]]="X",TabellaBLENDING[[#This Row],[VEN]]="X",),"X","")</f>
        <v/>
      </c>
      <c r="D9" s="26" t="s">
        <v>3313</v>
      </c>
      <c r="E9" s="26" t="s">
        <v>3326</v>
      </c>
      <c r="F9" s="26">
        <v>4500</v>
      </c>
      <c r="G9" s="26" t="s">
        <v>3327</v>
      </c>
      <c r="H9" s="27"/>
      <c r="I9" s="27"/>
      <c r="J9" s="27"/>
      <c r="K9" s="27"/>
      <c r="L9" s="27"/>
      <c r="M9" s="26" t="s">
        <v>29</v>
      </c>
      <c r="N9" s="26"/>
      <c r="O9" s="26"/>
      <c r="P9" s="26"/>
      <c r="Q9" s="26" t="s">
        <v>559</v>
      </c>
      <c r="R9" s="28">
        <v>45806</v>
      </c>
      <c r="S9" s="28" t="s">
        <v>44</v>
      </c>
      <c r="T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 s="34" t="str">
        <f t="shared" ca="1" si="1"/>
        <v/>
      </c>
      <c r="V9" s="32">
        <v>46126.532488425924</v>
      </c>
    </row>
    <row r="10" spans="1:22" s="23" customFormat="1" ht="30" hidden="1" x14ac:dyDescent="0.25">
      <c r="A10" s="24"/>
      <c r="B10" s="24" t="str">
        <f t="shared" si="0"/>
        <v>X</v>
      </c>
      <c r="C10" s="24" t="str">
        <f>IF(OR(TabellaBLENDING[[#This Row],[LUN]]="X",TabellaBLENDING[[#This Row],[MAR]]="X",TabellaBLENDING[[#This Row],[MER]]="X",TabellaBLENDING[[#This Row],[GIO]]="X",TabellaBLENDING[[#This Row],[VEN]]="X",),"X","")</f>
        <v/>
      </c>
      <c r="D10" s="26" t="s">
        <v>3313</v>
      </c>
      <c r="E10" s="26" t="s">
        <v>3328</v>
      </c>
      <c r="F10" s="26" t="s">
        <v>3313</v>
      </c>
      <c r="G10" s="26" t="s">
        <v>3329</v>
      </c>
      <c r="H10" s="27"/>
      <c r="I10" s="27"/>
      <c r="J10" s="27"/>
      <c r="K10" s="27"/>
      <c r="L10" s="27"/>
      <c r="M10" s="26" t="s">
        <v>29</v>
      </c>
      <c r="N10" s="26"/>
      <c r="O10" s="26"/>
      <c r="P10" s="26"/>
      <c r="Q10" s="26"/>
      <c r="R10" s="28"/>
      <c r="S10" s="28"/>
      <c r="T1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 s="89" t="str">
        <f t="shared" ca="1" si="1"/>
        <v/>
      </c>
      <c r="V10" s="32">
        <v>46121.283958333333</v>
      </c>
    </row>
    <row r="11" spans="1:22" s="23" customFormat="1" ht="30" hidden="1" x14ac:dyDescent="0.25">
      <c r="A11" s="24"/>
      <c r="B11" s="24" t="str">
        <f t="shared" si="0"/>
        <v>X</v>
      </c>
      <c r="C11" s="24" t="str">
        <f>IF(OR(TabellaBLENDING[[#This Row],[LUN]]="X",TabellaBLENDING[[#This Row],[MAR]]="X",TabellaBLENDING[[#This Row],[MER]]="X",TabellaBLENDING[[#This Row],[GIO]]="X",TabellaBLENDING[[#This Row],[VEN]]="X",),"X","")</f>
        <v/>
      </c>
      <c r="D11" s="26" t="s">
        <v>3313</v>
      </c>
      <c r="E11" s="26" t="s">
        <v>3330</v>
      </c>
      <c r="F11" s="26" t="s">
        <v>3313</v>
      </c>
      <c r="G11" s="26" t="s">
        <v>3331</v>
      </c>
      <c r="H11" s="27"/>
      <c r="I11" s="27"/>
      <c r="J11" s="27"/>
      <c r="K11" s="27"/>
      <c r="L11" s="27"/>
      <c r="M11" s="26" t="s">
        <v>29</v>
      </c>
      <c r="N11" s="26" t="s">
        <v>109</v>
      </c>
      <c r="O11" s="26"/>
      <c r="P11" s="26"/>
      <c r="Q11" s="26" t="s">
        <v>3332</v>
      </c>
      <c r="R11" s="28">
        <v>45782</v>
      </c>
      <c r="S11" s="28" t="s">
        <v>369</v>
      </c>
      <c r="T11"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 s="89" t="str">
        <f t="shared" ca="1" si="1"/>
        <v/>
      </c>
      <c r="V11" s="32">
        <v>46114.288877314815</v>
      </c>
    </row>
    <row r="12" spans="1:22" s="23" customFormat="1" ht="30" hidden="1" x14ac:dyDescent="0.25">
      <c r="A12" s="24"/>
      <c r="B12" s="24" t="str">
        <f t="shared" si="0"/>
        <v>X</v>
      </c>
      <c r="C12" s="24" t="str">
        <f>IF(OR(TabellaBLENDING[[#This Row],[LUN]]="X",TabellaBLENDING[[#This Row],[MAR]]="X",TabellaBLENDING[[#This Row],[MER]]="X",TabellaBLENDING[[#This Row],[GIO]]="X",TabellaBLENDING[[#This Row],[VEN]]="X",),"X","")</f>
        <v/>
      </c>
      <c r="D12" s="26" t="s">
        <v>3313</v>
      </c>
      <c r="E12" s="26" t="s">
        <v>3333</v>
      </c>
      <c r="F12" s="26" t="s">
        <v>3313</v>
      </c>
      <c r="G12" s="26" t="s">
        <v>3334</v>
      </c>
      <c r="H12" s="27"/>
      <c r="I12" s="27"/>
      <c r="J12" s="27"/>
      <c r="K12" s="27"/>
      <c r="L12" s="27"/>
      <c r="M12" s="26" t="s">
        <v>29</v>
      </c>
      <c r="N12" s="26"/>
      <c r="O12" s="26"/>
      <c r="P12" s="26"/>
      <c r="Q12" s="26"/>
      <c r="R12" s="28"/>
      <c r="S12" s="28"/>
      <c r="T12"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 s="89" t="str">
        <f t="shared" ca="1" si="1"/>
        <v/>
      </c>
      <c r="V12" s="32">
        <v>46112.527326388888</v>
      </c>
    </row>
    <row r="13" spans="1:22" s="23" customFormat="1" ht="30" hidden="1" x14ac:dyDescent="0.25">
      <c r="A13" s="24"/>
      <c r="B13" s="24" t="str">
        <f t="shared" si="0"/>
        <v>X</v>
      </c>
      <c r="C13" s="24" t="str">
        <f>IF(OR(TabellaBLENDING[[#This Row],[LUN]]="X",TabellaBLENDING[[#This Row],[MAR]]="X",TabellaBLENDING[[#This Row],[MER]]="X",TabellaBLENDING[[#This Row],[GIO]]="X",TabellaBLENDING[[#This Row],[VEN]]="X",),"X","")</f>
        <v/>
      </c>
      <c r="D13" s="26" t="s">
        <v>3313</v>
      </c>
      <c r="E13" s="26" t="s">
        <v>3335</v>
      </c>
      <c r="F13" s="26" t="s">
        <v>3313</v>
      </c>
      <c r="G13" s="26" t="s">
        <v>3336</v>
      </c>
      <c r="H13" s="27"/>
      <c r="I13" s="27"/>
      <c r="J13" s="27"/>
      <c r="K13" s="27"/>
      <c r="L13" s="27"/>
      <c r="M13" s="26" t="s">
        <v>29</v>
      </c>
      <c r="N13" s="28"/>
      <c r="O13" s="28"/>
      <c r="P13" s="28"/>
      <c r="Q13" s="28"/>
      <c r="R13" s="28"/>
      <c r="S13" s="28"/>
      <c r="T13"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 s="89" t="str">
        <f t="shared" ca="1" si="1"/>
        <v/>
      </c>
      <c r="V13" s="32">
        <v>46112.527303240742</v>
      </c>
    </row>
    <row r="14" spans="1:22" s="23" customFormat="1" ht="30" hidden="1" x14ac:dyDescent="0.25">
      <c r="A14" s="24"/>
      <c r="B14" s="24" t="str">
        <f t="shared" si="0"/>
        <v>X</v>
      </c>
      <c r="C14" s="24" t="str">
        <f>IF(OR(TabellaBLENDING[[#This Row],[LUN]]="X",TabellaBLENDING[[#This Row],[MAR]]="X",TabellaBLENDING[[#This Row],[MER]]="X",TabellaBLENDING[[#This Row],[GIO]]="X",TabellaBLENDING[[#This Row],[VEN]]="X",),"X","")</f>
        <v/>
      </c>
      <c r="D14" s="26" t="s">
        <v>3313</v>
      </c>
      <c r="E14" s="26" t="s">
        <v>3337</v>
      </c>
      <c r="F14" s="26" t="s">
        <v>3313</v>
      </c>
      <c r="G14" s="26" t="s">
        <v>3338</v>
      </c>
      <c r="H14" s="27"/>
      <c r="I14" s="27"/>
      <c r="J14" s="27"/>
      <c r="K14" s="27"/>
      <c r="L14" s="27"/>
      <c r="M14" s="26" t="s">
        <v>29</v>
      </c>
      <c r="N14" s="26"/>
      <c r="O14" s="26"/>
      <c r="P14" s="26"/>
      <c r="Q14" s="26" t="s">
        <v>3339</v>
      </c>
      <c r="R14" s="28">
        <v>45782</v>
      </c>
      <c r="S14" s="28" t="s">
        <v>369</v>
      </c>
      <c r="T14"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 s="89" t="str">
        <f t="shared" ca="1" si="1"/>
        <v/>
      </c>
      <c r="V14" s="32">
        <v>46112.527280092596</v>
      </c>
    </row>
    <row r="15" spans="1:22" s="23" customFormat="1" ht="30" hidden="1" x14ac:dyDescent="0.25">
      <c r="A15" s="24"/>
      <c r="B15" s="24" t="str">
        <f t="shared" si="0"/>
        <v>X</v>
      </c>
      <c r="C15" s="24" t="str">
        <f>IF(OR(TabellaBLENDING[[#This Row],[LUN]]="X",TabellaBLENDING[[#This Row],[MAR]]="X",TabellaBLENDING[[#This Row],[MER]]="X",TabellaBLENDING[[#This Row],[GIO]]="X",TabellaBLENDING[[#This Row],[VEN]]="X",),"X","")</f>
        <v/>
      </c>
      <c r="D15" s="26" t="s">
        <v>3313</v>
      </c>
      <c r="E15" s="26" t="s">
        <v>3340</v>
      </c>
      <c r="F15" s="26" t="s">
        <v>3313</v>
      </c>
      <c r="G15" s="26" t="s">
        <v>3341</v>
      </c>
      <c r="H15" s="27"/>
      <c r="I15" s="27"/>
      <c r="J15" s="27"/>
      <c r="K15" s="27"/>
      <c r="L15" s="27"/>
      <c r="M15" s="26" t="s">
        <v>29</v>
      </c>
      <c r="N15" s="28"/>
      <c r="O15" s="28"/>
      <c r="P15" s="28"/>
      <c r="Q15" s="28" t="s">
        <v>3342</v>
      </c>
      <c r="R15" s="28">
        <v>45779</v>
      </c>
      <c r="S15" s="28" t="s">
        <v>369</v>
      </c>
      <c r="T15"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 s="89" t="str">
        <f t="shared" ca="1" si="1"/>
        <v/>
      </c>
      <c r="V15" s="32">
        <v>46112.527245370373</v>
      </c>
    </row>
    <row r="16" spans="1:22" s="23" customFormat="1" ht="30" hidden="1" x14ac:dyDescent="0.2">
      <c r="A16" s="24"/>
      <c r="B16" s="24" t="str">
        <f t="shared" si="0"/>
        <v>X</v>
      </c>
      <c r="C16" s="24" t="str">
        <f>IF(OR(TabellaBLENDING[[#This Row],[LUN]]="X",TabellaBLENDING[[#This Row],[MAR]]="X",TabellaBLENDING[[#This Row],[MER]]="X",TabellaBLENDING[[#This Row],[GIO]]="X",TabellaBLENDING[[#This Row],[VEN]]="X",),"X","")</f>
        <v/>
      </c>
      <c r="D16" s="26" t="s">
        <v>3313</v>
      </c>
      <c r="E16" s="26" t="s">
        <v>3343</v>
      </c>
      <c r="F16" s="26" t="s">
        <v>3313</v>
      </c>
      <c r="G16" s="26" t="s">
        <v>3344</v>
      </c>
      <c r="H16" s="27"/>
      <c r="I16" s="27"/>
      <c r="J16" s="27"/>
      <c r="K16" s="27"/>
      <c r="L16" s="27"/>
      <c r="M16" s="28" t="s">
        <v>29</v>
      </c>
      <c r="N16" s="28"/>
      <c r="O16" s="28"/>
      <c r="P16" s="28"/>
      <c r="Q16" s="28" t="s">
        <v>3345</v>
      </c>
      <c r="R16" s="28">
        <v>45775</v>
      </c>
      <c r="S16" s="28" t="s">
        <v>3346</v>
      </c>
      <c r="T16"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 s="37" t="str">
        <f t="shared" ca="1" si="1"/>
        <v/>
      </c>
      <c r="V16" s="32">
        <v>46111.510983796295</v>
      </c>
    </row>
    <row r="17" spans="1:22" s="23" customFormat="1" ht="30" hidden="1" x14ac:dyDescent="0.25">
      <c r="A17" s="24"/>
      <c r="B17" s="24" t="str">
        <f t="shared" si="0"/>
        <v>X</v>
      </c>
      <c r="C17" s="24" t="str">
        <f>IF(OR(TabellaBLENDING[[#This Row],[LUN]]="X",TabellaBLENDING[[#This Row],[MAR]]="X",TabellaBLENDING[[#This Row],[MER]]="X",TabellaBLENDING[[#This Row],[GIO]]="X",TabellaBLENDING[[#This Row],[VEN]]="X",),"X","")</f>
        <v/>
      </c>
      <c r="D17" s="26" t="s">
        <v>3313</v>
      </c>
      <c r="E17" s="26" t="s">
        <v>3347</v>
      </c>
      <c r="F17" s="26" t="s">
        <v>3313</v>
      </c>
      <c r="G17" s="26" t="s">
        <v>3348</v>
      </c>
      <c r="H17" s="27"/>
      <c r="I17" s="27"/>
      <c r="J17" s="27"/>
      <c r="K17" s="27"/>
      <c r="L17" s="27"/>
      <c r="M17" s="28" t="s">
        <v>29</v>
      </c>
      <c r="N17" s="28"/>
      <c r="O17" s="28"/>
      <c r="P17" s="28"/>
      <c r="Q17" s="28" t="s">
        <v>3349</v>
      </c>
      <c r="R17" s="28">
        <v>45775</v>
      </c>
      <c r="S17" s="28" t="s">
        <v>3346</v>
      </c>
      <c r="T17"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 s="89" t="str">
        <f t="shared" ca="1" si="1"/>
        <v/>
      </c>
      <c r="V17" s="32">
        <v>46111.288090277776</v>
      </c>
    </row>
    <row r="18" spans="1:22" s="23" customFormat="1" ht="30" hidden="1" x14ac:dyDescent="0.25">
      <c r="A18" s="24"/>
      <c r="B18" s="24" t="str">
        <f t="shared" si="0"/>
        <v>X</v>
      </c>
      <c r="C18" s="24" t="str">
        <f>IF(OR(TabellaBLENDING[[#This Row],[LUN]]="X",TabellaBLENDING[[#This Row],[MAR]]="X",TabellaBLENDING[[#This Row],[MER]]="X",TabellaBLENDING[[#This Row],[GIO]]="X",TabellaBLENDING[[#This Row],[VEN]]="X",),"X","")</f>
        <v/>
      </c>
      <c r="D18" s="26" t="s">
        <v>3313</v>
      </c>
      <c r="E18" s="26" t="s">
        <v>3350</v>
      </c>
      <c r="F18" s="26" t="s">
        <v>3313</v>
      </c>
      <c r="G18" s="26" t="s">
        <v>3351</v>
      </c>
      <c r="H18" s="27"/>
      <c r="I18" s="27"/>
      <c r="J18" s="27"/>
      <c r="K18" s="27"/>
      <c r="L18" s="27"/>
      <c r="M18" s="26" t="s">
        <v>29</v>
      </c>
      <c r="N18" s="26"/>
      <c r="O18" s="26"/>
      <c r="P18" s="26"/>
      <c r="Q18" s="26"/>
      <c r="R18" s="28"/>
      <c r="S18" s="28"/>
      <c r="T18"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 s="89" t="str">
        <f t="shared" ca="1" si="1"/>
        <v/>
      </c>
      <c r="V18" s="32">
        <v>46107.687418981484</v>
      </c>
    </row>
    <row r="19" spans="1:22" s="23" customFormat="1" ht="30" hidden="1" x14ac:dyDescent="0.25">
      <c r="A19" s="24"/>
      <c r="B19" s="24" t="str">
        <f t="shared" si="0"/>
        <v>X</v>
      </c>
      <c r="C19" s="24" t="str">
        <f>IF(OR(TabellaBLENDING[[#This Row],[LUN]]="X",TabellaBLENDING[[#This Row],[MAR]]="X",TabellaBLENDING[[#This Row],[MER]]="X",TabellaBLENDING[[#This Row],[GIO]]="X",TabellaBLENDING[[#This Row],[VEN]]="X",),"X","")</f>
        <v/>
      </c>
      <c r="D19" s="26" t="s">
        <v>3313</v>
      </c>
      <c r="E19" s="26" t="s">
        <v>3352</v>
      </c>
      <c r="F19" s="26" t="s">
        <v>3313</v>
      </c>
      <c r="G19" s="26" t="s">
        <v>3353</v>
      </c>
      <c r="H19" s="27"/>
      <c r="I19" s="27"/>
      <c r="J19" s="27"/>
      <c r="K19" s="27"/>
      <c r="L19" s="27"/>
      <c r="M19" s="26" t="s">
        <v>29</v>
      </c>
      <c r="N19" s="26"/>
      <c r="O19" s="26"/>
      <c r="P19" s="26"/>
      <c r="Q19" s="26"/>
      <c r="R19" s="28">
        <v>45710</v>
      </c>
      <c r="S19" s="28"/>
      <c r="T19"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 s="89" t="str">
        <f t="shared" ca="1" si="1"/>
        <v/>
      </c>
      <c r="V19" s="32">
        <v>46107.687407407408</v>
      </c>
    </row>
    <row r="20" spans="1:22" s="23" customFormat="1" ht="30" hidden="1" x14ac:dyDescent="0.25">
      <c r="A20" s="24"/>
      <c r="B20" s="24" t="str">
        <f t="shared" si="0"/>
        <v>X</v>
      </c>
      <c r="C20" s="24" t="str">
        <f>IF(OR(TabellaBLENDING[[#This Row],[LUN]]="X",TabellaBLENDING[[#This Row],[MAR]]="X",TabellaBLENDING[[#This Row],[MER]]="X",TabellaBLENDING[[#This Row],[GIO]]="X",TabellaBLENDING[[#This Row],[VEN]]="X",),"X","")</f>
        <v/>
      </c>
      <c r="D20" s="26" t="s">
        <v>3313</v>
      </c>
      <c r="E20" s="26" t="s">
        <v>3354</v>
      </c>
      <c r="F20" s="26" t="s">
        <v>3313</v>
      </c>
      <c r="G20" s="26" t="s">
        <v>3355</v>
      </c>
      <c r="H20" s="27"/>
      <c r="I20" s="27"/>
      <c r="J20" s="27"/>
      <c r="K20" s="27"/>
      <c r="L20" s="27"/>
      <c r="M20" s="26" t="s">
        <v>29</v>
      </c>
      <c r="N20" s="26"/>
      <c r="O20" s="26"/>
      <c r="P20" s="26"/>
      <c r="Q20" s="26"/>
      <c r="R20" s="28"/>
      <c r="S20" s="28"/>
      <c r="T20"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 s="89" t="str">
        <f t="shared" ca="1" si="1"/>
        <v/>
      </c>
      <c r="V20" s="32">
        <v>46107.687361111108</v>
      </c>
    </row>
    <row r="21" spans="1:22" s="23" customFormat="1" ht="30" hidden="1" x14ac:dyDescent="0.25">
      <c r="A21" s="24"/>
      <c r="B21" s="24" t="str">
        <f t="shared" si="0"/>
        <v>X</v>
      </c>
      <c r="C21" s="24" t="str">
        <f>IF(OR(TabellaBLENDING[[#This Row],[LUN]]="X",TabellaBLENDING[[#This Row],[MAR]]="X",TabellaBLENDING[[#This Row],[MER]]="X",TabellaBLENDING[[#This Row],[GIO]]="X",TabellaBLENDING[[#This Row],[VEN]]="X",),"X","")</f>
        <v/>
      </c>
      <c r="D21" s="26" t="s">
        <v>3313</v>
      </c>
      <c r="E21" s="26" t="s">
        <v>3356</v>
      </c>
      <c r="F21" s="26" t="s">
        <v>3313</v>
      </c>
      <c r="G21" s="26" t="s">
        <v>3357</v>
      </c>
      <c r="H21" s="27"/>
      <c r="I21" s="27"/>
      <c r="J21" s="27"/>
      <c r="K21" s="27"/>
      <c r="L21" s="27"/>
      <c r="M21" s="26" t="s">
        <v>29</v>
      </c>
      <c r="N21" s="26"/>
      <c r="O21" s="26"/>
      <c r="P21" s="26"/>
      <c r="Q21" s="26"/>
      <c r="R21" s="28"/>
      <c r="S21" s="28"/>
      <c r="T21"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 s="89" t="str">
        <f t="shared" ca="1" si="1"/>
        <v/>
      </c>
      <c r="V21" s="32">
        <v>46107.687349537038</v>
      </c>
    </row>
    <row r="22" spans="1:22" s="23" customFormat="1" ht="30" hidden="1" x14ac:dyDescent="0.25">
      <c r="A22" s="24"/>
      <c r="B22" s="24" t="str">
        <f t="shared" si="0"/>
        <v>X</v>
      </c>
      <c r="C22" s="24" t="str">
        <f>IF(OR(TabellaBLENDING[[#This Row],[LUN]]="X",TabellaBLENDING[[#This Row],[MAR]]="X",TabellaBLENDING[[#This Row],[MER]]="X",TabellaBLENDING[[#This Row],[GIO]]="X",TabellaBLENDING[[#This Row],[VEN]]="X",),"X","")</f>
        <v/>
      </c>
      <c r="D22" s="26" t="s">
        <v>3313</v>
      </c>
      <c r="E22" s="26" t="s">
        <v>3358</v>
      </c>
      <c r="F22" s="26" t="s">
        <v>3313</v>
      </c>
      <c r="G22" s="26" t="s">
        <v>3359</v>
      </c>
      <c r="H22" s="27"/>
      <c r="I22" s="27"/>
      <c r="J22" s="27"/>
      <c r="K22" s="27"/>
      <c r="L22" s="27"/>
      <c r="M22" s="26" t="s">
        <v>29</v>
      </c>
      <c r="N22" s="26"/>
      <c r="O22" s="26"/>
      <c r="P22" s="26"/>
      <c r="Q22" s="26"/>
      <c r="R22" s="28"/>
      <c r="S22" s="28"/>
      <c r="T22"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 s="89" t="str">
        <f t="shared" ca="1" si="1"/>
        <v/>
      </c>
      <c r="V22" s="32">
        <v>46107.687326388892</v>
      </c>
    </row>
    <row r="23" spans="1:22" s="23" customFormat="1" ht="23.25" hidden="1" x14ac:dyDescent="0.25">
      <c r="A23" s="24"/>
      <c r="B23" s="24" t="str">
        <f t="shared" si="0"/>
        <v>X</v>
      </c>
      <c r="C23" s="24" t="str">
        <f>IF(OR(TabellaBLENDING[[#This Row],[LUN]]="X",TabellaBLENDING[[#This Row],[MAR]]="X",TabellaBLENDING[[#This Row],[MER]]="X",TabellaBLENDING[[#This Row],[GIO]]="X",TabellaBLENDING[[#This Row],[VEN]]="X",),"X","")</f>
        <v/>
      </c>
      <c r="D23" s="26" t="s">
        <v>3313</v>
      </c>
      <c r="E23" s="26" t="s">
        <v>3360</v>
      </c>
      <c r="F23" s="26" t="s">
        <v>3361</v>
      </c>
      <c r="G23" s="26" t="s">
        <v>3362</v>
      </c>
      <c r="H23" s="27"/>
      <c r="I23" s="27"/>
      <c r="J23" s="27"/>
      <c r="K23" s="27"/>
      <c r="L23" s="27"/>
      <c r="M23" s="26" t="s">
        <v>29</v>
      </c>
      <c r="N23" s="26"/>
      <c r="O23" s="26"/>
      <c r="P23" s="26"/>
      <c r="Q23" s="26"/>
      <c r="R23" s="28"/>
      <c r="S23" s="28"/>
      <c r="T23"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 s="89" t="str">
        <f t="shared" ca="1" si="1"/>
        <v/>
      </c>
      <c r="V23" s="32">
        <v>46107.687303240738</v>
      </c>
    </row>
    <row r="24" spans="1:22" s="23" customFormat="1" ht="30" hidden="1" x14ac:dyDescent="0.25">
      <c r="A24" s="24"/>
      <c r="B24" s="24" t="str">
        <f t="shared" si="0"/>
        <v>X</v>
      </c>
      <c r="C24" s="24" t="str">
        <f>IF(OR(TabellaBLENDING[[#This Row],[LUN]]="X",TabellaBLENDING[[#This Row],[MAR]]="X",TabellaBLENDING[[#This Row],[MER]]="X",TabellaBLENDING[[#This Row],[GIO]]="X",TabellaBLENDING[[#This Row],[VEN]]="X",),"X","")</f>
        <v/>
      </c>
      <c r="D24" s="26" t="s">
        <v>3313</v>
      </c>
      <c r="E24" s="26" t="s">
        <v>3363</v>
      </c>
      <c r="F24" s="26" t="s">
        <v>3313</v>
      </c>
      <c r="G24" s="26" t="s">
        <v>3364</v>
      </c>
      <c r="H24" s="27"/>
      <c r="I24" s="27"/>
      <c r="J24" s="27"/>
      <c r="K24" s="27"/>
      <c r="L24" s="27"/>
      <c r="M24" s="26" t="s">
        <v>29</v>
      </c>
      <c r="N24" s="26"/>
      <c r="O24" s="26"/>
      <c r="P24" s="26"/>
      <c r="Q24" s="26"/>
      <c r="R24" s="28"/>
      <c r="S24" s="28"/>
      <c r="T24"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 s="89" t="str">
        <f t="shared" ca="1" si="1"/>
        <v/>
      </c>
      <c r="V24" s="32">
        <v>46107.687280092592</v>
      </c>
    </row>
    <row r="25" spans="1:22" s="205" customFormat="1" ht="30" hidden="1" x14ac:dyDescent="0.25">
      <c r="A25" s="24"/>
      <c r="B25" s="24" t="str">
        <f t="shared" si="0"/>
        <v>X</v>
      </c>
      <c r="C25" s="24" t="str">
        <f>IF(OR(TabellaBLENDING[[#This Row],[LUN]]="X",TabellaBLENDING[[#This Row],[MAR]]="X",TabellaBLENDING[[#This Row],[MER]]="X",TabellaBLENDING[[#This Row],[GIO]]="X",TabellaBLENDING[[#This Row],[VEN]]="X",),"X","")</f>
        <v/>
      </c>
      <c r="D25" s="26" t="s">
        <v>3313</v>
      </c>
      <c r="E25" s="26" t="s">
        <v>3365</v>
      </c>
      <c r="F25" s="26" t="s">
        <v>3313</v>
      </c>
      <c r="G25" s="26" t="s">
        <v>3366</v>
      </c>
      <c r="H25" s="27"/>
      <c r="I25" s="27"/>
      <c r="J25" s="27"/>
      <c r="K25" s="27"/>
      <c r="L25" s="27"/>
      <c r="M25" s="26" t="s">
        <v>29</v>
      </c>
      <c r="N25" s="26"/>
      <c r="O25" s="26"/>
      <c r="P25" s="26"/>
      <c r="Q25" s="26"/>
      <c r="R25" s="28"/>
      <c r="S25" s="28"/>
      <c r="T25"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 s="89" t="str">
        <f t="shared" ca="1" si="1"/>
        <v/>
      </c>
      <c r="V25" s="204">
        <v>46106.300023148149</v>
      </c>
    </row>
    <row r="26" spans="1:22" s="23" customFormat="1" ht="23.25" hidden="1" x14ac:dyDescent="0.25">
      <c r="A26" s="24"/>
      <c r="B26" s="24" t="str">
        <f t="shared" si="0"/>
        <v>X</v>
      </c>
      <c r="C26" s="24" t="str">
        <f>IF(OR(TabellaBLENDING[[#This Row],[LUN]]="X",TabellaBLENDING[[#This Row],[MAR]]="X",TabellaBLENDING[[#This Row],[MER]]="X",TabellaBLENDING[[#This Row],[GIO]]="X",TabellaBLENDING[[#This Row],[VEN]]="X",),"X","")</f>
        <v/>
      </c>
      <c r="D26" s="26" t="s">
        <v>3313</v>
      </c>
      <c r="E26" s="26" t="s">
        <v>3367</v>
      </c>
      <c r="F26" s="26" t="s">
        <v>3361</v>
      </c>
      <c r="G26" s="26" t="s">
        <v>3368</v>
      </c>
      <c r="H26" s="27"/>
      <c r="I26" s="27"/>
      <c r="J26" s="27"/>
      <c r="K26" s="27"/>
      <c r="L26" s="27"/>
      <c r="M26" s="26" t="s">
        <v>29</v>
      </c>
      <c r="N26" s="26"/>
      <c r="O26" s="26"/>
      <c r="P26" s="26"/>
      <c r="Q26" s="26"/>
      <c r="R26" s="28"/>
      <c r="S26" s="28"/>
      <c r="T26"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 s="89" t="str">
        <f t="shared" ca="1" si="1"/>
        <v/>
      </c>
      <c r="V26" s="32">
        <v>46106.300011574072</v>
      </c>
    </row>
    <row r="27" spans="1:22" s="23" customFormat="1" ht="23.25" hidden="1" x14ac:dyDescent="0.25">
      <c r="A27" s="24"/>
      <c r="B27" s="24" t="str">
        <f t="shared" si="0"/>
        <v>X</v>
      </c>
      <c r="C27" s="24" t="str">
        <f>IF(OR(TabellaBLENDING[[#This Row],[LUN]]="X",TabellaBLENDING[[#This Row],[MAR]]="X",TabellaBLENDING[[#This Row],[MER]]="X",TabellaBLENDING[[#This Row],[GIO]]="X",TabellaBLENDING[[#This Row],[VEN]]="X",),"X","")</f>
        <v/>
      </c>
      <c r="D27" s="26" t="s">
        <v>3313</v>
      </c>
      <c r="E27" s="26" t="s">
        <v>3369</v>
      </c>
      <c r="F27" s="26" t="s">
        <v>3370</v>
      </c>
      <c r="G27" s="26" t="s">
        <v>3371</v>
      </c>
      <c r="H27" s="27"/>
      <c r="I27" s="27"/>
      <c r="J27" s="27"/>
      <c r="K27" s="27"/>
      <c r="L27" s="27"/>
      <c r="M27" s="26" t="s">
        <v>29</v>
      </c>
      <c r="N27" s="26"/>
      <c r="O27" s="26"/>
      <c r="P27" s="26"/>
      <c r="Q27" s="26"/>
      <c r="R27" s="28"/>
      <c r="S27" s="28"/>
      <c r="T27"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 s="89" t="str">
        <f t="shared" ca="1" si="1"/>
        <v/>
      </c>
      <c r="V27" s="32">
        <v>46101.375520833331</v>
      </c>
    </row>
    <row r="28" spans="1:22" s="23" customFormat="1" ht="23.25" hidden="1" x14ac:dyDescent="0.25">
      <c r="A28" s="24"/>
      <c r="B28" s="24" t="str">
        <f t="shared" si="0"/>
        <v>X</v>
      </c>
      <c r="C28" s="24" t="str">
        <f>IF(OR(TabellaBLENDING[[#This Row],[LUN]]="X",TabellaBLENDING[[#This Row],[MAR]]="X",TabellaBLENDING[[#This Row],[MER]]="X",TabellaBLENDING[[#This Row],[GIO]]="X",TabellaBLENDING[[#This Row],[VEN]]="X",),"X","")</f>
        <v/>
      </c>
      <c r="D28" s="26" t="s">
        <v>3313</v>
      </c>
      <c r="E28" s="26" t="s">
        <v>3372</v>
      </c>
      <c r="F28" s="26" t="s">
        <v>3370</v>
      </c>
      <c r="G28" s="26" t="s">
        <v>3373</v>
      </c>
      <c r="H28" s="27"/>
      <c r="I28" s="27"/>
      <c r="J28" s="27"/>
      <c r="K28" s="27"/>
      <c r="L28" s="27"/>
      <c r="M28" s="26" t="s">
        <v>29</v>
      </c>
      <c r="N28" s="26"/>
      <c r="O28" s="26"/>
      <c r="P28" s="26"/>
      <c r="Q28" s="26"/>
      <c r="R28" s="28"/>
      <c r="S28" s="28"/>
      <c r="T28"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 s="89" t="str">
        <f t="shared" ca="1" si="1"/>
        <v/>
      </c>
      <c r="V28" s="32">
        <v>46100.28702546296</v>
      </c>
    </row>
    <row r="29" spans="1:22" s="23" customFormat="1" ht="45" hidden="1" x14ac:dyDescent="0.25">
      <c r="A29" s="24"/>
      <c r="B29" s="24" t="str">
        <f t="shared" si="0"/>
        <v>X</v>
      </c>
      <c r="C29" s="24" t="str">
        <f>IF(OR(TabellaBLENDING[[#This Row],[LUN]]="X",TabellaBLENDING[[#This Row],[MAR]]="X",TabellaBLENDING[[#This Row],[MER]]="X",TabellaBLENDING[[#This Row],[GIO]]="X",TabellaBLENDING[[#This Row],[VEN]]="X",),"X","")</f>
        <v/>
      </c>
      <c r="D29" s="26" t="s">
        <v>3313</v>
      </c>
      <c r="E29" s="26" t="s">
        <v>3374</v>
      </c>
      <c r="F29" s="26" t="s">
        <v>3313</v>
      </c>
      <c r="G29" s="26" t="s">
        <v>3375</v>
      </c>
      <c r="H29" s="27"/>
      <c r="I29" s="27"/>
      <c r="J29" s="27"/>
      <c r="K29" s="27"/>
      <c r="L29" s="27"/>
      <c r="M29" s="26" t="s">
        <v>29</v>
      </c>
      <c r="N29" s="26"/>
      <c r="O29" s="26"/>
      <c r="P29" s="26"/>
      <c r="Q29" s="26"/>
      <c r="R29" s="28"/>
      <c r="S29" s="28"/>
      <c r="T29"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 s="89" t="str">
        <f t="shared" ca="1" si="1"/>
        <v/>
      </c>
      <c r="V29" s="32">
        <v>46098.709467592591</v>
      </c>
    </row>
    <row r="30" spans="1:22" s="23" customFormat="1" ht="30" hidden="1" x14ac:dyDescent="0.25">
      <c r="A30" s="24"/>
      <c r="B30" s="24" t="str">
        <f t="shared" si="0"/>
        <v>X</v>
      </c>
      <c r="C30" s="24" t="str">
        <f>IF(OR(TabellaBLENDING[[#This Row],[LUN]]="X",TabellaBLENDING[[#This Row],[MAR]]="X",TabellaBLENDING[[#This Row],[MER]]="X",TabellaBLENDING[[#This Row],[GIO]]="X",TabellaBLENDING[[#This Row],[VEN]]="X",),"X","")</f>
        <v/>
      </c>
      <c r="D30" s="26" t="s">
        <v>3313</v>
      </c>
      <c r="E30" s="26" t="s">
        <v>3376</v>
      </c>
      <c r="F30" s="26" t="s">
        <v>3313</v>
      </c>
      <c r="G30" s="26" t="s">
        <v>3377</v>
      </c>
      <c r="H30" s="27"/>
      <c r="I30" s="27"/>
      <c r="J30" s="27"/>
      <c r="K30" s="27"/>
      <c r="L30" s="27"/>
      <c r="M30" s="26" t="s">
        <v>29</v>
      </c>
      <c r="N30" s="26"/>
      <c r="O30" s="26"/>
      <c r="P30" s="26"/>
      <c r="Q30" s="26"/>
      <c r="R30" s="28"/>
      <c r="S30" s="28"/>
      <c r="T30"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0" s="89" t="str">
        <f t="shared" ca="1" si="1"/>
        <v/>
      </c>
      <c r="V30" s="32">
        <v>46098.538576388892</v>
      </c>
    </row>
    <row r="31" spans="1:22" s="23" customFormat="1" ht="30" hidden="1" x14ac:dyDescent="0.25">
      <c r="A31" s="24"/>
      <c r="B31" s="24" t="str">
        <f t="shared" si="0"/>
        <v>X</v>
      </c>
      <c r="C31" s="24" t="str">
        <f>IF(OR(TabellaBLENDING[[#This Row],[LUN]]="X",TabellaBLENDING[[#This Row],[MAR]]="X",TabellaBLENDING[[#This Row],[MER]]="X",TabellaBLENDING[[#This Row],[GIO]]="X",TabellaBLENDING[[#This Row],[VEN]]="X",),"X","")</f>
        <v/>
      </c>
      <c r="D31" s="26" t="s">
        <v>3313</v>
      </c>
      <c r="E31" s="26" t="s">
        <v>3378</v>
      </c>
      <c r="F31" s="26" t="s">
        <v>3313</v>
      </c>
      <c r="G31" s="26" t="s">
        <v>3379</v>
      </c>
      <c r="H31" s="27"/>
      <c r="I31" s="27"/>
      <c r="J31" s="27"/>
      <c r="K31" s="27"/>
      <c r="L31" s="27"/>
      <c r="M31" s="26" t="s">
        <v>29</v>
      </c>
      <c r="N31" s="26"/>
      <c r="O31" s="26"/>
      <c r="P31" s="26"/>
      <c r="Q31" s="26"/>
      <c r="R31" s="28"/>
      <c r="S31" s="28"/>
      <c r="T31"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1" s="89" t="str">
        <f t="shared" ca="1" si="1"/>
        <v/>
      </c>
      <c r="V31" s="32">
        <v>46098.541180555556</v>
      </c>
    </row>
    <row r="32" spans="1:22" s="23" customFormat="1" ht="30" hidden="1" x14ac:dyDescent="0.25">
      <c r="A32" s="24"/>
      <c r="B32" s="24" t="str">
        <f t="shared" si="0"/>
        <v>X</v>
      </c>
      <c r="C32" s="24" t="str">
        <f>IF(OR(TabellaBLENDING[[#This Row],[LUN]]="X",TabellaBLENDING[[#This Row],[MAR]]="X",TabellaBLENDING[[#This Row],[MER]]="X",TabellaBLENDING[[#This Row],[GIO]]="X",TabellaBLENDING[[#This Row],[VEN]]="X",),"X","")</f>
        <v/>
      </c>
      <c r="D32" s="26" t="s">
        <v>3313</v>
      </c>
      <c r="E32" s="26" t="s">
        <v>3380</v>
      </c>
      <c r="F32" s="26" t="s">
        <v>3313</v>
      </c>
      <c r="G32" s="26" t="s">
        <v>3381</v>
      </c>
      <c r="H32" s="27"/>
      <c r="I32" s="27"/>
      <c r="J32" s="27"/>
      <c r="K32" s="27"/>
      <c r="L32" s="27"/>
      <c r="M32" s="26" t="s">
        <v>29</v>
      </c>
      <c r="N32" s="26"/>
      <c r="O32" s="26"/>
      <c r="P32" s="26"/>
      <c r="Q32" s="26"/>
      <c r="R32" s="28"/>
      <c r="S32" s="28"/>
      <c r="T32"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2" s="89" t="str">
        <f t="shared" ca="1" si="1"/>
        <v/>
      </c>
      <c r="V32" s="32">
        <v>46093.535729166666</v>
      </c>
    </row>
    <row r="33" spans="1:22" s="23" customFormat="1" ht="30" hidden="1" x14ac:dyDescent="0.25">
      <c r="A33" s="24"/>
      <c r="B33" s="24" t="str">
        <f t="shared" si="0"/>
        <v>X</v>
      </c>
      <c r="C33" s="24" t="str">
        <f>IF(OR(TabellaBLENDING[[#This Row],[LUN]]="X",TabellaBLENDING[[#This Row],[MAR]]="X",TabellaBLENDING[[#This Row],[MER]]="X",TabellaBLENDING[[#This Row],[GIO]]="X",TabellaBLENDING[[#This Row],[VEN]]="X",),"X","")</f>
        <v/>
      </c>
      <c r="D33" s="26" t="s">
        <v>3313</v>
      </c>
      <c r="E33" s="26" t="s">
        <v>3382</v>
      </c>
      <c r="F33" s="26" t="s">
        <v>3313</v>
      </c>
      <c r="G33" s="26" t="s">
        <v>3383</v>
      </c>
      <c r="H33" s="27"/>
      <c r="I33" s="27"/>
      <c r="J33" s="27"/>
      <c r="K33" s="27"/>
      <c r="L33" s="27"/>
      <c r="M33" s="26" t="s">
        <v>29</v>
      </c>
      <c r="N33" s="26"/>
      <c r="O33" s="26"/>
      <c r="P33" s="26"/>
      <c r="Q33" s="26"/>
      <c r="R33" s="28"/>
      <c r="S33" s="28"/>
      <c r="T33"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3" s="89" t="str">
        <f t="shared" ca="1" si="1"/>
        <v/>
      </c>
      <c r="V33" s="32">
        <v>46091.662743055553</v>
      </c>
    </row>
    <row r="34" spans="1:22" s="23" customFormat="1" ht="30" hidden="1" x14ac:dyDescent="0.25">
      <c r="A34" s="24"/>
      <c r="B34" s="24" t="str">
        <f t="shared" si="0"/>
        <v>X</v>
      </c>
      <c r="C34" s="24" t="str">
        <f>IF(OR(TabellaBLENDING[[#This Row],[LUN]]="X",TabellaBLENDING[[#This Row],[MAR]]="X",TabellaBLENDING[[#This Row],[MER]]="X",TabellaBLENDING[[#This Row],[GIO]]="X",TabellaBLENDING[[#This Row],[VEN]]="X",),"X","")</f>
        <v/>
      </c>
      <c r="D34" s="26" t="s">
        <v>3313</v>
      </c>
      <c r="E34" s="26" t="s">
        <v>3384</v>
      </c>
      <c r="F34" s="26" t="s">
        <v>3313</v>
      </c>
      <c r="G34" s="26" t="s">
        <v>3385</v>
      </c>
      <c r="H34" s="27"/>
      <c r="I34" s="27"/>
      <c r="J34" s="27"/>
      <c r="K34" s="27"/>
      <c r="L34" s="27"/>
      <c r="M34" s="26" t="s">
        <v>29</v>
      </c>
      <c r="N34" s="26"/>
      <c r="O34" s="26"/>
      <c r="P34" s="26"/>
      <c r="Q34" s="26"/>
      <c r="R34" s="28"/>
      <c r="S34" s="28"/>
      <c r="T34"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4" s="89" t="str">
        <f t="shared" ca="1" si="1"/>
        <v/>
      </c>
      <c r="V34" s="32">
        <v>46087.545648148145</v>
      </c>
    </row>
    <row r="35" spans="1:22" s="23" customFormat="1" ht="30" hidden="1" x14ac:dyDescent="0.25">
      <c r="A35" s="24"/>
      <c r="B35" s="24" t="str">
        <f t="shared" si="0"/>
        <v>X</v>
      </c>
      <c r="C35" s="24" t="str">
        <f>IF(OR(TabellaBLENDING[[#This Row],[LUN]]="X",TabellaBLENDING[[#This Row],[MAR]]="X",TabellaBLENDING[[#This Row],[MER]]="X",TabellaBLENDING[[#This Row],[GIO]]="X",TabellaBLENDING[[#This Row],[VEN]]="X",),"X","")</f>
        <v/>
      </c>
      <c r="D35" s="26" t="s">
        <v>3313</v>
      </c>
      <c r="E35" s="26" t="s">
        <v>3386</v>
      </c>
      <c r="F35" s="26" t="s">
        <v>3313</v>
      </c>
      <c r="G35" s="26" t="s">
        <v>3387</v>
      </c>
      <c r="H35" s="27"/>
      <c r="I35" s="27"/>
      <c r="J35" s="27"/>
      <c r="K35" s="27"/>
      <c r="L35" s="27"/>
      <c r="M35" s="26" t="s">
        <v>29</v>
      </c>
      <c r="N35" s="26"/>
      <c r="O35" s="26"/>
      <c r="P35" s="26"/>
      <c r="Q35" s="26"/>
      <c r="R35" s="28"/>
      <c r="S35" s="28" t="s">
        <v>85</v>
      </c>
      <c r="T35"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5" s="89" t="str">
        <f t="shared" ca="1" si="1"/>
        <v/>
      </c>
      <c r="V35" s="32">
        <v>46087.545601851853</v>
      </c>
    </row>
    <row r="36" spans="1:22" s="23" customFormat="1" ht="30" hidden="1" x14ac:dyDescent="0.25">
      <c r="A36" s="24"/>
      <c r="B36" s="24" t="str">
        <f t="shared" si="0"/>
        <v>X</v>
      </c>
      <c r="C36" s="24" t="str">
        <f>IF(OR(TabellaBLENDING[[#This Row],[LUN]]="X",TabellaBLENDING[[#This Row],[MAR]]="X",TabellaBLENDING[[#This Row],[MER]]="X",TabellaBLENDING[[#This Row],[GIO]]="X",TabellaBLENDING[[#This Row],[VEN]]="X",),"X","")</f>
        <v/>
      </c>
      <c r="D36" s="26" t="s">
        <v>3313</v>
      </c>
      <c r="E36" s="26" t="s">
        <v>3388</v>
      </c>
      <c r="F36" s="26" t="s">
        <v>3370</v>
      </c>
      <c r="G36" s="26" t="s">
        <v>3389</v>
      </c>
      <c r="H36" s="27"/>
      <c r="I36" s="27"/>
      <c r="J36" s="27"/>
      <c r="K36" s="27"/>
      <c r="L36" s="27"/>
      <c r="M36" s="26" t="s">
        <v>29</v>
      </c>
      <c r="N36" s="26"/>
      <c r="O36" s="26"/>
      <c r="P36" s="26"/>
      <c r="Q36" s="26"/>
      <c r="R36" s="28"/>
      <c r="S36" s="28"/>
      <c r="T36"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6" s="89" t="str">
        <f t="shared" ca="1" si="1"/>
        <v/>
      </c>
      <c r="V36" s="32">
        <v>46085.282268518517</v>
      </c>
    </row>
    <row r="37" spans="1:22" s="23" customFormat="1" ht="30" hidden="1" x14ac:dyDescent="0.25">
      <c r="A37" s="24"/>
      <c r="B37" s="24" t="str">
        <f t="shared" ref="B37:B68" si="2">IF(OR(A37="x",A37="X"),"",IF(ISBLANK(A37),"X",""))</f>
        <v>X</v>
      </c>
      <c r="C37" s="24" t="str">
        <f>IF(OR(TabellaBLENDING[[#This Row],[LUN]]="X",TabellaBLENDING[[#This Row],[MAR]]="X",TabellaBLENDING[[#This Row],[MER]]="X",TabellaBLENDING[[#This Row],[GIO]]="X",TabellaBLENDING[[#This Row],[VEN]]="X",),"X","")</f>
        <v/>
      </c>
      <c r="D37" s="26" t="s">
        <v>3313</v>
      </c>
      <c r="E37" s="26" t="s">
        <v>3390</v>
      </c>
      <c r="F37" s="26" t="s">
        <v>3313</v>
      </c>
      <c r="G37" s="26" t="s">
        <v>3391</v>
      </c>
      <c r="H37" s="27"/>
      <c r="I37" s="27"/>
      <c r="J37" s="27"/>
      <c r="K37" s="27"/>
      <c r="L37" s="27"/>
      <c r="M37" s="26" t="s">
        <v>29</v>
      </c>
      <c r="N37" s="26"/>
      <c r="O37" s="26"/>
      <c r="P37" s="26"/>
      <c r="Q37" s="26"/>
      <c r="R37" s="28"/>
      <c r="S37" s="28"/>
      <c r="T37"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7" s="89" t="str">
        <f t="shared" ref="U37:U68" ca="1" si="3">IFERROR(MID(G37,_xlfn.AGGREGATE(15,6,(ROW(INDIRECT("1:"&amp;LEN(G37)-7)))/(ISNUMBER(--MID(G37,ROW(INDIRECT("1:"&amp;LEN(G37)-7)),8))),1),8),"")</f>
        <v/>
      </c>
      <c r="V37" s="32">
        <v>46085.282256944447</v>
      </c>
    </row>
    <row r="38" spans="1:22" s="23" customFormat="1" ht="23.25" hidden="1" x14ac:dyDescent="0.25">
      <c r="A38" s="24"/>
      <c r="B38" s="24" t="str">
        <f t="shared" si="2"/>
        <v>X</v>
      </c>
      <c r="C38" s="24" t="str">
        <f>IF(OR(TabellaBLENDING[[#This Row],[LUN]]="X",TabellaBLENDING[[#This Row],[MAR]]="X",TabellaBLENDING[[#This Row],[MER]]="X",TabellaBLENDING[[#This Row],[GIO]]="X",TabellaBLENDING[[#This Row],[VEN]]="X",),"X","")</f>
        <v/>
      </c>
      <c r="D38" s="26" t="s">
        <v>3313</v>
      </c>
      <c r="E38" s="26" t="s">
        <v>3392</v>
      </c>
      <c r="F38" s="26" t="s">
        <v>3361</v>
      </c>
      <c r="G38" s="26" t="s">
        <v>3393</v>
      </c>
      <c r="H38" s="27"/>
      <c r="I38" s="27"/>
      <c r="J38" s="27"/>
      <c r="K38" s="27"/>
      <c r="L38" s="27"/>
      <c r="M38" s="26" t="s">
        <v>29</v>
      </c>
      <c r="N38" s="26"/>
      <c r="O38" s="26"/>
      <c r="P38" s="26"/>
      <c r="Q38" s="26"/>
      <c r="R38" s="28"/>
      <c r="S38" s="28"/>
      <c r="T38"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8" s="89" t="str">
        <f t="shared" ca="1" si="3"/>
        <v/>
      </c>
      <c r="V38" s="32">
        <v>46085.282233796293</v>
      </c>
    </row>
    <row r="39" spans="1:22" s="23" customFormat="1" ht="30" hidden="1" x14ac:dyDescent="0.25">
      <c r="A39" s="24"/>
      <c r="B39" s="24" t="str">
        <f t="shared" si="2"/>
        <v>X</v>
      </c>
      <c r="C39" s="24" t="str">
        <f>IF(OR(TabellaBLENDING[[#This Row],[LUN]]="X",TabellaBLENDING[[#This Row],[MAR]]="X",TabellaBLENDING[[#This Row],[MER]]="X",TabellaBLENDING[[#This Row],[GIO]]="X",TabellaBLENDING[[#This Row],[VEN]]="X",),"X","")</f>
        <v/>
      </c>
      <c r="D39" s="26" t="s">
        <v>3313</v>
      </c>
      <c r="E39" s="26" t="s">
        <v>3394</v>
      </c>
      <c r="F39" s="26" t="s">
        <v>3313</v>
      </c>
      <c r="G39" s="26" t="s">
        <v>3395</v>
      </c>
      <c r="H39" s="27"/>
      <c r="I39" s="27"/>
      <c r="J39" s="27"/>
      <c r="K39" s="27"/>
      <c r="L39" s="27"/>
      <c r="M39" s="26" t="s">
        <v>29</v>
      </c>
      <c r="N39" s="26"/>
      <c r="O39" s="26"/>
      <c r="P39" s="26"/>
      <c r="Q39" s="26"/>
      <c r="R39" s="28"/>
      <c r="S39" s="28"/>
      <c r="T39"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9" s="89" t="str">
        <f t="shared" ca="1" si="3"/>
        <v/>
      </c>
      <c r="V39" s="32">
        <v>46084.549328703702</v>
      </c>
    </row>
    <row r="40" spans="1:22" s="23" customFormat="1" ht="30" hidden="1" x14ac:dyDescent="0.25">
      <c r="A40" s="24"/>
      <c r="B40" s="24" t="str">
        <f t="shared" si="2"/>
        <v>X</v>
      </c>
      <c r="C40" s="24" t="str">
        <f>IF(OR(TabellaBLENDING[[#This Row],[LUN]]="X",TabellaBLENDING[[#This Row],[MAR]]="X",TabellaBLENDING[[#This Row],[MER]]="X",TabellaBLENDING[[#This Row],[GIO]]="X",TabellaBLENDING[[#This Row],[VEN]]="X",),"X","")</f>
        <v/>
      </c>
      <c r="D40" s="26" t="s">
        <v>3313</v>
      </c>
      <c r="E40" s="26" t="s">
        <v>3396</v>
      </c>
      <c r="F40" s="26" t="s">
        <v>3313</v>
      </c>
      <c r="G40" s="26" t="s">
        <v>3397</v>
      </c>
      <c r="H40" s="27"/>
      <c r="I40" s="27"/>
      <c r="J40" s="27"/>
      <c r="K40" s="27"/>
      <c r="L40" s="27"/>
      <c r="M40" s="26" t="s">
        <v>29</v>
      </c>
      <c r="N40" s="26"/>
      <c r="O40" s="26"/>
      <c r="P40" s="26"/>
      <c r="Q40" s="26"/>
      <c r="R40" s="28"/>
      <c r="S40" s="28" t="s">
        <v>184</v>
      </c>
      <c r="T40"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0" s="89" t="str">
        <f t="shared" ca="1" si="3"/>
        <v/>
      </c>
      <c r="V40" s="32">
        <v>46084.549305555556</v>
      </c>
    </row>
    <row r="41" spans="1:22" s="23" customFormat="1" ht="45" hidden="1" x14ac:dyDescent="0.25">
      <c r="A41" s="24"/>
      <c r="B41" s="24" t="str">
        <f t="shared" si="2"/>
        <v>X</v>
      </c>
      <c r="C41" s="24" t="str">
        <f>IF(OR(TabellaBLENDING[[#This Row],[LUN]]="X",TabellaBLENDING[[#This Row],[MAR]]="X",TabellaBLENDING[[#This Row],[MER]]="X",TabellaBLENDING[[#This Row],[GIO]]="X",TabellaBLENDING[[#This Row],[VEN]]="X",),"X","")</f>
        <v/>
      </c>
      <c r="D41" s="26" t="s">
        <v>3313</v>
      </c>
      <c r="E41" s="26" t="s">
        <v>3398</v>
      </c>
      <c r="F41" s="26" t="s">
        <v>3313</v>
      </c>
      <c r="G41" s="26" t="s">
        <v>3399</v>
      </c>
      <c r="H41" s="27"/>
      <c r="I41" s="27"/>
      <c r="J41" s="27"/>
      <c r="K41" s="27"/>
      <c r="L41" s="27"/>
      <c r="M41" s="26" t="s">
        <v>29</v>
      </c>
      <c r="N41" s="26"/>
      <c r="O41" s="26"/>
      <c r="P41" s="26"/>
      <c r="Q41" s="26" t="s">
        <v>3400</v>
      </c>
      <c r="R41" s="28">
        <v>45720</v>
      </c>
      <c r="S41" s="28" t="s">
        <v>85</v>
      </c>
      <c r="T41"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1" s="89" t="str">
        <f t="shared" ca="1" si="3"/>
        <v/>
      </c>
      <c r="V41" s="32">
        <v>46084.545729166668</v>
      </c>
    </row>
    <row r="42" spans="1:22" s="23" customFormat="1" ht="30" hidden="1" x14ac:dyDescent="0.25">
      <c r="A42" s="24"/>
      <c r="B42" s="24" t="str">
        <f t="shared" si="2"/>
        <v>X</v>
      </c>
      <c r="C42" s="24" t="str">
        <f>IF(OR(TabellaBLENDING[[#This Row],[LUN]]="X",TabellaBLENDING[[#This Row],[MAR]]="X",TabellaBLENDING[[#This Row],[MER]]="X",TabellaBLENDING[[#This Row],[GIO]]="X",TabellaBLENDING[[#This Row],[VEN]]="X",),"X","")</f>
        <v/>
      </c>
      <c r="D42" s="26" t="s">
        <v>3313</v>
      </c>
      <c r="E42" s="26" t="s">
        <v>3401</v>
      </c>
      <c r="F42" s="26" t="s">
        <v>3313</v>
      </c>
      <c r="G42" s="26" t="s">
        <v>3402</v>
      </c>
      <c r="H42" s="27"/>
      <c r="I42" s="27"/>
      <c r="J42" s="27"/>
      <c r="K42" s="27"/>
      <c r="L42" s="27"/>
      <c r="M42" s="26" t="s">
        <v>29</v>
      </c>
      <c r="N42" s="26"/>
      <c r="O42" s="26"/>
      <c r="P42" s="26"/>
      <c r="Q42" s="26" t="s">
        <v>3403</v>
      </c>
      <c r="R42" s="28">
        <v>45715</v>
      </c>
      <c r="S42" s="28" t="s">
        <v>76</v>
      </c>
      <c r="T42"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2" s="89" t="str">
        <f t="shared" ca="1" si="3"/>
        <v/>
      </c>
      <c r="V42" s="32">
        <v>46084.28261574074</v>
      </c>
    </row>
    <row r="43" spans="1:22" s="23" customFormat="1" ht="30" hidden="1" x14ac:dyDescent="0.25">
      <c r="A43" s="24"/>
      <c r="B43" s="24" t="str">
        <f t="shared" si="2"/>
        <v>X</v>
      </c>
      <c r="C43" s="24" t="str">
        <f>IF(OR(TabellaBLENDING[[#This Row],[LUN]]="X",TabellaBLENDING[[#This Row],[MAR]]="X",TabellaBLENDING[[#This Row],[MER]]="X",TabellaBLENDING[[#This Row],[GIO]]="X",TabellaBLENDING[[#This Row],[VEN]]="X",),"X","")</f>
        <v/>
      </c>
      <c r="D43" s="26" t="s">
        <v>3313</v>
      </c>
      <c r="E43" s="26" t="s">
        <v>3404</v>
      </c>
      <c r="F43" s="26" t="s">
        <v>3313</v>
      </c>
      <c r="G43" s="26" t="s">
        <v>3405</v>
      </c>
      <c r="H43" s="27"/>
      <c r="I43" s="27"/>
      <c r="J43" s="27"/>
      <c r="K43" s="27"/>
      <c r="L43" s="27"/>
      <c r="M43" s="26" t="s">
        <v>29</v>
      </c>
      <c r="N43" s="26"/>
      <c r="O43" s="26"/>
      <c r="P43" s="26"/>
      <c r="Q43" s="26" t="s">
        <v>2156</v>
      </c>
      <c r="R43" s="28">
        <v>45706</v>
      </c>
      <c r="S43" s="28" t="s">
        <v>85</v>
      </c>
      <c r="T43"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3" s="89" t="str">
        <f t="shared" ca="1" si="3"/>
        <v/>
      </c>
      <c r="V43" s="32">
        <v>46076.549467592595</v>
      </c>
    </row>
    <row r="44" spans="1:22" s="23" customFormat="1" ht="30" hidden="1" x14ac:dyDescent="0.25">
      <c r="A44" s="24"/>
      <c r="B44" s="24" t="str">
        <f t="shared" si="2"/>
        <v>X</v>
      </c>
      <c r="C44" s="24" t="str">
        <f>IF(OR(TabellaBLENDING[[#This Row],[LUN]]="X",TabellaBLENDING[[#This Row],[MAR]]="X",TabellaBLENDING[[#This Row],[MER]]="X",TabellaBLENDING[[#This Row],[GIO]]="X",TabellaBLENDING[[#This Row],[VEN]]="X",),"X","")</f>
        <v/>
      </c>
      <c r="D44" s="26" t="s">
        <v>3313</v>
      </c>
      <c r="E44" s="26" t="s">
        <v>3406</v>
      </c>
      <c r="F44" s="26" t="s">
        <v>3313</v>
      </c>
      <c r="G44" s="26" t="s">
        <v>3407</v>
      </c>
      <c r="H44" s="27"/>
      <c r="I44" s="27"/>
      <c r="J44" s="27"/>
      <c r="K44" s="27"/>
      <c r="L44" s="27"/>
      <c r="M44" s="26" t="s">
        <v>29</v>
      </c>
      <c r="N44" s="26"/>
      <c r="O44" s="26"/>
      <c r="P44" s="26"/>
      <c r="Q44" s="26" t="s">
        <v>2156</v>
      </c>
      <c r="R44" s="28">
        <v>45701</v>
      </c>
      <c r="S44" s="28" t="s">
        <v>85</v>
      </c>
      <c r="T44"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4" s="89" t="str">
        <f t="shared" ca="1" si="3"/>
        <v/>
      </c>
      <c r="V44" s="32">
        <v>46076.549444444441</v>
      </c>
    </row>
    <row r="45" spans="1:22" s="23" customFormat="1" ht="23.25" hidden="1" x14ac:dyDescent="0.25">
      <c r="A45" s="24"/>
      <c r="B45" s="24" t="str">
        <f t="shared" si="2"/>
        <v>X</v>
      </c>
      <c r="C45" s="24" t="str">
        <f>IF(OR(TabellaBLENDING[[#This Row],[LUN]]="X",TabellaBLENDING[[#This Row],[MAR]]="X",TabellaBLENDING[[#This Row],[MER]]="X",TabellaBLENDING[[#This Row],[GIO]]="X",TabellaBLENDING[[#This Row],[VEN]]="X",),"X","")</f>
        <v/>
      </c>
      <c r="D45" s="26" t="s">
        <v>3313</v>
      </c>
      <c r="E45" s="26" t="s">
        <v>3408</v>
      </c>
      <c r="F45" s="26">
        <v>1300</v>
      </c>
      <c r="G45" s="26" t="s">
        <v>3409</v>
      </c>
      <c r="H45" s="27"/>
      <c r="I45" s="27"/>
      <c r="J45" s="27"/>
      <c r="K45" s="27"/>
      <c r="L45" s="27"/>
      <c r="M45" s="26" t="s">
        <v>29</v>
      </c>
      <c r="N45" s="26"/>
      <c r="O45" s="26"/>
      <c r="P45" s="26"/>
      <c r="Q45" s="26"/>
      <c r="R45" s="28"/>
      <c r="S45" s="28" t="s">
        <v>85</v>
      </c>
      <c r="T45"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5" s="89" t="str">
        <f t="shared" ca="1" si="3"/>
        <v/>
      </c>
      <c r="V45" s="32">
        <v>46065.538611111115</v>
      </c>
    </row>
    <row r="46" spans="1:22" s="23" customFormat="1" ht="23.25" hidden="1" x14ac:dyDescent="0.25">
      <c r="A46" s="24"/>
      <c r="B46" s="24" t="str">
        <f t="shared" si="2"/>
        <v>X</v>
      </c>
      <c r="C46" s="24" t="str">
        <f>IF(OR(TabellaBLENDING[[#This Row],[LUN]]="X",TabellaBLENDING[[#This Row],[MAR]]="X",TabellaBLENDING[[#This Row],[MER]]="X",TabellaBLENDING[[#This Row],[GIO]]="X",TabellaBLENDING[[#This Row],[VEN]]="X",),"X","")</f>
        <v/>
      </c>
      <c r="D46" s="26" t="s">
        <v>3313</v>
      </c>
      <c r="E46" s="26" t="s">
        <v>3410</v>
      </c>
      <c r="F46" s="26">
        <v>1300</v>
      </c>
      <c r="G46" s="26" t="s">
        <v>3411</v>
      </c>
      <c r="H46" s="27"/>
      <c r="I46" s="27"/>
      <c r="J46" s="27"/>
      <c r="K46" s="27"/>
      <c r="L46" s="27"/>
      <c r="M46" s="26" t="s">
        <v>29</v>
      </c>
      <c r="N46" s="26"/>
      <c r="O46" s="26"/>
      <c r="P46" s="26"/>
      <c r="Q46" s="26"/>
      <c r="R46" s="28"/>
      <c r="S46" s="28" t="s">
        <v>85</v>
      </c>
      <c r="T46"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6" s="89" t="str">
        <f t="shared" ca="1" si="3"/>
        <v/>
      </c>
      <c r="V46" s="32">
        <v>46064.538321759261</v>
      </c>
    </row>
    <row r="47" spans="1:22" s="23" customFormat="1" ht="30" hidden="1" x14ac:dyDescent="0.25">
      <c r="A47" s="24"/>
      <c r="B47" s="24" t="str">
        <f t="shared" si="2"/>
        <v>X</v>
      </c>
      <c r="C47" s="24" t="str">
        <f>IF(OR(TabellaBLENDING[[#This Row],[LUN]]="X",TabellaBLENDING[[#This Row],[MAR]]="X",TabellaBLENDING[[#This Row],[MER]]="X",TabellaBLENDING[[#This Row],[GIO]]="X",TabellaBLENDING[[#This Row],[VEN]]="X",),"X","")</f>
        <v/>
      </c>
      <c r="D47" s="26" t="s">
        <v>3313</v>
      </c>
      <c r="E47" s="26" t="s">
        <v>3412</v>
      </c>
      <c r="F47" s="26" t="s">
        <v>3313</v>
      </c>
      <c r="G47" s="26" t="s">
        <v>3413</v>
      </c>
      <c r="H47" s="27"/>
      <c r="I47" s="27"/>
      <c r="J47" s="27"/>
      <c r="K47" s="27"/>
      <c r="L47" s="27"/>
      <c r="M47" s="26" t="s">
        <v>29</v>
      </c>
      <c r="N47" s="26"/>
      <c r="O47" s="26"/>
      <c r="P47" s="26"/>
      <c r="Q47" s="26"/>
      <c r="R47" s="28">
        <v>45700</v>
      </c>
      <c r="S47" s="28" t="s">
        <v>85</v>
      </c>
      <c r="T47"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7" s="89" t="str">
        <f t="shared" ca="1" si="3"/>
        <v/>
      </c>
      <c r="V47" s="32">
        <v>46063.527777777781</v>
      </c>
    </row>
    <row r="48" spans="1:22" s="23" customFormat="1" ht="30" hidden="1" x14ac:dyDescent="0.25">
      <c r="A48" s="24"/>
      <c r="B48" s="24" t="str">
        <f t="shared" si="2"/>
        <v>X</v>
      </c>
      <c r="C48" s="24" t="str">
        <f>IF(OR(TabellaBLENDING[[#This Row],[LUN]]="X",TabellaBLENDING[[#This Row],[MAR]]="X",TabellaBLENDING[[#This Row],[MER]]="X",TabellaBLENDING[[#This Row],[GIO]]="X",TabellaBLENDING[[#This Row],[VEN]]="X",),"X","")</f>
        <v/>
      </c>
      <c r="D48" s="26" t="s">
        <v>3313</v>
      </c>
      <c r="E48" s="26" t="s">
        <v>3414</v>
      </c>
      <c r="F48" s="26" t="s">
        <v>3313</v>
      </c>
      <c r="G48" s="26" t="s">
        <v>3415</v>
      </c>
      <c r="H48" s="27"/>
      <c r="I48" s="27"/>
      <c r="J48" s="27"/>
      <c r="K48" s="27"/>
      <c r="L48" s="27"/>
      <c r="M48" s="26" t="s">
        <v>29</v>
      </c>
      <c r="N48" s="26"/>
      <c r="O48" s="26"/>
      <c r="P48" s="26"/>
      <c r="Q48" s="26"/>
      <c r="R48" s="28"/>
      <c r="S48" s="28" t="s">
        <v>85</v>
      </c>
      <c r="T48"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8" s="89" t="str">
        <f t="shared" ca="1" si="3"/>
        <v/>
      </c>
      <c r="V48" s="32">
        <v>46063.527719907404</v>
      </c>
    </row>
    <row r="49" spans="1:22" s="23" customFormat="1" ht="30" hidden="1" x14ac:dyDescent="0.25">
      <c r="A49" s="24"/>
      <c r="B49" s="24" t="str">
        <f t="shared" si="2"/>
        <v>X</v>
      </c>
      <c r="C49" s="24" t="str">
        <f>IF(OR(TabellaBLENDING[[#This Row],[LUN]]="X",TabellaBLENDING[[#This Row],[MAR]]="X",TabellaBLENDING[[#This Row],[MER]]="X",TabellaBLENDING[[#This Row],[GIO]]="X",TabellaBLENDING[[#This Row],[VEN]]="X",),"X","")</f>
        <v/>
      </c>
      <c r="D49" s="26" t="s">
        <v>3313</v>
      </c>
      <c r="E49" s="26" t="s">
        <v>3416</v>
      </c>
      <c r="F49" s="26" t="s">
        <v>3313</v>
      </c>
      <c r="G49" s="26" t="s">
        <v>3417</v>
      </c>
      <c r="H49" s="27"/>
      <c r="I49" s="27"/>
      <c r="J49" s="27"/>
      <c r="K49" s="27"/>
      <c r="L49" s="27"/>
      <c r="M49" s="26" t="s">
        <v>29</v>
      </c>
      <c r="N49" s="26"/>
      <c r="O49" s="26"/>
      <c r="P49" s="26"/>
      <c r="Q49" s="26"/>
      <c r="R49" s="28"/>
      <c r="S49" s="28" t="s">
        <v>85</v>
      </c>
      <c r="T49"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9" s="89" t="str">
        <f t="shared" ca="1" si="3"/>
        <v/>
      </c>
      <c r="V49" s="32">
        <v>46062.700462962966</v>
      </c>
    </row>
    <row r="50" spans="1:22" s="23" customFormat="1" ht="30" hidden="1" x14ac:dyDescent="0.25">
      <c r="A50" s="24"/>
      <c r="B50" s="24" t="str">
        <f t="shared" si="2"/>
        <v>X</v>
      </c>
      <c r="C50" s="24" t="str">
        <f>IF(OR(TabellaBLENDING[[#This Row],[LUN]]="X",TabellaBLENDING[[#This Row],[MAR]]="X",TabellaBLENDING[[#This Row],[MER]]="X",TabellaBLENDING[[#This Row],[GIO]]="X",TabellaBLENDING[[#This Row],[VEN]]="X",),"X","")</f>
        <v/>
      </c>
      <c r="D50" s="26" t="s">
        <v>3313</v>
      </c>
      <c r="E50" s="26" t="s">
        <v>3418</v>
      </c>
      <c r="F50" s="26" t="s">
        <v>3313</v>
      </c>
      <c r="G50" s="26" t="s">
        <v>3419</v>
      </c>
      <c r="H50" s="27"/>
      <c r="I50" s="27"/>
      <c r="J50" s="27"/>
      <c r="K50" s="27"/>
      <c r="L50" s="27"/>
      <c r="M50" s="26" t="s">
        <v>29</v>
      </c>
      <c r="N50" s="26"/>
      <c r="O50" s="26"/>
      <c r="P50" s="26"/>
      <c r="Q50" s="26"/>
      <c r="R50" s="28"/>
      <c r="S50" s="28" t="s">
        <v>85</v>
      </c>
      <c r="T50"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0" s="89" t="str">
        <f t="shared" ca="1" si="3"/>
        <v/>
      </c>
      <c r="V50" s="32">
        <v>46057.643796296295</v>
      </c>
    </row>
    <row r="51" spans="1:22" s="23" customFormat="1" ht="30" hidden="1" x14ac:dyDescent="0.25">
      <c r="A51" s="24"/>
      <c r="B51" s="24" t="str">
        <f t="shared" si="2"/>
        <v>X</v>
      </c>
      <c r="C51" s="24" t="str">
        <f>IF(OR(TabellaBLENDING[[#This Row],[LUN]]="X",TabellaBLENDING[[#This Row],[MAR]]="X",TabellaBLENDING[[#This Row],[MER]]="X",TabellaBLENDING[[#This Row],[GIO]]="X",TabellaBLENDING[[#This Row],[VEN]]="X",),"X","")</f>
        <v/>
      </c>
      <c r="D51" s="26" t="s">
        <v>3313</v>
      </c>
      <c r="E51" s="26" t="s">
        <v>3420</v>
      </c>
      <c r="F51" s="26" t="s">
        <v>3313</v>
      </c>
      <c r="G51" s="26" t="s">
        <v>3421</v>
      </c>
      <c r="H51" s="27"/>
      <c r="I51" s="27"/>
      <c r="J51" s="27"/>
      <c r="K51" s="27"/>
      <c r="L51" s="27"/>
      <c r="M51" s="26" t="s">
        <v>29</v>
      </c>
      <c r="N51" s="26"/>
      <c r="O51" s="26"/>
      <c r="P51" s="26"/>
      <c r="Q51" s="26"/>
      <c r="R51" s="28"/>
      <c r="S51" s="28" t="s">
        <v>85</v>
      </c>
      <c r="T51"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1" s="89" t="str">
        <f t="shared" ca="1" si="3"/>
        <v/>
      </c>
      <c r="V51" s="32">
        <v>46057.643750000003</v>
      </c>
    </row>
    <row r="52" spans="1:22" s="23" customFormat="1" ht="23.25" hidden="1" x14ac:dyDescent="0.25">
      <c r="A52" s="24"/>
      <c r="B52" s="24" t="str">
        <f t="shared" si="2"/>
        <v>X</v>
      </c>
      <c r="C52" s="24" t="str">
        <f>IF(OR(TabellaBLENDING[[#This Row],[LUN]]="X",TabellaBLENDING[[#This Row],[MAR]]="X",TabellaBLENDING[[#This Row],[MER]]="X",TabellaBLENDING[[#This Row],[GIO]]="X",TabellaBLENDING[[#This Row],[VEN]]="X",),"X","")</f>
        <v/>
      </c>
      <c r="D52" s="26" t="s">
        <v>3313</v>
      </c>
      <c r="E52" s="26" t="s">
        <v>3422</v>
      </c>
      <c r="F52" s="26" t="s">
        <v>3370</v>
      </c>
      <c r="G52" s="26" t="s">
        <v>3423</v>
      </c>
      <c r="H52" s="27"/>
      <c r="I52" s="27"/>
      <c r="J52" s="27"/>
      <c r="K52" s="27"/>
      <c r="L52" s="27"/>
      <c r="M52" s="26" t="s">
        <v>29</v>
      </c>
      <c r="N52" s="26"/>
      <c r="O52" s="26"/>
      <c r="P52" s="26"/>
      <c r="Q52" s="26"/>
      <c r="R52" s="28"/>
      <c r="S52" s="28"/>
      <c r="T52"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2" s="89" t="str">
        <f t="shared" ca="1" si="3"/>
        <v/>
      </c>
      <c r="V52" s="32">
        <v>46057.643657407411</v>
      </c>
    </row>
    <row r="53" spans="1:22" s="23" customFormat="1" ht="30" hidden="1" x14ac:dyDescent="0.25">
      <c r="A53" s="24"/>
      <c r="B53" s="24" t="str">
        <f t="shared" si="2"/>
        <v>X</v>
      </c>
      <c r="C53" s="24" t="str">
        <f>IF(OR(TabellaBLENDING[[#This Row],[LUN]]="X",TabellaBLENDING[[#This Row],[MAR]]="X",TabellaBLENDING[[#This Row],[MER]]="X",TabellaBLENDING[[#This Row],[GIO]]="X",TabellaBLENDING[[#This Row],[VEN]]="X",),"X","")</f>
        <v/>
      </c>
      <c r="D53" s="26" t="s">
        <v>3313</v>
      </c>
      <c r="E53" s="26" t="s">
        <v>3424</v>
      </c>
      <c r="F53" s="26">
        <v>1300</v>
      </c>
      <c r="G53" s="26" t="s">
        <v>3425</v>
      </c>
      <c r="H53" s="27"/>
      <c r="I53" s="27"/>
      <c r="J53" s="27"/>
      <c r="K53" s="27"/>
      <c r="L53" s="27"/>
      <c r="M53" s="26" t="s">
        <v>29</v>
      </c>
      <c r="N53" s="26"/>
      <c r="O53" s="26"/>
      <c r="P53" s="26"/>
      <c r="Q53" s="26"/>
      <c r="R53" s="28"/>
      <c r="S53" s="28"/>
      <c r="T53"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3" s="89" t="str">
        <f t="shared" ca="1" si="3"/>
        <v/>
      </c>
      <c r="V53" s="32">
        <v>46057.541168981479</v>
      </c>
    </row>
    <row r="54" spans="1:22" s="23" customFormat="1" ht="23.25" hidden="1" x14ac:dyDescent="0.25">
      <c r="A54" s="24"/>
      <c r="B54" s="24" t="str">
        <f t="shared" si="2"/>
        <v>X</v>
      </c>
      <c r="C54" s="24" t="str">
        <f>IF(OR(TabellaBLENDING[[#This Row],[LUN]]="X",TabellaBLENDING[[#This Row],[MAR]]="X",TabellaBLENDING[[#This Row],[MER]]="X",TabellaBLENDING[[#This Row],[GIO]]="X",TabellaBLENDING[[#This Row],[VEN]]="X",),"X","")</f>
        <v/>
      </c>
      <c r="D54" s="26" t="s">
        <v>3313</v>
      </c>
      <c r="E54" s="26" t="s">
        <v>3426</v>
      </c>
      <c r="F54" s="26" t="s">
        <v>3370</v>
      </c>
      <c r="G54" s="26" t="s">
        <v>3427</v>
      </c>
      <c r="H54" s="27"/>
      <c r="I54" s="27"/>
      <c r="J54" s="27"/>
      <c r="K54" s="27"/>
      <c r="L54" s="27"/>
      <c r="M54" s="26" t="s">
        <v>29</v>
      </c>
      <c r="N54" s="26"/>
      <c r="O54" s="26"/>
      <c r="P54" s="26"/>
      <c r="Q54" s="26"/>
      <c r="R54" s="28"/>
      <c r="S54" s="28"/>
      <c r="T54"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4" s="89" t="str">
        <f t="shared" ca="1" si="3"/>
        <v/>
      </c>
      <c r="V54" s="32">
        <v>46055.592291666668</v>
      </c>
    </row>
    <row r="55" spans="1:22" s="23" customFormat="1" ht="23.25" hidden="1" x14ac:dyDescent="0.25">
      <c r="A55" s="24"/>
      <c r="B55" s="24" t="str">
        <f t="shared" si="2"/>
        <v>X</v>
      </c>
      <c r="C55" s="24" t="str">
        <f>IF(OR(TabellaBLENDING[[#This Row],[LUN]]="X",TabellaBLENDING[[#This Row],[MAR]]="X",TabellaBLENDING[[#This Row],[MER]]="X",TabellaBLENDING[[#This Row],[GIO]]="X",TabellaBLENDING[[#This Row],[VEN]]="X",),"X","")</f>
        <v/>
      </c>
      <c r="D55" s="26" t="s">
        <v>3313</v>
      </c>
      <c r="E55" s="26" t="s">
        <v>3428</v>
      </c>
      <c r="F55" s="26" t="s">
        <v>3370</v>
      </c>
      <c r="G55" s="26" t="s">
        <v>3429</v>
      </c>
      <c r="H55" s="27"/>
      <c r="I55" s="27"/>
      <c r="J55" s="27"/>
      <c r="K55" s="27"/>
      <c r="L55" s="27"/>
      <c r="M55" s="26" t="s">
        <v>29</v>
      </c>
      <c r="N55" s="26"/>
      <c r="O55" s="26"/>
      <c r="P55" s="26"/>
      <c r="Q55" s="26"/>
      <c r="R55" s="28"/>
      <c r="S55" s="28"/>
      <c r="T55"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5" s="89" t="str">
        <f t="shared" ca="1" si="3"/>
        <v/>
      </c>
      <c r="V55" s="32">
        <v>46055.592233796298</v>
      </c>
    </row>
    <row r="56" spans="1:22" s="23" customFormat="1" ht="30" hidden="1" x14ac:dyDescent="0.25">
      <c r="A56" s="24"/>
      <c r="B56" s="24" t="str">
        <f t="shared" si="2"/>
        <v>X</v>
      </c>
      <c r="C56" s="24" t="str">
        <f>IF(OR(TabellaBLENDING[[#This Row],[LUN]]="X",TabellaBLENDING[[#This Row],[MAR]]="X",TabellaBLENDING[[#This Row],[MER]]="X",TabellaBLENDING[[#This Row],[GIO]]="X",TabellaBLENDING[[#This Row],[VEN]]="X",),"X","")</f>
        <v/>
      </c>
      <c r="D56" s="26" t="s">
        <v>3313</v>
      </c>
      <c r="E56" s="26" t="s">
        <v>3430</v>
      </c>
      <c r="F56" s="26" t="s">
        <v>3313</v>
      </c>
      <c r="G56" s="26" t="s">
        <v>3431</v>
      </c>
      <c r="H56" s="27"/>
      <c r="I56" s="27"/>
      <c r="J56" s="27"/>
      <c r="K56" s="27"/>
      <c r="L56" s="27"/>
      <c r="M56" s="26" t="s">
        <v>29</v>
      </c>
      <c r="N56" s="26"/>
      <c r="O56" s="26"/>
      <c r="P56" s="26"/>
      <c r="Q56" s="26"/>
      <c r="R56" s="28"/>
      <c r="S56" s="28"/>
      <c r="T56"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6" s="89" t="str">
        <f t="shared" ca="1" si="3"/>
        <v/>
      </c>
      <c r="V56" s="32">
        <v>46051.530659722222</v>
      </c>
    </row>
    <row r="57" spans="1:22" s="23" customFormat="1" ht="30" hidden="1" x14ac:dyDescent="0.25">
      <c r="A57" s="24"/>
      <c r="B57" s="24" t="str">
        <f t="shared" si="2"/>
        <v>X</v>
      </c>
      <c r="C57" s="24" t="str">
        <f>IF(OR(TabellaBLENDING[[#This Row],[LUN]]="X",TabellaBLENDING[[#This Row],[MAR]]="X",TabellaBLENDING[[#This Row],[MER]]="X",TabellaBLENDING[[#This Row],[GIO]]="X",TabellaBLENDING[[#This Row],[VEN]]="X",),"X","")</f>
        <v/>
      </c>
      <c r="D57" s="26" t="s">
        <v>3313</v>
      </c>
      <c r="E57" s="26" t="s">
        <v>3432</v>
      </c>
      <c r="F57" s="26" t="s">
        <v>3313</v>
      </c>
      <c r="G57" s="26" t="s">
        <v>3433</v>
      </c>
      <c r="H57" s="27"/>
      <c r="I57" s="27"/>
      <c r="J57" s="27"/>
      <c r="K57" s="27"/>
      <c r="L57" s="27"/>
      <c r="M57" s="26" t="s">
        <v>29</v>
      </c>
      <c r="N57" s="26"/>
      <c r="O57" s="26"/>
      <c r="P57" s="26"/>
      <c r="Q57" s="26"/>
      <c r="R57" s="28"/>
      <c r="S57" s="28"/>
      <c r="T57"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7" s="89" t="str">
        <f t="shared" ca="1" si="3"/>
        <v/>
      </c>
      <c r="V57" s="32">
        <v>46051.530624999999</v>
      </c>
    </row>
    <row r="58" spans="1:22" s="23" customFormat="1" ht="30" hidden="1" x14ac:dyDescent="0.25">
      <c r="A58" s="24"/>
      <c r="B58" s="24" t="str">
        <f t="shared" si="2"/>
        <v>X</v>
      </c>
      <c r="C58" s="24" t="str">
        <f>IF(OR(TabellaBLENDING[[#This Row],[LUN]]="X",TabellaBLENDING[[#This Row],[MAR]]="X",TabellaBLENDING[[#This Row],[MER]]="X",TabellaBLENDING[[#This Row],[GIO]]="X",TabellaBLENDING[[#This Row],[VEN]]="X",),"X","")</f>
        <v/>
      </c>
      <c r="D58" s="26" t="s">
        <v>3313</v>
      </c>
      <c r="E58" s="26" t="s">
        <v>3434</v>
      </c>
      <c r="F58" s="26" t="s">
        <v>3435</v>
      </c>
      <c r="G58" s="26" t="s">
        <v>3351</v>
      </c>
      <c r="H58" s="27"/>
      <c r="I58" s="27"/>
      <c r="J58" s="27"/>
      <c r="K58" s="27"/>
      <c r="L58" s="27"/>
      <c r="M58" s="26" t="s">
        <v>29</v>
      </c>
      <c r="N58" s="26"/>
      <c r="O58" s="26"/>
      <c r="P58" s="26"/>
      <c r="Q58" s="26"/>
      <c r="R58" s="28"/>
      <c r="S58" s="28"/>
      <c r="T58"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8" s="89" t="str">
        <f t="shared" ca="1" si="3"/>
        <v/>
      </c>
      <c r="V58" s="32">
        <v>46051.530590277776</v>
      </c>
    </row>
    <row r="59" spans="1:22" s="23" customFormat="1" ht="23.25" hidden="1" x14ac:dyDescent="0.25">
      <c r="A59" s="24"/>
      <c r="B59" s="24" t="str">
        <f t="shared" si="2"/>
        <v>X</v>
      </c>
      <c r="C59" s="24" t="str">
        <f>IF(OR(TabellaBLENDING[[#This Row],[LUN]]="X",TabellaBLENDING[[#This Row],[MAR]]="X",TabellaBLENDING[[#This Row],[MER]]="X",TabellaBLENDING[[#This Row],[GIO]]="X",TabellaBLENDING[[#This Row],[VEN]]="X",),"X","")</f>
        <v/>
      </c>
      <c r="D59" s="26" t="s">
        <v>3313</v>
      </c>
      <c r="E59" s="26" t="s">
        <v>3436</v>
      </c>
      <c r="F59" s="26" t="s">
        <v>3370</v>
      </c>
      <c r="G59" s="26" t="s">
        <v>3437</v>
      </c>
      <c r="H59" s="27"/>
      <c r="I59" s="27"/>
      <c r="J59" s="27"/>
      <c r="K59" s="27"/>
      <c r="L59" s="27"/>
      <c r="M59" s="26" t="s">
        <v>29</v>
      </c>
      <c r="N59" s="26"/>
      <c r="O59" s="26"/>
      <c r="P59" s="26"/>
      <c r="Q59" s="26"/>
      <c r="R59" s="28"/>
      <c r="S59" s="28"/>
      <c r="T59"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9" s="89" t="str">
        <f t="shared" ca="1" si="3"/>
        <v/>
      </c>
      <c r="V59" s="32">
        <v>46048.675115740742</v>
      </c>
    </row>
    <row r="60" spans="1:22" s="23" customFormat="1" ht="23.25" hidden="1" x14ac:dyDescent="0.25">
      <c r="A60" s="24"/>
      <c r="B60" s="24" t="str">
        <f t="shared" si="2"/>
        <v>X</v>
      </c>
      <c r="C60" s="24" t="str">
        <f>IF(OR(TabellaBLENDING[[#This Row],[LUN]]="X",TabellaBLENDING[[#This Row],[MAR]]="X",TabellaBLENDING[[#This Row],[MER]]="X",TabellaBLENDING[[#This Row],[GIO]]="X",TabellaBLENDING[[#This Row],[VEN]]="X",),"X","")</f>
        <v/>
      </c>
      <c r="D60" s="26" t="s">
        <v>3313</v>
      </c>
      <c r="E60" s="26" t="s">
        <v>3438</v>
      </c>
      <c r="F60" s="26" t="s">
        <v>3370</v>
      </c>
      <c r="G60" s="26" t="s">
        <v>3439</v>
      </c>
      <c r="H60" s="27"/>
      <c r="I60" s="27"/>
      <c r="J60" s="27"/>
      <c r="K60" s="27"/>
      <c r="L60" s="27"/>
      <c r="M60" s="26" t="s">
        <v>29</v>
      </c>
      <c r="N60" s="26"/>
      <c r="O60" s="26"/>
      <c r="P60" s="26"/>
      <c r="Q60" s="26"/>
      <c r="R60" s="28"/>
      <c r="S60" s="28"/>
      <c r="T60"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0" s="89" t="str">
        <f t="shared" ca="1" si="3"/>
        <v/>
      </c>
      <c r="V60" s="32">
        <v>46046.528171296297</v>
      </c>
    </row>
    <row r="61" spans="1:22" s="23" customFormat="1" ht="30" hidden="1" x14ac:dyDescent="0.25">
      <c r="A61" s="24"/>
      <c r="B61" s="24" t="str">
        <f t="shared" si="2"/>
        <v>X</v>
      </c>
      <c r="C61" s="24" t="str">
        <f>IF(OR(TabellaBLENDING[[#This Row],[LUN]]="X",TabellaBLENDING[[#This Row],[MAR]]="X",TabellaBLENDING[[#This Row],[MER]]="X",TabellaBLENDING[[#This Row],[GIO]]="X",TabellaBLENDING[[#This Row],[VEN]]="X",),"X","")</f>
        <v/>
      </c>
      <c r="D61" s="26" t="s">
        <v>3313</v>
      </c>
      <c r="E61" s="26" t="s">
        <v>3440</v>
      </c>
      <c r="F61" s="26" t="s">
        <v>3313</v>
      </c>
      <c r="G61" s="26" t="s">
        <v>3441</v>
      </c>
      <c r="H61" s="27"/>
      <c r="I61" s="27"/>
      <c r="J61" s="27"/>
      <c r="K61" s="27"/>
      <c r="L61" s="27"/>
      <c r="M61" s="26" t="s">
        <v>29</v>
      </c>
      <c r="N61" s="26"/>
      <c r="O61" s="26"/>
      <c r="P61" s="26"/>
      <c r="Q61" s="26"/>
      <c r="R61" s="28">
        <v>45681</v>
      </c>
      <c r="S61" s="28" t="s">
        <v>369</v>
      </c>
      <c r="T61"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1" s="89" t="str">
        <f t="shared" ca="1" si="3"/>
        <v/>
      </c>
      <c r="V61" s="32">
        <v>46043.614502314813</v>
      </c>
    </row>
    <row r="62" spans="1:22" s="23" customFormat="1" ht="23.25" hidden="1" x14ac:dyDescent="0.25">
      <c r="A62" s="24"/>
      <c r="B62" s="24" t="str">
        <f t="shared" si="2"/>
        <v>X</v>
      </c>
      <c r="C62" s="24" t="str">
        <f>IF(OR(TabellaBLENDING[[#This Row],[LUN]]="X",TabellaBLENDING[[#This Row],[MAR]]="X",TabellaBLENDING[[#This Row],[MER]]="X",TabellaBLENDING[[#This Row],[GIO]]="X",TabellaBLENDING[[#This Row],[VEN]]="X",),"X","")</f>
        <v/>
      </c>
      <c r="D62" s="26" t="s">
        <v>3313</v>
      </c>
      <c r="E62" s="26" t="s">
        <v>3442</v>
      </c>
      <c r="F62" s="26">
        <v>6500</v>
      </c>
      <c r="G62" s="26" t="s">
        <v>3443</v>
      </c>
      <c r="H62" s="27"/>
      <c r="I62" s="27"/>
      <c r="J62" s="27"/>
      <c r="K62" s="27"/>
      <c r="L62" s="27"/>
      <c r="M62" s="26" t="s">
        <v>29</v>
      </c>
      <c r="N62" s="26"/>
      <c r="O62" s="26"/>
      <c r="P62" s="26"/>
      <c r="Q62" s="26"/>
      <c r="R62" s="28">
        <v>45680</v>
      </c>
      <c r="S62" s="28" t="s">
        <v>369</v>
      </c>
      <c r="T62"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2" s="89" t="str">
        <f t="shared" ca="1" si="3"/>
        <v/>
      </c>
      <c r="V62" s="32">
        <v>46043.6091087963</v>
      </c>
    </row>
    <row r="63" spans="1:22" s="23" customFormat="1" ht="23.25" hidden="1" x14ac:dyDescent="0.25">
      <c r="A63" s="24"/>
      <c r="B63" s="24" t="str">
        <f t="shared" si="2"/>
        <v>X</v>
      </c>
      <c r="C63" s="24" t="str">
        <f>IF(OR(TabellaBLENDING[[#This Row],[LUN]]="X",TabellaBLENDING[[#This Row],[MAR]]="X",TabellaBLENDING[[#This Row],[MER]]="X",TabellaBLENDING[[#This Row],[GIO]]="X",TabellaBLENDING[[#This Row],[VEN]]="X",),"X","")</f>
        <v/>
      </c>
      <c r="D63" s="26" t="s">
        <v>3313</v>
      </c>
      <c r="E63" s="26" t="s">
        <v>3444</v>
      </c>
      <c r="F63" s="26">
        <v>6500</v>
      </c>
      <c r="G63" s="26" t="s">
        <v>3445</v>
      </c>
      <c r="H63" s="27"/>
      <c r="I63" s="27"/>
      <c r="J63" s="27"/>
      <c r="K63" s="27"/>
      <c r="L63" s="27"/>
      <c r="M63" s="26" t="s">
        <v>29</v>
      </c>
      <c r="N63" s="26"/>
      <c r="O63" s="26"/>
      <c r="P63" s="26"/>
      <c r="Q63" s="26"/>
      <c r="R63" s="28">
        <v>45681</v>
      </c>
      <c r="S63" s="28" t="s">
        <v>369</v>
      </c>
      <c r="T63"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3" s="89" t="str">
        <f t="shared" ca="1" si="3"/>
        <v/>
      </c>
      <c r="V63" s="32">
        <v>46043.609027777777</v>
      </c>
    </row>
    <row r="64" spans="1:22" s="23" customFormat="1" ht="23.25" hidden="1" x14ac:dyDescent="0.25">
      <c r="A64" s="24"/>
      <c r="B64" s="24" t="str">
        <f t="shared" si="2"/>
        <v>X</v>
      </c>
      <c r="C64" s="24" t="str">
        <f>IF(OR(TabellaBLENDING[[#This Row],[LUN]]="X",TabellaBLENDING[[#This Row],[MAR]]="X",TabellaBLENDING[[#This Row],[MER]]="X",TabellaBLENDING[[#This Row],[GIO]]="X",TabellaBLENDING[[#This Row],[VEN]]="X",),"X","")</f>
        <v/>
      </c>
      <c r="D64" s="26" t="s">
        <v>3313</v>
      </c>
      <c r="E64" s="26" t="s">
        <v>3446</v>
      </c>
      <c r="F64" s="26" t="s">
        <v>3361</v>
      </c>
      <c r="G64" s="26" t="s">
        <v>3447</v>
      </c>
      <c r="H64" s="27"/>
      <c r="I64" s="27"/>
      <c r="J64" s="27"/>
      <c r="K64" s="27"/>
      <c r="L64" s="27"/>
      <c r="M64" s="26" t="s">
        <v>29</v>
      </c>
      <c r="N64" s="26"/>
      <c r="O64" s="26"/>
      <c r="P64" s="26"/>
      <c r="Q64" s="26" t="s">
        <v>3448</v>
      </c>
      <c r="R64" s="28">
        <v>45679</v>
      </c>
      <c r="S64" s="28" t="s">
        <v>3449</v>
      </c>
      <c r="T64"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4" s="89" t="str">
        <f t="shared" ca="1" si="3"/>
        <v/>
      </c>
      <c r="V64" s="32">
        <v>46043.308182870373</v>
      </c>
    </row>
    <row r="65" spans="1:22" s="23" customFormat="1" ht="30" hidden="1" x14ac:dyDescent="0.25">
      <c r="A65" s="24"/>
      <c r="B65" s="24" t="str">
        <f t="shared" si="2"/>
        <v>X</v>
      </c>
      <c r="C65" s="24" t="str">
        <f>IF(OR(TabellaBLENDING[[#This Row],[LUN]]="X",TabellaBLENDING[[#This Row],[MAR]]="X",TabellaBLENDING[[#This Row],[MER]]="X",TabellaBLENDING[[#This Row],[GIO]]="X",TabellaBLENDING[[#This Row],[VEN]]="X",),"X","")</f>
        <v/>
      </c>
      <c r="D65" s="26" t="s">
        <v>3313</v>
      </c>
      <c r="E65" s="26" t="s">
        <v>3450</v>
      </c>
      <c r="F65" s="26" t="s">
        <v>3435</v>
      </c>
      <c r="G65" s="26" t="s">
        <v>3451</v>
      </c>
      <c r="H65" s="27"/>
      <c r="I65" s="27"/>
      <c r="J65" s="27"/>
      <c r="K65" s="27"/>
      <c r="L65" s="27"/>
      <c r="M65" s="26" t="s">
        <v>29</v>
      </c>
      <c r="N65" s="26"/>
      <c r="O65" s="26"/>
      <c r="P65" s="26"/>
      <c r="Q65" s="26" t="s">
        <v>3448</v>
      </c>
      <c r="R65" s="28">
        <v>45679</v>
      </c>
      <c r="S65" s="28" t="s">
        <v>3449</v>
      </c>
      <c r="T65"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5" s="89" t="str">
        <f t="shared" ca="1" si="3"/>
        <v/>
      </c>
      <c r="V65" s="32">
        <v>46043.308136574073</v>
      </c>
    </row>
    <row r="66" spans="1:22" s="23" customFormat="1" ht="30" hidden="1" x14ac:dyDescent="0.25">
      <c r="A66" s="24"/>
      <c r="B66" s="24" t="str">
        <f t="shared" si="2"/>
        <v>X</v>
      </c>
      <c r="C66" s="24" t="str">
        <f>IF(OR(TabellaBLENDING[[#This Row],[LUN]]="X",TabellaBLENDING[[#This Row],[MAR]]="X",TabellaBLENDING[[#This Row],[MER]]="X",TabellaBLENDING[[#This Row],[GIO]]="X",TabellaBLENDING[[#This Row],[VEN]]="X",),"X","")</f>
        <v/>
      </c>
      <c r="D66" s="26" t="s">
        <v>3313</v>
      </c>
      <c r="E66" s="26" t="s">
        <v>3452</v>
      </c>
      <c r="F66" s="26" t="s">
        <v>3313</v>
      </c>
      <c r="G66" s="26" t="s">
        <v>3453</v>
      </c>
      <c r="H66" s="27"/>
      <c r="I66" s="27"/>
      <c r="J66" s="27"/>
      <c r="K66" s="27"/>
      <c r="L66" s="27"/>
      <c r="M66" s="26" t="s">
        <v>29</v>
      </c>
      <c r="N66" s="26"/>
      <c r="O66" s="26"/>
      <c r="P66" s="26"/>
      <c r="Q66" s="26" t="s">
        <v>3448</v>
      </c>
      <c r="R66" s="28">
        <v>45674</v>
      </c>
      <c r="S66" s="28" t="s">
        <v>3449</v>
      </c>
      <c r="T66"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6" s="89" t="str">
        <f t="shared" ca="1" si="3"/>
        <v/>
      </c>
      <c r="V66" s="32">
        <v>46043.307939814818</v>
      </c>
    </row>
    <row r="67" spans="1:22" s="23" customFormat="1" ht="30" hidden="1" x14ac:dyDescent="0.25">
      <c r="A67" s="24"/>
      <c r="B67" s="24" t="str">
        <f t="shared" si="2"/>
        <v>X</v>
      </c>
      <c r="C67" s="24" t="str">
        <f>IF(OR(TabellaBLENDING[[#This Row],[LUN]]="X",TabellaBLENDING[[#This Row],[MAR]]="X",TabellaBLENDING[[#This Row],[MER]]="X",TabellaBLENDING[[#This Row],[GIO]]="X",TabellaBLENDING[[#This Row],[VEN]]="X",),"X","")</f>
        <v/>
      </c>
      <c r="D67" s="26" t="s">
        <v>3313</v>
      </c>
      <c r="E67" s="26" t="s">
        <v>3454</v>
      </c>
      <c r="F67" s="26" t="s">
        <v>3313</v>
      </c>
      <c r="G67" s="26" t="s">
        <v>3453</v>
      </c>
      <c r="H67" s="27"/>
      <c r="I67" s="27"/>
      <c r="J67" s="27"/>
      <c r="K67" s="27"/>
      <c r="L67" s="27"/>
      <c r="M67" s="26" t="s">
        <v>29</v>
      </c>
      <c r="N67" s="26"/>
      <c r="O67" s="26"/>
      <c r="P67" s="26"/>
      <c r="Q67" s="26"/>
      <c r="R67" s="28">
        <v>45672</v>
      </c>
      <c r="S67" s="28" t="s">
        <v>3455</v>
      </c>
      <c r="T67"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7" s="89" t="str">
        <f t="shared" ca="1" si="3"/>
        <v/>
      </c>
      <c r="V67" s="32">
        <v>46043.307812500003</v>
      </c>
    </row>
    <row r="68" spans="1:22" s="23" customFormat="1" ht="30" hidden="1" x14ac:dyDescent="0.25">
      <c r="A68" s="24"/>
      <c r="B68" s="24" t="str">
        <f t="shared" si="2"/>
        <v>X</v>
      </c>
      <c r="C68" s="24" t="str">
        <f>IF(OR(TabellaBLENDING[[#This Row],[LUN]]="X",TabellaBLENDING[[#This Row],[MAR]]="X",TabellaBLENDING[[#This Row],[MER]]="X",TabellaBLENDING[[#This Row],[GIO]]="X",TabellaBLENDING[[#This Row],[VEN]]="X",),"X","")</f>
        <v/>
      </c>
      <c r="D68" s="26" t="s">
        <v>3313</v>
      </c>
      <c r="E68" s="26" t="s">
        <v>3456</v>
      </c>
      <c r="F68" s="26" t="s">
        <v>3313</v>
      </c>
      <c r="G68" s="26" t="s">
        <v>3457</v>
      </c>
      <c r="H68" s="27"/>
      <c r="I68" s="27"/>
      <c r="J68" s="27"/>
      <c r="K68" s="27"/>
      <c r="L68" s="27"/>
      <c r="M68" s="26" t="s">
        <v>29</v>
      </c>
      <c r="N68" s="26"/>
      <c r="O68" s="26"/>
      <c r="P68" s="26"/>
      <c r="Q68" s="26"/>
      <c r="R68" s="28"/>
      <c r="S68" s="28"/>
      <c r="T68"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8" s="89" t="str">
        <f t="shared" ca="1" si="3"/>
        <v/>
      </c>
      <c r="V68" s="32">
        <v>46035.324363425927</v>
      </c>
    </row>
    <row r="69" spans="1:22" s="23" customFormat="1" ht="30" hidden="1" x14ac:dyDescent="0.25">
      <c r="A69" s="24"/>
      <c r="B69" s="24" t="str">
        <f t="shared" ref="B69:B77" si="4">IF(OR(A69="x",A69="X"),"",IF(ISBLANK(A69),"X",""))</f>
        <v>X</v>
      </c>
      <c r="C69" s="24" t="str">
        <f>IF(OR(TabellaBLENDING[[#This Row],[LUN]]="X",TabellaBLENDING[[#This Row],[MAR]]="X",TabellaBLENDING[[#This Row],[MER]]="X",TabellaBLENDING[[#This Row],[GIO]]="X",TabellaBLENDING[[#This Row],[VEN]]="X",),"X","")</f>
        <v/>
      </c>
      <c r="D69" s="26" t="s">
        <v>3313</v>
      </c>
      <c r="E69" s="26" t="s">
        <v>3458</v>
      </c>
      <c r="F69" s="26" t="s">
        <v>3361</v>
      </c>
      <c r="G69" s="26" t="s">
        <v>3459</v>
      </c>
      <c r="H69" s="27"/>
      <c r="I69" s="27"/>
      <c r="J69" s="27"/>
      <c r="K69" s="27"/>
      <c r="L69" s="27"/>
      <c r="M69" s="26" t="s">
        <v>29</v>
      </c>
      <c r="N69" s="26"/>
      <c r="O69" s="26"/>
      <c r="P69" s="26"/>
      <c r="Q69" s="26"/>
      <c r="R69" s="28"/>
      <c r="S69" s="28"/>
      <c r="T69"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9" s="89" t="str">
        <f t="shared" ref="U69:U94" ca="1" si="5">IFERROR(MID(G69,_xlfn.AGGREGATE(15,6,(ROW(INDIRECT("1:"&amp;LEN(G69)-7)))/(ISNUMBER(--MID(G69,ROW(INDIRECT("1:"&amp;LEN(G69)-7)),8))),1),8),"")</f>
        <v/>
      </c>
      <c r="V69" s="32">
        <v>46034.480787037035</v>
      </c>
    </row>
    <row r="70" spans="1:22" s="23" customFormat="1" ht="30" hidden="1" x14ac:dyDescent="0.25">
      <c r="A70" s="24"/>
      <c r="B70" s="24" t="str">
        <f t="shared" si="4"/>
        <v>X</v>
      </c>
      <c r="C70" s="24" t="str">
        <f>IF(OR(TabellaBLENDING[[#This Row],[LUN]]="X",TabellaBLENDING[[#This Row],[MAR]]="X",TabellaBLENDING[[#This Row],[MER]]="X",TabellaBLENDING[[#This Row],[GIO]]="X",TabellaBLENDING[[#This Row],[VEN]]="X",),"X","")</f>
        <v/>
      </c>
      <c r="D70" s="26" t="s">
        <v>3313</v>
      </c>
      <c r="E70" s="26" t="s">
        <v>3460</v>
      </c>
      <c r="F70" s="26" t="s">
        <v>3313</v>
      </c>
      <c r="G70" s="26" t="s">
        <v>3461</v>
      </c>
      <c r="H70" s="27"/>
      <c r="I70" s="27"/>
      <c r="J70" s="27"/>
      <c r="K70" s="27"/>
      <c r="L70" s="27"/>
      <c r="M70" s="26" t="s">
        <v>29</v>
      </c>
      <c r="N70" s="26"/>
      <c r="O70" s="26"/>
      <c r="P70" s="26"/>
      <c r="Q70" s="26"/>
      <c r="R70" s="28">
        <v>45784</v>
      </c>
      <c r="S70" s="28" t="s">
        <v>686</v>
      </c>
      <c r="T70"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0" s="89" t="str">
        <f t="shared" ca="1" si="5"/>
        <v/>
      </c>
      <c r="V70" s="32">
        <v>46034.328761574077</v>
      </c>
    </row>
    <row r="71" spans="1:22" s="23" customFormat="1" ht="30" hidden="1" x14ac:dyDescent="0.25">
      <c r="A71" s="24"/>
      <c r="B71" s="24" t="str">
        <f t="shared" si="4"/>
        <v>X</v>
      </c>
      <c r="C71" s="24" t="str">
        <f>IF(OR(TabellaBLENDING[[#This Row],[LUN]]="X",TabellaBLENDING[[#This Row],[MAR]]="X",TabellaBLENDING[[#This Row],[MER]]="X",TabellaBLENDING[[#This Row],[GIO]]="X",TabellaBLENDING[[#This Row],[VEN]]="X",),"X","")</f>
        <v/>
      </c>
      <c r="D71" s="26" t="s">
        <v>3313</v>
      </c>
      <c r="E71" s="26" t="s">
        <v>3462</v>
      </c>
      <c r="F71" s="26" t="s">
        <v>3313</v>
      </c>
      <c r="G71" s="26" t="s">
        <v>3463</v>
      </c>
      <c r="H71" s="27"/>
      <c r="I71" s="27"/>
      <c r="J71" s="27"/>
      <c r="K71" s="27"/>
      <c r="L71" s="27"/>
      <c r="M71" s="26" t="s">
        <v>29</v>
      </c>
      <c r="N71" s="26"/>
      <c r="O71" s="26"/>
      <c r="P71" s="26"/>
      <c r="Q71" s="26"/>
      <c r="R71" s="28">
        <v>45785</v>
      </c>
      <c r="S71" s="28" t="s">
        <v>686</v>
      </c>
      <c r="T71"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1" s="89" t="str">
        <f t="shared" ca="1" si="5"/>
        <v/>
      </c>
      <c r="V71" s="32">
        <v>46014.538842592592</v>
      </c>
    </row>
    <row r="72" spans="1:22" s="23" customFormat="1" ht="30" hidden="1" x14ac:dyDescent="0.25">
      <c r="A72" s="24"/>
      <c r="B72" s="24" t="str">
        <f t="shared" si="4"/>
        <v>X</v>
      </c>
      <c r="C72" s="24" t="str">
        <f>IF(OR(TabellaBLENDING[[#This Row],[LUN]]="X",TabellaBLENDING[[#This Row],[MAR]]="X",TabellaBLENDING[[#This Row],[MER]]="X",TabellaBLENDING[[#This Row],[GIO]]="X",TabellaBLENDING[[#This Row],[VEN]]="X",),"X","")</f>
        <v/>
      </c>
      <c r="D72" s="26" t="s">
        <v>3313</v>
      </c>
      <c r="E72" s="26" t="s">
        <v>3464</v>
      </c>
      <c r="F72" s="26" t="s">
        <v>3313</v>
      </c>
      <c r="G72" s="26" t="s">
        <v>3465</v>
      </c>
      <c r="H72" s="27"/>
      <c r="I72" s="27"/>
      <c r="J72" s="27"/>
      <c r="K72" s="27"/>
      <c r="L72" s="27"/>
      <c r="M72" s="26" t="s">
        <v>29</v>
      </c>
      <c r="N72" s="26"/>
      <c r="O72" s="26"/>
      <c r="P72" s="26"/>
      <c r="Q72" s="26" t="s">
        <v>3466</v>
      </c>
      <c r="R72" s="28">
        <v>45775</v>
      </c>
      <c r="S72" s="28" t="s">
        <v>3346</v>
      </c>
      <c r="T72"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2" s="89" t="str">
        <f t="shared" ca="1" si="5"/>
        <v/>
      </c>
      <c r="V72" s="32">
        <v>46013.462071759262</v>
      </c>
    </row>
    <row r="73" spans="1:22" s="23" customFormat="1" ht="30" hidden="1" x14ac:dyDescent="0.25">
      <c r="A73" s="24"/>
      <c r="B73" s="24" t="str">
        <f t="shared" si="4"/>
        <v>X</v>
      </c>
      <c r="C73" s="24" t="str">
        <f>IF(OR(TabellaBLENDING[[#This Row],[LUN]]="X",TabellaBLENDING[[#This Row],[MAR]]="X",TabellaBLENDING[[#This Row],[MER]]="X",TabellaBLENDING[[#This Row],[GIO]]="X",TabellaBLENDING[[#This Row],[VEN]]="X",),"X","")</f>
        <v/>
      </c>
      <c r="D73" s="26" t="s">
        <v>3313</v>
      </c>
      <c r="E73" s="26" t="s">
        <v>3467</v>
      </c>
      <c r="F73" s="26" t="s">
        <v>3313</v>
      </c>
      <c r="G73" s="26" t="s">
        <v>3468</v>
      </c>
      <c r="H73" s="27"/>
      <c r="I73" s="27"/>
      <c r="J73" s="27"/>
      <c r="K73" s="27"/>
      <c r="L73" s="27"/>
      <c r="M73" s="26" t="s">
        <v>29</v>
      </c>
      <c r="N73" s="26"/>
      <c r="O73" s="26"/>
      <c r="P73" s="26"/>
      <c r="Q73" s="26" t="s">
        <v>3469</v>
      </c>
      <c r="R73" s="28">
        <v>45784</v>
      </c>
      <c r="S73" s="28" t="s">
        <v>3294</v>
      </c>
      <c r="T73"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3" s="89" t="str">
        <f t="shared" ca="1" si="5"/>
        <v/>
      </c>
      <c r="V73" s="32">
        <v>46013.461909722224</v>
      </c>
    </row>
    <row r="74" spans="1:22" s="23" customFormat="1" ht="30" hidden="1" x14ac:dyDescent="0.25">
      <c r="A74" s="24"/>
      <c r="B74" s="24" t="str">
        <f t="shared" si="4"/>
        <v>X</v>
      </c>
      <c r="C74" s="24" t="str">
        <f>IF(OR(TabellaBLENDING[[#This Row],[LUN]]="X",TabellaBLENDING[[#This Row],[MAR]]="X",TabellaBLENDING[[#This Row],[MER]]="X",TabellaBLENDING[[#This Row],[GIO]]="X",TabellaBLENDING[[#This Row],[VEN]]="X",),"X","")</f>
        <v/>
      </c>
      <c r="D74" s="26" t="s">
        <v>3313</v>
      </c>
      <c r="E74" s="26" t="s">
        <v>3470</v>
      </c>
      <c r="F74" s="26" t="s">
        <v>3313</v>
      </c>
      <c r="G74" s="26" t="s">
        <v>3471</v>
      </c>
      <c r="H74" s="27"/>
      <c r="I74" s="27"/>
      <c r="J74" s="27"/>
      <c r="K74" s="27"/>
      <c r="L74" s="27"/>
      <c r="M74" s="26" t="s">
        <v>29</v>
      </c>
      <c r="N74" s="26"/>
      <c r="O74" s="26"/>
      <c r="P74" s="26"/>
      <c r="Q74" s="26"/>
      <c r="R74" s="28"/>
      <c r="S74" s="28"/>
      <c r="T7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4" s="89" t="str">
        <f t="shared" ca="1" si="5"/>
        <v/>
      </c>
      <c r="V74" s="32">
        <v>46009.642361111109</v>
      </c>
    </row>
    <row r="75" spans="1:22" s="23" customFormat="1" ht="23.25" hidden="1" x14ac:dyDescent="0.25">
      <c r="A75" s="24"/>
      <c r="B75" s="24" t="str">
        <f t="shared" si="4"/>
        <v>X</v>
      </c>
      <c r="C75" s="24" t="str">
        <f>IF(OR(TabellaBLENDING[[#This Row],[LUN]]="X",TabellaBLENDING[[#This Row],[MAR]]="X",TabellaBLENDING[[#This Row],[MER]]="X",TabellaBLENDING[[#This Row],[GIO]]="X",TabellaBLENDING[[#This Row],[VEN]]="X",),"X","")</f>
        <v/>
      </c>
      <c r="D75" s="26" t="s">
        <v>3313</v>
      </c>
      <c r="E75" s="26" t="s">
        <v>3472</v>
      </c>
      <c r="F75" s="26" t="s">
        <v>3370</v>
      </c>
      <c r="G75" s="26" t="s">
        <v>3473</v>
      </c>
      <c r="H75" s="27"/>
      <c r="I75" s="27"/>
      <c r="J75" s="27"/>
      <c r="K75" s="27"/>
      <c r="L75" s="27"/>
      <c r="M75" s="26" t="s">
        <v>29</v>
      </c>
      <c r="N75" s="26"/>
      <c r="O75" s="26"/>
      <c r="P75" s="26"/>
      <c r="Q75" s="26"/>
      <c r="R75" s="28"/>
      <c r="S75" s="28"/>
      <c r="T7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5" s="89" t="str">
        <f t="shared" ca="1" si="5"/>
        <v/>
      </c>
      <c r="V75" s="32">
        <v>46002.295810185184</v>
      </c>
    </row>
    <row r="76" spans="1:22" s="23" customFormat="1" ht="30" hidden="1" x14ac:dyDescent="0.25">
      <c r="A76" s="24"/>
      <c r="B76" s="24" t="str">
        <f t="shared" si="4"/>
        <v>X</v>
      </c>
      <c r="C76" s="24" t="str">
        <f>IF(OR(TabellaBLENDING[[#This Row],[LUN]]="X",TabellaBLENDING[[#This Row],[MAR]]="X",TabellaBLENDING[[#This Row],[MER]]="X",TabellaBLENDING[[#This Row],[GIO]]="X",TabellaBLENDING[[#This Row],[VEN]]="X",),"X","")</f>
        <v/>
      </c>
      <c r="D76" s="26" t="s">
        <v>3313</v>
      </c>
      <c r="E76" s="26" t="s">
        <v>3474</v>
      </c>
      <c r="F76" s="26" t="s">
        <v>3313</v>
      </c>
      <c r="G76" s="26" t="s">
        <v>3475</v>
      </c>
      <c r="H76" s="27"/>
      <c r="I76" s="27"/>
      <c r="J76" s="27"/>
      <c r="K76" s="27"/>
      <c r="L76" s="27"/>
      <c r="M76" s="26" t="s">
        <v>29</v>
      </c>
      <c r="N76" s="26"/>
      <c r="O76" s="26"/>
      <c r="P76" s="26"/>
      <c r="Q76" s="26"/>
      <c r="R76" s="28"/>
      <c r="S76" s="28"/>
      <c r="T7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6" s="89" t="str">
        <f t="shared" ca="1" si="5"/>
        <v/>
      </c>
      <c r="V76" s="32">
        <v>46002.295787037037</v>
      </c>
    </row>
    <row r="77" spans="1:22" s="23" customFormat="1" ht="30" hidden="1" x14ac:dyDescent="0.25">
      <c r="A77" s="24"/>
      <c r="B77" s="24" t="str">
        <f t="shared" si="4"/>
        <v>X</v>
      </c>
      <c r="C77" s="24" t="str">
        <f>IF(OR(TabellaBLENDING[[#This Row],[LUN]]="X",TabellaBLENDING[[#This Row],[MAR]]="X",TabellaBLENDING[[#This Row],[MER]]="X",TabellaBLENDING[[#This Row],[GIO]]="X",TabellaBLENDING[[#This Row],[VEN]]="X",),"X","")</f>
        <v/>
      </c>
      <c r="D77" s="26" t="s">
        <v>3313</v>
      </c>
      <c r="E77" s="26" t="s">
        <v>3476</v>
      </c>
      <c r="F77" s="26" t="s">
        <v>3313</v>
      </c>
      <c r="G77" s="26" t="s">
        <v>3477</v>
      </c>
      <c r="H77" s="27"/>
      <c r="I77" s="27"/>
      <c r="J77" s="27"/>
      <c r="K77" s="27"/>
      <c r="L77" s="27"/>
      <c r="M77" s="26" t="s">
        <v>29</v>
      </c>
      <c r="N77" s="26"/>
      <c r="O77" s="26"/>
      <c r="P77" s="26"/>
      <c r="Q77" s="26"/>
      <c r="R77" s="28"/>
      <c r="S77" s="28"/>
      <c r="T7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7" s="89" t="str">
        <f t="shared" ca="1" si="5"/>
        <v/>
      </c>
      <c r="V77" s="32">
        <v>46002.295775462961</v>
      </c>
    </row>
    <row r="78" spans="1:22" s="23" customFormat="1" ht="30" hidden="1" x14ac:dyDescent="0.2">
      <c r="A78" s="24"/>
      <c r="B78" s="24"/>
      <c r="C78" s="24" t="str">
        <f>IF(OR(TabellaBLENDING[[#This Row],[LUN]]="X",TabellaBLENDING[[#This Row],[MAR]]="X",TabellaBLENDING[[#This Row],[MER]]="X",TabellaBLENDING[[#This Row],[GIO]]="X",TabellaBLENDING[[#This Row],[VEN]]="X",),"X","")</f>
        <v/>
      </c>
      <c r="D78" s="26" t="s">
        <v>3313</v>
      </c>
      <c r="E78" s="26" t="s">
        <v>3478</v>
      </c>
      <c r="F78" s="26" t="s">
        <v>3313</v>
      </c>
      <c r="G78" s="26" t="s">
        <v>3479</v>
      </c>
      <c r="H78" s="27"/>
      <c r="I78" s="27"/>
      <c r="J78" s="27"/>
      <c r="K78" s="27"/>
      <c r="L78" s="27"/>
      <c r="M78" s="26" t="s">
        <v>29</v>
      </c>
      <c r="N78" s="26"/>
      <c r="O78" s="26"/>
      <c r="P78" s="26"/>
      <c r="Q78" s="26"/>
      <c r="R78" s="28"/>
      <c r="S78" s="28"/>
      <c r="T7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8" s="34" t="str">
        <f t="shared" ca="1" si="5"/>
        <v/>
      </c>
      <c r="V78" s="32">
        <v>46002.295752314814</v>
      </c>
    </row>
    <row r="79" spans="1:22" s="23" customFormat="1" ht="23.25" hidden="1" x14ac:dyDescent="0.2">
      <c r="A79" s="24"/>
      <c r="B79" s="24"/>
      <c r="C79" s="24" t="str">
        <f>IF(OR(TabellaBLENDING[[#This Row],[LUN]]="X",TabellaBLENDING[[#This Row],[MAR]]="X",TabellaBLENDING[[#This Row],[MER]]="X",TabellaBLENDING[[#This Row],[GIO]]="X",TabellaBLENDING[[#This Row],[VEN]]="X",),"X","")</f>
        <v/>
      </c>
      <c r="D79" s="26" t="s">
        <v>3313</v>
      </c>
      <c r="E79" s="26" t="s">
        <v>3480</v>
      </c>
      <c r="F79" s="26" t="s">
        <v>3370</v>
      </c>
      <c r="G79" s="26" t="s">
        <v>3481</v>
      </c>
      <c r="H79" s="27"/>
      <c r="I79" s="27"/>
      <c r="J79" s="27"/>
      <c r="K79" s="27"/>
      <c r="L79" s="27"/>
      <c r="M79" s="26" t="s">
        <v>29</v>
      </c>
      <c r="N79" s="26"/>
      <c r="O79" s="26"/>
      <c r="P79" s="26"/>
      <c r="Q79" s="26"/>
      <c r="R79" s="28"/>
      <c r="S79" s="28"/>
      <c r="T7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9" s="101" t="str">
        <f t="shared" ca="1" si="5"/>
        <v/>
      </c>
      <c r="V79" s="32">
        <v>45996.438333333332</v>
      </c>
    </row>
    <row r="80" spans="1:22" s="23" customFormat="1" ht="23.25" hidden="1" x14ac:dyDescent="0.2">
      <c r="A80" s="24"/>
      <c r="B80" s="24"/>
      <c r="C80" s="24" t="str">
        <f>IF(OR(TabellaBLENDING[[#This Row],[LUN]]="X",TabellaBLENDING[[#This Row],[MAR]]="X",TabellaBLENDING[[#This Row],[MER]]="X",TabellaBLENDING[[#This Row],[GIO]]="X",TabellaBLENDING[[#This Row],[VEN]]="X",),"X","")</f>
        <v/>
      </c>
      <c r="D80" s="26" t="s">
        <v>3313</v>
      </c>
      <c r="E80" s="26" t="s">
        <v>3482</v>
      </c>
      <c r="F80" s="26" t="s">
        <v>3370</v>
      </c>
      <c r="G80" s="26" t="s">
        <v>3483</v>
      </c>
      <c r="H80" s="27"/>
      <c r="I80" s="27"/>
      <c r="J80" s="27"/>
      <c r="K80" s="27"/>
      <c r="L80" s="27"/>
      <c r="M80" s="26" t="s">
        <v>29</v>
      </c>
      <c r="N80" s="26"/>
      <c r="O80" s="26"/>
      <c r="P80" s="26"/>
      <c r="Q80" s="26"/>
      <c r="R80" s="28"/>
      <c r="S80" s="28"/>
      <c r="T8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0" s="101" t="str">
        <f t="shared" ca="1" si="5"/>
        <v/>
      </c>
      <c r="V80" s="32">
        <v>45996.43822916667</v>
      </c>
    </row>
    <row r="81" spans="1:22" s="23" customFormat="1" ht="30" hidden="1" x14ac:dyDescent="0.2">
      <c r="A81" s="24"/>
      <c r="B81" s="24"/>
      <c r="C81" s="24" t="str">
        <f>IF(OR(TabellaBLENDING[[#This Row],[LUN]]="X",TabellaBLENDING[[#This Row],[MAR]]="X",TabellaBLENDING[[#This Row],[MER]]="X",TabellaBLENDING[[#This Row],[GIO]]="X",TabellaBLENDING[[#This Row],[VEN]]="X",),"X","")</f>
        <v/>
      </c>
      <c r="D81" s="26" t="s">
        <v>3313</v>
      </c>
      <c r="E81" s="26" t="s">
        <v>3484</v>
      </c>
      <c r="F81" s="26" t="s">
        <v>3313</v>
      </c>
      <c r="G81" s="26" t="s">
        <v>3485</v>
      </c>
      <c r="H81" s="27"/>
      <c r="I81" s="27"/>
      <c r="J81" s="27"/>
      <c r="K81" s="27"/>
      <c r="L81" s="27"/>
      <c r="M81" s="26" t="s">
        <v>29</v>
      </c>
      <c r="N81" s="26"/>
      <c r="O81" s="26"/>
      <c r="P81" s="26"/>
      <c r="Q81" s="26"/>
      <c r="R81" s="28"/>
      <c r="S81" s="28"/>
      <c r="T8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1" s="101" t="str">
        <f t="shared" ca="1" si="5"/>
        <v/>
      </c>
      <c r="V81" s="32">
        <v>45996.344861111109</v>
      </c>
    </row>
    <row r="82" spans="1:22" s="23" customFormat="1" ht="30" hidden="1" x14ac:dyDescent="0.2">
      <c r="A82" s="24"/>
      <c r="B82" s="24" t="str">
        <f>IF(OR(A82="x",A82="X"),"",IF(ISBLANK(A82),"X",""))</f>
        <v>X</v>
      </c>
      <c r="C82" s="24" t="str">
        <f>IF(OR(TabellaBLENDING[[#This Row],[LUN]]="X",TabellaBLENDING[[#This Row],[MAR]]="X",TabellaBLENDING[[#This Row],[MER]]="X",TabellaBLENDING[[#This Row],[GIO]]="X",TabellaBLENDING[[#This Row],[VEN]]="X",),"X","")</f>
        <v/>
      </c>
      <c r="D82" s="26" t="s">
        <v>3313</v>
      </c>
      <c r="E82" s="26" t="s">
        <v>3486</v>
      </c>
      <c r="F82" s="26" t="s">
        <v>3313</v>
      </c>
      <c r="G82" s="26" t="s">
        <v>3487</v>
      </c>
      <c r="H82" s="27"/>
      <c r="I82" s="27"/>
      <c r="J82" s="27"/>
      <c r="K82" s="27"/>
      <c r="L82" s="27"/>
      <c r="M82" s="26" t="s">
        <v>29</v>
      </c>
      <c r="N82" s="26"/>
      <c r="O82" s="26"/>
      <c r="P82" s="26"/>
      <c r="Q82" s="26"/>
      <c r="R82" s="28"/>
      <c r="S82" s="28"/>
      <c r="T8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2" s="34" t="str">
        <f t="shared" ca="1" si="5"/>
        <v/>
      </c>
      <c r="V82" s="32">
        <v>45992.943692129629</v>
      </c>
    </row>
    <row r="83" spans="1:22" s="23" customFormat="1" ht="30" hidden="1" x14ac:dyDescent="0.2">
      <c r="A83" s="24"/>
      <c r="B83" s="24"/>
      <c r="C83" s="24" t="str">
        <f>IF(OR(TabellaBLENDING[[#This Row],[LUN]]="X",TabellaBLENDING[[#This Row],[MAR]]="X",TabellaBLENDING[[#This Row],[MER]]="X",TabellaBLENDING[[#This Row],[GIO]]="X",TabellaBLENDING[[#This Row],[VEN]]="X",),"X","")</f>
        <v/>
      </c>
      <c r="D83" s="26" t="s">
        <v>3313</v>
      </c>
      <c r="E83" s="26" t="s">
        <v>3488</v>
      </c>
      <c r="F83" s="26" t="s">
        <v>3313</v>
      </c>
      <c r="G83" s="26" t="s">
        <v>3489</v>
      </c>
      <c r="H83" s="27"/>
      <c r="I83" s="27"/>
      <c r="J83" s="27"/>
      <c r="K83" s="27"/>
      <c r="L83" s="27"/>
      <c r="M83" s="26" t="s">
        <v>29</v>
      </c>
      <c r="N83" s="26"/>
      <c r="O83" s="26"/>
      <c r="P83" s="26"/>
      <c r="Q83" s="26"/>
      <c r="R83" s="28"/>
      <c r="S83" s="28"/>
      <c r="T8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3" s="101" t="str">
        <f t="shared" ca="1" si="5"/>
        <v/>
      </c>
      <c r="V83" s="32">
        <v>45992.943668981483</v>
      </c>
    </row>
    <row r="84" spans="1:22" s="23" customFormat="1" ht="30" hidden="1" x14ac:dyDescent="0.2">
      <c r="A84" s="24"/>
      <c r="B84" s="24" t="str">
        <f t="shared" ref="B84:B90" si="6">IF(OR(A84="x",A84="X"),"",IF(ISBLANK(A84),"X",""))</f>
        <v>X</v>
      </c>
      <c r="C84" s="24" t="str">
        <f>IF(OR(TabellaBLENDING[[#This Row],[LUN]]="X",TabellaBLENDING[[#This Row],[MAR]]="X",TabellaBLENDING[[#This Row],[MER]]="X",TabellaBLENDING[[#This Row],[GIO]]="X",TabellaBLENDING[[#This Row],[VEN]]="X",),"X","")</f>
        <v/>
      </c>
      <c r="D84" s="26" t="s">
        <v>3313</v>
      </c>
      <c r="E84" s="26" t="s">
        <v>3490</v>
      </c>
      <c r="F84" s="26" t="s">
        <v>3313</v>
      </c>
      <c r="G84" s="26" t="s">
        <v>3491</v>
      </c>
      <c r="H84" s="27"/>
      <c r="I84" s="27"/>
      <c r="J84" s="27"/>
      <c r="K84" s="27"/>
      <c r="L84" s="27"/>
      <c r="M84" s="26" t="s">
        <v>29</v>
      </c>
      <c r="N84" s="26"/>
      <c r="O84" s="26"/>
      <c r="P84" s="26"/>
      <c r="Q84" s="26"/>
      <c r="R84" s="28"/>
      <c r="S84" s="28"/>
      <c r="T8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4" s="34" t="str">
        <f t="shared" ca="1" si="5"/>
        <v/>
      </c>
      <c r="V84" s="32">
        <v>45987.287592592591</v>
      </c>
    </row>
    <row r="85" spans="1:22" s="23" customFormat="1" ht="30" hidden="1" x14ac:dyDescent="0.2">
      <c r="A85" s="24"/>
      <c r="B85" s="24" t="str">
        <f t="shared" si="6"/>
        <v>X</v>
      </c>
      <c r="C85" s="24" t="str">
        <f>IF(OR(TabellaBLENDING[[#This Row],[LUN]]="X",TabellaBLENDING[[#This Row],[MAR]]="X",TabellaBLENDING[[#This Row],[MER]]="X",TabellaBLENDING[[#This Row],[GIO]]="X",TabellaBLENDING[[#This Row],[VEN]]="X",),"X","")</f>
        <v/>
      </c>
      <c r="D85" s="26" t="s">
        <v>3313</v>
      </c>
      <c r="E85" s="26" t="s">
        <v>3492</v>
      </c>
      <c r="F85" s="26" t="s">
        <v>3313</v>
      </c>
      <c r="G85" s="26" t="s">
        <v>3493</v>
      </c>
      <c r="H85" s="27"/>
      <c r="I85" s="27"/>
      <c r="J85" s="27"/>
      <c r="K85" s="27"/>
      <c r="L85" s="27"/>
      <c r="M85" s="26" t="s">
        <v>29</v>
      </c>
      <c r="N85" s="26"/>
      <c r="O85" s="26"/>
      <c r="P85" s="26"/>
      <c r="Q85" s="26"/>
      <c r="R85" s="28"/>
      <c r="S85" s="28"/>
      <c r="T8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5" s="34" t="str">
        <f t="shared" ca="1" si="5"/>
        <v/>
      </c>
      <c r="V85" s="32">
        <v>45987.287361111114</v>
      </c>
    </row>
    <row r="86" spans="1:22" s="23" customFormat="1" ht="30" hidden="1" x14ac:dyDescent="0.2">
      <c r="A86" s="24"/>
      <c r="B86" s="24" t="str">
        <f t="shared" si="6"/>
        <v>X</v>
      </c>
      <c r="C86" s="24" t="str">
        <f>IF(OR(TabellaBLENDING[[#This Row],[LUN]]="X",TabellaBLENDING[[#This Row],[MAR]]="X",TabellaBLENDING[[#This Row],[MER]]="X",TabellaBLENDING[[#This Row],[GIO]]="X",TabellaBLENDING[[#This Row],[VEN]]="X",),"X","")</f>
        <v/>
      </c>
      <c r="D86" s="26" t="s">
        <v>3313</v>
      </c>
      <c r="E86" s="26" t="s">
        <v>3494</v>
      </c>
      <c r="F86" s="26" t="s">
        <v>3313</v>
      </c>
      <c r="G86" s="26" t="s">
        <v>3495</v>
      </c>
      <c r="H86" s="27"/>
      <c r="I86" s="27"/>
      <c r="J86" s="27"/>
      <c r="K86" s="27"/>
      <c r="L86" s="27"/>
      <c r="M86" s="26" t="s">
        <v>29</v>
      </c>
      <c r="N86" s="26"/>
      <c r="O86" s="26"/>
      <c r="P86" s="26"/>
      <c r="Q86" s="26"/>
      <c r="R86" s="28"/>
      <c r="S86" s="28"/>
      <c r="T8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6" s="34" t="str">
        <f t="shared" ca="1" si="5"/>
        <v/>
      </c>
      <c r="V86" s="32">
        <v>45986.453680555554</v>
      </c>
    </row>
    <row r="87" spans="1:22" s="23" customFormat="1" ht="30" hidden="1" x14ac:dyDescent="0.2">
      <c r="A87" s="24"/>
      <c r="B87" s="24" t="str">
        <f t="shared" si="6"/>
        <v>X</v>
      </c>
      <c r="C87" s="24" t="str">
        <f>IF(OR(TabellaBLENDING[[#This Row],[LUN]]="X",TabellaBLENDING[[#This Row],[MAR]]="X",TabellaBLENDING[[#This Row],[MER]]="X",TabellaBLENDING[[#This Row],[GIO]]="X",TabellaBLENDING[[#This Row],[VEN]]="X",),"X","")</f>
        <v/>
      </c>
      <c r="D87" s="26" t="s">
        <v>3313</v>
      </c>
      <c r="E87" s="26" t="s">
        <v>3496</v>
      </c>
      <c r="F87" s="26" t="s">
        <v>3313</v>
      </c>
      <c r="G87" s="26" t="s">
        <v>3497</v>
      </c>
      <c r="H87" s="27"/>
      <c r="I87" s="27"/>
      <c r="J87" s="27"/>
      <c r="K87" s="27"/>
      <c r="L87" s="27"/>
      <c r="M87" s="26" t="s">
        <v>29</v>
      </c>
      <c r="N87" s="26"/>
      <c r="O87" s="26"/>
      <c r="P87" s="26"/>
      <c r="Q87" s="26"/>
      <c r="R87" s="28"/>
      <c r="S87" s="28"/>
      <c r="T8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7" s="34" t="str">
        <f t="shared" ca="1" si="5"/>
        <v/>
      </c>
      <c r="V87" s="32">
        <v>45981.664467592593</v>
      </c>
    </row>
    <row r="88" spans="1:22" s="23" customFormat="1" ht="30" hidden="1" x14ac:dyDescent="0.2">
      <c r="A88" s="24"/>
      <c r="B88" s="24" t="str">
        <f t="shared" si="6"/>
        <v>X</v>
      </c>
      <c r="C88" s="24" t="str">
        <f>IF(OR(TabellaBLENDING[[#This Row],[LUN]]="X",TabellaBLENDING[[#This Row],[MAR]]="X",TabellaBLENDING[[#This Row],[MER]]="X",TabellaBLENDING[[#This Row],[GIO]]="X",TabellaBLENDING[[#This Row],[VEN]]="X",),"X","")</f>
        <v/>
      </c>
      <c r="D88" s="26" t="s">
        <v>3313</v>
      </c>
      <c r="E88" s="26" t="s">
        <v>3498</v>
      </c>
      <c r="F88" s="26" t="s">
        <v>3313</v>
      </c>
      <c r="G88" s="26" t="s">
        <v>3499</v>
      </c>
      <c r="H88" s="27"/>
      <c r="I88" s="27"/>
      <c r="J88" s="27"/>
      <c r="K88" s="27"/>
      <c r="L88" s="27"/>
      <c r="M88" s="26" t="s">
        <v>29</v>
      </c>
      <c r="N88" s="26"/>
      <c r="O88" s="26"/>
      <c r="P88" s="26"/>
      <c r="Q88" s="26"/>
      <c r="R88" s="28"/>
      <c r="S88" s="28"/>
      <c r="T8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8" s="34" t="str">
        <f t="shared" ca="1" si="5"/>
        <v/>
      </c>
      <c r="V88" s="32">
        <v>45979.708796296298</v>
      </c>
    </row>
    <row r="89" spans="1:22" s="23" customFormat="1" ht="30" hidden="1" x14ac:dyDescent="0.2">
      <c r="A89" s="24"/>
      <c r="B89" s="24" t="str">
        <f t="shared" si="6"/>
        <v>X</v>
      </c>
      <c r="C89" s="24" t="str">
        <f>IF(OR(TabellaBLENDING[[#This Row],[LUN]]="X",TabellaBLENDING[[#This Row],[MAR]]="X",TabellaBLENDING[[#This Row],[MER]]="X",TabellaBLENDING[[#This Row],[GIO]]="X",TabellaBLENDING[[#This Row],[VEN]]="X",),"X","")</f>
        <v/>
      </c>
      <c r="D89" s="26" t="s">
        <v>3313</v>
      </c>
      <c r="E89" s="26" t="s">
        <v>3500</v>
      </c>
      <c r="F89" s="26" t="s">
        <v>3313</v>
      </c>
      <c r="G89" s="26" t="s">
        <v>3501</v>
      </c>
      <c r="H89" s="27"/>
      <c r="I89" s="27"/>
      <c r="J89" s="27"/>
      <c r="K89" s="27"/>
      <c r="L89" s="27"/>
      <c r="M89" s="26" t="s">
        <v>29</v>
      </c>
      <c r="N89" s="26"/>
      <c r="O89" s="26"/>
      <c r="P89" s="26"/>
      <c r="Q89" s="26"/>
      <c r="R89" s="28"/>
      <c r="S89" s="28"/>
      <c r="T8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9" s="34" t="str">
        <f t="shared" ca="1" si="5"/>
        <v/>
      </c>
      <c r="V89" s="32">
        <v>45979.708726851852</v>
      </c>
    </row>
    <row r="90" spans="1:22" s="23" customFormat="1" ht="30" hidden="1" x14ac:dyDescent="0.2">
      <c r="A90" s="24"/>
      <c r="B90" s="24" t="str">
        <f t="shared" si="6"/>
        <v>X</v>
      </c>
      <c r="C90" s="24" t="str">
        <f>IF(OR(TabellaBLENDING[[#This Row],[LUN]]="X",TabellaBLENDING[[#This Row],[MAR]]="X",TabellaBLENDING[[#This Row],[MER]]="X",TabellaBLENDING[[#This Row],[GIO]]="X",TabellaBLENDING[[#This Row],[VEN]]="X",),"X","")</f>
        <v/>
      </c>
      <c r="D90" s="26" t="s">
        <v>3313</v>
      </c>
      <c r="E90" s="26" t="s">
        <v>3502</v>
      </c>
      <c r="F90" s="26" t="s">
        <v>3313</v>
      </c>
      <c r="G90" s="26" t="s">
        <v>3503</v>
      </c>
      <c r="H90" s="27"/>
      <c r="I90" s="27"/>
      <c r="J90" s="27"/>
      <c r="K90" s="27"/>
      <c r="L90" s="27"/>
      <c r="M90" s="26" t="s">
        <v>29</v>
      </c>
      <c r="N90" s="26"/>
      <c r="O90" s="26"/>
      <c r="P90" s="26"/>
      <c r="Q90" s="26"/>
      <c r="R90" s="28"/>
      <c r="S90" s="28"/>
      <c r="T9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0" s="34" t="str">
        <f t="shared" ca="1" si="5"/>
        <v/>
      </c>
      <c r="V90" s="32">
        <v>45974.707106481481</v>
      </c>
    </row>
    <row r="91" spans="1:22" s="23" customFormat="1" ht="23.25" hidden="1" x14ac:dyDescent="0.2">
      <c r="A91" s="24"/>
      <c r="B91" s="24"/>
      <c r="C91" s="24" t="str">
        <f>IF(OR(TabellaBLENDING[[#This Row],[LUN]]="X",TabellaBLENDING[[#This Row],[MAR]]="X",TabellaBLENDING[[#This Row],[MER]]="X",TabellaBLENDING[[#This Row],[GIO]]="X",TabellaBLENDING[[#This Row],[VEN]]="X",),"X","")</f>
        <v/>
      </c>
      <c r="D91" s="26" t="s">
        <v>3313</v>
      </c>
      <c r="E91" s="26" t="s">
        <v>3504</v>
      </c>
      <c r="F91" s="26">
        <v>6500</v>
      </c>
      <c r="G91" s="26" t="s">
        <v>3505</v>
      </c>
      <c r="H91" s="27"/>
      <c r="I91" s="27"/>
      <c r="J91" s="27"/>
      <c r="K91" s="27"/>
      <c r="L91" s="27"/>
      <c r="M91" s="26" t="s">
        <v>29</v>
      </c>
      <c r="N91" s="26"/>
      <c r="O91" s="26"/>
      <c r="P91" s="26"/>
      <c r="Q91" s="26"/>
      <c r="R91" s="28"/>
      <c r="S91" s="28"/>
      <c r="T9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1" s="102" t="str">
        <f t="shared" ca="1" si="5"/>
        <v/>
      </c>
      <c r="V91" s="32">
        <v>45974.707002314812</v>
      </c>
    </row>
    <row r="92" spans="1:22" s="23" customFormat="1" ht="23.25" hidden="1" x14ac:dyDescent="0.2">
      <c r="A92" s="24"/>
      <c r="B92" s="24"/>
      <c r="C92" s="24" t="str">
        <f>IF(OR(TabellaBLENDING[[#This Row],[LUN]]="X",TabellaBLENDING[[#This Row],[MAR]]="X",TabellaBLENDING[[#This Row],[MER]]="X",TabellaBLENDING[[#This Row],[GIO]]="X",TabellaBLENDING[[#This Row],[VEN]]="X",),"X","")</f>
        <v/>
      </c>
      <c r="D92" s="26" t="s">
        <v>3313</v>
      </c>
      <c r="E92" s="26" t="s">
        <v>3506</v>
      </c>
      <c r="F92" s="26">
        <v>6000</v>
      </c>
      <c r="G92" s="26" t="s">
        <v>3507</v>
      </c>
      <c r="H92" s="27"/>
      <c r="I92" s="27"/>
      <c r="J92" s="27"/>
      <c r="K92" s="27"/>
      <c r="L92" s="27"/>
      <c r="M92" s="26" t="s">
        <v>29</v>
      </c>
      <c r="N92" s="26"/>
      <c r="O92" s="26"/>
      <c r="P92" s="26"/>
      <c r="Q92" s="26"/>
      <c r="R92" s="28"/>
      <c r="S92" s="28"/>
      <c r="T9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2" s="102" t="str">
        <f t="shared" ca="1" si="5"/>
        <v/>
      </c>
      <c r="V92" s="32">
        <v>45971.623020833336</v>
      </c>
    </row>
    <row r="93" spans="1:22" s="23" customFormat="1" ht="30" hidden="1" x14ac:dyDescent="0.2">
      <c r="A93" s="24"/>
      <c r="B93" s="24" t="str">
        <f>IF(OR(A93="x",A93="X"),"",IF(ISBLANK(A93),"X",""))</f>
        <v>X</v>
      </c>
      <c r="C93" s="24" t="str">
        <f>IF(OR(TabellaBLENDING[[#This Row],[LUN]]="X",TabellaBLENDING[[#This Row],[MAR]]="X",TabellaBLENDING[[#This Row],[MER]]="X",TabellaBLENDING[[#This Row],[GIO]]="X",TabellaBLENDING[[#This Row],[VEN]]="X",),"X","")</f>
        <v/>
      </c>
      <c r="D93" s="26" t="s">
        <v>3313</v>
      </c>
      <c r="E93" s="26" t="s">
        <v>3508</v>
      </c>
      <c r="F93" s="26" t="s">
        <v>3313</v>
      </c>
      <c r="G93" s="26" t="s">
        <v>3509</v>
      </c>
      <c r="H93" s="27"/>
      <c r="I93" s="27"/>
      <c r="J93" s="27"/>
      <c r="K93" s="27"/>
      <c r="L93" s="27"/>
      <c r="M93" s="26" t="s">
        <v>29</v>
      </c>
      <c r="N93" s="26"/>
      <c r="O93" s="26"/>
      <c r="P93" s="26"/>
      <c r="Q93" s="26"/>
      <c r="R93" s="28"/>
      <c r="S93" s="28"/>
      <c r="T9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3" s="34" t="str">
        <f t="shared" ca="1" si="5"/>
        <v/>
      </c>
      <c r="V93" s="32">
        <v>45971.622974537036</v>
      </c>
    </row>
    <row r="94" spans="1:22" s="23" customFormat="1" ht="23.25" hidden="1" x14ac:dyDescent="0.2">
      <c r="A94" s="24"/>
      <c r="B94" s="24"/>
      <c r="C94" s="24" t="str">
        <f>IF(OR(TabellaBLENDING[[#This Row],[LUN]]="X",TabellaBLENDING[[#This Row],[MAR]]="X",TabellaBLENDING[[#This Row],[MER]]="X",TabellaBLENDING[[#This Row],[GIO]]="X",TabellaBLENDING[[#This Row],[VEN]]="X",),"X","")</f>
        <v/>
      </c>
      <c r="D94" s="26" t="s">
        <v>3313</v>
      </c>
      <c r="E94" s="26" t="s">
        <v>3510</v>
      </c>
      <c r="F94" s="26">
        <v>6000</v>
      </c>
      <c r="G94" s="26" t="s">
        <v>3511</v>
      </c>
      <c r="H94" s="27"/>
      <c r="I94" s="27"/>
      <c r="J94" s="27"/>
      <c r="K94" s="27"/>
      <c r="L94" s="27"/>
      <c r="M94" s="26" t="s">
        <v>29</v>
      </c>
      <c r="N94" s="26"/>
      <c r="O94" s="26"/>
      <c r="P94" s="26"/>
      <c r="Q94" s="26"/>
      <c r="R94" s="28"/>
      <c r="S94" s="28"/>
      <c r="T9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4" s="102" t="str">
        <f t="shared" ca="1" si="5"/>
        <v/>
      </c>
      <c r="V94" s="32">
        <v>45969.423356481479</v>
      </c>
    </row>
    <row r="95" spans="1:22" s="23" customFormat="1" ht="30" hidden="1" x14ac:dyDescent="0.2">
      <c r="A95" s="24"/>
      <c r="B95" s="24"/>
      <c r="C95" s="24" t="str">
        <f>IF(OR(TabellaBLENDING[[#This Row],[LUN]]="X",TabellaBLENDING[[#This Row],[MAR]]="X",TabellaBLENDING[[#This Row],[MER]]="X",TabellaBLENDING[[#This Row],[GIO]]="X",TabellaBLENDING[[#This Row],[VEN]]="X",),"X","")</f>
        <v/>
      </c>
      <c r="D95" s="26" t="s">
        <v>3313</v>
      </c>
      <c r="E95" s="26" t="s">
        <v>3512</v>
      </c>
      <c r="F95" s="26" t="s">
        <v>3513</v>
      </c>
      <c r="G95" s="26" t="s">
        <v>3514</v>
      </c>
      <c r="H95" s="27"/>
      <c r="I95" s="27"/>
      <c r="J95" s="27"/>
      <c r="K95" s="27"/>
      <c r="L95" s="27"/>
      <c r="M95" s="26" t="s">
        <v>29</v>
      </c>
      <c r="N95" s="26"/>
      <c r="O95" s="26"/>
      <c r="P95" s="26"/>
      <c r="Q95" s="26"/>
      <c r="R95" s="28"/>
      <c r="S95" s="28"/>
      <c r="T9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5" s="100"/>
      <c r="V95" s="32">
        <v>45965.537314814814</v>
      </c>
    </row>
    <row r="96" spans="1:22" s="23" customFormat="1" ht="30" hidden="1" x14ac:dyDescent="0.2">
      <c r="A96" s="24"/>
      <c r="B96" s="24"/>
      <c r="C96" s="24" t="str">
        <f>IF(OR(TabellaBLENDING[[#This Row],[LUN]]="X",TabellaBLENDING[[#This Row],[MAR]]="X",TabellaBLENDING[[#This Row],[MER]]="X",TabellaBLENDING[[#This Row],[GIO]]="X",TabellaBLENDING[[#This Row],[VEN]]="X",),"X","")</f>
        <v/>
      </c>
      <c r="D96" s="26" t="s">
        <v>3313</v>
      </c>
      <c r="E96" s="26" t="s">
        <v>3515</v>
      </c>
      <c r="F96" s="26" t="s">
        <v>3513</v>
      </c>
      <c r="G96" s="26" t="s">
        <v>3516</v>
      </c>
      <c r="H96" s="27"/>
      <c r="I96" s="27"/>
      <c r="J96" s="27"/>
      <c r="K96" s="27"/>
      <c r="L96" s="27"/>
      <c r="M96" s="26" t="s">
        <v>29</v>
      </c>
      <c r="N96" s="26"/>
      <c r="O96" s="26"/>
      <c r="P96" s="26"/>
      <c r="Q96" s="26"/>
      <c r="R96" s="28"/>
      <c r="S96" s="28"/>
      <c r="T9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6" s="100"/>
      <c r="V96" s="32">
        <v>45964.740231481483</v>
      </c>
    </row>
    <row r="97" spans="1:22" s="23" customFormat="1" ht="23.25" hidden="1" x14ac:dyDescent="0.2">
      <c r="A97" s="24"/>
      <c r="B97" s="24"/>
      <c r="C97" s="24" t="str">
        <f>IF(OR(TabellaBLENDING[[#This Row],[LUN]]="X",TabellaBLENDING[[#This Row],[MAR]]="X",TabellaBLENDING[[#This Row],[MER]]="X",TabellaBLENDING[[#This Row],[GIO]]="X",TabellaBLENDING[[#This Row],[VEN]]="X",),"X","")</f>
        <v/>
      </c>
      <c r="D97" s="26" t="s">
        <v>3313</v>
      </c>
      <c r="E97" s="26" t="s">
        <v>3517</v>
      </c>
      <c r="F97" s="26" t="s">
        <v>3513</v>
      </c>
      <c r="G97" s="26" t="s">
        <v>3518</v>
      </c>
      <c r="H97" s="27"/>
      <c r="I97" s="27"/>
      <c r="J97" s="27"/>
      <c r="K97" s="27"/>
      <c r="L97" s="27"/>
      <c r="M97" s="26" t="s">
        <v>29</v>
      </c>
      <c r="N97" s="26"/>
      <c r="O97" s="26"/>
      <c r="P97" s="26"/>
      <c r="Q97" s="26"/>
      <c r="R97" s="28"/>
      <c r="S97" s="28"/>
      <c r="T9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7" s="100"/>
      <c r="V97" s="32">
        <v>45962.462592592594</v>
      </c>
    </row>
    <row r="98" spans="1:22" s="23" customFormat="1" ht="30" hidden="1" x14ac:dyDescent="0.2">
      <c r="A98" s="24"/>
      <c r="B98" s="24" t="str">
        <f>IF(OR(A98="x",A98="X"),"",IF(ISBLANK(A98),"X",""))</f>
        <v>X</v>
      </c>
      <c r="C98" s="24" t="str">
        <f>IF(OR(TabellaBLENDING[[#This Row],[LUN]]="X",TabellaBLENDING[[#This Row],[MAR]]="X",TabellaBLENDING[[#This Row],[MER]]="X",TabellaBLENDING[[#This Row],[GIO]]="X",TabellaBLENDING[[#This Row],[VEN]]="X",),"X","")</f>
        <v/>
      </c>
      <c r="D98" s="26" t="s">
        <v>3313</v>
      </c>
      <c r="E98" s="26" t="s">
        <v>3519</v>
      </c>
      <c r="F98" s="26" t="s">
        <v>3313</v>
      </c>
      <c r="G98" s="26" t="s">
        <v>3520</v>
      </c>
      <c r="H98" s="27"/>
      <c r="I98" s="27"/>
      <c r="J98" s="27"/>
      <c r="K98" s="27"/>
      <c r="L98" s="27"/>
      <c r="M98" s="26" t="s">
        <v>29</v>
      </c>
      <c r="N98" s="26"/>
      <c r="O98" s="26"/>
      <c r="P98" s="26"/>
      <c r="Q98" s="26"/>
      <c r="R98" s="28">
        <v>45894</v>
      </c>
      <c r="S98" s="28" t="s">
        <v>369</v>
      </c>
      <c r="T9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8" s="34" t="str">
        <f ca="1">IFERROR(MID(G98,_xlfn.AGGREGATE(15,6,(ROW(INDIRECT("1:"&amp;LEN(G98)-7)))/(ISNUMBER(--MID(G98,ROW(INDIRECT("1:"&amp;LEN(G98)-7)),8))),1),8),"")</f>
        <v/>
      </c>
      <c r="V98" s="32">
        <v>45959.473796296297</v>
      </c>
    </row>
    <row r="99" spans="1:22" s="23" customFormat="1" ht="30" hidden="1" x14ac:dyDescent="0.2">
      <c r="A99" s="24"/>
      <c r="B99" s="24" t="str">
        <f>IF(OR(A99="x",A99="X"),"",IF(ISBLANK(A99),"X",""))</f>
        <v>X</v>
      </c>
      <c r="C99" s="24" t="str">
        <f>IF(OR(TabellaBLENDING[[#This Row],[LUN]]="X",TabellaBLENDING[[#This Row],[MAR]]="X",TabellaBLENDING[[#This Row],[MER]]="X",TabellaBLENDING[[#This Row],[GIO]]="X",TabellaBLENDING[[#This Row],[VEN]]="X",),"X","")</f>
        <v/>
      </c>
      <c r="D99" s="26" t="s">
        <v>3313</v>
      </c>
      <c r="E99" s="26" t="s">
        <v>3521</v>
      </c>
      <c r="F99" s="26" t="s">
        <v>3313</v>
      </c>
      <c r="G99" s="26" t="s">
        <v>3522</v>
      </c>
      <c r="H99" s="27"/>
      <c r="I99" s="27"/>
      <c r="J99" s="27"/>
      <c r="K99" s="27"/>
      <c r="L99" s="27"/>
      <c r="M99" s="26" t="s">
        <v>29</v>
      </c>
      <c r="N99" s="26"/>
      <c r="O99" s="26"/>
      <c r="P99" s="26"/>
      <c r="Q99" s="26"/>
      <c r="R99" s="28">
        <v>45894</v>
      </c>
      <c r="S99" s="28" t="s">
        <v>369</v>
      </c>
      <c r="T9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9" s="34" t="str">
        <f ca="1">IFERROR(MID(G99,_xlfn.AGGREGATE(15,6,(ROW(INDIRECT("1:"&amp;LEN(G99)-7)))/(ISNUMBER(--MID(G99,ROW(INDIRECT("1:"&amp;LEN(G99)-7)),8))),1),8),"")</f>
        <v/>
      </c>
      <c r="V99" s="32">
        <v>45958.386863425927</v>
      </c>
    </row>
    <row r="100" spans="1:22" s="23" customFormat="1" ht="23.25" hidden="1" x14ac:dyDescent="0.2">
      <c r="A100" s="24"/>
      <c r="B100" s="24"/>
      <c r="C100" s="24" t="str">
        <f>IF(OR(TabellaBLENDING[[#This Row],[LUN]]="X",TabellaBLENDING[[#This Row],[MAR]]="X",TabellaBLENDING[[#This Row],[MER]]="X",TabellaBLENDING[[#This Row],[GIO]]="X",TabellaBLENDING[[#This Row],[VEN]]="X",),"X","")</f>
        <v/>
      </c>
      <c r="D100" s="26" t="s">
        <v>3313</v>
      </c>
      <c r="E100" s="26" t="s">
        <v>3523</v>
      </c>
      <c r="F100" s="26">
        <v>7000</v>
      </c>
      <c r="G100" s="26" t="s">
        <v>3447</v>
      </c>
      <c r="H100" s="27"/>
      <c r="I100" s="27"/>
      <c r="J100" s="27"/>
      <c r="K100" s="27"/>
      <c r="L100" s="27"/>
      <c r="M100" s="26" t="s">
        <v>29</v>
      </c>
      <c r="N100" s="26"/>
      <c r="O100" s="26"/>
      <c r="P100" s="26"/>
      <c r="Q100" s="26"/>
      <c r="R100" s="28"/>
      <c r="S100" s="28"/>
      <c r="T10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0" s="100"/>
      <c r="V100" s="32">
        <v>45958.386817129627</v>
      </c>
    </row>
    <row r="101" spans="1:22" s="23" customFormat="1" ht="30" hidden="1" x14ac:dyDescent="0.2">
      <c r="A101" s="24"/>
      <c r="B101" s="24"/>
      <c r="C101" s="24" t="str">
        <f>IF(OR(TabellaBLENDING[[#This Row],[LUN]]="X",TabellaBLENDING[[#This Row],[MAR]]="X",TabellaBLENDING[[#This Row],[MER]]="X",TabellaBLENDING[[#This Row],[GIO]]="X",TabellaBLENDING[[#This Row],[VEN]]="X",),"X","")</f>
        <v/>
      </c>
      <c r="D101" s="26" t="s">
        <v>3313</v>
      </c>
      <c r="E101" s="26" t="s">
        <v>3524</v>
      </c>
      <c r="F101" s="26">
        <v>7000</v>
      </c>
      <c r="G101" s="26" t="s">
        <v>3525</v>
      </c>
      <c r="H101" s="27"/>
      <c r="I101" s="27"/>
      <c r="J101" s="27"/>
      <c r="K101" s="27"/>
      <c r="L101" s="27"/>
      <c r="M101" s="26" t="s">
        <v>29</v>
      </c>
      <c r="N101" s="26"/>
      <c r="O101" s="26"/>
      <c r="P101" s="26"/>
      <c r="Q101" s="26"/>
      <c r="R101" s="28"/>
      <c r="S101" s="28"/>
      <c r="T10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1" s="100"/>
      <c r="V101" s="45">
        <v>45951.914293981485</v>
      </c>
    </row>
    <row r="102" spans="1:22" s="23" customFormat="1" ht="23.25" hidden="1" x14ac:dyDescent="0.2">
      <c r="A102" s="24"/>
      <c r="B102" s="24"/>
      <c r="C102" s="24" t="str">
        <f>IF(OR(TabellaBLENDING[[#This Row],[LUN]]="X",TabellaBLENDING[[#This Row],[MAR]]="X",TabellaBLENDING[[#This Row],[MER]]="X",TabellaBLENDING[[#This Row],[GIO]]="X",TabellaBLENDING[[#This Row],[VEN]]="X",),"X","")</f>
        <v/>
      </c>
      <c r="D102" s="26" t="s">
        <v>3313</v>
      </c>
      <c r="E102" s="26" t="s">
        <v>3526</v>
      </c>
      <c r="F102" s="26">
        <v>1300</v>
      </c>
      <c r="G102" s="26" t="s">
        <v>3527</v>
      </c>
      <c r="H102" s="27"/>
      <c r="I102" s="27"/>
      <c r="J102" s="27"/>
      <c r="K102" s="27"/>
      <c r="L102" s="27"/>
      <c r="M102" s="26" t="s">
        <v>29</v>
      </c>
      <c r="N102" s="26"/>
      <c r="O102" s="26"/>
      <c r="P102" s="26"/>
      <c r="Q102" s="26"/>
      <c r="R102" s="28">
        <v>45903</v>
      </c>
      <c r="S102" s="28" t="s">
        <v>369</v>
      </c>
      <c r="T10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2" s="100"/>
      <c r="V102" s="45">
        <v>45951.914247685185</v>
      </c>
    </row>
    <row r="103" spans="1:22" s="23" customFormat="1" ht="30" hidden="1" x14ac:dyDescent="0.2">
      <c r="A103" s="24"/>
      <c r="B103" s="24"/>
      <c r="C103" s="24" t="str">
        <f>IF(OR(TabellaBLENDING[[#This Row],[LUN]]="X",TabellaBLENDING[[#This Row],[MAR]]="X",TabellaBLENDING[[#This Row],[MER]]="X",TabellaBLENDING[[#This Row],[GIO]]="X",TabellaBLENDING[[#This Row],[VEN]]="X",),"X","")</f>
        <v/>
      </c>
      <c r="D103" s="26" t="s">
        <v>3313</v>
      </c>
      <c r="E103" s="26" t="s">
        <v>3528</v>
      </c>
      <c r="F103" s="26">
        <v>7000</v>
      </c>
      <c r="G103" s="26" t="s">
        <v>3529</v>
      </c>
      <c r="H103" s="27"/>
      <c r="I103" s="27"/>
      <c r="J103" s="27"/>
      <c r="K103" s="27"/>
      <c r="L103" s="27"/>
      <c r="M103" s="26" t="s">
        <v>29</v>
      </c>
      <c r="N103" s="26"/>
      <c r="O103" s="26"/>
      <c r="P103" s="26"/>
      <c r="Q103" s="26"/>
      <c r="R103" s="28"/>
      <c r="S103" s="28"/>
      <c r="T10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3" s="100"/>
      <c r="V103" s="45">
        <v>45947.585509259261</v>
      </c>
    </row>
    <row r="104" spans="1:22" s="23" customFormat="1" ht="30" hidden="1" x14ac:dyDescent="0.2">
      <c r="A104" s="24"/>
      <c r="B104" s="24"/>
      <c r="C104" s="24" t="str">
        <f>IF(OR(TabellaBLENDING[[#This Row],[LUN]]="X",TabellaBLENDING[[#This Row],[MAR]]="X",TabellaBLENDING[[#This Row],[MER]]="X",TabellaBLENDING[[#This Row],[GIO]]="X",TabellaBLENDING[[#This Row],[VEN]]="X",),"X","")</f>
        <v/>
      </c>
      <c r="D104" s="26" t="s">
        <v>3313</v>
      </c>
      <c r="E104" s="26" t="s">
        <v>3530</v>
      </c>
      <c r="F104" s="26" t="s">
        <v>3315</v>
      </c>
      <c r="G104" s="26" t="s">
        <v>3531</v>
      </c>
      <c r="H104" s="27"/>
      <c r="I104" s="27"/>
      <c r="J104" s="27"/>
      <c r="K104" s="27"/>
      <c r="L104" s="27"/>
      <c r="M104" s="26" t="s">
        <v>29</v>
      </c>
      <c r="N104" s="26"/>
      <c r="O104" s="26"/>
      <c r="P104" s="26"/>
      <c r="Q104" s="26"/>
      <c r="R104" s="28"/>
      <c r="S104" s="28"/>
      <c r="T10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4" s="100"/>
      <c r="V104" s="45">
        <v>45946.543043981481</v>
      </c>
    </row>
    <row r="105" spans="1:22" s="23" customFormat="1" ht="30" hidden="1" x14ac:dyDescent="0.2">
      <c r="A105" s="24"/>
      <c r="B105" s="24"/>
      <c r="C105" s="24" t="str">
        <f>IF(OR(TabellaBLENDING[[#This Row],[LUN]]="X",TabellaBLENDING[[#This Row],[MAR]]="X",TabellaBLENDING[[#This Row],[MER]]="X",TabellaBLENDING[[#This Row],[GIO]]="X",TabellaBLENDING[[#This Row],[VEN]]="X",),"X","")</f>
        <v/>
      </c>
      <c r="D105" s="26" t="s">
        <v>3313</v>
      </c>
      <c r="E105" s="26" t="s">
        <v>3532</v>
      </c>
      <c r="F105" s="26">
        <v>7000</v>
      </c>
      <c r="G105" s="26" t="s">
        <v>3533</v>
      </c>
      <c r="H105" s="27"/>
      <c r="I105" s="27"/>
      <c r="J105" s="27"/>
      <c r="K105" s="27"/>
      <c r="L105" s="27"/>
      <c r="M105" s="26" t="s">
        <v>29</v>
      </c>
      <c r="N105" s="26"/>
      <c r="O105" s="26"/>
      <c r="P105" s="26"/>
      <c r="Q105" s="26"/>
      <c r="R105" s="28"/>
      <c r="S105" s="28"/>
      <c r="T10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5" s="100"/>
      <c r="V105" s="45">
        <v>45943.830243055556</v>
      </c>
    </row>
    <row r="106" spans="1:22" s="23" customFormat="1" ht="23.25" hidden="1" x14ac:dyDescent="0.2">
      <c r="A106" s="24"/>
      <c r="B106" s="24"/>
      <c r="C106" s="24" t="str">
        <f>IF(OR(TabellaBLENDING[[#This Row],[LUN]]="X",TabellaBLENDING[[#This Row],[MAR]]="X",TabellaBLENDING[[#This Row],[MER]]="X",TabellaBLENDING[[#This Row],[GIO]]="X",TabellaBLENDING[[#This Row],[VEN]]="X",),"X","")</f>
        <v/>
      </c>
      <c r="D106" s="26" t="s">
        <v>3313</v>
      </c>
      <c r="E106" s="26" t="s">
        <v>3534</v>
      </c>
      <c r="F106" s="26" t="s">
        <v>3315</v>
      </c>
      <c r="G106" s="26" t="s">
        <v>3535</v>
      </c>
      <c r="H106" s="27"/>
      <c r="I106" s="27"/>
      <c r="J106" s="27"/>
      <c r="K106" s="27"/>
      <c r="L106" s="27"/>
      <c r="M106" s="26" t="s">
        <v>29</v>
      </c>
      <c r="N106" s="26"/>
      <c r="O106" s="26"/>
      <c r="P106" s="26"/>
      <c r="Q106" s="26"/>
      <c r="R106" s="28"/>
      <c r="S106" s="28"/>
      <c r="T10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6" s="100"/>
      <c r="V106" s="45">
        <v>45939.579513888886</v>
      </c>
    </row>
    <row r="107" spans="1:22" s="23" customFormat="1" ht="30" hidden="1" x14ac:dyDescent="0.2">
      <c r="A107" s="24"/>
      <c r="B107" s="24"/>
      <c r="C107" s="24" t="str">
        <f>IF(OR(TabellaBLENDING[[#This Row],[LUN]]="X",TabellaBLENDING[[#This Row],[MAR]]="X",TabellaBLENDING[[#This Row],[MER]]="X",TabellaBLENDING[[#This Row],[GIO]]="X",TabellaBLENDING[[#This Row],[VEN]]="X",),"X","")</f>
        <v/>
      </c>
      <c r="D107" s="26" t="s">
        <v>3313</v>
      </c>
      <c r="E107" s="26" t="s">
        <v>3536</v>
      </c>
      <c r="F107" s="26" t="s">
        <v>3513</v>
      </c>
      <c r="G107" s="26" t="s">
        <v>3537</v>
      </c>
      <c r="H107" s="27"/>
      <c r="I107" s="27"/>
      <c r="J107" s="27"/>
      <c r="K107" s="27"/>
      <c r="L107" s="27"/>
      <c r="M107" s="26" t="s">
        <v>29</v>
      </c>
      <c r="N107" s="26"/>
      <c r="O107" s="26"/>
      <c r="P107" s="26"/>
      <c r="Q107" s="26"/>
      <c r="R107" s="28"/>
      <c r="S107" s="28"/>
      <c r="T10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7" s="100"/>
      <c r="V107" s="45">
        <v>45938.304074074076</v>
      </c>
    </row>
    <row r="108" spans="1:22" s="23" customFormat="1" ht="23.25" hidden="1" x14ac:dyDescent="0.2">
      <c r="A108" s="24"/>
      <c r="B108" s="24"/>
      <c r="C108" s="24" t="str">
        <f>IF(OR(TabellaBLENDING[[#This Row],[LUN]]="X",TabellaBLENDING[[#This Row],[MAR]]="X",TabellaBLENDING[[#This Row],[MER]]="X",TabellaBLENDING[[#This Row],[GIO]]="X",TabellaBLENDING[[#This Row],[VEN]]="X",),"X","")</f>
        <v/>
      </c>
      <c r="D108" s="26" t="s">
        <v>3313</v>
      </c>
      <c r="E108" s="26" t="s">
        <v>3538</v>
      </c>
      <c r="F108" s="26">
        <v>6500</v>
      </c>
      <c r="G108" s="26" t="s">
        <v>3539</v>
      </c>
      <c r="H108" s="27"/>
      <c r="I108" s="27"/>
      <c r="J108" s="27"/>
      <c r="K108" s="27"/>
      <c r="L108" s="27"/>
      <c r="M108" s="26" t="s">
        <v>29</v>
      </c>
      <c r="N108" s="26"/>
      <c r="O108" s="26"/>
      <c r="P108" s="26"/>
      <c r="Q108" s="26"/>
      <c r="R108" s="28"/>
      <c r="S108" s="28"/>
      <c r="T10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8" s="100"/>
      <c r="V108" s="45">
        <v>45938.298414351855</v>
      </c>
    </row>
    <row r="109" spans="1:22" s="23" customFormat="1" ht="75" hidden="1" x14ac:dyDescent="0.2">
      <c r="A109" s="24"/>
      <c r="B109" s="24"/>
      <c r="C109" s="24" t="str">
        <f>IF(OR(TabellaBLENDING[[#This Row],[LUN]]="X",TabellaBLENDING[[#This Row],[MAR]]="X",TabellaBLENDING[[#This Row],[MER]]="X",TabellaBLENDING[[#This Row],[GIO]]="X",TabellaBLENDING[[#This Row],[VEN]]="X",),"X","")</f>
        <v/>
      </c>
      <c r="D109" s="26" t="s">
        <v>3313</v>
      </c>
      <c r="E109" s="26" t="s">
        <v>3540</v>
      </c>
      <c r="F109" s="26" t="s">
        <v>3513</v>
      </c>
      <c r="G109" s="26" t="s">
        <v>3541</v>
      </c>
      <c r="H109" s="27"/>
      <c r="I109" s="27"/>
      <c r="J109" s="27"/>
      <c r="K109" s="27"/>
      <c r="L109" s="27"/>
      <c r="M109" s="26" t="s">
        <v>29</v>
      </c>
      <c r="N109" s="26"/>
      <c r="O109" s="26"/>
      <c r="P109" s="26"/>
      <c r="Q109" s="26" t="s">
        <v>3542</v>
      </c>
      <c r="R109" s="28">
        <v>45917</v>
      </c>
      <c r="S109" s="28" t="s">
        <v>369</v>
      </c>
      <c r="T10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9" s="100"/>
      <c r="V109" s="45">
        <v>45934.685555555552</v>
      </c>
    </row>
    <row r="110" spans="1:22" s="23" customFormat="1" ht="23.25" hidden="1" x14ac:dyDescent="0.2">
      <c r="A110" s="24"/>
      <c r="B110" s="24"/>
      <c r="C110" s="24" t="str">
        <f>IF(OR(TabellaBLENDING[[#This Row],[LUN]]="X",TabellaBLENDING[[#This Row],[MAR]]="X",TabellaBLENDING[[#This Row],[MER]]="X",TabellaBLENDING[[#This Row],[GIO]]="X",TabellaBLENDING[[#This Row],[VEN]]="X",),"X","")</f>
        <v/>
      </c>
      <c r="D110" s="26" t="s">
        <v>3313</v>
      </c>
      <c r="E110" s="26" t="s">
        <v>3543</v>
      </c>
      <c r="F110" s="26">
        <v>6500</v>
      </c>
      <c r="G110" s="26" t="s">
        <v>3544</v>
      </c>
      <c r="H110" s="27"/>
      <c r="I110" s="27"/>
      <c r="J110" s="27"/>
      <c r="K110" s="27"/>
      <c r="L110" s="27"/>
      <c r="M110" s="26" t="s">
        <v>29</v>
      </c>
      <c r="N110" s="26"/>
      <c r="O110" s="26"/>
      <c r="P110" s="26"/>
      <c r="Q110" s="26" t="s">
        <v>3545</v>
      </c>
      <c r="R110" s="28">
        <v>45918</v>
      </c>
      <c r="S110" s="28" t="s">
        <v>369</v>
      </c>
      <c r="T11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0" s="100"/>
      <c r="V110" s="45">
        <v>45934.685543981483</v>
      </c>
    </row>
    <row r="111" spans="1:22" s="23" customFormat="1" ht="30" hidden="1" x14ac:dyDescent="0.2">
      <c r="A111" s="24"/>
      <c r="B111" s="24"/>
      <c r="C111" s="24" t="str">
        <f>IF(OR(TabellaBLENDING[[#This Row],[LUN]]="X",TabellaBLENDING[[#This Row],[MAR]]="X",TabellaBLENDING[[#This Row],[MER]]="X",TabellaBLENDING[[#This Row],[GIO]]="X",TabellaBLENDING[[#This Row],[VEN]]="X",),"X","")</f>
        <v/>
      </c>
      <c r="D111" s="26" t="s">
        <v>3313</v>
      </c>
      <c r="E111" s="26" t="s">
        <v>3546</v>
      </c>
      <c r="F111" s="26">
        <v>6500</v>
      </c>
      <c r="G111" s="26" t="s">
        <v>3547</v>
      </c>
      <c r="H111" s="27"/>
      <c r="I111" s="27"/>
      <c r="J111" s="27"/>
      <c r="K111" s="27"/>
      <c r="L111" s="27"/>
      <c r="M111" s="26" t="s">
        <v>29</v>
      </c>
      <c r="N111" s="26"/>
      <c r="O111" s="26"/>
      <c r="P111" s="26"/>
      <c r="Q111" s="26" t="s">
        <v>3548</v>
      </c>
      <c r="R111" s="28">
        <v>45918</v>
      </c>
      <c r="S111" s="28" t="s">
        <v>369</v>
      </c>
      <c r="T11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1" s="100"/>
      <c r="V111" s="45">
        <v>45934.685532407406</v>
      </c>
    </row>
    <row r="112" spans="1:22" s="23" customFormat="1" ht="23.25" hidden="1" x14ac:dyDescent="0.2">
      <c r="A112" s="24"/>
      <c r="B112" s="24"/>
      <c r="C112" s="24" t="str">
        <f>IF(OR(TabellaBLENDING[[#This Row],[LUN]]="X",TabellaBLENDING[[#This Row],[MAR]]="X",TabellaBLENDING[[#This Row],[MER]]="X",TabellaBLENDING[[#This Row],[GIO]]="X",TabellaBLENDING[[#This Row],[VEN]]="X",),"X","")</f>
        <v/>
      </c>
      <c r="D112" s="26" t="s">
        <v>3313</v>
      </c>
      <c r="E112" s="26" t="s">
        <v>3549</v>
      </c>
      <c r="F112" s="26">
        <v>6500</v>
      </c>
      <c r="G112" s="26" t="s">
        <v>3550</v>
      </c>
      <c r="H112" s="27"/>
      <c r="I112" s="27"/>
      <c r="J112" s="27"/>
      <c r="K112" s="27"/>
      <c r="L112" s="27"/>
      <c r="M112" s="26" t="s">
        <v>29</v>
      </c>
      <c r="N112" s="26"/>
      <c r="O112" s="26"/>
      <c r="P112" s="26"/>
      <c r="Q112" s="26" t="s">
        <v>3551</v>
      </c>
      <c r="R112" s="28">
        <v>45919</v>
      </c>
      <c r="S112" s="28" t="s">
        <v>369</v>
      </c>
      <c r="T11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2" s="100"/>
      <c r="V112" s="45"/>
    </row>
    <row r="113" spans="1:21" ht="23.25" hidden="1" x14ac:dyDescent="0.25">
      <c r="A113" s="24"/>
      <c r="B113" s="24"/>
      <c r="C113" s="24" t="str">
        <f>IF(OR(TabellaBLENDING[[#This Row],[LUN]]="X",TabellaBLENDING[[#This Row],[MAR]]="X",TabellaBLENDING[[#This Row],[MER]]="X",TabellaBLENDING[[#This Row],[GIO]]="X",TabellaBLENDING[[#This Row],[VEN]]="X",),"X","")</f>
        <v/>
      </c>
      <c r="D113" s="26" t="s">
        <v>3313</v>
      </c>
      <c r="E113" s="26" t="s">
        <v>3552</v>
      </c>
      <c r="F113" s="26" t="s">
        <v>3513</v>
      </c>
      <c r="G113" s="26" t="s">
        <v>3553</v>
      </c>
      <c r="H113" s="27"/>
      <c r="I113" s="27"/>
      <c r="J113" s="27"/>
      <c r="K113" s="27"/>
      <c r="L113" s="27"/>
      <c r="M113" s="26" t="s">
        <v>29</v>
      </c>
      <c r="N113" s="26"/>
      <c r="O113" s="26"/>
      <c r="P113" s="26"/>
      <c r="Q113" s="26" t="s">
        <v>3554</v>
      </c>
      <c r="R113" s="28">
        <v>45922</v>
      </c>
      <c r="S113" s="28" t="s">
        <v>369</v>
      </c>
      <c r="T11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3" s="100"/>
    </row>
    <row r="114" spans="1:21" ht="23.25" hidden="1" x14ac:dyDescent="0.25">
      <c r="A114" s="24"/>
      <c r="B114" s="24"/>
      <c r="C114" s="24" t="str">
        <f>IF(OR(TabellaBLENDING[[#This Row],[LUN]]="X",TabellaBLENDING[[#This Row],[MAR]]="X",TabellaBLENDING[[#This Row],[MER]]="X",TabellaBLENDING[[#This Row],[GIO]]="X",TabellaBLENDING[[#This Row],[VEN]]="X",),"X","")</f>
        <v/>
      </c>
      <c r="D114" s="26" t="s">
        <v>3313</v>
      </c>
      <c r="E114" s="26" t="s">
        <v>3555</v>
      </c>
      <c r="F114" s="26" t="s">
        <v>3513</v>
      </c>
      <c r="G114" s="26" t="s">
        <v>3556</v>
      </c>
      <c r="H114" s="27"/>
      <c r="I114" s="27"/>
      <c r="J114" s="27"/>
      <c r="K114" s="27"/>
      <c r="L114" s="27"/>
      <c r="M114" s="26" t="s">
        <v>29</v>
      </c>
      <c r="N114" s="26"/>
      <c r="O114" s="26"/>
      <c r="P114" s="26"/>
      <c r="Q114" s="26" t="s">
        <v>3557</v>
      </c>
      <c r="R114" s="28">
        <v>45922</v>
      </c>
      <c r="S114" s="28" t="s">
        <v>369</v>
      </c>
      <c r="T11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4" s="100"/>
    </row>
    <row r="115" spans="1:21" ht="23.25" hidden="1" x14ac:dyDescent="0.25">
      <c r="A115" s="24"/>
      <c r="B115" s="24"/>
      <c r="C115" s="24" t="str">
        <f>IF(OR(TabellaBLENDING[[#This Row],[LUN]]="X",TabellaBLENDING[[#This Row],[MAR]]="X",TabellaBLENDING[[#This Row],[MER]]="X",TabellaBLENDING[[#This Row],[GIO]]="X",TabellaBLENDING[[#This Row],[VEN]]="X",),"X","")</f>
        <v/>
      </c>
      <c r="D115" s="26" t="s">
        <v>3313</v>
      </c>
      <c r="E115" s="26" t="s">
        <v>3558</v>
      </c>
      <c r="F115" s="26">
        <v>6200</v>
      </c>
      <c r="G115" s="26" t="s">
        <v>3559</v>
      </c>
      <c r="H115" s="27"/>
      <c r="I115" s="27"/>
      <c r="J115" s="27"/>
      <c r="K115" s="27"/>
      <c r="L115" s="27"/>
      <c r="M115" s="26" t="s">
        <v>29</v>
      </c>
      <c r="N115" s="26"/>
      <c r="O115" s="26"/>
      <c r="P115" s="26"/>
      <c r="Q115" s="26"/>
      <c r="R115" s="28"/>
      <c r="S115" s="28"/>
      <c r="T11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5" s="100"/>
    </row>
    <row r="116" spans="1:21" ht="23.25" hidden="1" x14ac:dyDescent="0.25">
      <c r="A116" s="24"/>
      <c r="B116" s="24"/>
      <c r="C116" s="24" t="str">
        <f>IF(OR(TabellaBLENDING[[#This Row],[LUN]]="X",TabellaBLENDING[[#This Row],[MAR]]="X",TabellaBLENDING[[#This Row],[MER]]="X",TabellaBLENDING[[#This Row],[GIO]]="X",TabellaBLENDING[[#This Row],[VEN]]="X",),"X","")</f>
        <v/>
      </c>
      <c r="D116" s="26" t="s">
        <v>3313</v>
      </c>
      <c r="E116" s="26" t="s">
        <v>3560</v>
      </c>
      <c r="F116" s="26" t="s">
        <v>3513</v>
      </c>
      <c r="G116" s="26" t="s">
        <v>3561</v>
      </c>
      <c r="H116" s="27"/>
      <c r="I116" s="27"/>
      <c r="J116" s="27"/>
      <c r="K116" s="27"/>
      <c r="L116" s="27"/>
      <c r="M116" s="26" t="s">
        <v>29</v>
      </c>
      <c r="N116" s="26"/>
      <c r="O116" s="26"/>
      <c r="P116" s="26"/>
      <c r="Q116" s="26" t="s">
        <v>3562</v>
      </c>
      <c r="R116" s="28">
        <v>45944</v>
      </c>
      <c r="S116" s="28" t="s">
        <v>44</v>
      </c>
      <c r="T11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6" s="100"/>
    </row>
    <row r="117" spans="1:21" ht="45" hidden="1" x14ac:dyDescent="0.25">
      <c r="A117" s="24"/>
      <c r="B117" s="24"/>
      <c r="C117" s="24" t="str">
        <f>IF(OR(TabellaBLENDING[[#This Row],[LUN]]="X",TabellaBLENDING[[#This Row],[MAR]]="X",TabellaBLENDING[[#This Row],[MER]]="X",TabellaBLENDING[[#This Row],[GIO]]="X",TabellaBLENDING[[#This Row],[VEN]]="X",),"X","")</f>
        <v/>
      </c>
      <c r="D117" s="26" t="s">
        <v>3313</v>
      </c>
      <c r="E117" s="26" t="s">
        <v>3563</v>
      </c>
      <c r="F117" s="26" t="s">
        <v>3513</v>
      </c>
      <c r="G117" s="26" t="s">
        <v>3564</v>
      </c>
      <c r="H117" s="27"/>
      <c r="I117" s="27"/>
      <c r="J117" s="27"/>
      <c r="K117" s="27"/>
      <c r="L117" s="27"/>
      <c r="M117" s="26" t="s">
        <v>29</v>
      </c>
      <c r="N117" s="26"/>
      <c r="O117" s="26"/>
      <c r="P117" s="26"/>
      <c r="Q117" s="26" t="s">
        <v>3565</v>
      </c>
      <c r="R117" s="28">
        <v>45945</v>
      </c>
      <c r="S117" s="28" t="s">
        <v>44</v>
      </c>
      <c r="T11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7" s="33"/>
    </row>
    <row r="118" spans="1:21" ht="23.25" hidden="1" x14ac:dyDescent="0.25">
      <c r="A118" s="24"/>
      <c r="B118" s="24"/>
      <c r="C118" s="24" t="str">
        <f>IF(OR(TabellaBLENDING[[#This Row],[LUN]]="X",TabellaBLENDING[[#This Row],[MAR]]="X",TabellaBLENDING[[#This Row],[MER]]="X",TabellaBLENDING[[#This Row],[GIO]]="X",TabellaBLENDING[[#This Row],[VEN]]="X",),"X","")</f>
        <v/>
      </c>
      <c r="D118" s="26" t="s">
        <v>3313</v>
      </c>
      <c r="E118" s="26" t="s">
        <v>3566</v>
      </c>
      <c r="F118" s="26" t="s">
        <v>3567</v>
      </c>
      <c r="G118" s="26" t="s">
        <v>3568</v>
      </c>
      <c r="H118" s="27"/>
      <c r="I118" s="27"/>
      <c r="J118" s="27"/>
      <c r="K118" s="27"/>
      <c r="L118" s="27"/>
      <c r="M118" s="26" t="s">
        <v>29</v>
      </c>
      <c r="N118" s="26"/>
      <c r="O118" s="26"/>
      <c r="P118" s="26"/>
      <c r="Q118" s="26" t="s">
        <v>3569</v>
      </c>
      <c r="R118" s="28">
        <v>45945</v>
      </c>
      <c r="S118" s="28" t="s">
        <v>44</v>
      </c>
      <c r="T11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8" s="100"/>
    </row>
    <row r="119" spans="1:21" ht="75" hidden="1" x14ac:dyDescent="0.25">
      <c r="A119" s="24"/>
      <c r="B119" s="24"/>
      <c r="C119" s="24" t="str">
        <f>IF(OR(TabellaBLENDING[[#This Row],[LUN]]="X",TabellaBLENDING[[#This Row],[MAR]]="X",TabellaBLENDING[[#This Row],[MER]]="X",TabellaBLENDING[[#This Row],[GIO]]="X",TabellaBLENDING[[#This Row],[VEN]]="X",),"X","")</f>
        <v/>
      </c>
      <c r="D119" s="26" t="s">
        <v>3313</v>
      </c>
      <c r="E119" s="26" t="s">
        <v>3570</v>
      </c>
      <c r="F119" s="26" t="s">
        <v>3513</v>
      </c>
      <c r="G119" s="26" t="s">
        <v>3571</v>
      </c>
      <c r="H119" s="27"/>
      <c r="I119" s="27"/>
      <c r="J119" s="27"/>
      <c r="K119" s="27"/>
      <c r="L119" s="27"/>
      <c r="M119" s="26" t="s">
        <v>29</v>
      </c>
      <c r="N119" s="26"/>
      <c r="O119" s="26"/>
      <c r="P119" s="26"/>
      <c r="Q119" s="26" t="s">
        <v>3572</v>
      </c>
      <c r="R119" s="28">
        <v>45945</v>
      </c>
      <c r="S119" s="28" t="s">
        <v>44</v>
      </c>
      <c r="T11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9" s="100"/>
    </row>
    <row r="120" spans="1:21" ht="30" hidden="1" x14ac:dyDescent="0.25">
      <c r="A120" s="24"/>
      <c r="B120" s="24"/>
      <c r="C120" s="24" t="str">
        <f>IF(OR(TabellaBLENDING[[#This Row],[LUN]]="X",TabellaBLENDING[[#This Row],[MAR]]="X",TabellaBLENDING[[#This Row],[MER]]="X",TabellaBLENDING[[#This Row],[GIO]]="X",TabellaBLENDING[[#This Row],[VEN]]="X",),"X","")</f>
        <v/>
      </c>
      <c r="D120" s="26" t="s">
        <v>3313</v>
      </c>
      <c r="E120" s="26" t="s">
        <v>3573</v>
      </c>
      <c r="F120" s="26" t="s">
        <v>3513</v>
      </c>
      <c r="G120" s="26" t="s">
        <v>3574</v>
      </c>
      <c r="H120" s="27"/>
      <c r="I120" s="27"/>
      <c r="J120" s="27"/>
      <c r="K120" s="27"/>
      <c r="L120" s="27"/>
      <c r="M120" s="26" t="s">
        <v>29</v>
      </c>
      <c r="N120" s="26"/>
      <c r="O120" s="26"/>
      <c r="P120" s="26"/>
      <c r="Q120" s="26" t="s">
        <v>3575</v>
      </c>
      <c r="R120" s="28">
        <v>45946</v>
      </c>
      <c r="S120" s="28" t="s">
        <v>56</v>
      </c>
      <c r="T12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0" s="33"/>
    </row>
    <row r="121" spans="1:21" ht="30" hidden="1" x14ac:dyDescent="0.25">
      <c r="A121" s="24"/>
      <c r="B121" s="24"/>
      <c r="C121" s="24" t="str">
        <f>IF(OR(TabellaBLENDING[[#This Row],[LUN]]="X",TabellaBLENDING[[#This Row],[MAR]]="X",TabellaBLENDING[[#This Row],[MER]]="X",TabellaBLENDING[[#This Row],[GIO]]="X",TabellaBLENDING[[#This Row],[VEN]]="X",),"X","")</f>
        <v/>
      </c>
      <c r="D121" s="26" t="s">
        <v>3313</v>
      </c>
      <c r="E121" s="26" t="s">
        <v>3576</v>
      </c>
      <c r="F121" s="26" t="s">
        <v>3513</v>
      </c>
      <c r="G121" s="26" t="s">
        <v>3577</v>
      </c>
      <c r="H121" s="27"/>
      <c r="I121" s="27"/>
      <c r="J121" s="27"/>
      <c r="K121" s="27"/>
      <c r="L121" s="27"/>
      <c r="M121" s="26" t="s">
        <v>29</v>
      </c>
      <c r="N121" s="26"/>
      <c r="O121" s="26"/>
      <c r="P121" s="26"/>
      <c r="Q121" s="26" t="s">
        <v>3575</v>
      </c>
      <c r="R121" s="28">
        <v>45946</v>
      </c>
      <c r="S121" s="28" t="s">
        <v>56</v>
      </c>
      <c r="T12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1" s="33"/>
    </row>
    <row r="122" spans="1:21" ht="45" hidden="1" x14ac:dyDescent="0.25">
      <c r="A122" s="24"/>
      <c r="B122" s="24"/>
      <c r="C122" s="24" t="str">
        <f>IF(OR(TabellaBLENDING[[#This Row],[LUN]]="X",TabellaBLENDING[[#This Row],[MAR]]="X",TabellaBLENDING[[#This Row],[MER]]="X",TabellaBLENDING[[#This Row],[GIO]]="X",TabellaBLENDING[[#This Row],[VEN]]="X",),"X","")</f>
        <v/>
      </c>
      <c r="D122" s="26" t="s">
        <v>3313</v>
      </c>
      <c r="E122" s="26" t="s">
        <v>3578</v>
      </c>
      <c r="F122" s="26">
        <v>9000</v>
      </c>
      <c r="G122" s="26" t="s">
        <v>3579</v>
      </c>
      <c r="H122" s="27"/>
      <c r="I122" s="27"/>
      <c r="J122" s="27"/>
      <c r="K122" s="27"/>
      <c r="L122" s="27"/>
      <c r="M122" s="26" t="s">
        <v>29</v>
      </c>
      <c r="N122" s="26"/>
      <c r="O122" s="26"/>
      <c r="P122" s="26"/>
      <c r="Q122" s="26" t="s">
        <v>3580</v>
      </c>
      <c r="R122" s="28">
        <v>45944</v>
      </c>
      <c r="S122" s="28" t="s">
        <v>44</v>
      </c>
      <c r="T12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2" s="33"/>
    </row>
    <row r="123" spans="1:21" ht="23.25" hidden="1" x14ac:dyDescent="0.25">
      <c r="A123" s="24"/>
      <c r="B123" s="24"/>
      <c r="C123" s="24" t="str">
        <f>IF(OR(TabellaBLENDING[[#This Row],[LUN]]="X",TabellaBLENDING[[#This Row],[MAR]]="X",TabellaBLENDING[[#This Row],[MER]]="X",TabellaBLENDING[[#This Row],[GIO]]="X",TabellaBLENDING[[#This Row],[VEN]]="X",),"X","")</f>
        <v/>
      </c>
      <c r="D123" s="26" t="s">
        <v>3313</v>
      </c>
      <c r="E123" s="26" t="s">
        <v>3581</v>
      </c>
      <c r="F123" s="26" t="s">
        <v>3513</v>
      </c>
      <c r="G123" s="26" t="s">
        <v>3582</v>
      </c>
      <c r="H123" s="27"/>
      <c r="I123" s="27"/>
      <c r="J123" s="27"/>
      <c r="K123" s="27"/>
      <c r="L123" s="27"/>
      <c r="M123" s="26" t="s">
        <v>29</v>
      </c>
      <c r="N123" s="26"/>
      <c r="O123" s="26"/>
      <c r="P123" s="26"/>
      <c r="Q123" s="26"/>
      <c r="R123" s="28">
        <v>45960</v>
      </c>
      <c r="S123" s="28" t="s">
        <v>369</v>
      </c>
      <c r="T12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3" s="33"/>
    </row>
    <row r="124" spans="1:21" ht="30" hidden="1" x14ac:dyDescent="0.25">
      <c r="A124" s="24"/>
      <c r="B124" s="24"/>
      <c r="C124" s="24" t="str">
        <f>IF(OR(TabellaBLENDING[[#This Row],[LUN]]="X",TabellaBLENDING[[#This Row],[MAR]]="X",TabellaBLENDING[[#This Row],[MER]]="X",TabellaBLENDING[[#This Row],[GIO]]="X",TabellaBLENDING[[#This Row],[VEN]]="X",),"X","")</f>
        <v/>
      </c>
      <c r="D124" s="26" t="s">
        <v>3313</v>
      </c>
      <c r="E124" s="26" t="s">
        <v>3583</v>
      </c>
      <c r="F124" s="26">
        <v>4500</v>
      </c>
      <c r="G124" s="26" t="s">
        <v>3584</v>
      </c>
      <c r="H124" s="27"/>
      <c r="I124" s="27"/>
      <c r="J124" s="27"/>
      <c r="K124" s="27"/>
      <c r="L124" s="27"/>
      <c r="M124" s="26" t="s">
        <v>29</v>
      </c>
      <c r="N124" s="26"/>
      <c r="O124" s="26"/>
      <c r="P124" s="26"/>
      <c r="Q124" s="26"/>
      <c r="R124" s="28"/>
      <c r="S124" s="28"/>
      <c r="T12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4" s="31"/>
    </row>
    <row r="125" spans="1:21" ht="23.25" hidden="1" x14ac:dyDescent="0.25">
      <c r="A125" s="24"/>
      <c r="B125" s="24"/>
      <c r="C125" s="24" t="str">
        <f>IF(OR(TabellaBLENDING[[#This Row],[LUN]]="X",TabellaBLENDING[[#This Row],[MAR]]="X",TabellaBLENDING[[#This Row],[MER]]="X",TabellaBLENDING[[#This Row],[GIO]]="X",TabellaBLENDING[[#This Row],[VEN]]="X",),"X","")</f>
        <v/>
      </c>
      <c r="D125" s="26" t="s">
        <v>3313</v>
      </c>
      <c r="E125" s="26" t="s">
        <v>3585</v>
      </c>
      <c r="F125" s="26">
        <v>7000</v>
      </c>
      <c r="G125" s="26" t="s">
        <v>3586</v>
      </c>
      <c r="H125" s="27"/>
      <c r="I125" s="27"/>
      <c r="J125" s="27"/>
      <c r="K125" s="27"/>
      <c r="L125" s="27"/>
      <c r="M125" s="26" t="s">
        <v>29</v>
      </c>
      <c r="N125" s="26"/>
      <c r="O125" s="26"/>
      <c r="P125" s="26"/>
      <c r="Q125" s="26"/>
      <c r="R125" s="28"/>
      <c r="S125" s="28"/>
      <c r="T12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5" s="31"/>
    </row>
    <row r="126" spans="1:21" ht="30" hidden="1" x14ac:dyDescent="0.25">
      <c r="A126" s="24"/>
      <c r="B126" s="24"/>
      <c r="C126" s="24" t="str">
        <f>IF(OR(TabellaBLENDING[[#This Row],[LUN]]="X",TabellaBLENDING[[#This Row],[MAR]]="X",TabellaBLENDING[[#This Row],[MER]]="X",TabellaBLENDING[[#This Row],[GIO]]="X",TabellaBLENDING[[#This Row],[VEN]]="X",),"X","")</f>
        <v/>
      </c>
      <c r="D126" s="26" t="s">
        <v>3313</v>
      </c>
      <c r="E126" s="26" t="s">
        <v>3587</v>
      </c>
      <c r="F126" s="26">
        <v>7000</v>
      </c>
      <c r="G126" s="26" t="s">
        <v>3529</v>
      </c>
      <c r="H126" s="27"/>
      <c r="I126" s="27"/>
      <c r="J126" s="27"/>
      <c r="K126" s="27"/>
      <c r="L126" s="27"/>
      <c r="M126" s="26" t="s">
        <v>29</v>
      </c>
      <c r="N126" s="26"/>
      <c r="O126" s="26"/>
      <c r="P126" s="26"/>
      <c r="Q126" s="26"/>
      <c r="R126" s="28"/>
      <c r="S126" s="28"/>
      <c r="T12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6" s="31"/>
    </row>
    <row r="127" spans="1:21" ht="30" hidden="1" x14ac:dyDescent="0.25">
      <c r="A127" s="24"/>
      <c r="B127" s="24"/>
      <c r="C127" s="24" t="str">
        <f>IF(OR(TabellaBLENDING[[#This Row],[LUN]]="X",TabellaBLENDING[[#This Row],[MAR]]="X",TabellaBLENDING[[#This Row],[MER]]="X",TabellaBLENDING[[#This Row],[GIO]]="X",TabellaBLENDING[[#This Row],[VEN]]="X",),"X","")</f>
        <v/>
      </c>
      <c r="D127" s="26" t="s">
        <v>3313</v>
      </c>
      <c r="E127" s="26" t="s">
        <v>3588</v>
      </c>
      <c r="F127" s="26">
        <v>7000</v>
      </c>
      <c r="G127" s="26" t="s">
        <v>3525</v>
      </c>
      <c r="H127" s="27"/>
      <c r="I127" s="27"/>
      <c r="J127" s="27"/>
      <c r="K127" s="27"/>
      <c r="L127" s="27"/>
      <c r="M127" s="26" t="s">
        <v>29</v>
      </c>
      <c r="N127" s="26"/>
      <c r="O127" s="26"/>
      <c r="P127" s="26"/>
      <c r="Q127" s="26"/>
      <c r="R127" s="28"/>
      <c r="S127" s="28"/>
      <c r="T12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7" s="31"/>
    </row>
    <row r="128" spans="1:21" ht="23.25" hidden="1" x14ac:dyDescent="0.25">
      <c r="A128" s="24"/>
      <c r="B128" s="24"/>
      <c r="C128" s="24" t="str">
        <f>IF(OR(TabellaBLENDING[[#This Row],[LUN]]="X",TabellaBLENDING[[#This Row],[MAR]]="X",TabellaBLENDING[[#This Row],[MER]]="X",TabellaBLENDING[[#This Row],[GIO]]="X",TabellaBLENDING[[#This Row],[VEN]]="X",),"X","")</f>
        <v/>
      </c>
      <c r="D128" s="26" t="s">
        <v>3313</v>
      </c>
      <c r="E128" s="26" t="s">
        <v>3589</v>
      </c>
      <c r="F128" s="26">
        <v>6500</v>
      </c>
      <c r="G128" s="26" t="s">
        <v>3590</v>
      </c>
      <c r="H128" s="27"/>
      <c r="I128" s="27"/>
      <c r="J128" s="27"/>
      <c r="K128" s="27"/>
      <c r="L128" s="27"/>
      <c r="M128" s="26" t="s">
        <v>29</v>
      </c>
      <c r="N128" s="26"/>
      <c r="O128" s="26"/>
      <c r="P128" s="26"/>
      <c r="Q128" s="26"/>
      <c r="R128" s="28"/>
      <c r="S128" s="28"/>
      <c r="T12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8" s="31"/>
    </row>
    <row r="129" spans="1:21" ht="23.25" hidden="1" x14ac:dyDescent="0.25">
      <c r="A129" s="24"/>
      <c r="B129" s="24"/>
      <c r="C129" s="24" t="str">
        <f>IF(OR(TabellaBLENDING[[#This Row],[LUN]]="X",TabellaBLENDING[[#This Row],[MAR]]="X",TabellaBLENDING[[#This Row],[MER]]="X",TabellaBLENDING[[#This Row],[GIO]]="X",TabellaBLENDING[[#This Row],[VEN]]="X",),"X","")</f>
        <v/>
      </c>
      <c r="D129" s="26" t="s">
        <v>3313</v>
      </c>
      <c r="E129" s="26" t="s">
        <v>3591</v>
      </c>
      <c r="F129" s="26">
        <v>6500</v>
      </c>
      <c r="G129" s="26" t="s">
        <v>3592</v>
      </c>
      <c r="H129" s="27"/>
      <c r="I129" s="27"/>
      <c r="J129" s="27"/>
      <c r="K129" s="27"/>
      <c r="L129" s="27"/>
      <c r="M129" s="26" t="s">
        <v>29</v>
      </c>
      <c r="N129" s="26"/>
      <c r="O129" s="26"/>
      <c r="P129" s="26"/>
      <c r="Q129" s="26"/>
      <c r="R129" s="28"/>
      <c r="S129" s="28"/>
      <c r="T12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9" s="31"/>
    </row>
    <row r="130" spans="1:21" ht="23.25" x14ac:dyDescent="0.25">
      <c r="A130" s="24"/>
      <c r="B130" s="24"/>
      <c r="C130" s="24" t="str">
        <f>IF(OR(TabellaBLENDING[[#This Row],[LUN]]="X",TabellaBLENDING[[#This Row],[MAR]]="X",TabellaBLENDING[[#This Row],[MER]]="X",TabellaBLENDING[[#This Row],[GIO]]="X",TabellaBLENDING[[#This Row],[VEN]]="X",),"X","")</f>
        <v>X</v>
      </c>
      <c r="D130" s="26" t="s">
        <v>3313</v>
      </c>
      <c r="E130" s="26" t="s">
        <v>5182</v>
      </c>
      <c r="F130" s="26">
        <v>6500</v>
      </c>
      <c r="G130" s="26" t="s">
        <v>3742</v>
      </c>
      <c r="H130" s="27"/>
      <c r="I130" s="27" t="s">
        <v>109</v>
      </c>
      <c r="J130" s="27" t="s">
        <v>109</v>
      </c>
      <c r="K130" s="27" t="s">
        <v>109</v>
      </c>
      <c r="L130" s="27"/>
      <c r="M130" s="26" t="s">
        <v>631</v>
      </c>
      <c r="N130" s="26"/>
      <c r="O130" s="26"/>
      <c r="P130" s="26"/>
      <c r="Q130" s="26"/>
      <c r="R130" s="28"/>
      <c r="S130" s="28"/>
      <c r="T13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30" s="31"/>
    </row>
    <row r="131" spans="1:21" ht="23.25" hidden="1" x14ac:dyDescent="0.25">
      <c r="A131" s="24"/>
      <c r="B131" s="24"/>
      <c r="C131" s="24" t="str">
        <f>IF(OR(TabellaBLENDING[[#This Row],[LUN]]="X",TabellaBLENDING[[#This Row],[MAR]]="X",TabellaBLENDING[[#This Row],[MER]]="X",TabellaBLENDING[[#This Row],[GIO]]="X",TabellaBLENDING[[#This Row],[VEN]]="X",),"X","")</f>
        <v/>
      </c>
      <c r="D131" s="26" t="s">
        <v>3313</v>
      </c>
      <c r="E131" s="26" t="s">
        <v>4584</v>
      </c>
      <c r="F131" s="26">
        <v>6500</v>
      </c>
      <c r="G131" s="26" t="s">
        <v>3592</v>
      </c>
      <c r="H131" s="27"/>
      <c r="I131" s="27"/>
      <c r="J131" s="27"/>
      <c r="K131" s="27"/>
      <c r="L131" s="27"/>
      <c r="M131" s="26" t="s">
        <v>631</v>
      </c>
      <c r="N131" s="26"/>
      <c r="O131" s="26"/>
      <c r="P131" s="26"/>
      <c r="Q131" s="26"/>
      <c r="R131" s="28"/>
      <c r="S131" s="28"/>
      <c r="T13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1" s="31"/>
    </row>
    <row r="132" spans="1:21" ht="30" hidden="1" x14ac:dyDescent="0.25">
      <c r="A132" s="24"/>
      <c r="B132" s="24"/>
      <c r="C132" s="24" t="str">
        <f>IF(OR(TabellaBLENDING[[#This Row],[LUN]]="X",TabellaBLENDING[[#This Row],[MAR]]="X",TabellaBLENDING[[#This Row],[MER]]="X",TabellaBLENDING[[#This Row],[GIO]]="X",TabellaBLENDING[[#This Row],[VEN]]="X",),"X","")</f>
        <v/>
      </c>
      <c r="D132" s="26" t="s">
        <v>3313</v>
      </c>
      <c r="E132" s="26" t="s">
        <v>4904</v>
      </c>
      <c r="F132" s="26">
        <v>7000</v>
      </c>
      <c r="G132" s="26" t="s">
        <v>3525</v>
      </c>
      <c r="H132" s="27"/>
      <c r="I132" s="27"/>
      <c r="J132" s="27"/>
      <c r="K132" s="27"/>
      <c r="L132" s="27"/>
      <c r="M132" s="26" t="s">
        <v>631</v>
      </c>
      <c r="N132" s="26"/>
      <c r="O132" s="26"/>
      <c r="P132" s="26"/>
      <c r="Q132" s="26"/>
      <c r="R132" s="28"/>
      <c r="S132" s="28"/>
      <c r="T13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2" s="31"/>
    </row>
    <row r="133" spans="1:21" ht="30" hidden="1" x14ac:dyDescent="0.25">
      <c r="A133" s="24"/>
      <c r="B133" s="24"/>
      <c r="C133" s="24" t="str">
        <f>IF(OR(TabellaBLENDING[[#This Row],[LUN]]="X",TabellaBLENDING[[#This Row],[MAR]]="X",TabellaBLENDING[[#This Row],[MER]]="X",TabellaBLENDING[[#This Row],[GIO]]="X",TabellaBLENDING[[#This Row],[VEN]]="X",),"X","")</f>
        <v/>
      </c>
      <c r="D133" s="26" t="s">
        <v>3313</v>
      </c>
      <c r="E133" s="26" t="s">
        <v>4899</v>
      </c>
      <c r="F133" s="26">
        <v>7000</v>
      </c>
      <c r="G133" s="26" t="s">
        <v>4900</v>
      </c>
      <c r="H133" s="27"/>
      <c r="I133" s="27"/>
      <c r="J133" s="27"/>
      <c r="K133" s="27"/>
      <c r="L133" s="27"/>
      <c r="M133" s="26" t="s">
        <v>631</v>
      </c>
      <c r="N133" s="26"/>
      <c r="O133" s="26"/>
      <c r="P133" s="26"/>
      <c r="Q133" s="26"/>
      <c r="R133" s="28"/>
      <c r="S133" s="28"/>
      <c r="T13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3" s="31"/>
    </row>
    <row r="134" spans="1:21" ht="30" hidden="1" x14ac:dyDescent="0.25">
      <c r="A134" s="24"/>
      <c r="B134" s="24"/>
      <c r="C134" s="24" t="str">
        <f>IF(OR(TabellaBLENDING[[#This Row],[LUN]]="X",TabellaBLENDING[[#This Row],[MAR]]="X",TabellaBLENDING[[#This Row],[MER]]="X",TabellaBLENDING[[#This Row],[GIO]]="X",TabellaBLENDING[[#This Row],[VEN]]="X",),"X","")</f>
        <v/>
      </c>
      <c r="D134" s="26" t="s">
        <v>3313</v>
      </c>
      <c r="E134" s="26" t="s">
        <v>4901</v>
      </c>
      <c r="F134" s="26">
        <v>7000</v>
      </c>
      <c r="G134" s="26" t="s">
        <v>3529</v>
      </c>
      <c r="H134" s="27"/>
      <c r="I134" s="27"/>
      <c r="J134" s="27"/>
      <c r="K134" s="27"/>
      <c r="L134" s="27"/>
      <c r="M134" s="26" t="s">
        <v>631</v>
      </c>
      <c r="N134" s="26"/>
      <c r="O134" s="26"/>
      <c r="P134" s="26"/>
      <c r="Q134" s="26"/>
      <c r="R134" s="28"/>
      <c r="S134" s="28"/>
      <c r="T13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4" s="31"/>
    </row>
    <row r="135" spans="1:21" ht="23.25" hidden="1" x14ac:dyDescent="0.25">
      <c r="A135" s="24"/>
      <c r="B135" s="24"/>
      <c r="C135" s="24" t="str">
        <f>IF(OR(TabellaBLENDING[[#This Row],[LUN]]="X",TabellaBLENDING[[#This Row],[MAR]]="X",TabellaBLENDING[[#This Row],[MER]]="X",TabellaBLENDING[[#This Row],[GIO]]="X",TabellaBLENDING[[#This Row],[VEN]]="X",),"X","")</f>
        <v/>
      </c>
      <c r="D135" s="26" t="s">
        <v>3313</v>
      </c>
      <c r="E135" s="26" t="s">
        <v>5079</v>
      </c>
      <c r="F135" s="26">
        <v>6500</v>
      </c>
      <c r="G135" s="26" t="s">
        <v>5080</v>
      </c>
      <c r="H135" s="27"/>
      <c r="I135" s="27"/>
      <c r="J135" s="27"/>
      <c r="K135" s="27"/>
      <c r="L135" s="27"/>
      <c r="M135" s="26" t="s">
        <v>631</v>
      </c>
      <c r="N135" s="26"/>
      <c r="O135" s="26"/>
      <c r="P135" s="26"/>
      <c r="Q135" s="26"/>
      <c r="R135" s="28"/>
      <c r="S135" s="28"/>
      <c r="T13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5" s="31"/>
    </row>
    <row r="136" spans="1:21" ht="23.25" hidden="1" x14ac:dyDescent="0.25">
      <c r="A136" s="24"/>
      <c r="B136" s="24"/>
      <c r="C136" s="24" t="str">
        <f>IF(OR(TabellaBLENDING[[#This Row],[LUN]]="X",TabellaBLENDING[[#This Row],[MAR]]="X",TabellaBLENDING[[#This Row],[MER]]="X",TabellaBLENDING[[#This Row],[GIO]]="X",TabellaBLENDING[[#This Row],[VEN]]="X",),"X","")</f>
        <v/>
      </c>
      <c r="D136" s="26" t="s">
        <v>3313</v>
      </c>
      <c r="E136" s="26" t="s">
        <v>4922</v>
      </c>
      <c r="F136" s="26">
        <v>6500</v>
      </c>
      <c r="G136" s="26" t="s">
        <v>4923</v>
      </c>
      <c r="H136" s="27"/>
      <c r="I136" s="27"/>
      <c r="J136" s="27"/>
      <c r="K136" s="27"/>
      <c r="L136" s="27"/>
      <c r="M136" s="26" t="s">
        <v>631</v>
      </c>
      <c r="N136" s="26"/>
      <c r="O136" s="26"/>
      <c r="P136" s="26"/>
      <c r="Q136" s="26"/>
      <c r="R136" s="28"/>
      <c r="S136" s="28"/>
      <c r="T13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6" s="31"/>
    </row>
    <row r="137" spans="1:21" ht="30" hidden="1" x14ac:dyDescent="0.25">
      <c r="A137" s="24"/>
      <c r="B137" s="24"/>
      <c r="C137" s="24" t="str">
        <f>IF(OR(TabellaBLENDING[[#This Row],[LUN]]="X",TabellaBLENDING[[#This Row],[MAR]]="X",TabellaBLENDING[[#This Row],[MER]]="X",TabellaBLENDING[[#This Row],[GIO]]="X",TabellaBLENDING[[#This Row],[VEN]]="X",),"X","")</f>
        <v/>
      </c>
      <c r="D137" s="26" t="s">
        <v>3313</v>
      </c>
      <c r="E137" s="26" t="s">
        <v>4898</v>
      </c>
      <c r="F137" s="26" t="s">
        <v>3617</v>
      </c>
      <c r="G137" s="26" t="s">
        <v>4498</v>
      </c>
      <c r="H137" s="27"/>
      <c r="I137" s="27"/>
      <c r="J137" s="27"/>
      <c r="K137" s="27"/>
      <c r="L137" s="27"/>
      <c r="M137" s="26" t="s">
        <v>631</v>
      </c>
      <c r="N137" s="26"/>
      <c r="O137" s="26"/>
      <c r="P137" s="26"/>
      <c r="Q137" s="26"/>
      <c r="R137" s="28"/>
      <c r="S137" s="28"/>
      <c r="T13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7" s="31"/>
    </row>
    <row r="138" spans="1:21" ht="30" hidden="1" x14ac:dyDescent="0.25">
      <c r="A138" s="24"/>
      <c r="B138" s="24"/>
      <c r="C138" s="24" t="str">
        <f>IF(OR(TabellaBLENDING[[#This Row],[LUN]]="X",TabellaBLENDING[[#This Row],[MAR]]="X",TabellaBLENDING[[#This Row],[MER]]="X",TabellaBLENDING[[#This Row],[GIO]]="X",TabellaBLENDING[[#This Row],[VEN]]="X",),"X","")</f>
        <v/>
      </c>
      <c r="D138" s="26" t="s">
        <v>3313</v>
      </c>
      <c r="E138" s="26" t="s">
        <v>4821</v>
      </c>
      <c r="F138" s="26" t="s">
        <v>3315</v>
      </c>
      <c r="G138" s="26" t="s">
        <v>4822</v>
      </c>
      <c r="H138" s="27"/>
      <c r="I138" s="27"/>
      <c r="J138" s="27"/>
      <c r="K138" s="27"/>
      <c r="L138" s="27"/>
      <c r="M138" s="26" t="s">
        <v>631</v>
      </c>
      <c r="N138" s="26"/>
      <c r="O138" s="26"/>
      <c r="P138" s="26"/>
      <c r="Q138" s="26"/>
      <c r="R138" s="28"/>
      <c r="S138" s="28"/>
      <c r="T13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8" s="31"/>
    </row>
    <row r="139" spans="1:21" ht="30" hidden="1" x14ac:dyDescent="0.25">
      <c r="A139" s="24"/>
      <c r="B139" s="24"/>
      <c r="C139" s="24" t="str">
        <f>IF(OR(TabellaBLENDING[[#This Row],[LUN]]="X",TabellaBLENDING[[#This Row],[MAR]]="X",TabellaBLENDING[[#This Row],[MER]]="X",TabellaBLENDING[[#This Row],[GIO]]="X",TabellaBLENDING[[#This Row],[VEN]]="X",),"X","")</f>
        <v/>
      </c>
      <c r="D139" s="26" t="s">
        <v>3313</v>
      </c>
      <c r="E139" s="26" t="s">
        <v>4707</v>
      </c>
      <c r="F139" s="26" t="s">
        <v>3617</v>
      </c>
      <c r="G139" s="26" t="s">
        <v>4708</v>
      </c>
      <c r="H139" s="27"/>
      <c r="I139" s="27"/>
      <c r="J139" s="27"/>
      <c r="K139" s="27"/>
      <c r="L139" s="27"/>
      <c r="M139" s="26" t="s">
        <v>631</v>
      </c>
      <c r="N139" s="26"/>
      <c r="O139" s="26"/>
      <c r="P139" s="26"/>
      <c r="Q139" s="26"/>
      <c r="R139" s="28"/>
      <c r="S139" s="28"/>
      <c r="T13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9" s="31"/>
    </row>
    <row r="140" spans="1:21" ht="30" hidden="1" x14ac:dyDescent="0.25">
      <c r="A140" s="24"/>
      <c r="B140" s="24"/>
      <c r="C140" s="24" t="str">
        <f>IF(OR(TabellaBLENDING[[#This Row],[LUN]]="X",TabellaBLENDING[[#This Row],[MAR]]="X",TabellaBLENDING[[#This Row],[MER]]="X",TabellaBLENDING[[#This Row],[GIO]]="X",TabellaBLENDING[[#This Row],[VEN]]="X",),"X","")</f>
        <v/>
      </c>
      <c r="D140" s="26" t="s">
        <v>3313</v>
      </c>
      <c r="E140" s="26" t="s">
        <v>4684</v>
      </c>
      <c r="F140" s="26" t="s">
        <v>3567</v>
      </c>
      <c r="G140" s="26" t="s">
        <v>3774</v>
      </c>
      <c r="H140" s="27"/>
      <c r="I140" s="27"/>
      <c r="J140" s="27"/>
      <c r="K140" s="27"/>
      <c r="L140" s="27"/>
      <c r="M140" s="26" t="s">
        <v>631</v>
      </c>
      <c r="N140" s="26"/>
      <c r="O140" s="26"/>
      <c r="P140" s="26"/>
      <c r="Q140" s="26"/>
      <c r="R140" s="28"/>
      <c r="S140" s="28"/>
      <c r="T14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0" s="31"/>
    </row>
    <row r="141" spans="1:21" ht="23.25" hidden="1" x14ac:dyDescent="0.25">
      <c r="A141" s="24"/>
      <c r="B141" s="24"/>
      <c r="C141" s="24" t="str">
        <f>IF(OR(TabellaBLENDING[[#This Row],[LUN]]="X",TabellaBLENDING[[#This Row],[MAR]]="X",TabellaBLENDING[[#This Row],[MER]]="X",TabellaBLENDING[[#This Row],[GIO]]="X",TabellaBLENDING[[#This Row],[VEN]]="X",),"X","")</f>
        <v/>
      </c>
      <c r="D141" s="26" t="s">
        <v>3313</v>
      </c>
      <c r="E141" s="26" t="s">
        <v>4685</v>
      </c>
      <c r="F141" s="26" t="s">
        <v>3513</v>
      </c>
      <c r="G141" s="26" t="s">
        <v>4686</v>
      </c>
      <c r="H141" s="27"/>
      <c r="I141" s="27"/>
      <c r="J141" s="27"/>
      <c r="K141" s="27"/>
      <c r="L141" s="27"/>
      <c r="M141" s="26" t="s">
        <v>631</v>
      </c>
      <c r="N141" s="26"/>
      <c r="O141" s="26"/>
      <c r="P141" s="26"/>
      <c r="Q141" s="26"/>
      <c r="R141" s="28"/>
      <c r="S141" s="28"/>
      <c r="T14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1" s="31"/>
    </row>
    <row r="142" spans="1:21" ht="23.25" hidden="1" x14ac:dyDescent="0.25">
      <c r="A142" s="24"/>
      <c r="B142" s="24"/>
      <c r="C142" s="24" t="str">
        <f>IF(OR(TabellaBLENDING[[#This Row],[LUN]]="X",TabellaBLENDING[[#This Row],[MAR]]="X",TabellaBLENDING[[#This Row],[MER]]="X",TabellaBLENDING[[#This Row],[GIO]]="X",TabellaBLENDING[[#This Row],[VEN]]="X",),"X","")</f>
        <v/>
      </c>
      <c r="D142" s="26" t="s">
        <v>3313</v>
      </c>
      <c r="E142" s="26" t="s">
        <v>4674</v>
      </c>
      <c r="F142" s="26">
        <v>6500</v>
      </c>
      <c r="G142" s="26" t="s">
        <v>4675</v>
      </c>
      <c r="H142" s="27"/>
      <c r="I142" s="27"/>
      <c r="J142" s="27"/>
      <c r="K142" s="27"/>
      <c r="L142" s="27"/>
      <c r="M142" s="26" t="s">
        <v>631</v>
      </c>
      <c r="N142" s="26"/>
      <c r="O142" s="26"/>
      <c r="P142" s="26"/>
      <c r="Q142" s="26"/>
      <c r="R142" s="28"/>
      <c r="S142" s="28"/>
      <c r="T14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2" s="31"/>
    </row>
    <row r="143" spans="1:21" ht="23.25" hidden="1" x14ac:dyDescent="0.25">
      <c r="A143" s="24"/>
      <c r="B143" s="24"/>
      <c r="C143" s="24" t="str">
        <f>IF(OR(TabellaBLENDING[[#This Row],[LUN]]="X",TabellaBLENDING[[#This Row],[MAR]]="X",TabellaBLENDING[[#This Row],[MER]]="X",TabellaBLENDING[[#This Row],[GIO]]="X",TabellaBLENDING[[#This Row],[VEN]]="X",),"X","")</f>
        <v/>
      </c>
      <c r="D143" s="26" t="s">
        <v>3313</v>
      </c>
      <c r="E143" s="26" t="s">
        <v>4499</v>
      </c>
      <c r="F143" s="26">
        <v>6500</v>
      </c>
      <c r="G143" s="26" t="s">
        <v>4500</v>
      </c>
      <c r="H143" s="27"/>
      <c r="I143" s="27"/>
      <c r="J143" s="27"/>
      <c r="K143" s="27"/>
      <c r="L143" s="27"/>
      <c r="M143" s="26" t="s">
        <v>631</v>
      </c>
      <c r="N143" s="26"/>
      <c r="O143" s="26"/>
      <c r="P143" s="26"/>
      <c r="Q143" s="26"/>
      <c r="R143" s="28"/>
      <c r="S143" s="28"/>
      <c r="T14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3" s="31"/>
    </row>
    <row r="144" spans="1:21" ht="30" hidden="1" x14ac:dyDescent="0.25">
      <c r="A144" s="24"/>
      <c r="B144" s="24"/>
      <c r="C144" s="24" t="str">
        <f>IF(OR(TabellaBLENDING[[#This Row],[LUN]]="X",TabellaBLENDING[[#This Row],[MAR]]="X",TabellaBLENDING[[#This Row],[MER]]="X",TabellaBLENDING[[#This Row],[GIO]]="X",TabellaBLENDING[[#This Row],[VEN]]="X",),"X","")</f>
        <v/>
      </c>
      <c r="D144" s="26" t="s">
        <v>3313</v>
      </c>
      <c r="E144" s="26" t="s">
        <v>4497</v>
      </c>
      <c r="F144" s="26" t="s">
        <v>3617</v>
      </c>
      <c r="G144" s="26" t="s">
        <v>4498</v>
      </c>
      <c r="H144" s="27"/>
      <c r="I144" s="27"/>
      <c r="J144" s="27"/>
      <c r="K144" s="27"/>
      <c r="L144" s="27"/>
      <c r="M144" s="26" t="s">
        <v>631</v>
      </c>
      <c r="N144" s="26"/>
      <c r="O144" s="26"/>
      <c r="P144" s="26"/>
      <c r="Q144" s="26"/>
      <c r="R144" s="28"/>
      <c r="S144" s="28"/>
      <c r="T14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4" s="31"/>
    </row>
    <row r="145" spans="1:21" ht="23.25" hidden="1" x14ac:dyDescent="0.25">
      <c r="A145" s="24"/>
      <c r="B145" s="24"/>
      <c r="C145" s="24" t="str">
        <f>IF(OR(TabellaBLENDING[[#This Row],[LUN]]="X",TabellaBLENDING[[#This Row],[MAR]]="X",TabellaBLENDING[[#This Row],[MER]]="X",TabellaBLENDING[[#This Row],[GIO]]="X",TabellaBLENDING[[#This Row],[VEN]]="X",),"X","")</f>
        <v/>
      </c>
      <c r="D145" s="26" t="s">
        <v>3313</v>
      </c>
      <c r="E145" s="26" t="s">
        <v>3593</v>
      </c>
      <c r="F145" s="26">
        <v>1300</v>
      </c>
      <c r="G145" s="26" t="s">
        <v>3594</v>
      </c>
      <c r="H145" s="27"/>
      <c r="I145" s="27"/>
      <c r="J145" s="27"/>
      <c r="K145" s="27"/>
      <c r="L145" s="27"/>
      <c r="M145" s="26" t="s">
        <v>631</v>
      </c>
      <c r="N145" s="26"/>
      <c r="O145" s="26"/>
      <c r="P145" s="26"/>
      <c r="Q145" s="26"/>
      <c r="R145" s="28"/>
      <c r="S145" s="28"/>
      <c r="T14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5" s="31"/>
    </row>
    <row r="146" spans="1:21" ht="23.25" hidden="1" x14ac:dyDescent="0.25">
      <c r="A146" s="24"/>
      <c r="B146" s="24"/>
      <c r="C146" s="24" t="str">
        <f>IF(OR(TabellaBLENDING[[#This Row],[LUN]]="X",TabellaBLENDING[[#This Row],[MAR]]="X",TabellaBLENDING[[#This Row],[MER]]="X",TabellaBLENDING[[#This Row],[GIO]]="X",TabellaBLENDING[[#This Row],[VEN]]="X",),"X","")</f>
        <v/>
      </c>
      <c r="D146" s="26" t="s">
        <v>3313</v>
      </c>
      <c r="E146" s="26" t="s">
        <v>3595</v>
      </c>
      <c r="F146" s="26">
        <v>1300</v>
      </c>
      <c r="G146" s="26" t="s">
        <v>3594</v>
      </c>
      <c r="H146" s="27"/>
      <c r="I146" s="27"/>
      <c r="J146" s="27"/>
      <c r="K146" s="27"/>
      <c r="L146" s="27"/>
      <c r="M146" s="26" t="s">
        <v>631</v>
      </c>
      <c r="N146" s="26"/>
      <c r="O146" s="26"/>
      <c r="P146" s="26"/>
      <c r="Q146" s="26"/>
      <c r="R146" s="28"/>
      <c r="S146" s="28"/>
      <c r="T14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6" s="31"/>
    </row>
    <row r="147" spans="1:21" ht="30" hidden="1" x14ac:dyDescent="0.25">
      <c r="A147" s="24"/>
      <c r="B147" s="24"/>
      <c r="C147" s="24" t="str">
        <f>IF(OR(TabellaBLENDING[[#This Row],[LUN]]="X",TabellaBLENDING[[#This Row],[MAR]]="X",TabellaBLENDING[[#This Row],[MER]]="X",TabellaBLENDING[[#This Row],[GIO]]="X",TabellaBLENDING[[#This Row],[VEN]]="X",),"X","")</f>
        <v/>
      </c>
      <c r="D147" s="26" t="s">
        <v>3313</v>
      </c>
      <c r="E147" s="26" t="s">
        <v>3598</v>
      </c>
      <c r="F147" s="26" t="s">
        <v>3315</v>
      </c>
      <c r="G147" s="26" t="s">
        <v>3599</v>
      </c>
      <c r="H147" s="27"/>
      <c r="I147" s="27"/>
      <c r="J147" s="27"/>
      <c r="K147" s="27"/>
      <c r="L147" s="27"/>
      <c r="M147" s="26" t="s">
        <v>631</v>
      </c>
      <c r="N147" s="26"/>
      <c r="O147" s="26"/>
      <c r="P147" s="26"/>
      <c r="Q147" s="26"/>
      <c r="R147" s="28"/>
      <c r="S147" s="28"/>
      <c r="T14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7" s="31"/>
    </row>
    <row r="148" spans="1:21" ht="23.25" hidden="1" x14ac:dyDescent="0.25">
      <c r="A148" s="24"/>
      <c r="B148" s="24"/>
      <c r="C148" s="24" t="str">
        <f>IF(OR(TabellaBLENDING[[#This Row],[LUN]]="X",TabellaBLENDING[[#This Row],[MAR]]="X",TabellaBLENDING[[#This Row],[MER]]="X",TabellaBLENDING[[#This Row],[GIO]]="X",TabellaBLENDING[[#This Row],[VEN]]="X",),"X","")</f>
        <v/>
      </c>
      <c r="D148" s="26" t="s">
        <v>3313</v>
      </c>
      <c r="E148" s="26" t="s">
        <v>3600</v>
      </c>
      <c r="F148" s="26">
        <v>7000</v>
      </c>
      <c r="G148" s="26" t="s">
        <v>3601</v>
      </c>
      <c r="H148" s="27"/>
      <c r="I148" s="27"/>
      <c r="J148" s="27"/>
      <c r="K148" s="27"/>
      <c r="L148" s="27"/>
      <c r="M148" s="26" t="s">
        <v>631</v>
      </c>
      <c r="N148" s="26"/>
      <c r="O148" s="26"/>
      <c r="P148" s="26"/>
      <c r="Q148" s="26"/>
      <c r="R148" s="28"/>
      <c r="S148" s="28"/>
      <c r="T14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8" s="31"/>
    </row>
    <row r="149" spans="1:21" ht="23.25" hidden="1" x14ac:dyDescent="0.25">
      <c r="A149" s="24"/>
      <c r="B149" s="24"/>
      <c r="C149" s="24" t="str">
        <f>IF(OR(TabellaBLENDING[[#This Row],[LUN]]="X",TabellaBLENDING[[#This Row],[MAR]]="X",TabellaBLENDING[[#This Row],[MER]]="X",TabellaBLENDING[[#This Row],[GIO]]="X",TabellaBLENDING[[#This Row],[VEN]]="X",),"X","")</f>
        <v/>
      </c>
      <c r="D149" s="26" t="s">
        <v>3313</v>
      </c>
      <c r="E149" s="26" t="s">
        <v>3602</v>
      </c>
      <c r="F149" s="26">
        <v>6500</v>
      </c>
      <c r="G149" s="26" t="s">
        <v>3603</v>
      </c>
      <c r="H149" s="27"/>
      <c r="I149" s="27"/>
      <c r="J149" s="27"/>
      <c r="K149" s="27"/>
      <c r="L149" s="27"/>
      <c r="M149" s="26" t="s">
        <v>631</v>
      </c>
      <c r="N149" s="26"/>
      <c r="O149" s="26"/>
      <c r="P149" s="26"/>
      <c r="Q149" s="26"/>
      <c r="R149" s="28"/>
      <c r="S149" s="28"/>
      <c r="T14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9" s="31"/>
    </row>
    <row r="150" spans="1:21" ht="30" hidden="1" x14ac:dyDescent="0.25">
      <c r="A150" s="24"/>
      <c r="B150" s="24"/>
      <c r="C150" s="24" t="str">
        <f>IF(OR(TabellaBLENDING[[#This Row],[LUN]]="X",TabellaBLENDING[[#This Row],[MAR]]="X",TabellaBLENDING[[#This Row],[MER]]="X",TabellaBLENDING[[#This Row],[GIO]]="X",TabellaBLENDING[[#This Row],[VEN]]="X",),"X","")</f>
        <v/>
      </c>
      <c r="D150" s="26" t="s">
        <v>3313</v>
      </c>
      <c r="E150" s="26" t="s">
        <v>3604</v>
      </c>
      <c r="F150" s="26">
        <v>4500</v>
      </c>
      <c r="G150" s="26" t="s">
        <v>3605</v>
      </c>
      <c r="H150" s="27"/>
      <c r="I150" s="27"/>
      <c r="J150" s="27"/>
      <c r="K150" s="27"/>
      <c r="L150" s="27"/>
      <c r="M150" s="26" t="s">
        <v>631</v>
      </c>
      <c r="N150" s="26"/>
      <c r="O150" s="26"/>
      <c r="P150" s="26"/>
      <c r="Q150" s="26"/>
      <c r="R150" s="28"/>
      <c r="S150" s="28"/>
      <c r="T15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0" s="31"/>
    </row>
    <row r="151" spans="1:21" ht="30" hidden="1" x14ac:dyDescent="0.25">
      <c r="A151" s="24"/>
      <c r="B151" s="24"/>
      <c r="C151" s="24" t="str">
        <f>IF(OR(TabellaBLENDING[[#This Row],[LUN]]="X",TabellaBLENDING[[#This Row],[MAR]]="X",TabellaBLENDING[[#This Row],[MER]]="X",TabellaBLENDING[[#This Row],[GIO]]="X",TabellaBLENDING[[#This Row],[VEN]]="X",),"X","")</f>
        <v/>
      </c>
      <c r="D151" s="26" t="s">
        <v>3313</v>
      </c>
      <c r="E151" s="26" t="s">
        <v>3606</v>
      </c>
      <c r="F151" s="26">
        <v>4500</v>
      </c>
      <c r="G151" s="26" t="s">
        <v>3607</v>
      </c>
      <c r="H151" s="27"/>
      <c r="I151" s="27"/>
      <c r="J151" s="27"/>
      <c r="K151" s="27"/>
      <c r="L151" s="27"/>
      <c r="M151" s="26" t="s">
        <v>631</v>
      </c>
      <c r="N151" s="26"/>
      <c r="O151" s="26"/>
      <c r="P151" s="26"/>
      <c r="Q151" s="26"/>
      <c r="R151" s="28"/>
      <c r="S151" s="28"/>
      <c r="T15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1" s="31"/>
    </row>
    <row r="152" spans="1:21" ht="30" hidden="1" x14ac:dyDescent="0.25">
      <c r="A152" s="24"/>
      <c r="B152" s="24"/>
      <c r="C152" s="24" t="str">
        <f>IF(OR(TabellaBLENDING[[#This Row],[LUN]]="X",TabellaBLENDING[[#This Row],[MAR]]="X",TabellaBLENDING[[#This Row],[MER]]="X",TabellaBLENDING[[#This Row],[GIO]]="X",TabellaBLENDING[[#This Row],[VEN]]="X",),"X","")</f>
        <v/>
      </c>
      <c r="D152" s="26" t="s">
        <v>3313</v>
      </c>
      <c r="E152" s="26" t="s">
        <v>3608</v>
      </c>
      <c r="F152" s="26" t="s">
        <v>3513</v>
      </c>
      <c r="G152" s="26" t="s">
        <v>3609</v>
      </c>
      <c r="H152" s="27"/>
      <c r="I152" s="27"/>
      <c r="J152" s="27"/>
      <c r="K152" s="27"/>
      <c r="L152" s="27"/>
      <c r="M152" s="26" t="s">
        <v>631</v>
      </c>
      <c r="N152" s="26"/>
      <c r="O152" s="26"/>
      <c r="P152" s="26"/>
      <c r="Q152" s="26"/>
      <c r="R152" s="28"/>
      <c r="S152" s="28"/>
      <c r="T15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2" s="31"/>
    </row>
    <row r="153" spans="1:21" ht="30" hidden="1" x14ac:dyDescent="0.25">
      <c r="A153" s="24"/>
      <c r="B153" s="24"/>
      <c r="C153" s="24" t="str">
        <f>IF(OR(TabellaBLENDING[[#This Row],[LUN]]="X",TabellaBLENDING[[#This Row],[MAR]]="X",TabellaBLENDING[[#This Row],[MER]]="X",TabellaBLENDING[[#This Row],[GIO]]="X",TabellaBLENDING[[#This Row],[VEN]]="X",),"X","")</f>
        <v/>
      </c>
      <c r="D153" s="26" t="s">
        <v>3313</v>
      </c>
      <c r="E153" s="26" t="s">
        <v>3610</v>
      </c>
      <c r="F153" s="26">
        <v>6100</v>
      </c>
      <c r="G153" s="26" t="s">
        <v>3611</v>
      </c>
      <c r="H153" s="27"/>
      <c r="I153" s="27"/>
      <c r="J153" s="27"/>
      <c r="K153" s="27"/>
      <c r="L153" s="27"/>
      <c r="M153" s="26" t="s">
        <v>631</v>
      </c>
      <c r="N153" s="26"/>
      <c r="O153" s="26"/>
      <c r="P153" s="26"/>
      <c r="Q153" s="26"/>
      <c r="R153" s="28"/>
      <c r="S153" s="28"/>
      <c r="T15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3" s="31"/>
    </row>
    <row r="154" spans="1:21" ht="23.25" hidden="1" x14ac:dyDescent="0.25">
      <c r="A154" s="24"/>
      <c r="B154" s="24"/>
      <c r="C154" s="24" t="str">
        <f>IF(OR(TabellaBLENDING[[#This Row],[LUN]]="X",TabellaBLENDING[[#This Row],[MAR]]="X",TabellaBLENDING[[#This Row],[MER]]="X",TabellaBLENDING[[#This Row],[GIO]]="X",TabellaBLENDING[[#This Row],[VEN]]="X",),"X","")</f>
        <v/>
      </c>
      <c r="D154" s="26" t="s">
        <v>3313</v>
      </c>
      <c r="E154" s="26" t="s">
        <v>3612</v>
      </c>
      <c r="F154" s="26">
        <v>6500</v>
      </c>
      <c r="G154" s="26" t="s">
        <v>3613</v>
      </c>
      <c r="H154" s="27"/>
      <c r="I154" s="27"/>
      <c r="J154" s="27"/>
      <c r="K154" s="27"/>
      <c r="L154" s="27"/>
      <c r="M154" s="26" t="s">
        <v>631</v>
      </c>
      <c r="N154" s="26"/>
      <c r="O154" s="26"/>
      <c r="P154" s="26"/>
      <c r="Q154" s="26"/>
      <c r="R154" s="28"/>
      <c r="S154" s="28"/>
      <c r="T15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4" s="31"/>
    </row>
    <row r="155" spans="1:21" ht="23.25" hidden="1" x14ac:dyDescent="0.25">
      <c r="A155" s="24"/>
      <c r="B155" s="24"/>
      <c r="C155" s="24" t="str">
        <f>IF(OR(TabellaBLENDING[[#This Row],[LUN]]="X",TabellaBLENDING[[#This Row],[MAR]]="X",TabellaBLENDING[[#This Row],[MER]]="X",TabellaBLENDING[[#This Row],[GIO]]="X",TabellaBLENDING[[#This Row],[VEN]]="X",),"X","")</f>
        <v/>
      </c>
      <c r="D155" s="26" t="s">
        <v>3313</v>
      </c>
      <c r="E155" s="26" t="s">
        <v>3614</v>
      </c>
      <c r="F155" s="26" t="s">
        <v>3315</v>
      </c>
      <c r="G155" s="26" t="s">
        <v>3615</v>
      </c>
      <c r="H155" s="27"/>
      <c r="I155" s="27"/>
      <c r="J155" s="27"/>
      <c r="K155" s="27"/>
      <c r="L155" s="27"/>
      <c r="M155" s="26" t="s">
        <v>631</v>
      </c>
      <c r="N155" s="26"/>
      <c r="O155" s="26"/>
      <c r="P155" s="26"/>
      <c r="Q155" s="26"/>
      <c r="R155" s="28"/>
      <c r="S155" s="28"/>
      <c r="T15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5" s="31"/>
    </row>
    <row r="156" spans="1:21" ht="30" hidden="1" x14ac:dyDescent="0.25">
      <c r="A156" s="24"/>
      <c r="B156" s="24"/>
      <c r="C156" s="24" t="str">
        <f>IF(OR(TabellaBLENDING[[#This Row],[LUN]]="X",TabellaBLENDING[[#This Row],[MAR]]="X",TabellaBLENDING[[#This Row],[MER]]="X",TabellaBLENDING[[#This Row],[GIO]]="X",TabellaBLENDING[[#This Row],[VEN]]="X",),"X","")</f>
        <v/>
      </c>
      <c r="D156" s="26" t="s">
        <v>3313</v>
      </c>
      <c r="E156" s="26" t="s">
        <v>3616</v>
      </c>
      <c r="F156" s="26" t="s">
        <v>3617</v>
      </c>
      <c r="G156" s="26" t="s">
        <v>3618</v>
      </c>
      <c r="H156" s="27"/>
      <c r="I156" s="27"/>
      <c r="J156" s="27"/>
      <c r="K156" s="27"/>
      <c r="L156" s="27"/>
      <c r="M156" s="26" t="s">
        <v>631</v>
      </c>
      <c r="N156" s="26"/>
      <c r="O156" s="26"/>
      <c r="P156" s="26"/>
      <c r="Q156" s="26"/>
      <c r="R156" s="28"/>
      <c r="S156" s="28"/>
      <c r="T15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6" s="100"/>
    </row>
    <row r="157" spans="1:21" ht="23.25" hidden="1" x14ac:dyDescent="0.25">
      <c r="A157" s="24"/>
      <c r="B157" s="24"/>
      <c r="C157" s="24" t="str">
        <f>IF(OR(TabellaBLENDING[[#This Row],[LUN]]="X",TabellaBLENDING[[#This Row],[MAR]]="X",TabellaBLENDING[[#This Row],[MER]]="X",TabellaBLENDING[[#This Row],[GIO]]="X",TabellaBLENDING[[#This Row],[VEN]]="X",),"X","")</f>
        <v/>
      </c>
      <c r="D157" s="26" t="s">
        <v>3313</v>
      </c>
      <c r="E157" s="26" t="s">
        <v>3619</v>
      </c>
      <c r="F157" s="26">
        <v>6500</v>
      </c>
      <c r="G157" s="26" t="s">
        <v>3620</v>
      </c>
      <c r="H157" s="27"/>
      <c r="I157" s="27"/>
      <c r="J157" s="27"/>
      <c r="K157" s="27"/>
      <c r="L157" s="27"/>
      <c r="M157" s="26" t="s">
        <v>631</v>
      </c>
      <c r="N157" s="26"/>
      <c r="O157" s="26"/>
      <c r="P157" s="26"/>
      <c r="Q157" s="26"/>
      <c r="R157" s="28">
        <v>45895</v>
      </c>
      <c r="S157" s="28" t="s">
        <v>369</v>
      </c>
      <c r="T15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7" s="100"/>
    </row>
    <row r="158" spans="1:21" ht="23.25" hidden="1" x14ac:dyDescent="0.25">
      <c r="A158" s="24"/>
      <c r="B158" s="24"/>
      <c r="C158" s="24" t="str">
        <f>IF(OR(TabellaBLENDING[[#This Row],[LUN]]="X",TabellaBLENDING[[#This Row],[MAR]]="X",TabellaBLENDING[[#This Row],[MER]]="X",TabellaBLENDING[[#This Row],[GIO]]="X",TabellaBLENDING[[#This Row],[VEN]]="X",),"X","")</f>
        <v/>
      </c>
      <c r="D158" s="26" t="s">
        <v>3313</v>
      </c>
      <c r="E158" s="26" t="s">
        <v>3621</v>
      </c>
      <c r="F158" s="26" t="s">
        <v>3315</v>
      </c>
      <c r="G158" s="26" t="s">
        <v>3622</v>
      </c>
      <c r="H158" s="27"/>
      <c r="I158" s="27"/>
      <c r="J158" s="27"/>
      <c r="K158" s="27"/>
      <c r="L158" s="27"/>
      <c r="M158" s="26" t="s">
        <v>631</v>
      </c>
      <c r="N158" s="26"/>
      <c r="O158" s="26"/>
      <c r="P158" s="26"/>
      <c r="Q158" s="26"/>
      <c r="R158" s="28"/>
      <c r="S158" s="28"/>
      <c r="T15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8" s="100"/>
    </row>
    <row r="159" spans="1:21" ht="23.25" hidden="1" x14ac:dyDescent="0.25">
      <c r="A159" s="24"/>
      <c r="B159" s="24"/>
      <c r="C159" s="24" t="str">
        <f>IF(OR(TabellaBLENDING[[#This Row],[LUN]]="X",TabellaBLENDING[[#This Row],[MAR]]="X",TabellaBLENDING[[#This Row],[MER]]="X",TabellaBLENDING[[#This Row],[GIO]]="X",TabellaBLENDING[[#This Row],[VEN]]="X",),"X","")</f>
        <v/>
      </c>
      <c r="D159" s="26" t="s">
        <v>3313</v>
      </c>
      <c r="E159" s="26" t="s">
        <v>3623</v>
      </c>
      <c r="F159" s="26">
        <v>6500</v>
      </c>
      <c r="G159" s="26" t="s">
        <v>3624</v>
      </c>
      <c r="H159" s="27"/>
      <c r="I159" s="27"/>
      <c r="J159" s="27"/>
      <c r="K159" s="27"/>
      <c r="L159" s="27"/>
      <c r="M159" s="26" t="s">
        <v>631</v>
      </c>
      <c r="N159" s="26"/>
      <c r="O159" s="26"/>
      <c r="P159" s="26"/>
      <c r="Q159" s="26"/>
      <c r="R159" s="28"/>
      <c r="S159" s="28"/>
      <c r="T15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9" s="100"/>
    </row>
    <row r="160" spans="1:21" ht="23.25" hidden="1" x14ac:dyDescent="0.25">
      <c r="A160" s="24"/>
      <c r="B160" s="24"/>
      <c r="C160" s="24" t="str">
        <f>IF(OR(TabellaBLENDING[[#This Row],[LUN]]="X",TabellaBLENDING[[#This Row],[MAR]]="X",TabellaBLENDING[[#This Row],[MER]]="X",TabellaBLENDING[[#This Row],[GIO]]="X",TabellaBLENDING[[#This Row],[VEN]]="X",),"X","")</f>
        <v/>
      </c>
      <c r="D160" s="26" t="s">
        <v>3313</v>
      </c>
      <c r="E160" s="26" t="s">
        <v>3625</v>
      </c>
      <c r="F160" s="26" t="s">
        <v>3315</v>
      </c>
      <c r="G160" s="26" t="s">
        <v>3626</v>
      </c>
      <c r="H160" s="27"/>
      <c r="I160" s="27"/>
      <c r="J160" s="27"/>
      <c r="K160" s="27"/>
      <c r="L160" s="27"/>
      <c r="M160" s="26" t="s">
        <v>631</v>
      </c>
      <c r="N160" s="26"/>
      <c r="O160" s="26"/>
      <c r="P160" s="26"/>
      <c r="Q160" s="26"/>
      <c r="R160" s="28"/>
      <c r="S160" s="28"/>
      <c r="T16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0" s="100"/>
    </row>
    <row r="161" spans="1:21" ht="23.25" hidden="1" x14ac:dyDescent="0.25">
      <c r="A161" s="24"/>
      <c r="B161" s="24"/>
      <c r="C161" s="24" t="str">
        <f>IF(OR(TabellaBLENDING[[#This Row],[LUN]]="X",TabellaBLENDING[[#This Row],[MAR]]="X",TabellaBLENDING[[#This Row],[MER]]="X",TabellaBLENDING[[#This Row],[GIO]]="X",TabellaBLENDING[[#This Row],[VEN]]="X",),"X","")</f>
        <v/>
      </c>
      <c r="D161" s="26" t="s">
        <v>3313</v>
      </c>
      <c r="E161" s="26" t="s">
        <v>3627</v>
      </c>
      <c r="F161" s="26" t="s">
        <v>3315</v>
      </c>
      <c r="G161" s="26" t="s">
        <v>3628</v>
      </c>
      <c r="H161" s="27"/>
      <c r="I161" s="27"/>
      <c r="J161" s="27"/>
      <c r="K161" s="27"/>
      <c r="L161" s="27"/>
      <c r="M161" s="26" t="s">
        <v>631</v>
      </c>
      <c r="N161" s="26"/>
      <c r="O161" s="26"/>
      <c r="P161" s="26"/>
      <c r="Q161" s="26"/>
      <c r="R161" s="28"/>
      <c r="S161" s="28"/>
      <c r="T16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1" s="100"/>
    </row>
    <row r="162" spans="1:21" ht="23.25" hidden="1" x14ac:dyDescent="0.25">
      <c r="A162" s="24"/>
      <c r="B162" s="24"/>
      <c r="C162" s="24" t="str">
        <f>IF(OR(TabellaBLENDING[[#This Row],[LUN]]="X",TabellaBLENDING[[#This Row],[MAR]]="X",TabellaBLENDING[[#This Row],[MER]]="X",TabellaBLENDING[[#This Row],[GIO]]="X",TabellaBLENDING[[#This Row],[VEN]]="X",),"X","")</f>
        <v/>
      </c>
      <c r="D162" s="26" t="s">
        <v>3313</v>
      </c>
      <c r="E162" s="26" t="s">
        <v>3629</v>
      </c>
      <c r="F162" s="26" t="s">
        <v>3315</v>
      </c>
      <c r="G162" s="26" t="s">
        <v>3630</v>
      </c>
      <c r="H162" s="27"/>
      <c r="I162" s="27"/>
      <c r="J162" s="27"/>
      <c r="K162" s="27"/>
      <c r="L162" s="27"/>
      <c r="M162" s="26" t="s">
        <v>631</v>
      </c>
      <c r="N162" s="26"/>
      <c r="O162" s="26"/>
      <c r="P162" s="26"/>
      <c r="Q162" s="26"/>
      <c r="R162" s="28"/>
      <c r="S162" s="28"/>
      <c r="T16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2" s="100"/>
    </row>
    <row r="163" spans="1:21" ht="30" hidden="1" x14ac:dyDescent="0.25">
      <c r="A163" s="24"/>
      <c r="B163" s="24"/>
      <c r="C163" s="24" t="str">
        <f>IF(OR(TabellaBLENDING[[#This Row],[LUN]]="X",TabellaBLENDING[[#This Row],[MAR]]="X",TabellaBLENDING[[#This Row],[MER]]="X",TabellaBLENDING[[#This Row],[GIO]]="X",TabellaBLENDING[[#This Row],[VEN]]="X",),"X","")</f>
        <v/>
      </c>
      <c r="D163" s="26" t="s">
        <v>3313</v>
      </c>
      <c r="E163" s="26" t="s">
        <v>3631</v>
      </c>
      <c r="F163" s="26" t="s">
        <v>3513</v>
      </c>
      <c r="G163" s="26" t="s">
        <v>3632</v>
      </c>
      <c r="H163" s="27"/>
      <c r="I163" s="27"/>
      <c r="J163" s="27"/>
      <c r="K163" s="27"/>
      <c r="L163" s="27"/>
      <c r="M163" s="26" t="s">
        <v>631</v>
      </c>
      <c r="N163" s="26"/>
      <c r="O163" s="26"/>
      <c r="P163" s="26"/>
      <c r="Q163" s="26"/>
      <c r="R163" s="28"/>
      <c r="S163" s="28"/>
      <c r="T16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3" s="100"/>
    </row>
    <row r="164" spans="1:21" ht="23.25" hidden="1" x14ac:dyDescent="0.25">
      <c r="A164" s="24"/>
      <c r="B164" s="24"/>
      <c r="C164" s="24" t="str">
        <f>IF(OR(TabellaBLENDING[[#This Row],[LUN]]="X",TabellaBLENDING[[#This Row],[MAR]]="X",TabellaBLENDING[[#This Row],[MER]]="X",TabellaBLENDING[[#This Row],[GIO]]="X",TabellaBLENDING[[#This Row],[VEN]]="X",),"X","")</f>
        <v/>
      </c>
      <c r="D164" s="26" t="s">
        <v>3313</v>
      </c>
      <c r="E164" s="26" t="s">
        <v>3633</v>
      </c>
      <c r="F164" s="26">
        <v>6500</v>
      </c>
      <c r="G164" s="26" t="s">
        <v>3634</v>
      </c>
      <c r="H164" s="27"/>
      <c r="I164" s="27"/>
      <c r="J164" s="27"/>
      <c r="K164" s="27"/>
      <c r="L164" s="27"/>
      <c r="M164" s="26" t="s">
        <v>631</v>
      </c>
      <c r="N164" s="26"/>
      <c r="O164" s="26"/>
      <c r="P164" s="26"/>
      <c r="Q164" s="26"/>
      <c r="R164" s="28"/>
      <c r="S164" s="28"/>
      <c r="T16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4" s="100"/>
    </row>
    <row r="165" spans="1:21" ht="23.25" hidden="1" x14ac:dyDescent="0.25">
      <c r="A165" s="24"/>
      <c r="B165" s="24"/>
      <c r="C165" s="24" t="str">
        <f>IF(OR(TabellaBLENDING[[#This Row],[LUN]]="X",TabellaBLENDING[[#This Row],[MAR]]="X",TabellaBLENDING[[#This Row],[MER]]="X",TabellaBLENDING[[#This Row],[GIO]]="X",TabellaBLENDING[[#This Row],[VEN]]="X",),"X","")</f>
        <v/>
      </c>
      <c r="D165" s="26" t="s">
        <v>3313</v>
      </c>
      <c r="E165" s="26" t="s">
        <v>3635</v>
      </c>
      <c r="F165" s="26">
        <v>6000</v>
      </c>
      <c r="G165" s="26" t="s">
        <v>3636</v>
      </c>
      <c r="H165" s="27"/>
      <c r="I165" s="27"/>
      <c r="J165" s="27"/>
      <c r="K165" s="27"/>
      <c r="L165" s="27"/>
      <c r="M165" s="26" t="s">
        <v>631</v>
      </c>
      <c r="N165" s="26"/>
      <c r="O165" s="26"/>
      <c r="P165" s="26"/>
      <c r="Q165" s="26"/>
      <c r="R165" s="28"/>
      <c r="S165" s="28"/>
      <c r="T16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5" s="102" t="str">
        <f t="shared" ref="U165:U196" ca="1" si="7">IFERROR(MID(G165,_xlfn.AGGREGATE(15,6,(ROW(INDIRECT("1:"&amp;LEN(G165)-7)))/(ISNUMBER(--MID(G165,ROW(INDIRECT("1:"&amp;LEN(G165)-7)),8))),1),8),"")</f>
        <v/>
      </c>
    </row>
    <row r="166" spans="1:21" ht="23.25" hidden="1" x14ac:dyDescent="0.25">
      <c r="A166" s="24"/>
      <c r="B166" s="24"/>
      <c r="C166" s="24" t="str">
        <f>IF(OR(TabellaBLENDING[[#This Row],[LUN]]="X",TabellaBLENDING[[#This Row],[MAR]]="X",TabellaBLENDING[[#This Row],[MER]]="X",TabellaBLENDING[[#This Row],[GIO]]="X",TabellaBLENDING[[#This Row],[VEN]]="X",),"X","")</f>
        <v/>
      </c>
      <c r="D166" s="26" t="s">
        <v>3313</v>
      </c>
      <c r="E166" s="26" t="s">
        <v>3637</v>
      </c>
      <c r="F166" s="26">
        <v>6500</v>
      </c>
      <c r="G166" s="26" t="s">
        <v>3439</v>
      </c>
      <c r="H166" s="27"/>
      <c r="I166" s="27"/>
      <c r="J166" s="27"/>
      <c r="K166" s="27"/>
      <c r="L166" s="27"/>
      <c r="M166" s="26" t="s">
        <v>631</v>
      </c>
      <c r="N166" s="26"/>
      <c r="O166" s="26"/>
      <c r="P166" s="26"/>
      <c r="Q166" s="26"/>
      <c r="R166" s="28"/>
      <c r="S166" s="28"/>
      <c r="T16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6" s="102" t="str">
        <f t="shared" ca="1" si="7"/>
        <v/>
      </c>
    </row>
    <row r="167" spans="1:21" ht="23.25" hidden="1" x14ac:dyDescent="0.25">
      <c r="A167" s="24"/>
      <c r="B167" s="24"/>
      <c r="C167" s="24" t="str">
        <f>IF(OR(TabellaBLENDING[[#This Row],[LUN]]="X",TabellaBLENDING[[#This Row],[MAR]]="X",TabellaBLENDING[[#This Row],[MER]]="X",TabellaBLENDING[[#This Row],[GIO]]="X",TabellaBLENDING[[#This Row],[VEN]]="X",),"X","")</f>
        <v/>
      </c>
      <c r="D167" s="26" t="s">
        <v>3313</v>
      </c>
      <c r="E167" s="26" t="s">
        <v>3638</v>
      </c>
      <c r="F167" s="26">
        <v>6500</v>
      </c>
      <c r="G167" s="26" t="s">
        <v>3639</v>
      </c>
      <c r="H167" s="27"/>
      <c r="I167" s="27"/>
      <c r="J167" s="27"/>
      <c r="K167" s="27"/>
      <c r="L167" s="27"/>
      <c r="M167" s="26" t="s">
        <v>631</v>
      </c>
      <c r="N167" s="26"/>
      <c r="O167" s="26"/>
      <c r="P167" s="26"/>
      <c r="Q167" s="26"/>
      <c r="R167" s="28">
        <v>45824</v>
      </c>
      <c r="S167" s="28" t="s">
        <v>369</v>
      </c>
      <c r="T16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7" s="102" t="str">
        <f t="shared" ca="1" si="7"/>
        <v/>
      </c>
    </row>
    <row r="168" spans="1:21" ht="23.25" hidden="1" x14ac:dyDescent="0.25">
      <c r="A168" s="24"/>
      <c r="B168" s="24"/>
      <c r="C168" s="24" t="str">
        <f>IF(OR(TabellaBLENDING[[#This Row],[LUN]]="X",TabellaBLENDING[[#This Row],[MAR]]="X",TabellaBLENDING[[#This Row],[MER]]="X",TabellaBLENDING[[#This Row],[GIO]]="X",TabellaBLENDING[[#This Row],[VEN]]="X",),"X","")</f>
        <v/>
      </c>
      <c r="D168" s="26" t="s">
        <v>3313</v>
      </c>
      <c r="E168" s="26" t="s">
        <v>3640</v>
      </c>
      <c r="F168" s="26" t="s">
        <v>3370</v>
      </c>
      <c r="G168" s="26" t="s">
        <v>3641</v>
      </c>
      <c r="H168" s="27"/>
      <c r="I168" s="27"/>
      <c r="J168" s="27"/>
      <c r="K168" s="27"/>
      <c r="L168" s="27"/>
      <c r="M168" s="26" t="s">
        <v>631</v>
      </c>
      <c r="N168" s="26"/>
      <c r="O168" s="26"/>
      <c r="P168" s="26"/>
      <c r="Q168" s="26"/>
      <c r="R168" s="28"/>
      <c r="S168" s="28"/>
      <c r="T16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8" s="34" t="str">
        <f t="shared" ca="1" si="7"/>
        <v/>
      </c>
    </row>
    <row r="169" spans="1:21" ht="30" hidden="1" x14ac:dyDescent="0.25">
      <c r="A169" s="24"/>
      <c r="B169" s="24" t="str">
        <f t="shared" ref="B169:B177" si="8">IF(OR(A169="x",A169="X"),"",IF(ISBLANK(A169),"X",""))</f>
        <v>X</v>
      </c>
      <c r="C169" s="24" t="str">
        <f>IF(OR(TabellaBLENDING[[#This Row],[LUN]]="X",TabellaBLENDING[[#This Row],[MAR]]="X",TabellaBLENDING[[#This Row],[MER]]="X",TabellaBLENDING[[#This Row],[GIO]]="X",TabellaBLENDING[[#This Row],[VEN]]="X",),"X","")</f>
        <v/>
      </c>
      <c r="D169" s="26" t="s">
        <v>3313</v>
      </c>
      <c r="E169" s="26" t="s">
        <v>3642</v>
      </c>
      <c r="F169" s="26" t="s">
        <v>3313</v>
      </c>
      <c r="G169" s="26" t="s">
        <v>3643</v>
      </c>
      <c r="H169" s="27"/>
      <c r="I169" s="27"/>
      <c r="J169" s="27"/>
      <c r="K169" s="27"/>
      <c r="L169" s="27"/>
      <c r="M169" s="26" t="s">
        <v>631</v>
      </c>
      <c r="N169" s="26"/>
      <c r="O169" s="26"/>
      <c r="P169" s="26"/>
      <c r="Q169" s="26"/>
      <c r="R169" s="28"/>
      <c r="S169" s="28"/>
      <c r="T16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9" s="89" t="str">
        <f t="shared" ca="1" si="7"/>
        <v/>
      </c>
    </row>
    <row r="170" spans="1:21" ht="30" hidden="1" x14ac:dyDescent="0.25">
      <c r="A170" s="24"/>
      <c r="B170" s="24" t="str">
        <f t="shared" si="8"/>
        <v>X</v>
      </c>
      <c r="C170" s="24" t="str">
        <f>IF(OR(TabellaBLENDING[[#This Row],[LUN]]="X",TabellaBLENDING[[#This Row],[MAR]]="X",TabellaBLENDING[[#This Row],[MER]]="X",TabellaBLENDING[[#This Row],[GIO]]="X",TabellaBLENDING[[#This Row],[VEN]]="X",),"X","")</f>
        <v/>
      </c>
      <c r="D170" s="26" t="s">
        <v>3313</v>
      </c>
      <c r="E170" s="26" t="s">
        <v>3644</v>
      </c>
      <c r="F170" s="26" t="s">
        <v>3313</v>
      </c>
      <c r="G170" s="26" t="s">
        <v>3645</v>
      </c>
      <c r="H170" s="27"/>
      <c r="I170" s="27"/>
      <c r="J170" s="27"/>
      <c r="K170" s="27"/>
      <c r="L170" s="27"/>
      <c r="M170" s="26" t="s">
        <v>631</v>
      </c>
      <c r="N170" s="26"/>
      <c r="O170" s="26"/>
      <c r="P170" s="26"/>
      <c r="Q170" s="26"/>
      <c r="R170" s="28"/>
      <c r="S170" s="28"/>
      <c r="T170" s="105"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0" s="89" t="str">
        <f t="shared" ca="1" si="7"/>
        <v/>
      </c>
    </row>
    <row r="171" spans="1:21" ht="30" hidden="1" x14ac:dyDescent="0.25">
      <c r="A171" s="24"/>
      <c r="B171" s="24" t="str">
        <f t="shared" si="8"/>
        <v>X</v>
      </c>
      <c r="C171" s="24" t="str">
        <f>IF(OR(TabellaBLENDING[[#This Row],[LUN]]="X",TabellaBLENDING[[#This Row],[MAR]]="X",TabellaBLENDING[[#This Row],[MER]]="X",TabellaBLENDING[[#This Row],[GIO]]="X",TabellaBLENDING[[#This Row],[VEN]]="X",),"X","")</f>
        <v/>
      </c>
      <c r="D171" s="26" t="s">
        <v>3313</v>
      </c>
      <c r="E171" s="26" t="s">
        <v>3646</v>
      </c>
      <c r="F171" s="26" t="s">
        <v>3313</v>
      </c>
      <c r="G171" s="26" t="s">
        <v>3647</v>
      </c>
      <c r="H171" s="27"/>
      <c r="I171" s="27"/>
      <c r="J171" s="27"/>
      <c r="K171" s="27"/>
      <c r="L171" s="27"/>
      <c r="M171" s="26" t="s">
        <v>631</v>
      </c>
      <c r="N171" s="26"/>
      <c r="O171" s="26"/>
      <c r="P171" s="26"/>
      <c r="Q171" s="26"/>
      <c r="R171" s="28">
        <v>45792</v>
      </c>
      <c r="S171" s="28" t="s">
        <v>686</v>
      </c>
      <c r="T17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1" s="89" t="str">
        <f t="shared" ca="1" si="7"/>
        <v/>
      </c>
    </row>
    <row r="172" spans="1:21" ht="30" hidden="1" x14ac:dyDescent="0.25">
      <c r="A172" s="24"/>
      <c r="B172" s="24" t="str">
        <f t="shared" si="8"/>
        <v>X</v>
      </c>
      <c r="C172" s="24" t="str">
        <f>IF(OR(TabellaBLENDING[[#This Row],[LUN]]="X",TabellaBLENDING[[#This Row],[MAR]]="X",TabellaBLENDING[[#This Row],[MER]]="X",TabellaBLENDING[[#This Row],[GIO]]="X",TabellaBLENDING[[#This Row],[VEN]]="X",),"X","")</f>
        <v/>
      </c>
      <c r="D172" s="26" t="s">
        <v>3313</v>
      </c>
      <c r="E172" s="26" t="s">
        <v>3648</v>
      </c>
      <c r="F172" s="26" t="s">
        <v>3313</v>
      </c>
      <c r="G172" s="26" t="s">
        <v>3649</v>
      </c>
      <c r="H172" s="27"/>
      <c r="I172" s="27"/>
      <c r="J172" s="27"/>
      <c r="K172" s="27"/>
      <c r="L172" s="27"/>
      <c r="M172" s="26" t="s">
        <v>631</v>
      </c>
      <c r="N172" s="26"/>
      <c r="O172" s="26"/>
      <c r="P172" s="26"/>
      <c r="Q172" s="26"/>
      <c r="R172" s="28">
        <v>45792</v>
      </c>
      <c r="S172" s="28" t="s">
        <v>686</v>
      </c>
      <c r="T17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2" s="90" t="str">
        <f t="shared" ca="1" si="7"/>
        <v/>
      </c>
    </row>
    <row r="173" spans="1:21" ht="30" hidden="1" x14ac:dyDescent="0.25">
      <c r="A173" s="24"/>
      <c r="B173" s="24" t="str">
        <f t="shared" si="8"/>
        <v>X</v>
      </c>
      <c r="C173" s="24" t="str">
        <f>IF(OR(TabellaBLENDING[[#This Row],[LUN]]="X",TabellaBLENDING[[#This Row],[MAR]]="X",TabellaBLENDING[[#This Row],[MER]]="X",TabellaBLENDING[[#This Row],[GIO]]="X",TabellaBLENDING[[#This Row],[VEN]]="X",),"X","")</f>
        <v/>
      </c>
      <c r="D173" s="26" t="s">
        <v>3313</v>
      </c>
      <c r="E173" s="26" t="s">
        <v>3650</v>
      </c>
      <c r="F173" s="26" t="s">
        <v>3313</v>
      </c>
      <c r="G173" s="26" t="s">
        <v>3651</v>
      </c>
      <c r="H173" s="27"/>
      <c r="I173" s="27"/>
      <c r="J173" s="27"/>
      <c r="K173" s="27"/>
      <c r="L173" s="27"/>
      <c r="M173" s="26" t="s">
        <v>631</v>
      </c>
      <c r="N173" s="26"/>
      <c r="O173" s="26"/>
      <c r="P173" s="26"/>
      <c r="Q173" s="26"/>
      <c r="R173" s="28"/>
      <c r="S173" s="28"/>
      <c r="T173"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3" s="90" t="str">
        <f t="shared" ca="1" si="7"/>
        <v/>
      </c>
    </row>
    <row r="174" spans="1:21" ht="30" hidden="1" x14ac:dyDescent="0.25">
      <c r="A174" s="24"/>
      <c r="B174" s="24" t="str">
        <f t="shared" si="8"/>
        <v>X</v>
      </c>
      <c r="C174" s="24" t="str">
        <f>IF(OR(TabellaBLENDING[[#This Row],[LUN]]="X",TabellaBLENDING[[#This Row],[MAR]]="X",TabellaBLENDING[[#This Row],[MER]]="X",TabellaBLENDING[[#This Row],[GIO]]="X",TabellaBLENDING[[#This Row],[VEN]]="X",),"X","")</f>
        <v/>
      </c>
      <c r="D174" s="26" t="s">
        <v>3313</v>
      </c>
      <c r="E174" s="26" t="s">
        <v>3652</v>
      </c>
      <c r="F174" s="26" t="s">
        <v>3313</v>
      </c>
      <c r="G174" s="26" t="s">
        <v>3653</v>
      </c>
      <c r="H174" s="27"/>
      <c r="I174" s="27"/>
      <c r="J174" s="27"/>
      <c r="K174" s="27"/>
      <c r="L174" s="27"/>
      <c r="M174" s="26" t="s">
        <v>631</v>
      </c>
      <c r="N174" s="26"/>
      <c r="O174" s="26"/>
      <c r="P174" s="26"/>
      <c r="Q174" s="26"/>
      <c r="R174" s="28"/>
      <c r="S174" s="28"/>
      <c r="T17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4" s="70" t="str">
        <f t="shared" ca="1" si="7"/>
        <v/>
      </c>
    </row>
    <row r="175" spans="1:21" ht="30" hidden="1" x14ac:dyDescent="0.25">
      <c r="A175" s="24"/>
      <c r="B175" s="24" t="str">
        <f t="shared" si="8"/>
        <v>X</v>
      </c>
      <c r="C175" s="24" t="str">
        <f>IF(OR(TabellaBLENDING[[#This Row],[LUN]]="X",TabellaBLENDING[[#This Row],[MAR]]="X",TabellaBLENDING[[#This Row],[MER]]="X",TabellaBLENDING[[#This Row],[GIO]]="X",TabellaBLENDING[[#This Row],[VEN]]="X",),"X","")</f>
        <v/>
      </c>
      <c r="D175" s="26" t="s">
        <v>3313</v>
      </c>
      <c r="E175" s="26" t="s">
        <v>3654</v>
      </c>
      <c r="F175" s="26" t="s">
        <v>3313</v>
      </c>
      <c r="G175" s="26" t="s">
        <v>3655</v>
      </c>
      <c r="H175" s="27"/>
      <c r="I175" s="27"/>
      <c r="J175" s="27"/>
      <c r="K175" s="27"/>
      <c r="L175" s="27"/>
      <c r="M175" s="26" t="s">
        <v>631</v>
      </c>
      <c r="N175" s="26"/>
      <c r="O175" s="26"/>
      <c r="P175" s="26"/>
      <c r="Q175" s="26"/>
      <c r="R175" s="28"/>
      <c r="S175" s="28"/>
      <c r="T17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5" s="70" t="str">
        <f t="shared" ca="1" si="7"/>
        <v/>
      </c>
    </row>
    <row r="176" spans="1:21" ht="30" hidden="1" x14ac:dyDescent="0.25">
      <c r="A176" s="24"/>
      <c r="B176" s="24" t="str">
        <f t="shared" si="8"/>
        <v>X</v>
      </c>
      <c r="C176" s="24" t="str">
        <f>IF(OR(TabellaBLENDING[[#This Row],[LUN]]="X",TabellaBLENDING[[#This Row],[MAR]]="X",TabellaBLENDING[[#This Row],[MER]]="X",TabellaBLENDING[[#This Row],[GIO]]="X",TabellaBLENDING[[#This Row],[VEN]]="X",),"X","")</f>
        <v/>
      </c>
      <c r="D176" s="26" t="s">
        <v>3313</v>
      </c>
      <c r="E176" s="26" t="s">
        <v>3656</v>
      </c>
      <c r="F176" s="26" t="s">
        <v>3313</v>
      </c>
      <c r="G176" s="26" t="s">
        <v>3657</v>
      </c>
      <c r="H176" s="27"/>
      <c r="I176" s="27"/>
      <c r="J176" s="27"/>
      <c r="K176" s="27"/>
      <c r="L176" s="27"/>
      <c r="M176" s="26" t="s">
        <v>631</v>
      </c>
      <c r="N176" s="26"/>
      <c r="O176" s="26"/>
      <c r="P176" s="26"/>
      <c r="Q176" s="26"/>
      <c r="R176" s="28"/>
      <c r="S176" s="28"/>
      <c r="T17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6" s="70" t="str">
        <f t="shared" ca="1" si="7"/>
        <v/>
      </c>
    </row>
    <row r="177" spans="1:21" ht="30" hidden="1" x14ac:dyDescent="0.25">
      <c r="A177" s="24"/>
      <c r="B177" s="24" t="str">
        <f t="shared" si="8"/>
        <v>X</v>
      </c>
      <c r="C177" s="24" t="str">
        <f>IF(OR(TabellaBLENDING[[#This Row],[LUN]]="X",TabellaBLENDING[[#This Row],[MAR]]="X",TabellaBLENDING[[#This Row],[MER]]="X",TabellaBLENDING[[#This Row],[GIO]]="X",TabellaBLENDING[[#This Row],[VEN]]="X",),"X","")</f>
        <v/>
      </c>
      <c r="D177" s="26" t="s">
        <v>3313</v>
      </c>
      <c r="E177" s="26" t="s">
        <v>3658</v>
      </c>
      <c r="F177" s="26" t="s">
        <v>3313</v>
      </c>
      <c r="G177" s="26" t="s">
        <v>3659</v>
      </c>
      <c r="H177" s="27"/>
      <c r="I177" s="27"/>
      <c r="J177" s="27"/>
      <c r="K177" s="27"/>
      <c r="L177" s="27"/>
      <c r="M177" s="26" t="s">
        <v>631</v>
      </c>
      <c r="N177" s="26"/>
      <c r="O177" s="26"/>
      <c r="P177" s="26"/>
      <c r="Q177" s="26"/>
      <c r="R177" s="28"/>
      <c r="S177" s="28"/>
      <c r="T17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7" s="70" t="str">
        <f t="shared" ca="1" si="7"/>
        <v/>
      </c>
    </row>
    <row r="178" spans="1:21" ht="23.25" hidden="1" x14ac:dyDescent="0.25">
      <c r="A178" s="24"/>
      <c r="B178" s="24"/>
      <c r="C178" s="24" t="str">
        <f>IF(OR(TabellaBLENDING[[#This Row],[LUN]]="X",TabellaBLENDING[[#This Row],[MAR]]="X",TabellaBLENDING[[#This Row],[MER]]="X",TabellaBLENDING[[#This Row],[GIO]]="X",TabellaBLENDING[[#This Row],[VEN]]="X",),"X","")</f>
        <v/>
      </c>
      <c r="D178" s="26" t="s">
        <v>3313</v>
      </c>
      <c r="E178" s="26" t="s">
        <v>3660</v>
      </c>
      <c r="F178" s="26" t="s">
        <v>3513</v>
      </c>
      <c r="G178" s="26" t="s">
        <v>3661</v>
      </c>
      <c r="H178" s="27"/>
      <c r="I178" s="27"/>
      <c r="J178" s="27"/>
      <c r="K178" s="27"/>
      <c r="L178" s="27"/>
      <c r="M178" s="26" t="s">
        <v>631</v>
      </c>
      <c r="N178" s="26"/>
      <c r="O178" s="26"/>
      <c r="P178" s="26"/>
      <c r="Q178" s="26"/>
      <c r="R178" s="28"/>
      <c r="S178" s="28"/>
      <c r="T17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8" s="104" t="str">
        <f t="shared" ca="1" si="7"/>
        <v/>
      </c>
    </row>
    <row r="179" spans="1:21" ht="23.25" hidden="1" x14ac:dyDescent="0.25">
      <c r="A179" s="24"/>
      <c r="B179" s="24"/>
      <c r="C179" s="24" t="str">
        <f>IF(OR(TabellaBLENDING[[#This Row],[LUN]]="X",TabellaBLENDING[[#This Row],[MAR]]="X",TabellaBLENDING[[#This Row],[MER]]="X",TabellaBLENDING[[#This Row],[GIO]]="X",TabellaBLENDING[[#This Row],[VEN]]="X",),"X","")</f>
        <v/>
      </c>
      <c r="D179" s="26" t="s">
        <v>3313</v>
      </c>
      <c r="E179" s="26" t="s">
        <v>3662</v>
      </c>
      <c r="F179" s="26">
        <v>6000</v>
      </c>
      <c r="G179" s="26" t="s">
        <v>3663</v>
      </c>
      <c r="H179" s="27"/>
      <c r="I179" s="27"/>
      <c r="J179" s="27"/>
      <c r="K179" s="27"/>
      <c r="L179" s="27"/>
      <c r="M179" s="26" t="s">
        <v>631</v>
      </c>
      <c r="N179" s="26"/>
      <c r="O179" s="26"/>
      <c r="P179" s="26"/>
      <c r="Q179" s="26"/>
      <c r="R179" s="28"/>
      <c r="S179" s="28"/>
      <c r="T17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9" s="104" t="str">
        <f t="shared" ca="1" si="7"/>
        <v/>
      </c>
    </row>
    <row r="180" spans="1:21" ht="23.25" hidden="1" x14ac:dyDescent="0.25">
      <c r="A180" s="24"/>
      <c r="B180" s="24"/>
      <c r="C180" s="24" t="str">
        <f>IF(OR(TabellaBLENDING[[#This Row],[LUN]]="X",TabellaBLENDING[[#This Row],[MAR]]="X",TabellaBLENDING[[#This Row],[MER]]="X",TabellaBLENDING[[#This Row],[GIO]]="X",TabellaBLENDING[[#This Row],[VEN]]="X",),"X","")</f>
        <v/>
      </c>
      <c r="D180" s="26" t="s">
        <v>3313</v>
      </c>
      <c r="E180" s="26" t="s">
        <v>3664</v>
      </c>
      <c r="F180" s="26">
        <v>6200</v>
      </c>
      <c r="G180" s="26" t="s">
        <v>3665</v>
      </c>
      <c r="H180" s="27"/>
      <c r="I180" s="27"/>
      <c r="J180" s="27"/>
      <c r="K180" s="27"/>
      <c r="L180" s="27"/>
      <c r="M180" s="26" t="s">
        <v>631</v>
      </c>
      <c r="N180" s="26"/>
      <c r="O180" s="26"/>
      <c r="P180" s="26"/>
      <c r="Q180" s="26"/>
      <c r="R180" s="28"/>
      <c r="S180" s="28"/>
      <c r="T18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0" s="104" t="str">
        <f t="shared" ca="1" si="7"/>
        <v/>
      </c>
    </row>
    <row r="181" spans="1:21" ht="23.25" hidden="1" x14ac:dyDescent="0.25">
      <c r="A181" s="24"/>
      <c r="B181" s="24"/>
      <c r="C181" s="24" t="str">
        <f>IF(OR(TabellaBLENDING[[#This Row],[LUN]]="X",TabellaBLENDING[[#This Row],[MAR]]="X",TabellaBLENDING[[#This Row],[MER]]="X",TabellaBLENDING[[#This Row],[GIO]]="X",TabellaBLENDING[[#This Row],[VEN]]="X",),"X","")</f>
        <v/>
      </c>
      <c r="D181" s="26" t="s">
        <v>3313</v>
      </c>
      <c r="E181" s="26" t="s">
        <v>3666</v>
      </c>
      <c r="F181" s="26" t="s">
        <v>3315</v>
      </c>
      <c r="G181" s="26" t="s">
        <v>3667</v>
      </c>
      <c r="H181" s="27"/>
      <c r="I181" s="27"/>
      <c r="J181" s="27"/>
      <c r="K181" s="27"/>
      <c r="L181" s="27"/>
      <c r="M181" s="26" t="s">
        <v>631</v>
      </c>
      <c r="N181" s="26"/>
      <c r="O181" s="26"/>
      <c r="P181" s="26"/>
      <c r="Q181" s="26"/>
      <c r="R181" s="28"/>
      <c r="S181" s="28"/>
      <c r="T18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1" s="104" t="str">
        <f t="shared" ca="1" si="7"/>
        <v/>
      </c>
    </row>
    <row r="182" spans="1:21" ht="23.25" hidden="1" x14ac:dyDescent="0.25">
      <c r="A182" s="24"/>
      <c r="B182" s="24"/>
      <c r="C182" s="24" t="str">
        <f>IF(OR(TabellaBLENDING[[#This Row],[LUN]]="X",TabellaBLENDING[[#This Row],[MAR]]="X",TabellaBLENDING[[#This Row],[MER]]="X",TabellaBLENDING[[#This Row],[GIO]]="X",TabellaBLENDING[[#This Row],[VEN]]="X",),"X","")</f>
        <v/>
      </c>
      <c r="D182" s="26" t="s">
        <v>3313</v>
      </c>
      <c r="E182" s="26" t="s">
        <v>3668</v>
      </c>
      <c r="F182" s="26">
        <v>6500</v>
      </c>
      <c r="G182" s="26" t="s">
        <v>3669</v>
      </c>
      <c r="H182" s="27"/>
      <c r="I182" s="27"/>
      <c r="J182" s="27"/>
      <c r="K182" s="27"/>
      <c r="L182" s="27"/>
      <c r="M182" s="26" t="s">
        <v>631</v>
      </c>
      <c r="N182" s="26"/>
      <c r="O182" s="26"/>
      <c r="P182" s="26"/>
      <c r="Q182" s="26"/>
      <c r="R182" s="28"/>
      <c r="S182" s="28"/>
      <c r="T18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2" s="104" t="str">
        <f t="shared" ca="1" si="7"/>
        <v/>
      </c>
    </row>
    <row r="183" spans="1:21" ht="30" hidden="1" x14ac:dyDescent="0.25">
      <c r="A183" s="24"/>
      <c r="B183" s="24"/>
      <c r="C183" s="24" t="str">
        <f>IF(OR(TabellaBLENDING[[#This Row],[LUN]]="X",TabellaBLENDING[[#This Row],[MAR]]="X",TabellaBLENDING[[#This Row],[MER]]="X",TabellaBLENDING[[#This Row],[GIO]]="X",TabellaBLENDING[[#This Row],[VEN]]="X",),"X","")</f>
        <v/>
      </c>
      <c r="D183" s="26" t="s">
        <v>3313</v>
      </c>
      <c r="E183" s="26" t="s">
        <v>3670</v>
      </c>
      <c r="F183" s="26">
        <v>6500</v>
      </c>
      <c r="G183" s="26" t="s">
        <v>3671</v>
      </c>
      <c r="H183" s="27"/>
      <c r="I183" s="27"/>
      <c r="J183" s="27"/>
      <c r="K183" s="27"/>
      <c r="L183" s="27"/>
      <c r="M183" s="26" t="s">
        <v>631</v>
      </c>
      <c r="N183" s="26"/>
      <c r="O183" s="26"/>
      <c r="P183" s="26"/>
      <c r="Q183" s="26"/>
      <c r="R183" s="28"/>
      <c r="S183" s="28"/>
      <c r="T18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3" s="104" t="str">
        <f t="shared" ca="1" si="7"/>
        <v>10226579</v>
      </c>
    </row>
    <row r="184" spans="1:21" ht="23.25" hidden="1" x14ac:dyDescent="0.25">
      <c r="A184" s="24"/>
      <c r="B184" s="24" t="str">
        <f>IF(OR(A184="x",A184="X"),"",IF(ISBLANK(A184),"X",""))</f>
        <v>X</v>
      </c>
      <c r="C184" s="24" t="str">
        <f>IF(OR(TabellaBLENDING[[#This Row],[LUN]]="X",TabellaBLENDING[[#This Row],[MAR]]="X",TabellaBLENDING[[#This Row],[MER]]="X",TabellaBLENDING[[#This Row],[GIO]]="X",TabellaBLENDING[[#This Row],[VEN]]="X",),"X","")</f>
        <v/>
      </c>
      <c r="D184" s="26" t="s">
        <v>3313</v>
      </c>
      <c r="E184" s="26" t="s">
        <v>3672</v>
      </c>
      <c r="F184" s="26" t="s">
        <v>3513</v>
      </c>
      <c r="G184" s="26" t="s">
        <v>3673</v>
      </c>
      <c r="H184" s="27"/>
      <c r="I184" s="27"/>
      <c r="J184" s="27"/>
      <c r="K184" s="27"/>
      <c r="L184" s="27"/>
      <c r="M184" s="26" t="s">
        <v>631</v>
      </c>
      <c r="N184" s="26"/>
      <c r="O184" s="26"/>
      <c r="P184" s="26"/>
      <c r="Q184" s="26"/>
      <c r="R184" s="28"/>
      <c r="S184" s="28"/>
      <c r="T18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4" s="70" t="str">
        <f t="shared" ca="1" si="7"/>
        <v/>
      </c>
    </row>
    <row r="185" spans="1:21" ht="30" hidden="1" x14ac:dyDescent="0.25">
      <c r="A185" s="24"/>
      <c r="B185" s="24"/>
      <c r="C185" s="24" t="str">
        <f>IF(OR(TabellaBLENDING[[#This Row],[LUN]]="X",TabellaBLENDING[[#This Row],[MAR]]="X",TabellaBLENDING[[#This Row],[MER]]="X",TabellaBLENDING[[#This Row],[GIO]]="X",TabellaBLENDING[[#This Row],[VEN]]="X",),"X","")</f>
        <v/>
      </c>
      <c r="D185" s="26" t="s">
        <v>3313</v>
      </c>
      <c r="E185" s="26" t="s">
        <v>3674</v>
      </c>
      <c r="F185" s="26">
        <v>6500</v>
      </c>
      <c r="G185" s="26" t="s">
        <v>3675</v>
      </c>
      <c r="H185" s="27"/>
      <c r="I185" s="27"/>
      <c r="J185" s="27"/>
      <c r="K185" s="27"/>
      <c r="L185" s="27"/>
      <c r="M185" s="26" t="s">
        <v>631</v>
      </c>
      <c r="N185" s="26"/>
      <c r="O185" s="26"/>
      <c r="P185" s="26"/>
      <c r="Q185" s="26"/>
      <c r="R185" s="28"/>
      <c r="S185" s="28"/>
      <c r="T18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5" s="104" t="str">
        <f t="shared" ca="1" si="7"/>
        <v/>
      </c>
    </row>
    <row r="186" spans="1:21" ht="23.25" hidden="1" x14ac:dyDescent="0.25">
      <c r="A186" s="24"/>
      <c r="B186" s="24"/>
      <c r="C186" s="24" t="str">
        <f>IF(OR(TabellaBLENDING[[#This Row],[LUN]]="X",TabellaBLENDING[[#This Row],[MAR]]="X",TabellaBLENDING[[#This Row],[MER]]="X",TabellaBLENDING[[#This Row],[GIO]]="X",TabellaBLENDING[[#This Row],[VEN]]="X",),"X","")</f>
        <v/>
      </c>
      <c r="D186" s="26" t="s">
        <v>3313</v>
      </c>
      <c r="E186" s="26" t="s">
        <v>3676</v>
      </c>
      <c r="F186" s="26" t="s">
        <v>3315</v>
      </c>
      <c r="G186" s="26" t="s">
        <v>3677</v>
      </c>
      <c r="H186" s="27"/>
      <c r="I186" s="27"/>
      <c r="J186" s="27"/>
      <c r="K186" s="27"/>
      <c r="L186" s="27"/>
      <c r="M186" s="26" t="s">
        <v>631</v>
      </c>
      <c r="N186" s="26"/>
      <c r="O186" s="26"/>
      <c r="P186" s="26"/>
      <c r="Q186" s="26"/>
      <c r="R186" s="28"/>
      <c r="S186" s="28"/>
      <c r="T18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6" s="104" t="str">
        <f t="shared" ca="1" si="7"/>
        <v/>
      </c>
    </row>
    <row r="187" spans="1:21" ht="30" hidden="1" x14ac:dyDescent="0.25">
      <c r="A187" s="24"/>
      <c r="B187" s="24"/>
      <c r="C187" s="24" t="str">
        <f>IF(OR(TabellaBLENDING[[#This Row],[LUN]]="X",TabellaBLENDING[[#This Row],[MAR]]="X",TabellaBLENDING[[#This Row],[MER]]="X",TabellaBLENDING[[#This Row],[GIO]]="X",TabellaBLENDING[[#This Row],[VEN]]="X",),"X","")</f>
        <v/>
      </c>
      <c r="D187" s="26" t="s">
        <v>3313</v>
      </c>
      <c r="E187" s="26" t="s">
        <v>3678</v>
      </c>
      <c r="F187" s="26" t="s">
        <v>3361</v>
      </c>
      <c r="G187" s="26" t="s">
        <v>3679</v>
      </c>
      <c r="H187" s="27"/>
      <c r="I187" s="27"/>
      <c r="J187" s="27"/>
      <c r="K187" s="27"/>
      <c r="L187" s="27"/>
      <c r="M187" s="26" t="s">
        <v>631</v>
      </c>
      <c r="N187" s="26"/>
      <c r="O187" s="26"/>
      <c r="P187" s="26"/>
      <c r="Q187" s="26"/>
      <c r="R187" s="28"/>
      <c r="S187" s="28"/>
      <c r="T18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7" s="90" t="str">
        <f t="shared" ca="1" si="7"/>
        <v/>
      </c>
    </row>
    <row r="188" spans="1:21" ht="30" hidden="1" x14ac:dyDescent="0.25">
      <c r="A188" s="24"/>
      <c r="B188" s="24" t="str">
        <f>IF(OR(A188="x",A188="X"),"",IF(ISBLANK(A188),"X",""))</f>
        <v>X</v>
      </c>
      <c r="C188" s="24" t="str">
        <f>IF(OR(TabellaBLENDING[[#This Row],[LUN]]="X",TabellaBLENDING[[#This Row],[MAR]]="X",TabellaBLENDING[[#This Row],[MER]]="X",TabellaBLENDING[[#This Row],[GIO]]="X",TabellaBLENDING[[#This Row],[VEN]]="X",),"X","")</f>
        <v/>
      </c>
      <c r="D188" s="26" t="s">
        <v>3313</v>
      </c>
      <c r="E188" s="26" t="s">
        <v>3680</v>
      </c>
      <c r="F188" s="26" t="s">
        <v>3313</v>
      </c>
      <c r="G188" s="26" t="s">
        <v>3681</v>
      </c>
      <c r="H188" s="27"/>
      <c r="I188" s="27"/>
      <c r="J188" s="27"/>
      <c r="K188" s="27"/>
      <c r="L188" s="27"/>
      <c r="M188" s="26" t="s">
        <v>631</v>
      </c>
      <c r="N188" s="26"/>
      <c r="O188" s="26"/>
      <c r="P188" s="26"/>
      <c r="Q188" s="26"/>
      <c r="R188" s="28"/>
      <c r="S188" s="28"/>
      <c r="T18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8" s="70" t="str">
        <f t="shared" ca="1" si="7"/>
        <v/>
      </c>
    </row>
    <row r="189" spans="1:21" ht="30" hidden="1" x14ac:dyDescent="0.25">
      <c r="A189" s="24"/>
      <c r="B189" s="24" t="str">
        <f>IF(OR(A189="x",A189="X"),"",IF(ISBLANK(A189),"X",""))</f>
        <v>X</v>
      </c>
      <c r="C189" s="24" t="str">
        <f>IF(OR(TabellaBLENDING[[#This Row],[LUN]]="X",TabellaBLENDING[[#This Row],[MAR]]="X",TabellaBLENDING[[#This Row],[MER]]="X",TabellaBLENDING[[#This Row],[GIO]]="X",TabellaBLENDING[[#This Row],[VEN]]="X",),"X","")</f>
        <v/>
      </c>
      <c r="D189" s="26" t="s">
        <v>3313</v>
      </c>
      <c r="E189" s="26" t="s">
        <v>3682</v>
      </c>
      <c r="F189" s="26" t="s">
        <v>3313</v>
      </c>
      <c r="G189" s="26" t="s">
        <v>3683</v>
      </c>
      <c r="H189" s="27"/>
      <c r="I189" s="27"/>
      <c r="J189" s="27"/>
      <c r="K189" s="27"/>
      <c r="L189" s="27"/>
      <c r="M189" s="26" t="s">
        <v>631</v>
      </c>
      <c r="N189" s="26"/>
      <c r="O189" s="26"/>
      <c r="P189" s="26"/>
      <c r="Q189" s="26"/>
      <c r="R189" s="28"/>
      <c r="S189" s="28"/>
      <c r="T18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9" s="70" t="str">
        <f t="shared" ca="1" si="7"/>
        <v/>
      </c>
    </row>
    <row r="190" spans="1:21" ht="23.25" hidden="1" x14ac:dyDescent="0.25">
      <c r="A190" s="24"/>
      <c r="B190" s="24"/>
      <c r="C190" s="24" t="str">
        <f>IF(OR(TabellaBLENDING[[#This Row],[LUN]]="X",TabellaBLENDING[[#This Row],[MAR]]="X",TabellaBLENDING[[#This Row],[MER]]="X",TabellaBLENDING[[#This Row],[GIO]]="X",TabellaBLENDING[[#This Row],[VEN]]="X",),"X","")</f>
        <v/>
      </c>
      <c r="D190" s="26" t="s">
        <v>3313</v>
      </c>
      <c r="E190" s="26" t="s">
        <v>3684</v>
      </c>
      <c r="F190" s="26">
        <v>6000</v>
      </c>
      <c r="G190" s="26" t="s">
        <v>3685</v>
      </c>
      <c r="H190" s="27"/>
      <c r="I190" s="27"/>
      <c r="J190" s="27"/>
      <c r="K190" s="27"/>
      <c r="L190" s="27"/>
      <c r="M190" s="26" t="s">
        <v>631</v>
      </c>
      <c r="N190" s="26"/>
      <c r="O190" s="26"/>
      <c r="P190" s="26"/>
      <c r="Q190" s="26"/>
      <c r="R190" s="28"/>
      <c r="S190" s="28"/>
      <c r="T19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0" s="104" t="str">
        <f t="shared" ca="1" si="7"/>
        <v/>
      </c>
    </row>
    <row r="191" spans="1:21" ht="23.25" hidden="1" x14ac:dyDescent="0.25">
      <c r="A191" s="24"/>
      <c r="B191" s="24"/>
      <c r="C191" s="24" t="str">
        <f>IF(OR(TabellaBLENDING[[#This Row],[LUN]]="X",TabellaBLENDING[[#This Row],[MAR]]="X",TabellaBLENDING[[#This Row],[MER]]="X",TabellaBLENDING[[#This Row],[GIO]]="X",TabellaBLENDING[[#This Row],[VEN]]="X",),"X","")</f>
        <v/>
      </c>
      <c r="D191" s="26" t="s">
        <v>3313</v>
      </c>
      <c r="E191" s="26" t="s">
        <v>3686</v>
      </c>
      <c r="F191" s="26">
        <v>6500</v>
      </c>
      <c r="G191" s="26" t="s">
        <v>3687</v>
      </c>
      <c r="H191" s="27"/>
      <c r="I191" s="27"/>
      <c r="J191" s="27"/>
      <c r="K191" s="27"/>
      <c r="L191" s="27"/>
      <c r="M191" s="26" t="s">
        <v>631</v>
      </c>
      <c r="N191" s="26"/>
      <c r="O191" s="26"/>
      <c r="P191" s="26"/>
      <c r="Q191" s="26"/>
      <c r="R191" s="28"/>
      <c r="S191" s="28"/>
      <c r="T19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1" s="104" t="str">
        <f t="shared" ca="1" si="7"/>
        <v/>
      </c>
    </row>
    <row r="192" spans="1:21" ht="23.25" hidden="1" x14ac:dyDescent="0.25">
      <c r="A192" s="24"/>
      <c r="B192" s="24"/>
      <c r="C192" s="24" t="str">
        <f>IF(OR(TabellaBLENDING[[#This Row],[LUN]]="X",TabellaBLENDING[[#This Row],[MAR]]="X",TabellaBLENDING[[#This Row],[MER]]="X",TabellaBLENDING[[#This Row],[GIO]]="X",TabellaBLENDING[[#This Row],[VEN]]="X",),"X","")</f>
        <v/>
      </c>
      <c r="D192" s="26" t="s">
        <v>3313</v>
      </c>
      <c r="E192" s="26" t="s">
        <v>3688</v>
      </c>
      <c r="F192" s="26" t="s">
        <v>3315</v>
      </c>
      <c r="G192" s="26" t="s">
        <v>3689</v>
      </c>
      <c r="H192" s="27"/>
      <c r="I192" s="27"/>
      <c r="J192" s="27"/>
      <c r="K192" s="27"/>
      <c r="L192" s="27"/>
      <c r="M192" s="26" t="s">
        <v>631</v>
      </c>
      <c r="N192" s="26"/>
      <c r="O192" s="26"/>
      <c r="P192" s="26"/>
      <c r="Q192" s="26"/>
      <c r="R192" s="28"/>
      <c r="S192" s="28"/>
      <c r="T19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2" s="104" t="str">
        <f t="shared" ca="1" si="7"/>
        <v/>
      </c>
    </row>
    <row r="193" spans="1:21" ht="23.25" hidden="1" x14ac:dyDescent="0.25">
      <c r="A193" s="24"/>
      <c r="B193" s="24"/>
      <c r="C193" s="24" t="str">
        <f>IF(OR(TabellaBLENDING[[#This Row],[LUN]]="X",TabellaBLENDING[[#This Row],[MAR]]="X",TabellaBLENDING[[#This Row],[MER]]="X",TabellaBLENDING[[#This Row],[GIO]]="X",TabellaBLENDING[[#This Row],[VEN]]="X",),"X","")</f>
        <v/>
      </c>
      <c r="D193" s="26" t="s">
        <v>3313</v>
      </c>
      <c r="E193" s="26" t="s">
        <v>3690</v>
      </c>
      <c r="F193" s="26">
        <v>6000</v>
      </c>
      <c r="G193" s="26" t="s">
        <v>3691</v>
      </c>
      <c r="H193" s="27"/>
      <c r="I193" s="27"/>
      <c r="J193" s="27"/>
      <c r="K193" s="27"/>
      <c r="L193" s="27"/>
      <c r="M193" s="26" t="s">
        <v>631</v>
      </c>
      <c r="N193" s="26"/>
      <c r="O193" s="26"/>
      <c r="P193" s="26"/>
      <c r="Q193" s="26"/>
      <c r="R193" s="28"/>
      <c r="S193" s="28"/>
      <c r="T19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3" s="104" t="str">
        <f t="shared" ca="1" si="7"/>
        <v/>
      </c>
    </row>
    <row r="194" spans="1:21" ht="23.25" hidden="1" x14ac:dyDescent="0.25">
      <c r="A194" s="24"/>
      <c r="B194" s="24"/>
      <c r="C194" s="24" t="str">
        <f>IF(OR(TabellaBLENDING[[#This Row],[LUN]]="X",TabellaBLENDING[[#This Row],[MAR]]="X",TabellaBLENDING[[#This Row],[MER]]="X",TabellaBLENDING[[#This Row],[GIO]]="X",TabellaBLENDING[[#This Row],[VEN]]="X",),"X","")</f>
        <v/>
      </c>
      <c r="D194" s="26" t="s">
        <v>3313</v>
      </c>
      <c r="E194" s="26" t="s">
        <v>3692</v>
      </c>
      <c r="F194" s="26">
        <v>6500</v>
      </c>
      <c r="G194" s="26" t="s">
        <v>3693</v>
      </c>
      <c r="H194" s="27"/>
      <c r="I194" s="27"/>
      <c r="J194" s="27"/>
      <c r="K194" s="27"/>
      <c r="L194" s="27"/>
      <c r="M194" s="26" t="s">
        <v>631</v>
      </c>
      <c r="N194" s="26"/>
      <c r="O194" s="26"/>
      <c r="P194" s="26"/>
      <c r="Q194" s="26"/>
      <c r="R194" s="28"/>
      <c r="S194" s="28"/>
      <c r="T19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4" s="104" t="str">
        <f t="shared" ca="1" si="7"/>
        <v/>
      </c>
    </row>
    <row r="195" spans="1:21" ht="23.25" hidden="1" x14ac:dyDescent="0.25">
      <c r="A195" s="24"/>
      <c r="B195" s="24"/>
      <c r="C195" s="24" t="str">
        <f>IF(OR(TabellaBLENDING[[#This Row],[LUN]]="X",TabellaBLENDING[[#This Row],[MAR]]="X",TabellaBLENDING[[#This Row],[MER]]="X",TabellaBLENDING[[#This Row],[GIO]]="X",TabellaBLENDING[[#This Row],[VEN]]="X",),"X","")</f>
        <v/>
      </c>
      <c r="D195" s="26" t="s">
        <v>3313</v>
      </c>
      <c r="E195" s="26" t="s">
        <v>3694</v>
      </c>
      <c r="F195" s="26">
        <v>6000</v>
      </c>
      <c r="G195" s="26" t="s">
        <v>3695</v>
      </c>
      <c r="H195" s="27"/>
      <c r="I195" s="27"/>
      <c r="J195" s="27"/>
      <c r="K195" s="27"/>
      <c r="L195" s="27"/>
      <c r="M195" s="26" t="s">
        <v>631</v>
      </c>
      <c r="N195" s="26"/>
      <c r="O195" s="26"/>
      <c r="P195" s="26"/>
      <c r="Q195" s="26"/>
      <c r="R195" s="28"/>
      <c r="S195" s="28"/>
      <c r="T19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5" s="104" t="str">
        <f t="shared" ca="1" si="7"/>
        <v/>
      </c>
    </row>
    <row r="196" spans="1:21" ht="23.25" hidden="1" x14ac:dyDescent="0.25">
      <c r="A196" s="24"/>
      <c r="B196" s="24"/>
      <c r="C196" s="24" t="str">
        <f>IF(OR(TabellaBLENDING[[#This Row],[LUN]]="X",TabellaBLENDING[[#This Row],[MAR]]="X",TabellaBLENDING[[#This Row],[MER]]="X",TabellaBLENDING[[#This Row],[GIO]]="X",TabellaBLENDING[[#This Row],[VEN]]="X",),"X","")</f>
        <v/>
      </c>
      <c r="D196" s="26" t="s">
        <v>3313</v>
      </c>
      <c r="E196" s="26" t="s">
        <v>3696</v>
      </c>
      <c r="F196" s="26">
        <v>6000</v>
      </c>
      <c r="G196" s="26" t="s">
        <v>3697</v>
      </c>
      <c r="H196" s="27"/>
      <c r="I196" s="27"/>
      <c r="J196" s="27"/>
      <c r="K196" s="27"/>
      <c r="L196" s="27"/>
      <c r="M196" s="26" t="s">
        <v>631</v>
      </c>
      <c r="N196" s="26"/>
      <c r="O196" s="26"/>
      <c r="P196" s="26"/>
      <c r="Q196" s="26"/>
      <c r="R196" s="28"/>
      <c r="S196" s="28"/>
      <c r="T19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6" s="104" t="str">
        <f t="shared" ca="1" si="7"/>
        <v/>
      </c>
    </row>
    <row r="197" spans="1:21" ht="23.25" hidden="1" x14ac:dyDescent="0.25">
      <c r="A197" s="24"/>
      <c r="B197" s="24"/>
      <c r="C197" s="24" t="str">
        <f>IF(OR(TabellaBLENDING[[#This Row],[LUN]]="X",TabellaBLENDING[[#This Row],[MAR]]="X",TabellaBLENDING[[#This Row],[MER]]="X",TabellaBLENDING[[#This Row],[GIO]]="X",TabellaBLENDING[[#This Row],[VEN]]="X",),"X","")</f>
        <v/>
      </c>
      <c r="D197" s="26" t="s">
        <v>3313</v>
      </c>
      <c r="E197" s="26" t="s">
        <v>3698</v>
      </c>
      <c r="F197" s="26" t="s">
        <v>3315</v>
      </c>
      <c r="G197" s="26" t="s">
        <v>3699</v>
      </c>
      <c r="H197" s="27"/>
      <c r="I197" s="27"/>
      <c r="J197" s="27"/>
      <c r="K197" s="27"/>
      <c r="L197" s="27"/>
      <c r="M197" s="26" t="s">
        <v>631</v>
      </c>
      <c r="N197" s="26"/>
      <c r="O197" s="26"/>
      <c r="P197" s="26"/>
      <c r="Q197" s="26"/>
      <c r="R197" s="28"/>
      <c r="S197" s="28"/>
      <c r="T19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7" s="103"/>
    </row>
    <row r="198" spans="1:21" ht="30" hidden="1" x14ac:dyDescent="0.25">
      <c r="A198" s="24"/>
      <c r="B198" s="24"/>
      <c r="C198" s="24" t="str">
        <f>IF(OR(TabellaBLENDING[[#This Row],[LUN]]="X",TabellaBLENDING[[#This Row],[MAR]]="X",TabellaBLENDING[[#This Row],[MER]]="X",TabellaBLENDING[[#This Row],[GIO]]="X",TabellaBLENDING[[#This Row],[VEN]]="X",),"X","")</f>
        <v/>
      </c>
      <c r="D198" s="26" t="s">
        <v>3313</v>
      </c>
      <c r="E198" s="26" t="s">
        <v>3700</v>
      </c>
      <c r="F198" s="26" t="s">
        <v>3513</v>
      </c>
      <c r="G198" s="26" t="s">
        <v>3701</v>
      </c>
      <c r="H198" s="27"/>
      <c r="I198" s="27"/>
      <c r="J198" s="27"/>
      <c r="K198" s="27"/>
      <c r="L198" s="27"/>
      <c r="M198" s="26" t="s">
        <v>631</v>
      </c>
      <c r="N198" s="26"/>
      <c r="O198" s="26"/>
      <c r="P198" s="26"/>
      <c r="Q198" s="26"/>
      <c r="R198" s="28"/>
      <c r="S198" s="28"/>
      <c r="T19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8" s="103"/>
    </row>
    <row r="199" spans="1:21" ht="23.25" hidden="1" x14ac:dyDescent="0.25">
      <c r="A199" s="24"/>
      <c r="B199" s="24"/>
      <c r="C199" s="24" t="str">
        <f>IF(OR(TabellaBLENDING[[#This Row],[LUN]]="X",TabellaBLENDING[[#This Row],[MAR]]="X",TabellaBLENDING[[#This Row],[MER]]="X",TabellaBLENDING[[#This Row],[GIO]]="X",TabellaBLENDING[[#This Row],[VEN]]="X",),"X","")</f>
        <v/>
      </c>
      <c r="D199" s="26" t="s">
        <v>3313</v>
      </c>
      <c r="E199" s="26" t="s">
        <v>3702</v>
      </c>
      <c r="F199" s="26">
        <v>6300</v>
      </c>
      <c r="G199" s="26" t="s">
        <v>3703</v>
      </c>
      <c r="H199" s="27"/>
      <c r="I199" s="27"/>
      <c r="J199" s="27"/>
      <c r="K199" s="27"/>
      <c r="L199" s="27"/>
      <c r="M199" s="26" t="s">
        <v>631</v>
      </c>
      <c r="N199" s="26"/>
      <c r="O199" s="26"/>
      <c r="P199" s="26"/>
      <c r="Q199" s="26"/>
      <c r="R199" s="28"/>
      <c r="S199" s="28"/>
      <c r="T19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9" s="103"/>
    </row>
    <row r="200" spans="1:21" ht="30" hidden="1" x14ac:dyDescent="0.25">
      <c r="A200" s="24"/>
      <c r="B200" s="24"/>
      <c r="C200" s="24" t="str">
        <f>IF(OR(TabellaBLENDING[[#This Row],[LUN]]="X",TabellaBLENDING[[#This Row],[MAR]]="X",TabellaBLENDING[[#This Row],[MER]]="X",TabellaBLENDING[[#This Row],[GIO]]="X",TabellaBLENDING[[#This Row],[VEN]]="X",),"X","")</f>
        <v/>
      </c>
      <c r="D200" s="26" t="s">
        <v>3313</v>
      </c>
      <c r="E200" s="26" t="s">
        <v>3704</v>
      </c>
      <c r="F200" s="26" t="s">
        <v>3617</v>
      </c>
      <c r="G200" s="26" t="s">
        <v>3705</v>
      </c>
      <c r="H200" s="27"/>
      <c r="I200" s="27"/>
      <c r="J200" s="27"/>
      <c r="K200" s="27"/>
      <c r="L200" s="27"/>
      <c r="M200" s="26" t="s">
        <v>631</v>
      </c>
      <c r="N200" s="26"/>
      <c r="O200" s="26"/>
      <c r="P200" s="26"/>
      <c r="Q200" s="26"/>
      <c r="R200" s="28"/>
      <c r="S200" s="28"/>
      <c r="T20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0" s="103"/>
    </row>
    <row r="201" spans="1:21" ht="30" hidden="1" x14ac:dyDescent="0.25">
      <c r="A201" s="24"/>
      <c r="B201" s="24"/>
      <c r="C201" s="24" t="str">
        <f>IF(OR(TabellaBLENDING[[#This Row],[LUN]]="X",TabellaBLENDING[[#This Row],[MAR]]="X",TabellaBLENDING[[#This Row],[MER]]="X",TabellaBLENDING[[#This Row],[GIO]]="X",TabellaBLENDING[[#This Row],[VEN]]="X",),"X","")</f>
        <v/>
      </c>
      <c r="D201" s="26" t="s">
        <v>3313</v>
      </c>
      <c r="E201" s="26" t="s">
        <v>3706</v>
      </c>
      <c r="F201" s="26" t="s">
        <v>3315</v>
      </c>
      <c r="G201" s="26" t="s">
        <v>3707</v>
      </c>
      <c r="H201" s="27"/>
      <c r="I201" s="27"/>
      <c r="J201" s="27"/>
      <c r="K201" s="27"/>
      <c r="L201" s="27"/>
      <c r="M201" s="26" t="s">
        <v>631</v>
      </c>
      <c r="N201" s="26"/>
      <c r="O201" s="26"/>
      <c r="P201" s="26"/>
      <c r="Q201" s="26"/>
      <c r="R201" s="28"/>
      <c r="S201" s="28"/>
      <c r="T20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1" s="103"/>
    </row>
    <row r="202" spans="1:21" ht="30" hidden="1" x14ac:dyDescent="0.25">
      <c r="A202" s="24"/>
      <c r="B202" s="24"/>
      <c r="C202" s="24" t="str">
        <f>IF(OR(TabellaBLENDING[[#This Row],[LUN]]="X",TabellaBLENDING[[#This Row],[MAR]]="X",TabellaBLENDING[[#This Row],[MER]]="X",TabellaBLENDING[[#This Row],[GIO]]="X",TabellaBLENDING[[#This Row],[VEN]]="X",),"X","")</f>
        <v/>
      </c>
      <c r="D202" s="26" t="s">
        <v>3313</v>
      </c>
      <c r="E202" s="26" t="s">
        <v>3708</v>
      </c>
      <c r="F202" s="26" t="s">
        <v>3315</v>
      </c>
      <c r="G202" s="26" t="s">
        <v>3709</v>
      </c>
      <c r="H202" s="27"/>
      <c r="I202" s="27"/>
      <c r="J202" s="27"/>
      <c r="K202" s="27"/>
      <c r="L202" s="27"/>
      <c r="M202" s="26" t="s">
        <v>631</v>
      </c>
      <c r="N202" s="26"/>
      <c r="O202" s="26"/>
      <c r="P202" s="26"/>
      <c r="Q202" s="26" t="s">
        <v>3710</v>
      </c>
      <c r="R202" s="28">
        <v>45888</v>
      </c>
      <c r="S202" s="28" t="s">
        <v>369</v>
      </c>
      <c r="T20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2" s="103"/>
    </row>
    <row r="203" spans="1:21" ht="30" hidden="1" x14ac:dyDescent="0.25">
      <c r="A203" s="24"/>
      <c r="B203" s="24"/>
      <c r="C203" s="24" t="str">
        <f>IF(OR(TabellaBLENDING[[#This Row],[LUN]]="X",TabellaBLENDING[[#This Row],[MAR]]="X",TabellaBLENDING[[#This Row],[MER]]="X",TabellaBLENDING[[#This Row],[GIO]]="X",TabellaBLENDING[[#This Row],[VEN]]="X",),"X","")</f>
        <v/>
      </c>
      <c r="D203" s="26" t="s">
        <v>3313</v>
      </c>
      <c r="E203" s="26" t="s">
        <v>3711</v>
      </c>
      <c r="F203" s="26" t="s">
        <v>3315</v>
      </c>
      <c r="G203" s="26" t="s">
        <v>3712</v>
      </c>
      <c r="H203" s="27"/>
      <c r="I203" s="27"/>
      <c r="J203" s="27"/>
      <c r="K203" s="27"/>
      <c r="L203" s="27"/>
      <c r="M203" s="26" t="s">
        <v>631</v>
      </c>
      <c r="N203" s="26"/>
      <c r="O203" s="26"/>
      <c r="P203" s="26"/>
      <c r="Q203" s="26"/>
      <c r="R203" s="28"/>
      <c r="S203" s="28"/>
      <c r="T20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3" s="103"/>
    </row>
    <row r="204" spans="1:21" ht="23.25" hidden="1" x14ac:dyDescent="0.25">
      <c r="A204" s="24"/>
      <c r="B204" s="24"/>
      <c r="C204" s="24" t="str">
        <f>IF(OR(TabellaBLENDING[[#This Row],[LUN]]="X",TabellaBLENDING[[#This Row],[MAR]]="X",TabellaBLENDING[[#This Row],[MER]]="X",TabellaBLENDING[[#This Row],[GIO]]="X",TabellaBLENDING[[#This Row],[VEN]]="X",),"X","")</f>
        <v/>
      </c>
      <c r="D204" s="26" t="s">
        <v>3313</v>
      </c>
      <c r="E204" s="26" t="s">
        <v>3713</v>
      </c>
      <c r="F204" s="26" t="s">
        <v>3315</v>
      </c>
      <c r="G204" s="26" t="s">
        <v>3714</v>
      </c>
      <c r="H204" s="27"/>
      <c r="I204" s="27"/>
      <c r="J204" s="27"/>
      <c r="K204" s="27"/>
      <c r="L204" s="27"/>
      <c r="M204" s="26" t="s">
        <v>631</v>
      </c>
      <c r="N204" s="26"/>
      <c r="O204" s="26"/>
      <c r="P204" s="26"/>
      <c r="Q204" s="26"/>
      <c r="R204" s="28"/>
      <c r="S204" s="28"/>
      <c r="T20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4" s="103"/>
    </row>
    <row r="205" spans="1:21" ht="30" hidden="1" x14ac:dyDescent="0.25">
      <c r="A205" s="24"/>
      <c r="B205" s="24"/>
      <c r="C205" s="24" t="str">
        <f>IF(OR(TabellaBLENDING[[#This Row],[LUN]]="X",TabellaBLENDING[[#This Row],[MAR]]="X",TabellaBLENDING[[#This Row],[MER]]="X",TabellaBLENDING[[#This Row],[GIO]]="X",TabellaBLENDING[[#This Row],[VEN]]="X",),"X","")</f>
        <v/>
      </c>
      <c r="D205" s="26" t="s">
        <v>3313</v>
      </c>
      <c r="E205" s="26" t="s">
        <v>3715</v>
      </c>
      <c r="F205" s="26" t="s">
        <v>3513</v>
      </c>
      <c r="G205" s="26" t="s">
        <v>3716</v>
      </c>
      <c r="H205" s="27"/>
      <c r="I205" s="27"/>
      <c r="J205" s="27"/>
      <c r="K205" s="27"/>
      <c r="L205" s="27"/>
      <c r="M205" s="26" t="s">
        <v>631</v>
      </c>
      <c r="N205" s="26"/>
      <c r="O205" s="26"/>
      <c r="P205" s="26"/>
      <c r="Q205" s="26"/>
      <c r="R205" s="28"/>
      <c r="S205" s="28"/>
      <c r="T20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5" s="103"/>
    </row>
    <row r="206" spans="1:21" ht="30" hidden="1" x14ac:dyDescent="0.25">
      <c r="A206" s="24"/>
      <c r="B206" s="24" t="str">
        <f>IF(OR(A206="x",A206="X"),"",IF(ISBLANK(A206),"X",""))</f>
        <v>X</v>
      </c>
      <c r="C206" s="24" t="str">
        <f>IF(OR(TabellaBLENDING[[#This Row],[LUN]]="X",TabellaBLENDING[[#This Row],[MAR]]="X",TabellaBLENDING[[#This Row],[MER]]="X",TabellaBLENDING[[#This Row],[GIO]]="X",TabellaBLENDING[[#This Row],[VEN]]="X",),"X","")</f>
        <v/>
      </c>
      <c r="D206" s="26" t="s">
        <v>3313</v>
      </c>
      <c r="E206" s="26" t="s">
        <v>3717</v>
      </c>
      <c r="F206" s="26" t="s">
        <v>3313</v>
      </c>
      <c r="G206" s="26" t="s">
        <v>3718</v>
      </c>
      <c r="H206" s="27"/>
      <c r="I206" s="27"/>
      <c r="J206" s="27"/>
      <c r="K206" s="27"/>
      <c r="L206" s="27"/>
      <c r="M206" s="26" t="s">
        <v>631</v>
      </c>
      <c r="N206" s="26"/>
      <c r="O206" s="26"/>
      <c r="P206" s="26"/>
      <c r="Q206" s="26"/>
      <c r="R206" s="28">
        <v>45894</v>
      </c>
      <c r="S206" s="28" t="s">
        <v>369</v>
      </c>
      <c r="T20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6" s="70" t="str">
        <f ca="1">IFERROR(MID(G206,_xlfn.AGGREGATE(15,6,(ROW(INDIRECT("1:"&amp;LEN(G206)-7)))/(ISNUMBER(--MID(G206,ROW(INDIRECT("1:"&amp;LEN(G206)-7)),8))),1),8),"")</f>
        <v/>
      </c>
    </row>
    <row r="207" spans="1:21" ht="30" hidden="1" x14ac:dyDescent="0.25">
      <c r="A207" s="24"/>
      <c r="B207" s="24" t="str">
        <f>IF(OR(A207="x",A207="X"),"",IF(ISBLANK(A207),"X",""))</f>
        <v>X</v>
      </c>
      <c r="C207" s="24" t="str">
        <f>IF(OR(TabellaBLENDING[[#This Row],[LUN]]="X",TabellaBLENDING[[#This Row],[MAR]]="X",TabellaBLENDING[[#This Row],[MER]]="X",TabellaBLENDING[[#This Row],[GIO]]="X",TabellaBLENDING[[#This Row],[VEN]]="X",),"X","")</f>
        <v/>
      </c>
      <c r="D207" s="26" t="s">
        <v>3313</v>
      </c>
      <c r="E207" s="26" t="s">
        <v>3719</v>
      </c>
      <c r="F207" s="26" t="s">
        <v>3313</v>
      </c>
      <c r="G207" s="26" t="s">
        <v>3720</v>
      </c>
      <c r="H207" s="27"/>
      <c r="I207" s="27"/>
      <c r="J207" s="27"/>
      <c r="K207" s="27"/>
      <c r="L207" s="27"/>
      <c r="M207" s="26" t="s">
        <v>631</v>
      </c>
      <c r="N207" s="26"/>
      <c r="O207" s="26"/>
      <c r="P207" s="26"/>
      <c r="Q207" s="26"/>
      <c r="R207" s="28"/>
      <c r="S207" s="28"/>
      <c r="T20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7" s="70" t="str">
        <f ca="1">IFERROR(MID(G207,_xlfn.AGGREGATE(15,6,(ROW(INDIRECT("1:"&amp;LEN(G207)-7)))/(ISNUMBER(--MID(G207,ROW(INDIRECT("1:"&amp;LEN(G207)-7)),8))),1),8),"")</f>
        <v/>
      </c>
    </row>
    <row r="208" spans="1:21" ht="30" hidden="1" x14ac:dyDescent="0.25">
      <c r="A208" s="24"/>
      <c r="B208" s="24" t="str">
        <f>IF(OR(A208="x",A208="X"),"",IF(ISBLANK(A208),"X",""))</f>
        <v>X</v>
      </c>
      <c r="C208" s="24" t="str">
        <f>IF(OR(TabellaBLENDING[[#This Row],[LUN]]="X",TabellaBLENDING[[#This Row],[MAR]]="X",TabellaBLENDING[[#This Row],[MER]]="X",TabellaBLENDING[[#This Row],[GIO]]="X",TabellaBLENDING[[#This Row],[VEN]]="X",),"X","")</f>
        <v/>
      </c>
      <c r="D208" s="26" t="s">
        <v>3313</v>
      </c>
      <c r="E208" s="26" t="s">
        <v>3721</v>
      </c>
      <c r="F208" s="26" t="s">
        <v>3313</v>
      </c>
      <c r="G208" s="26" t="s">
        <v>3722</v>
      </c>
      <c r="H208" s="27"/>
      <c r="I208" s="27"/>
      <c r="J208" s="27"/>
      <c r="K208" s="27"/>
      <c r="L208" s="27"/>
      <c r="M208" s="26" t="s">
        <v>631</v>
      </c>
      <c r="N208" s="26"/>
      <c r="O208" s="26"/>
      <c r="P208" s="26"/>
      <c r="Q208" s="26"/>
      <c r="R208" s="28"/>
      <c r="S208" s="28"/>
      <c r="T20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8" s="70" t="str">
        <f ca="1">IFERROR(MID(G208,_xlfn.AGGREGATE(15,6,(ROW(INDIRECT("1:"&amp;LEN(G208)-7)))/(ISNUMBER(--MID(G208,ROW(INDIRECT("1:"&amp;LEN(G208)-7)),8))),1),8),"")</f>
        <v/>
      </c>
    </row>
    <row r="209" spans="1:21" ht="23.25" hidden="1" x14ac:dyDescent="0.25">
      <c r="A209" s="24"/>
      <c r="B209" s="24"/>
      <c r="C209" s="24" t="str">
        <f>IF(OR(TabellaBLENDING[[#This Row],[LUN]]="X",TabellaBLENDING[[#This Row],[MAR]]="X",TabellaBLENDING[[#This Row],[MER]]="X",TabellaBLENDING[[#This Row],[GIO]]="X",TabellaBLENDING[[#This Row],[VEN]]="X",),"X","")</f>
        <v/>
      </c>
      <c r="D209" s="26" t="s">
        <v>3313</v>
      </c>
      <c r="E209" s="26" t="s">
        <v>3723</v>
      </c>
      <c r="F209" s="26" t="s">
        <v>3513</v>
      </c>
      <c r="G209" s="26" t="s">
        <v>3724</v>
      </c>
      <c r="H209" s="27"/>
      <c r="I209" s="27"/>
      <c r="J209" s="27"/>
      <c r="K209" s="27"/>
      <c r="L209" s="27"/>
      <c r="M209" s="26" t="s">
        <v>631</v>
      </c>
      <c r="N209" s="26"/>
      <c r="O209" s="26"/>
      <c r="P209" s="26"/>
      <c r="Q209" s="26"/>
      <c r="R209" s="28"/>
      <c r="S209" s="28"/>
      <c r="T20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9" s="103"/>
    </row>
    <row r="210" spans="1:21" ht="30" hidden="1" x14ac:dyDescent="0.25">
      <c r="A210" s="24"/>
      <c r="B210" s="24"/>
      <c r="C210" s="24" t="str">
        <f>IF(OR(TabellaBLENDING[[#This Row],[LUN]]="X",TabellaBLENDING[[#This Row],[MAR]]="X",TabellaBLENDING[[#This Row],[MER]]="X",TabellaBLENDING[[#This Row],[GIO]]="X",TabellaBLENDING[[#This Row],[VEN]]="X",),"X","")</f>
        <v/>
      </c>
      <c r="D210" s="26" t="s">
        <v>3313</v>
      </c>
      <c r="E210" s="26" t="s">
        <v>3725</v>
      </c>
      <c r="F210" s="26">
        <v>1300</v>
      </c>
      <c r="G210" s="26" t="s">
        <v>3726</v>
      </c>
      <c r="H210" s="27"/>
      <c r="I210" s="27"/>
      <c r="J210" s="27"/>
      <c r="K210" s="27"/>
      <c r="L210" s="27"/>
      <c r="M210" s="26" t="s">
        <v>631</v>
      </c>
      <c r="N210" s="26"/>
      <c r="O210" s="26"/>
      <c r="P210" s="26"/>
      <c r="Q210" s="26"/>
      <c r="R210" s="28"/>
      <c r="S210" s="28"/>
      <c r="T21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0" s="103"/>
    </row>
    <row r="211" spans="1:21" ht="30" hidden="1" x14ac:dyDescent="0.25">
      <c r="A211" s="24"/>
      <c r="B211" s="24"/>
      <c r="C211" s="24" t="str">
        <f>IF(OR(TabellaBLENDING[[#This Row],[LUN]]="X",TabellaBLENDING[[#This Row],[MAR]]="X",TabellaBLENDING[[#This Row],[MER]]="X",TabellaBLENDING[[#This Row],[GIO]]="X",TabellaBLENDING[[#This Row],[VEN]]="X",),"X","")</f>
        <v/>
      </c>
      <c r="D211" s="26" t="s">
        <v>3313</v>
      </c>
      <c r="E211" s="26" t="s">
        <v>3727</v>
      </c>
      <c r="F211" s="26">
        <v>1300</v>
      </c>
      <c r="G211" s="26" t="s">
        <v>3728</v>
      </c>
      <c r="H211" s="27"/>
      <c r="I211" s="27"/>
      <c r="J211" s="27"/>
      <c r="K211" s="27"/>
      <c r="L211" s="27"/>
      <c r="M211" s="26" t="s">
        <v>631</v>
      </c>
      <c r="N211" s="26"/>
      <c r="O211" s="26"/>
      <c r="P211" s="26"/>
      <c r="Q211" s="26"/>
      <c r="R211" s="28"/>
      <c r="S211" s="28"/>
      <c r="T21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1" s="103"/>
    </row>
    <row r="212" spans="1:21" ht="23.25" hidden="1" x14ac:dyDescent="0.25">
      <c r="A212" s="24"/>
      <c r="B212" s="24"/>
      <c r="C212" s="24" t="str">
        <f>IF(OR(TabellaBLENDING[[#This Row],[LUN]]="X",TabellaBLENDING[[#This Row],[MAR]]="X",TabellaBLENDING[[#This Row],[MER]]="X",TabellaBLENDING[[#This Row],[GIO]]="X",TabellaBLENDING[[#This Row],[VEN]]="X",),"X","")</f>
        <v/>
      </c>
      <c r="D212" s="26" t="s">
        <v>3313</v>
      </c>
      <c r="E212" s="26" t="s">
        <v>3729</v>
      </c>
      <c r="F212" s="26">
        <v>6200</v>
      </c>
      <c r="G212" s="26" t="s">
        <v>3730</v>
      </c>
      <c r="H212" s="27"/>
      <c r="I212" s="27"/>
      <c r="J212" s="27"/>
      <c r="K212" s="27"/>
      <c r="L212" s="27"/>
      <c r="M212" s="26" t="s">
        <v>631</v>
      </c>
      <c r="N212" s="26"/>
      <c r="O212" s="26"/>
      <c r="P212" s="26"/>
      <c r="Q212" s="26"/>
      <c r="R212" s="28"/>
      <c r="S212" s="28"/>
      <c r="T21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2" s="103"/>
    </row>
    <row r="213" spans="1:21" ht="45" hidden="1" x14ac:dyDescent="0.25">
      <c r="A213" s="24"/>
      <c r="B213" s="24"/>
      <c r="C213" s="24" t="str">
        <f>IF(OR(TabellaBLENDING[[#This Row],[LUN]]="X",TabellaBLENDING[[#This Row],[MAR]]="X",TabellaBLENDING[[#This Row],[MER]]="X",TabellaBLENDING[[#This Row],[GIO]]="X",TabellaBLENDING[[#This Row],[VEN]]="X",),"X","")</f>
        <v/>
      </c>
      <c r="D213" s="26" t="s">
        <v>3313</v>
      </c>
      <c r="E213" s="26" t="s">
        <v>3731</v>
      </c>
      <c r="F213" s="26">
        <v>6500</v>
      </c>
      <c r="G213" s="26" t="s">
        <v>3592</v>
      </c>
      <c r="H213" s="27"/>
      <c r="I213" s="27"/>
      <c r="J213" s="27"/>
      <c r="K213" s="27"/>
      <c r="L213" s="27"/>
      <c r="M213" s="26" t="s">
        <v>631</v>
      </c>
      <c r="N213" s="26"/>
      <c r="O213" s="26"/>
      <c r="P213" s="26"/>
      <c r="Q213" s="26" t="s">
        <v>3732</v>
      </c>
      <c r="R213" s="28">
        <v>45924</v>
      </c>
      <c r="S213" s="28" t="s">
        <v>35</v>
      </c>
      <c r="T21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3" s="103"/>
    </row>
    <row r="214" spans="1:21" ht="90" hidden="1" x14ac:dyDescent="0.25">
      <c r="A214" s="24"/>
      <c r="B214" s="24"/>
      <c r="C214" s="24" t="str">
        <f>IF(OR(TabellaBLENDING[[#This Row],[LUN]]="X",TabellaBLENDING[[#This Row],[MAR]]="X",TabellaBLENDING[[#This Row],[MER]]="X",TabellaBLENDING[[#This Row],[GIO]]="X",TabellaBLENDING[[#This Row],[VEN]]="X",),"X","")</f>
        <v/>
      </c>
      <c r="D214" s="26" t="s">
        <v>3313</v>
      </c>
      <c r="E214" s="26" t="s">
        <v>3733</v>
      </c>
      <c r="F214" s="26">
        <v>6200</v>
      </c>
      <c r="G214" s="26" t="s">
        <v>3734</v>
      </c>
      <c r="H214" s="27"/>
      <c r="I214" s="27"/>
      <c r="J214" s="27"/>
      <c r="K214" s="27"/>
      <c r="L214" s="27"/>
      <c r="M214" s="26" t="s">
        <v>631</v>
      </c>
      <c r="N214" s="26"/>
      <c r="O214" s="26"/>
      <c r="P214" s="26"/>
      <c r="Q214" s="26" t="s">
        <v>3735</v>
      </c>
      <c r="R214" s="28">
        <v>45924</v>
      </c>
      <c r="S214" s="28" t="s">
        <v>369</v>
      </c>
      <c r="T21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4" s="103"/>
    </row>
    <row r="215" spans="1:21" ht="23.25" hidden="1" x14ac:dyDescent="0.25">
      <c r="A215" s="24"/>
      <c r="B215" s="24"/>
      <c r="C215" s="24" t="str">
        <f>IF(OR(TabellaBLENDING[[#This Row],[LUN]]="X",TabellaBLENDING[[#This Row],[MAR]]="X",TabellaBLENDING[[#This Row],[MER]]="X",TabellaBLENDING[[#This Row],[GIO]]="X",TabellaBLENDING[[#This Row],[VEN]]="X",),"X","")</f>
        <v/>
      </c>
      <c r="D215" s="26" t="s">
        <v>3313</v>
      </c>
      <c r="E215" s="26" t="s">
        <v>3736</v>
      </c>
      <c r="F215" s="26">
        <v>6500</v>
      </c>
      <c r="G215" s="26" t="s">
        <v>3592</v>
      </c>
      <c r="H215" s="27"/>
      <c r="I215" s="27"/>
      <c r="J215" s="27"/>
      <c r="K215" s="27"/>
      <c r="L215" s="27"/>
      <c r="M215" s="26" t="s">
        <v>631</v>
      </c>
      <c r="N215" s="26"/>
      <c r="O215" s="26"/>
      <c r="P215" s="26"/>
      <c r="Q215" s="26"/>
      <c r="R215" s="28"/>
      <c r="S215" s="28"/>
      <c r="T21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5" s="103"/>
    </row>
    <row r="216" spans="1:21" ht="23.25" hidden="1" x14ac:dyDescent="0.25">
      <c r="A216" s="24"/>
      <c r="B216" s="24"/>
      <c r="C216" s="24" t="str">
        <f>IF(OR(TabellaBLENDING[[#This Row],[LUN]]="X",TabellaBLENDING[[#This Row],[MAR]]="X",TabellaBLENDING[[#This Row],[MER]]="X",TabellaBLENDING[[#This Row],[GIO]]="X",TabellaBLENDING[[#This Row],[VEN]]="X",),"X","")</f>
        <v/>
      </c>
      <c r="D216" s="26" t="s">
        <v>3313</v>
      </c>
      <c r="E216" s="26" t="s">
        <v>3737</v>
      </c>
      <c r="F216" s="26" t="s">
        <v>3513</v>
      </c>
      <c r="G216" s="26" t="s">
        <v>3738</v>
      </c>
      <c r="H216" s="27"/>
      <c r="I216" s="27"/>
      <c r="J216" s="27"/>
      <c r="K216" s="27"/>
      <c r="L216" s="27"/>
      <c r="M216" s="26" t="s">
        <v>631</v>
      </c>
      <c r="N216" s="26"/>
      <c r="O216" s="26"/>
      <c r="P216" s="26"/>
      <c r="Q216" s="26"/>
      <c r="R216" s="28"/>
      <c r="S216" s="28"/>
      <c r="T21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6" s="103"/>
    </row>
    <row r="217" spans="1:21" ht="23.25" hidden="1" x14ac:dyDescent="0.25">
      <c r="A217" s="24"/>
      <c r="B217" s="24"/>
      <c r="C217" s="24" t="str">
        <f>IF(OR(TabellaBLENDING[[#This Row],[LUN]]="X",TabellaBLENDING[[#This Row],[MAR]]="X",TabellaBLENDING[[#This Row],[MER]]="X",TabellaBLENDING[[#This Row],[GIO]]="X",TabellaBLENDING[[#This Row],[VEN]]="X",),"X","")</f>
        <v/>
      </c>
      <c r="D217" s="26" t="s">
        <v>3313</v>
      </c>
      <c r="E217" s="26" t="s">
        <v>3739</v>
      </c>
      <c r="F217" s="26">
        <v>6400</v>
      </c>
      <c r="G217" s="26" t="s">
        <v>3740</v>
      </c>
      <c r="H217" s="27"/>
      <c r="I217" s="27"/>
      <c r="J217" s="27"/>
      <c r="K217" s="27"/>
      <c r="L217" s="27"/>
      <c r="M217" s="26" t="s">
        <v>631</v>
      </c>
      <c r="N217" s="26"/>
      <c r="O217" s="26"/>
      <c r="P217" s="26"/>
      <c r="Q217" s="26"/>
      <c r="R217" s="28"/>
      <c r="S217" s="28"/>
      <c r="T21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7" s="103"/>
    </row>
    <row r="218" spans="1:21" ht="23.25" hidden="1" x14ac:dyDescent="0.25">
      <c r="A218" s="24"/>
      <c r="B218" s="24"/>
      <c r="C218" s="24" t="str">
        <f>IF(OR(TabellaBLENDING[[#This Row],[LUN]]="X",TabellaBLENDING[[#This Row],[MAR]]="X",TabellaBLENDING[[#This Row],[MER]]="X",TabellaBLENDING[[#This Row],[GIO]]="X",TabellaBLENDING[[#This Row],[VEN]]="X",),"X","")</f>
        <v/>
      </c>
      <c r="D218" s="26" t="s">
        <v>3313</v>
      </c>
      <c r="E218" s="26" t="s">
        <v>3741</v>
      </c>
      <c r="F218" s="26">
        <v>6500</v>
      </c>
      <c r="G218" s="26" t="s">
        <v>3742</v>
      </c>
      <c r="H218" s="27"/>
      <c r="I218" s="27"/>
      <c r="J218" s="27"/>
      <c r="K218" s="27"/>
      <c r="L218" s="27"/>
      <c r="M218" s="26" t="s">
        <v>631</v>
      </c>
      <c r="N218" s="26"/>
      <c r="O218" s="26"/>
      <c r="P218" s="26"/>
      <c r="Q218" s="26"/>
      <c r="R218" s="28"/>
      <c r="S218" s="28"/>
      <c r="T21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8" s="103"/>
    </row>
    <row r="219" spans="1:21" ht="23.25" hidden="1" x14ac:dyDescent="0.25">
      <c r="A219" s="24"/>
      <c r="B219" s="24"/>
      <c r="C219" s="24" t="str">
        <f>IF(OR(TabellaBLENDING[[#This Row],[LUN]]="X",TabellaBLENDING[[#This Row],[MAR]]="X",TabellaBLENDING[[#This Row],[MER]]="X",TabellaBLENDING[[#This Row],[GIO]]="X",TabellaBLENDING[[#This Row],[VEN]]="X",),"X","")</f>
        <v/>
      </c>
      <c r="D219" s="26" t="s">
        <v>3313</v>
      </c>
      <c r="E219" s="26" t="s">
        <v>3743</v>
      </c>
      <c r="F219" s="26">
        <v>6200</v>
      </c>
      <c r="G219" s="26" t="s">
        <v>3744</v>
      </c>
      <c r="H219" s="27"/>
      <c r="I219" s="27"/>
      <c r="J219" s="27"/>
      <c r="K219" s="27"/>
      <c r="L219" s="27"/>
      <c r="M219" s="26" t="s">
        <v>631</v>
      </c>
      <c r="N219" s="26"/>
      <c r="O219" s="26"/>
      <c r="P219" s="26"/>
      <c r="Q219" s="26"/>
      <c r="R219" s="28"/>
      <c r="S219" s="28"/>
      <c r="T21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9" s="103"/>
    </row>
    <row r="220" spans="1:21" ht="23.25" hidden="1" x14ac:dyDescent="0.25">
      <c r="A220" s="24"/>
      <c r="B220" s="24"/>
      <c r="C220" s="24" t="str">
        <f>IF(OR(TabellaBLENDING[[#This Row],[LUN]]="X",TabellaBLENDING[[#This Row],[MAR]]="X",TabellaBLENDING[[#This Row],[MER]]="X",TabellaBLENDING[[#This Row],[GIO]]="X",TabellaBLENDING[[#This Row],[VEN]]="X",),"X","")</f>
        <v/>
      </c>
      <c r="D220" s="26" t="s">
        <v>3313</v>
      </c>
      <c r="E220" s="26" t="s">
        <v>3745</v>
      </c>
      <c r="F220" s="26">
        <v>6500</v>
      </c>
      <c r="G220" s="26" t="s">
        <v>3746</v>
      </c>
      <c r="H220" s="27"/>
      <c r="I220" s="27"/>
      <c r="J220" s="27"/>
      <c r="K220" s="27"/>
      <c r="L220" s="27"/>
      <c r="M220" s="26" t="s">
        <v>631</v>
      </c>
      <c r="N220" s="26"/>
      <c r="O220" s="26"/>
      <c r="P220" s="26"/>
      <c r="Q220" s="26"/>
      <c r="R220" s="28"/>
      <c r="S220" s="28"/>
      <c r="T22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0" s="103"/>
    </row>
    <row r="221" spans="1:21" ht="23.25" hidden="1" x14ac:dyDescent="0.25">
      <c r="A221" s="24"/>
      <c r="B221" s="24"/>
      <c r="C221" s="24" t="str">
        <f>IF(OR(TabellaBLENDING[[#This Row],[LUN]]="X",TabellaBLENDING[[#This Row],[MAR]]="X",TabellaBLENDING[[#This Row],[MER]]="X",TabellaBLENDING[[#This Row],[GIO]]="X",TabellaBLENDING[[#This Row],[VEN]]="X",),"X","")</f>
        <v/>
      </c>
      <c r="D221" s="26" t="s">
        <v>3313</v>
      </c>
      <c r="E221" s="26" t="s">
        <v>3747</v>
      </c>
      <c r="F221" s="26" t="s">
        <v>3513</v>
      </c>
      <c r="G221" s="26" t="s">
        <v>3748</v>
      </c>
      <c r="H221" s="27"/>
      <c r="I221" s="27"/>
      <c r="J221" s="27"/>
      <c r="K221" s="27"/>
      <c r="L221" s="27"/>
      <c r="M221" s="26" t="s">
        <v>631</v>
      </c>
      <c r="N221" s="26"/>
      <c r="O221" s="26"/>
      <c r="P221" s="26"/>
      <c r="Q221" s="26"/>
      <c r="R221" s="28"/>
      <c r="S221" s="28"/>
      <c r="T22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1" s="103"/>
    </row>
    <row r="222" spans="1:21" ht="30" hidden="1" x14ac:dyDescent="0.25">
      <c r="A222" s="24"/>
      <c r="B222" s="24"/>
      <c r="C222" s="24" t="str">
        <f>IF(OR(TabellaBLENDING[[#This Row],[LUN]]="X",TabellaBLENDING[[#This Row],[MAR]]="X",TabellaBLENDING[[#This Row],[MER]]="X",TabellaBLENDING[[#This Row],[GIO]]="X",TabellaBLENDING[[#This Row],[VEN]]="X",),"X","")</f>
        <v/>
      </c>
      <c r="D222" s="26" t="s">
        <v>3313</v>
      </c>
      <c r="E222" s="26" t="s">
        <v>3749</v>
      </c>
      <c r="F222" s="26">
        <v>6300</v>
      </c>
      <c r="G222" s="26" t="s">
        <v>3750</v>
      </c>
      <c r="H222" s="27"/>
      <c r="I222" s="27"/>
      <c r="J222" s="27"/>
      <c r="K222" s="27"/>
      <c r="L222" s="27"/>
      <c r="M222" s="26" t="s">
        <v>631</v>
      </c>
      <c r="N222" s="26"/>
      <c r="O222" s="26"/>
      <c r="P222" s="26"/>
      <c r="Q222" s="26" t="s">
        <v>3751</v>
      </c>
      <c r="R222" s="28">
        <v>45945</v>
      </c>
      <c r="S222" s="28" t="s">
        <v>44</v>
      </c>
      <c r="T22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2" s="103"/>
    </row>
    <row r="223" spans="1:21" ht="23.25" hidden="1" x14ac:dyDescent="0.25">
      <c r="A223" s="24"/>
      <c r="B223" s="24"/>
      <c r="C223" s="24" t="str">
        <f>IF(OR(TabellaBLENDING[[#This Row],[LUN]]="X",TabellaBLENDING[[#This Row],[MAR]]="X",TabellaBLENDING[[#This Row],[MER]]="X",TabellaBLENDING[[#This Row],[GIO]]="X",TabellaBLENDING[[#This Row],[VEN]]="X",),"X","")</f>
        <v/>
      </c>
      <c r="D223" s="26" t="s">
        <v>3313</v>
      </c>
      <c r="E223" s="26" t="s">
        <v>3752</v>
      </c>
      <c r="F223" s="26">
        <v>1300</v>
      </c>
      <c r="G223" s="26" t="s">
        <v>3594</v>
      </c>
      <c r="H223" s="27"/>
      <c r="I223" s="27"/>
      <c r="J223" s="27"/>
      <c r="K223" s="27"/>
      <c r="L223" s="27"/>
      <c r="M223" s="26" t="s">
        <v>631</v>
      </c>
      <c r="N223" s="26"/>
      <c r="O223" s="26"/>
      <c r="P223" s="26"/>
      <c r="Q223" s="26"/>
      <c r="R223" s="28"/>
      <c r="S223" s="28"/>
      <c r="T22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3" s="69"/>
    </row>
    <row r="224" spans="1:21" ht="23.25" hidden="1" x14ac:dyDescent="0.25">
      <c r="A224" s="24"/>
      <c r="B224" s="24"/>
      <c r="C224" s="24" t="str">
        <f>IF(OR(TabellaBLENDING[[#This Row],[LUN]]="X",TabellaBLENDING[[#This Row],[MAR]]="X",TabellaBLENDING[[#This Row],[MER]]="X",TabellaBLENDING[[#This Row],[GIO]]="X",TabellaBLENDING[[#This Row],[VEN]]="X",),"X","")</f>
        <v/>
      </c>
      <c r="D224" s="26" t="s">
        <v>3313</v>
      </c>
      <c r="E224" s="26" t="s">
        <v>3753</v>
      </c>
      <c r="F224" s="26">
        <v>1300</v>
      </c>
      <c r="G224" s="26" t="s">
        <v>3594</v>
      </c>
      <c r="H224" s="27"/>
      <c r="I224" s="27"/>
      <c r="J224" s="27"/>
      <c r="K224" s="27"/>
      <c r="L224" s="27"/>
      <c r="M224" s="26" t="s">
        <v>631</v>
      </c>
      <c r="N224" s="26"/>
      <c r="O224" s="26"/>
      <c r="P224" s="26"/>
      <c r="Q224" s="26"/>
      <c r="R224" s="28"/>
      <c r="S224" s="28"/>
      <c r="T22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4" s="69"/>
    </row>
    <row r="225" spans="1:21" ht="23.25" hidden="1" x14ac:dyDescent="0.25">
      <c r="A225" s="24"/>
      <c r="B225" s="24"/>
      <c r="C225" s="24" t="str">
        <f>IF(OR(TabellaBLENDING[[#This Row],[LUN]]="X",TabellaBLENDING[[#This Row],[MAR]]="X",TabellaBLENDING[[#This Row],[MER]]="X",TabellaBLENDING[[#This Row],[GIO]]="X",TabellaBLENDING[[#This Row],[VEN]]="X",),"X","")</f>
        <v/>
      </c>
      <c r="D225" s="26" t="s">
        <v>3313</v>
      </c>
      <c r="E225" s="26" t="s">
        <v>3754</v>
      </c>
      <c r="F225" s="26">
        <v>6500</v>
      </c>
      <c r="G225" s="26" t="s">
        <v>3755</v>
      </c>
      <c r="H225" s="27"/>
      <c r="I225" s="27"/>
      <c r="J225" s="27"/>
      <c r="K225" s="27"/>
      <c r="L225" s="27"/>
      <c r="M225" s="26" t="s">
        <v>631</v>
      </c>
      <c r="N225" s="26"/>
      <c r="O225" s="26"/>
      <c r="P225" s="26"/>
      <c r="Q225" s="26"/>
      <c r="R225" s="28"/>
      <c r="S225" s="28"/>
      <c r="T22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5" s="69"/>
    </row>
    <row r="226" spans="1:21" ht="23.25" hidden="1" x14ac:dyDescent="0.25">
      <c r="A226" s="24"/>
      <c r="B226" s="24"/>
      <c r="C226" s="24" t="str">
        <f>IF(OR(TabellaBLENDING[[#This Row],[LUN]]="X",TabellaBLENDING[[#This Row],[MAR]]="X",TabellaBLENDING[[#This Row],[MER]]="X",TabellaBLENDING[[#This Row],[GIO]]="X",TabellaBLENDING[[#This Row],[VEN]]="X",),"X","")</f>
        <v/>
      </c>
      <c r="D226" s="26" t="s">
        <v>3313</v>
      </c>
      <c r="E226" s="26" t="s">
        <v>3756</v>
      </c>
      <c r="F226" s="26">
        <v>6300</v>
      </c>
      <c r="G226" s="26" t="s">
        <v>3757</v>
      </c>
      <c r="H226" s="27"/>
      <c r="I226" s="27"/>
      <c r="J226" s="27"/>
      <c r="K226" s="27"/>
      <c r="L226" s="27"/>
      <c r="M226" s="26" t="s">
        <v>631</v>
      </c>
      <c r="N226" s="26"/>
      <c r="O226" s="26"/>
      <c r="P226" s="26"/>
      <c r="Q226" s="26"/>
      <c r="R226" s="28">
        <v>45951</v>
      </c>
      <c r="S226" s="28" t="s">
        <v>369</v>
      </c>
      <c r="T22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6" s="69"/>
    </row>
    <row r="227" spans="1:21" ht="30" hidden="1" x14ac:dyDescent="0.25">
      <c r="A227" s="24"/>
      <c r="B227" s="24"/>
      <c r="C227" s="24" t="str">
        <f>IF(OR(TabellaBLENDING[[#This Row],[LUN]]="X",TabellaBLENDING[[#This Row],[MAR]]="X",TabellaBLENDING[[#This Row],[MER]]="X",TabellaBLENDING[[#This Row],[GIO]]="X",TabellaBLENDING[[#This Row],[VEN]]="X",),"X","")</f>
        <v/>
      </c>
      <c r="D227" s="26" t="s">
        <v>3313</v>
      </c>
      <c r="E227" s="26" t="s">
        <v>3758</v>
      </c>
      <c r="F227" s="26" t="s">
        <v>3513</v>
      </c>
      <c r="G227" s="26" t="s">
        <v>3759</v>
      </c>
      <c r="H227" s="27"/>
      <c r="I227" s="27"/>
      <c r="J227" s="27"/>
      <c r="K227" s="27"/>
      <c r="L227" s="27"/>
      <c r="M227" s="26" t="s">
        <v>631</v>
      </c>
      <c r="N227" s="26"/>
      <c r="O227" s="26"/>
      <c r="P227" s="26"/>
      <c r="Q227" s="26"/>
      <c r="R227" s="28"/>
      <c r="S227" s="28"/>
      <c r="T22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7" s="69"/>
    </row>
    <row r="228" spans="1:21" ht="23.25" hidden="1" x14ac:dyDescent="0.25">
      <c r="A228" s="24"/>
      <c r="B228" s="24"/>
      <c r="C228" s="24" t="str">
        <f>IF(OR(TabellaBLENDING[[#This Row],[LUN]]="X",TabellaBLENDING[[#This Row],[MAR]]="X",TabellaBLENDING[[#This Row],[MER]]="X",TabellaBLENDING[[#This Row],[GIO]]="X",TabellaBLENDING[[#This Row],[VEN]]="X",),"X","")</f>
        <v/>
      </c>
      <c r="D228" s="26" t="s">
        <v>3313</v>
      </c>
      <c r="E228" s="26" t="s">
        <v>3760</v>
      </c>
      <c r="F228" s="26">
        <v>6300</v>
      </c>
      <c r="G228" s="26" t="s">
        <v>3761</v>
      </c>
      <c r="H228" s="27"/>
      <c r="I228" s="27"/>
      <c r="J228" s="27"/>
      <c r="K228" s="27"/>
      <c r="L228" s="27"/>
      <c r="M228" s="26" t="s">
        <v>631</v>
      </c>
      <c r="N228" s="26"/>
      <c r="O228" s="26"/>
      <c r="P228" s="26"/>
      <c r="Q228" s="26" t="s">
        <v>3762</v>
      </c>
      <c r="R228" s="28">
        <v>45951</v>
      </c>
      <c r="S228" s="28" t="s">
        <v>369</v>
      </c>
      <c r="T22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8" s="69"/>
    </row>
    <row r="229" spans="1:21" ht="23.25" hidden="1" x14ac:dyDescent="0.25">
      <c r="A229" s="24"/>
      <c r="B229" s="24"/>
      <c r="C229" s="24" t="str">
        <f>IF(OR(TabellaBLENDING[[#This Row],[LUN]]="X",TabellaBLENDING[[#This Row],[MAR]]="X",TabellaBLENDING[[#This Row],[MER]]="X",TabellaBLENDING[[#This Row],[GIO]]="X",TabellaBLENDING[[#This Row],[VEN]]="X",),"X","")</f>
        <v/>
      </c>
      <c r="D229" s="26" t="s">
        <v>3313</v>
      </c>
      <c r="E229" s="26" t="s">
        <v>3763</v>
      </c>
      <c r="F229" s="26" t="s">
        <v>3513</v>
      </c>
      <c r="G229" s="26" t="s">
        <v>3764</v>
      </c>
      <c r="H229" s="27"/>
      <c r="I229" s="27"/>
      <c r="J229" s="27"/>
      <c r="K229" s="27"/>
      <c r="L229" s="27"/>
      <c r="M229" s="26" t="s">
        <v>631</v>
      </c>
      <c r="N229" s="26"/>
      <c r="O229" s="26"/>
      <c r="P229" s="26"/>
      <c r="Q229" s="26"/>
      <c r="R229" s="28"/>
      <c r="S229" s="28"/>
      <c r="T22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9" s="69"/>
    </row>
    <row r="230" spans="1:21" ht="23.25" hidden="1" x14ac:dyDescent="0.25">
      <c r="A230" s="24"/>
      <c r="B230" s="24"/>
      <c r="C230" s="24" t="str">
        <f>IF(OR(TabellaBLENDING[[#This Row],[LUN]]="X",TabellaBLENDING[[#This Row],[MAR]]="X",TabellaBLENDING[[#This Row],[MER]]="X",TabellaBLENDING[[#This Row],[GIO]]="X",TabellaBLENDING[[#This Row],[VEN]]="X",),"X","")</f>
        <v/>
      </c>
      <c r="D230" s="26" t="s">
        <v>3313</v>
      </c>
      <c r="E230" s="26" t="s">
        <v>3765</v>
      </c>
      <c r="F230" s="26" t="s">
        <v>3513</v>
      </c>
      <c r="G230" s="26" t="s">
        <v>3766</v>
      </c>
      <c r="H230" s="27"/>
      <c r="I230" s="27"/>
      <c r="J230" s="27"/>
      <c r="K230" s="27"/>
      <c r="L230" s="27"/>
      <c r="M230" s="26" t="s">
        <v>631</v>
      </c>
      <c r="N230" s="26"/>
      <c r="O230" s="26"/>
      <c r="P230" s="26"/>
      <c r="Q230" s="26"/>
      <c r="R230" s="28"/>
      <c r="S230" s="28"/>
      <c r="T23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0" s="69"/>
    </row>
    <row r="231" spans="1:21" ht="23.25" hidden="1" x14ac:dyDescent="0.25">
      <c r="A231" s="24"/>
      <c r="B231" s="24"/>
      <c r="C231" s="24" t="str">
        <f>IF(OR(TabellaBLENDING[[#This Row],[LUN]]="X",TabellaBLENDING[[#This Row],[MAR]]="X",TabellaBLENDING[[#This Row],[MER]]="X",TabellaBLENDING[[#This Row],[GIO]]="X",TabellaBLENDING[[#This Row],[VEN]]="X",),"X","")</f>
        <v/>
      </c>
      <c r="D231" s="26" t="s">
        <v>3313</v>
      </c>
      <c r="E231" s="26" t="s">
        <v>3767</v>
      </c>
      <c r="F231" s="26" t="s">
        <v>3567</v>
      </c>
      <c r="G231" s="26" t="s">
        <v>3768</v>
      </c>
      <c r="H231" s="27"/>
      <c r="I231" s="27"/>
      <c r="J231" s="27"/>
      <c r="K231" s="27"/>
      <c r="L231" s="27"/>
      <c r="M231" s="26" t="s">
        <v>631</v>
      </c>
      <c r="N231" s="26"/>
      <c r="O231" s="26"/>
      <c r="P231" s="26"/>
      <c r="Q231" s="26"/>
      <c r="R231" s="28"/>
      <c r="S231" s="28"/>
      <c r="T23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1" s="54"/>
    </row>
    <row r="232" spans="1:21" ht="23.25" hidden="1" x14ac:dyDescent="0.25">
      <c r="A232" s="24"/>
      <c r="B232" s="24"/>
      <c r="C232" s="24" t="str">
        <f>IF(OR(TabellaBLENDING[[#This Row],[LUN]]="X",TabellaBLENDING[[#This Row],[MAR]]="X",TabellaBLENDING[[#This Row],[MER]]="X",TabellaBLENDING[[#This Row],[GIO]]="X",TabellaBLENDING[[#This Row],[VEN]]="X",),"X","")</f>
        <v/>
      </c>
      <c r="D232" s="26" t="s">
        <v>3313</v>
      </c>
      <c r="E232" s="26" t="s">
        <v>3769</v>
      </c>
      <c r="F232" s="26" t="s">
        <v>3513</v>
      </c>
      <c r="G232" s="26" t="s">
        <v>3770</v>
      </c>
      <c r="H232" s="27"/>
      <c r="I232" s="27"/>
      <c r="J232" s="27"/>
      <c r="K232" s="27"/>
      <c r="L232" s="27"/>
      <c r="M232" s="26" t="s">
        <v>631</v>
      </c>
      <c r="N232" s="26"/>
      <c r="O232" s="26"/>
      <c r="P232" s="26"/>
      <c r="Q232" s="26"/>
      <c r="R232" s="28"/>
      <c r="S232" s="28"/>
      <c r="T23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2" s="54"/>
    </row>
    <row r="233" spans="1:21" ht="23.25" hidden="1" x14ac:dyDescent="0.25">
      <c r="A233" s="24"/>
      <c r="B233" s="24"/>
      <c r="C233" s="24" t="str">
        <f>IF(OR(TabellaBLENDING[[#This Row],[LUN]]="X",TabellaBLENDING[[#This Row],[MAR]]="X",TabellaBLENDING[[#This Row],[MER]]="X",TabellaBLENDING[[#This Row],[GIO]]="X",TabellaBLENDING[[#This Row],[VEN]]="X",),"X","")</f>
        <v/>
      </c>
      <c r="D233" s="26" t="s">
        <v>3313</v>
      </c>
      <c r="E233" s="26" t="s">
        <v>3771</v>
      </c>
      <c r="F233" s="26">
        <v>9000</v>
      </c>
      <c r="G233" s="26" t="s">
        <v>3772</v>
      </c>
      <c r="H233" s="27"/>
      <c r="I233" s="27"/>
      <c r="J233" s="27"/>
      <c r="K233" s="27"/>
      <c r="L233" s="27"/>
      <c r="M233" s="26" t="s">
        <v>631</v>
      </c>
      <c r="N233" s="26"/>
      <c r="O233" s="26"/>
      <c r="P233" s="26"/>
      <c r="Q233" s="26"/>
      <c r="R233" s="28">
        <v>45951</v>
      </c>
      <c r="S233" s="28" t="s">
        <v>157</v>
      </c>
      <c r="T23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3" s="69"/>
    </row>
    <row r="234" spans="1:21" ht="30" hidden="1" x14ac:dyDescent="0.25">
      <c r="A234" s="24"/>
      <c r="B234" s="24"/>
      <c r="C234" s="24" t="str">
        <f>IF(OR(TabellaBLENDING[[#This Row],[LUN]]="X",TabellaBLENDING[[#This Row],[MAR]]="X",TabellaBLENDING[[#This Row],[MER]]="X",TabellaBLENDING[[#This Row],[GIO]]="X",TabellaBLENDING[[#This Row],[VEN]]="X",),"X","")</f>
        <v/>
      </c>
      <c r="D234" s="26" t="s">
        <v>3313</v>
      </c>
      <c r="E234" s="26" t="s">
        <v>3773</v>
      </c>
      <c r="F234" s="26" t="s">
        <v>3567</v>
      </c>
      <c r="G234" s="26" t="s">
        <v>3774</v>
      </c>
      <c r="H234" s="27"/>
      <c r="I234" s="27"/>
      <c r="J234" s="27"/>
      <c r="K234" s="27"/>
      <c r="L234" s="27"/>
      <c r="M234" s="26" t="s">
        <v>631</v>
      </c>
      <c r="N234" s="26"/>
      <c r="O234" s="26"/>
      <c r="P234" s="26"/>
      <c r="Q234" s="26"/>
      <c r="R234" s="28"/>
      <c r="S234" s="28"/>
      <c r="T23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4" s="54"/>
    </row>
    <row r="235" spans="1:21" ht="23.25" hidden="1" x14ac:dyDescent="0.25">
      <c r="A235" s="24"/>
      <c r="B235" s="24"/>
      <c r="C235" s="24" t="str">
        <f>IF(OR(TabellaBLENDING[[#This Row],[LUN]]="X",TabellaBLENDING[[#This Row],[MAR]]="X",TabellaBLENDING[[#This Row],[MER]]="X",TabellaBLENDING[[#This Row],[GIO]]="X",TabellaBLENDING[[#This Row],[VEN]]="X",),"X","")</f>
        <v/>
      </c>
      <c r="D235" s="26" t="s">
        <v>3313</v>
      </c>
      <c r="E235" s="26" t="s">
        <v>3775</v>
      </c>
      <c r="F235" s="26" t="s">
        <v>3567</v>
      </c>
      <c r="G235" s="26" t="s">
        <v>3368</v>
      </c>
      <c r="H235" s="27"/>
      <c r="I235" s="27"/>
      <c r="J235" s="27"/>
      <c r="K235" s="27"/>
      <c r="L235" s="27"/>
      <c r="M235" s="26" t="s">
        <v>631</v>
      </c>
      <c r="N235" s="26"/>
      <c r="O235" s="26"/>
      <c r="P235" s="26"/>
      <c r="Q235" s="26"/>
      <c r="R235" s="28"/>
      <c r="S235" s="28"/>
      <c r="T23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5" s="54"/>
    </row>
    <row r="236" spans="1:21" ht="30" hidden="1" x14ac:dyDescent="0.25">
      <c r="A236" s="24"/>
      <c r="B236" s="24"/>
      <c r="C236" s="24" t="str">
        <f>IF(OR(TabellaBLENDING[[#This Row],[LUN]]="X",TabellaBLENDING[[#This Row],[MAR]]="X",TabellaBLENDING[[#This Row],[MER]]="X",TabellaBLENDING[[#This Row],[GIO]]="X",TabellaBLENDING[[#This Row],[VEN]]="X",),"X","")</f>
        <v/>
      </c>
      <c r="D236" s="26" t="s">
        <v>3313</v>
      </c>
      <c r="E236" s="26" t="s">
        <v>3776</v>
      </c>
      <c r="F236" s="26">
        <v>6400</v>
      </c>
      <c r="G236" s="26" t="s">
        <v>3777</v>
      </c>
      <c r="H236" s="27"/>
      <c r="I236" s="27"/>
      <c r="J236" s="27"/>
      <c r="K236" s="27"/>
      <c r="L236" s="27"/>
      <c r="M236" s="26" t="s">
        <v>631</v>
      </c>
      <c r="N236" s="26"/>
      <c r="O236" s="26"/>
      <c r="P236" s="26"/>
      <c r="Q236" s="26"/>
      <c r="R236" s="28"/>
      <c r="S236" s="28"/>
      <c r="T23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6" s="54"/>
    </row>
    <row r="237" spans="1:21" ht="30" hidden="1" x14ac:dyDescent="0.25">
      <c r="A237" s="24"/>
      <c r="B237" s="24"/>
      <c r="C237" s="24" t="str">
        <f>IF(OR(TabellaBLENDING[[#This Row],[LUN]]="X",TabellaBLENDING[[#This Row],[MAR]]="X",TabellaBLENDING[[#This Row],[MER]]="X",TabellaBLENDING[[#This Row],[GIO]]="X",TabellaBLENDING[[#This Row],[VEN]]="X",),"X","")</f>
        <v/>
      </c>
      <c r="D237" s="26" t="s">
        <v>3313</v>
      </c>
      <c r="E237" s="26" t="s">
        <v>3778</v>
      </c>
      <c r="F237" s="26" t="s">
        <v>3513</v>
      </c>
      <c r="G237" s="26" t="s">
        <v>3779</v>
      </c>
      <c r="H237" s="27"/>
      <c r="I237" s="27"/>
      <c r="J237" s="27"/>
      <c r="K237" s="27"/>
      <c r="L237" s="27"/>
      <c r="M237" s="26" t="s">
        <v>631</v>
      </c>
      <c r="N237" s="26"/>
      <c r="O237" s="26"/>
      <c r="P237" s="26"/>
      <c r="Q237" s="26"/>
      <c r="R237" s="28"/>
      <c r="S237" s="28"/>
      <c r="T23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7" s="69"/>
    </row>
    <row r="238" spans="1:21" ht="23.25" hidden="1" x14ac:dyDescent="0.25">
      <c r="A238" s="24"/>
      <c r="B238" s="24"/>
      <c r="C238" s="24" t="str">
        <f>IF(OR(TabellaBLENDING[[#This Row],[LUN]]="X",TabellaBLENDING[[#This Row],[MAR]]="X",TabellaBLENDING[[#This Row],[MER]]="X",TabellaBLENDING[[#This Row],[GIO]]="X",TabellaBLENDING[[#This Row],[VEN]]="X",),"X","")</f>
        <v/>
      </c>
      <c r="D238" s="26" t="s">
        <v>3313</v>
      </c>
      <c r="E238" s="26" t="s">
        <v>3780</v>
      </c>
      <c r="F238" s="26">
        <v>6400</v>
      </c>
      <c r="G238" s="26" t="s">
        <v>3781</v>
      </c>
      <c r="H238" s="27"/>
      <c r="I238" s="27"/>
      <c r="J238" s="27"/>
      <c r="K238" s="27"/>
      <c r="L238" s="27"/>
      <c r="M238" s="26" t="s">
        <v>631</v>
      </c>
      <c r="N238" s="26"/>
      <c r="O238" s="26"/>
      <c r="P238" s="26"/>
      <c r="Q238" s="26"/>
      <c r="R238" s="28"/>
      <c r="S238" s="28"/>
      <c r="T23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8" s="54"/>
    </row>
    <row r="239" spans="1:21" ht="23.25" hidden="1" x14ac:dyDescent="0.25">
      <c r="A239" s="24"/>
      <c r="B239" s="24"/>
      <c r="C239" s="24" t="str">
        <f>IF(OR(TabellaBLENDING[[#This Row],[LUN]]="X",TabellaBLENDING[[#This Row],[MAR]]="X",TabellaBLENDING[[#This Row],[MER]]="X",TabellaBLENDING[[#This Row],[GIO]]="X",TabellaBLENDING[[#This Row],[VEN]]="X",),"X","")</f>
        <v/>
      </c>
      <c r="D239" s="26" t="s">
        <v>3313</v>
      </c>
      <c r="E239" s="26" t="s">
        <v>3782</v>
      </c>
      <c r="F239" s="26">
        <v>6200</v>
      </c>
      <c r="G239" s="26" t="s">
        <v>3783</v>
      </c>
      <c r="H239" s="27"/>
      <c r="I239" s="27"/>
      <c r="J239" s="27"/>
      <c r="K239" s="27"/>
      <c r="L239" s="27"/>
      <c r="M239" s="26" t="s">
        <v>631</v>
      </c>
      <c r="N239" s="26"/>
      <c r="O239" s="26"/>
      <c r="P239" s="26"/>
      <c r="Q239" s="26"/>
      <c r="R239" s="28"/>
      <c r="S239" s="28"/>
      <c r="T23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9" s="54"/>
    </row>
    <row r="240" spans="1:21" ht="23.25" hidden="1" x14ac:dyDescent="0.25">
      <c r="A240" s="24"/>
      <c r="B240" s="24"/>
      <c r="C240" s="24" t="str">
        <f>IF(OR(TabellaBLENDING[[#This Row],[LUN]]="X",TabellaBLENDING[[#This Row],[MAR]]="X",TabellaBLENDING[[#This Row],[MER]]="X",TabellaBLENDING[[#This Row],[GIO]]="X",TabellaBLENDING[[#This Row],[VEN]]="X",),"X","")</f>
        <v/>
      </c>
      <c r="D240" s="26" t="s">
        <v>3313</v>
      </c>
      <c r="E240" s="26" t="s">
        <v>3784</v>
      </c>
      <c r="F240" s="26">
        <v>6200</v>
      </c>
      <c r="G240" s="26" t="s">
        <v>3785</v>
      </c>
      <c r="H240" s="27"/>
      <c r="I240" s="27"/>
      <c r="J240" s="27"/>
      <c r="K240" s="27"/>
      <c r="L240" s="27"/>
      <c r="M240" s="26" t="s">
        <v>631</v>
      </c>
      <c r="N240" s="26"/>
      <c r="O240" s="26"/>
      <c r="P240" s="26"/>
      <c r="Q240" s="26"/>
      <c r="R240" s="28"/>
      <c r="S240" s="28"/>
      <c r="T24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0" s="54"/>
    </row>
    <row r="241" spans="1:21" ht="30" hidden="1" x14ac:dyDescent="0.25">
      <c r="A241" s="24"/>
      <c r="B241" s="24"/>
      <c r="C241" s="24" t="str">
        <f>IF(OR(TabellaBLENDING[[#This Row],[LUN]]="X",TabellaBLENDING[[#This Row],[MAR]]="X",TabellaBLENDING[[#This Row],[MER]]="X",TabellaBLENDING[[#This Row],[GIO]]="X",TabellaBLENDING[[#This Row],[VEN]]="X",),"X","")</f>
        <v/>
      </c>
      <c r="D241" s="26" t="s">
        <v>3313</v>
      </c>
      <c r="E241" s="26" t="s">
        <v>3786</v>
      </c>
      <c r="F241" s="26">
        <v>4500</v>
      </c>
      <c r="G241" s="26" t="s">
        <v>3787</v>
      </c>
      <c r="H241" s="27"/>
      <c r="I241" s="27"/>
      <c r="J241" s="27"/>
      <c r="K241" s="27"/>
      <c r="L241" s="27"/>
      <c r="M241" s="26" t="s">
        <v>631</v>
      </c>
      <c r="N241" s="26"/>
      <c r="O241" s="26"/>
      <c r="P241" s="26"/>
      <c r="Q241" s="26"/>
      <c r="R241" s="28"/>
      <c r="S241" s="28"/>
      <c r="T24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1" s="54"/>
    </row>
    <row r="242" spans="1:21" ht="30" hidden="1" x14ac:dyDescent="0.25">
      <c r="A242" s="24"/>
      <c r="B242" s="24"/>
      <c r="C242" s="24" t="str">
        <f>IF(OR(TabellaBLENDING[[#This Row],[LUN]]="X",TabellaBLENDING[[#This Row],[MAR]]="X",TabellaBLENDING[[#This Row],[MER]]="X",TabellaBLENDING[[#This Row],[GIO]]="X",TabellaBLENDING[[#This Row],[VEN]]="X",),"X","")</f>
        <v/>
      </c>
      <c r="D242" s="26" t="s">
        <v>3313</v>
      </c>
      <c r="E242" s="26" t="s">
        <v>3788</v>
      </c>
      <c r="F242" s="26" t="s">
        <v>3315</v>
      </c>
      <c r="G242" s="26" t="s">
        <v>3709</v>
      </c>
      <c r="H242" s="27"/>
      <c r="I242" s="27"/>
      <c r="J242" s="27"/>
      <c r="K242" s="27"/>
      <c r="L242" s="27"/>
      <c r="M242" s="26" t="s">
        <v>631</v>
      </c>
      <c r="N242" s="26"/>
      <c r="O242" s="26"/>
      <c r="P242" s="26"/>
      <c r="Q242" s="26"/>
      <c r="R242" s="28"/>
      <c r="S242" s="28"/>
      <c r="T24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2" s="54"/>
    </row>
    <row r="243" spans="1:21" ht="30" hidden="1" x14ac:dyDescent="0.25">
      <c r="A243" s="24"/>
      <c r="B243" s="24"/>
      <c r="C243" s="24" t="str">
        <f>IF(OR(TabellaBLENDING[[#This Row],[LUN]]="X",TabellaBLENDING[[#This Row],[MAR]]="X",TabellaBLENDING[[#This Row],[MER]]="X",TabellaBLENDING[[#This Row],[GIO]]="X",TabellaBLENDING[[#This Row],[VEN]]="X",),"X","")</f>
        <v/>
      </c>
      <c r="D243" s="26" t="s">
        <v>3313</v>
      </c>
      <c r="E243" s="26" t="s">
        <v>3789</v>
      </c>
      <c r="F243" s="26">
        <v>6400</v>
      </c>
      <c r="G243" s="26" t="s">
        <v>3790</v>
      </c>
      <c r="H243" s="27"/>
      <c r="I243" s="27"/>
      <c r="J243" s="27"/>
      <c r="K243" s="27"/>
      <c r="L243" s="27"/>
      <c r="M243" s="26" t="s">
        <v>631</v>
      </c>
      <c r="N243" s="26"/>
      <c r="O243" s="26"/>
      <c r="P243" s="26"/>
      <c r="Q243" s="26"/>
      <c r="R243" s="28"/>
      <c r="S243" s="28"/>
      <c r="T24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3" s="54"/>
    </row>
    <row r="244" spans="1:21" ht="30" hidden="1" x14ac:dyDescent="0.25">
      <c r="A244" s="24"/>
      <c r="B244" s="24"/>
      <c r="C244" s="24" t="str">
        <f>IF(OR(TabellaBLENDING[[#This Row],[LUN]]="X",TabellaBLENDING[[#This Row],[MAR]]="X",TabellaBLENDING[[#This Row],[MER]]="X",TabellaBLENDING[[#This Row],[GIO]]="X",TabellaBLENDING[[#This Row],[VEN]]="X",),"X","")</f>
        <v/>
      </c>
      <c r="D244" s="26" t="s">
        <v>3313</v>
      </c>
      <c r="E244" s="26" t="s">
        <v>3791</v>
      </c>
      <c r="F244" s="26">
        <v>6400</v>
      </c>
      <c r="G244" s="26" t="s">
        <v>3792</v>
      </c>
      <c r="H244" s="27"/>
      <c r="I244" s="27"/>
      <c r="J244" s="27"/>
      <c r="K244" s="27"/>
      <c r="L244" s="27"/>
      <c r="M244" s="26" t="s">
        <v>631</v>
      </c>
      <c r="N244" s="26"/>
      <c r="O244" s="26"/>
      <c r="P244" s="26"/>
      <c r="Q244" s="26"/>
      <c r="R244" s="28"/>
      <c r="S244" s="28"/>
      <c r="T24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4" s="54"/>
    </row>
    <row r="245" spans="1:21" ht="23.25" hidden="1" x14ac:dyDescent="0.25">
      <c r="A245" s="24"/>
      <c r="B245" s="24"/>
      <c r="C245" s="24" t="str">
        <f>IF(OR(TabellaBLENDING[[#This Row],[LUN]]="X",TabellaBLENDING[[#This Row],[MAR]]="X",TabellaBLENDING[[#This Row],[MER]]="X",TabellaBLENDING[[#This Row],[GIO]]="X",TabellaBLENDING[[#This Row],[VEN]]="X",),"X","")</f>
        <v/>
      </c>
      <c r="D245" s="26" t="s">
        <v>3313</v>
      </c>
      <c r="E245" s="26" t="s">
        <v>3793</v>
      </c>
      <c r="F245" s="26">
        <v>6100</v>
      </c>
      <c r="G245" s="26" t="s">
        <v>3794</v>
      </c>
      <c r="H245" s="27"/>
      <c r="I245" s="27"/>
      <c r="J245" s="27"/>
      <c r="K245" s="27"/>
      <c r="L245" s="27"/>
      <c r="M245" s="26" t="s">
        <v>631</v>
      </c>
      <c r="N245" s="26"/>
      <c r="O245" s="26"/>
      <c r="P245" s="26"/>
      <c r="Q245" s="26"/>
      <c r="R245" s="28"/>
      <c r="S245" s="28"/>
      <c r="T24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5" s="54"/>
    </row>
    <row r="246" spans="1:21" ht="23.25" hidden="1" x14ac:dyDescent="0.25">
      <c r="A246" s="24"/>
      <c r="B246" s="24"/>
      <c r="C246" s="24" t="str">
        <f>IF(OR(TabellaBLENDING[[#This Row],[LUN]]="X",TabellaBLENDING[[#This Row],[MAR]]="X",TabellaBLENDING[[#This Row],[MER]]="X",TabellaBLENDING[[#This Row],[GIO]]="X",TabellaBLENDING[[#This Row],[VEN]]="X",),"X","")</f>
        <v/>
      </c>
      <c r="D246" s="26" t="s">
        <v>3313</v>
      </c>
      <c r="E246" s="26" t="s">
        <v>3795</v>
      </c>
      <c r="F246" s="26">
        <v>7000</v>
      </c>
      <c r="G246" s="26" t="s">
        <v>3447</v>
      </c>
      <c r="H246" s="27"/>
      <c r="I246" s="27"/>
      <c r="J246" s="27"/>
      <c r="K246" s="27"/>
      <c r="L246" s="27"/>
      <c r="M246" s="26" t="s">
        <v>631</v>
      </c>
      <c r="N246" s="26"/>
      <c r="O246" s="26"/>
      <c r="P246" s="26"/>
      <c r="Q246" s="26"/>
      <c r="R246" s="28"/>
      <c r="S246" s="28"/>
      <c r="T24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6" s="54"/>
    </row>
    <row r="247" spans="1:21" ht="23.25" hidden="1" x14ac:dyDescent="0.25">
      <c r="A247" s="24"/>
      <c r="B247" s="24"/>
      <c r="C247" s="24" t="str">
        <f>IF(OR(TabellaBLENDING[[#This Row],[LUN]]="X",TabellaBLENDING[[#This Row],[MAR]]="X",TabellaBLENDING[[#This Row],[MER]]="X",TabellaBLENDING[[#This Row],[GIO]]="X",TabellaBLENDING[[#This Row],[VEN]]="X",),"X","")</f>
        <v/>
      </c>
      <c r="D247" s="26" t="s">
        <v>3313</v>
      </c>
      <c r="E247" s="26" t="s">
        <v>3796</v>
      </c>
      <c r="F247" s="26">
        <v>6500</v>
      </c>
      <c r="G247" s="26" t="s">
        <v>3797</v>
      </c>
      <c r="H247" s="27"/>
      <c r="I247" s="27"/>
      <c r="J247" s="27"/>
      <c r="K247" s="27"/>
      <c r="L247" s="27"/>
      <c r="M247" s="26" t="s">
        <v>631</v>
      </c>
      <c r="N247" s="26"/>
      <c r="O247" s="26"/>
      <c r="P247" s="26"/>
      <c r="Q247" s="26"/>
      <c r="R247" s="28"/>
      <c r="S247" s="28"/>
      <c r="T24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7" s="54"/>
    </row>
    <row r="248" spans="1:21" ht="23.25" hidden="1" x14ac:dyDescent="0.25">
      <c r="A248" s="24"/>
      <c r="B248" s="24"/>
      <c r="C248" s="24" t="str">
        <f>IF(OR(TabellaBLENDING[[#This Row],[LUN]]="X",TabellaBLENDING[[#This Row],[MAR]]="X",TabellaBLENDING[[#This Row],[MER]]="X",TabellaBLENDING[[#This Row],[GIO]]="X",TabellaBLENDING[[#This Row],[VEN]]="X",),"X","")</f>
        <v/>
      </c>
      <c r="D248" s="26" t="s">
        <v>3313</v>
      </c>
      <c r="E248" s="26" t="s">
        <v>3798</v>
      </c>
      <c r="F248" s="26" t="s">
        <v>3315</v>
      </c>
      <c r="G248" s="26" t="s">
        <v>3799</v>
      </c>
      <c r="H248" s="27"/>
      <c r="I248" s="27"/>
      <c r="J248" s="27"/>
      <c r="K248" s="27"/>
      <c r="L248" s="27"/>
      <c r="M248" s="26" t="s">
        <v>631</v>
      </c>
      <c r="N248" s="26"/>
      <c r="O248" s="26"/>
      <c r="P248" s="26"/>
      <c r="Q248" s="26"/>
      <c r="R248" s="28"/>
      <c r="S248" s="28"/>
      <c r="T24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8" s="54"/>
    </row>
    <row r="249" spans="1:21" ht="23.25" hidden="1" x14ac:dyDescent="0.25">
      <c r="A249" s="24"/>
      <c r="B249" s="24"/>
      <c r="C249" s="24" t="str">
        <f>IF(OR(TabellaBLENDING[[#This Row],[LUN]]="X",TabellaBLENDING[[#This Row],[MAR]]="X",TabellaBLENDING[[#This Row],[MER]]="X",TabellaBLENDING[[#This Row],[GIO]]="X",TabellaBLENDING[[#This Row],[VEN]]="X",),"X","")</f>
        <v/>
      </c>
      <c r="D249" s="26" t="s">
        <v>3313</v>
      </c>
      <c r="E249" s="26" t="s">
        <v>3800</v>
      </c>
      <c r="F249" s="26">
        <v>6500</v>
      </c>
      <c r="G249" s="26" t="s">
        <v>3801</v>
      </c>
      <c r="H249" s="27"/>
      <c r="I249" s="27"/>
      <c r="J249" s="27"/>
      <c r="K249" s="27"/>
      <c r="L249" s="27"/>
      <c r="M249" s="26" t="s">
        <v>631</v>
      </c>
      <c r="N249" s="26"/>
      <c r="O249" s="26"/>
      <c r="P249" s="26"/>
      <c r="Q249" s="26"/>
      <c r="R249" s="28"/>
      <c r="S249" s="28"/>
      <c r="T24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9" s="54"/>
    </row>
    <row r="250" spans="1:21" ht="23.25" hidden="1" x14ac:dyDescent="0.25">
      <c r="A250" s="24"/>
      <c r="B250" s="24"/>
      <c r="C250" s="24" t="str">
        <f>IF(OR(TabellaBLENDING[[#This Row],[LUN]]="X",TabellaBLENDING[[#This Row],[MAR]]="X",TabellaBLENDING[[#This Row],[MER]]="X",TabellaBLENDING[[#This Row],[GIO]]="X",TabellaBLENDING[[#This Row],[VEN]]="X",),"X","")</f>
        <v/>
      </c>
      <c r="D250" s="26" t="s">
        <v>3313</v>
      </c>
      <c r="E250" s="26" t="s">
        <v>3802</v>
      </c>
      <c r="F250" s="26" t="s">
        <v>3315</v>
      </c>
      <c r="G250" s="26" t="s">
        <v>3803</v>
      </c>
      <c r="H250" s="27"/>
      <c r="I250" s="27"/>
      <c r="J250" s="27"/>
      <c r="K250" s="27"/>
      <c r="L250" s="27"/>
      <c r="M250" s="26" t="s">
        <v>631</v>
      </c>
      <c r="N250" s="26"/>
      <c r="O250" s="26"/>
      <c r="P250" s="26"/>
      <c r="Q250" s="26"/>
      <c r="R250" s="28"/>
      <c r="S250" s="28"/>
      <c r="T25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0" s="54"/>
    </row>
    <row r="251" spans="1:21" ht="30" hidden="1" x14ac:dyDescent="0.25">
      <c r="A251" s="24"/>
      <c r="B251" s="24"/>
      <c r="C251" s="24" t="str">
        <f>IF(OR(TabellaBLENDING[[#This Row],[LUN]]="X",TabellaBLENDING[[#This Row],[MAR]]="X",TabellaBLENDING[[#This Row],[MER]]="X",TabellaBLENDING[[#This Row],[GIO]]="X",TabellaBLENDING[[#This Row],[VEN]]="X",),"X","")</f>
        <v/>
      </c>
      <c r="D251" s="26" t="s">
        <v>3313</v>
      </c>
      <c r="E251" s="26" t="s">
        <v>3804</v>
      </c>
      <c r="F251" s="26">
        <v>6400</v>
      </c>
      <c r="G251" s="26" t="s">
        <v>3805</v>
      </c>
      <c r="H251" s="27"/>
      <c r="I251" s="27"/>
      <c r="J251" s="27"/>
      <c r="K251" s="27"/>
      <c r="L251" s="27"/>
      <c r="M251" s="26" t="s">
        <v>631</v>
      </c>
      <c r="N251" s="26"/>
      <c r="O251" s="26"/>
      <c r="P251" s="26"/>
      <c r="Q251" s="26"/>
      <c r="R251" s="28"/>
      <c r="S251" s="28"/>
      <c r="T25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1" s="54"/>
    </row>
    <row r="252" spans="1:21" ht="30" hidden="1" x14ac:dyDescent="0.25">
      <c r="A252" s="24"/>
      <c r="B252" s="24"/>
      <c r="C252" s="24" t="str">
        <f>IF(OR(TabellaBLENDING[[#This Row],[LUN]]="X",TabellaBLENDING[[#This Row],[MAR]]="X",TabellaBLENDING[[#This Row],[MER]]="X",TabellaBLENDING[[#This Row],[GIO]]="X",TabellaBLENDING[[#This Row],[VEN]]="X",),"X","")</f>
        <v/>
      </c>
      <c r="D252" s="26" t="s">
        <v>3313</v>
      </c>
      <c r="E252" s="26" t="s">
        <v>3806</v>
      </c>
      <c r="F252" s="26" t="s">
        <v>3617</v>
      </c>
      <c r="G252" s="26" t="s">
        <v>3807</v>
      </c>
      <c r="H252" s="27"/>
      <c r="I252" s="27"/>
      <c r="J252" s="27"/>
      <c r="K252" s="27"/>
      <c r="L252" s="27"/>
      <c r="M252" s="26" t="s">
        <v>631</v>
      </c>
      <c r="N252" s="26"/>
      <c r="O252" s="26"/>
      <c r="P252" s="26"/>
      <c r="Q252" s="26"/>
      <c r="R252" s="28"/>
      <c r="S252" s="28"/>
      <c r="T25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2" s="54"/>
    </row>
    <row r="253" spans="1:21" ht="23.25" hidden="1" x14ac:dyDescent="0.25">
      <c r="A253" s="24"/>
      <c r="B253" s="24"/>
      <c r="C253" s="24" t="str">
        <f>IF(OR(TabellaBLENDING[[#This Row],[LUN]]="X",TabellaBLENDING[[#This Row],[MAR]]="X",TabellaBLENDING[[#This Row],[MER]]="X",TabellaBLENDING[[#This Row],[GIO]]="X",TabellaBLENDING[[#This Row],[VEN]]="X",),"X","")</f>
        <v/>
      </c>
      <c r="D253" s="26" t="s">
        <v>3313</v>
      </c>
      <c r="E253" s="26" t="s">
        <v>3808</v>
      </c>
      <c r="F253" s="26">
        <v>4500</v>
      </c>
      <c r="G253" s="26" t="s">
        <v>3809</v>
      </c>
      <c r="H253" s="27"/>
      <c r="I253" s="27"/>
      <c r="J253" s="27"/>
      <c r="K253" s="27"/>
      <c r="L253" s="27"/>
      <c r="M253" s="26" t="s">
        <v>631</v>
      </c>
      <c r="N253" s="26"/>
      <c r="O253" s="26"/>
      <c r="P253" s="26"/>
      <c r="Q253" s="26"/>
      <c r="R253" s="28"/>
      <c r="S253" s="28"/>
      <c r="T25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3" s="54"/>
    </row>
    <row r="254" spans="1:21" ht="23.25" hidden="1" x14ac:dyDescent="0.25">
      <c r="A254" s="24"/>
      <c r="B254" s="24"/>
      <c r="C254" s="24" t="str">
        <f>IF(OR(TabellaBLENDING[[#This Row],[LUN]]="X",TabellaBLENDING[[#This Row],[MAR]]="X",TabellaBLENDING[[#This Row],[MER]]="X",TabellaBLENDING[[#This Row],[GIO]]="X",TabellaBLENDING[[#This Row],[VEN]]="X",),"X","")</f>
        <v/>
      </c>
      <c r="D254" s="26" t="s">
        <v>3313</v>
      </c>
      <c r="E254" s="26" t="s">
        <v>3810</v>
      </c>
      <c r="F254" s="26">
        <v>6500</v>
      </c>
      <c r="G254" s="26" t="s">
        <v>3592</v>
      </c>
      <c r="H254" s="27"/>
      <c r="I254" s="27"/>
      <c r="J254" s="27"/>
      <c r="K254" s="27"/>
      <c r="L254" s="27"/>
      <c r="M254" s="26" t="s">
        <v>631</v>
      </c>
      <c r="N254" s="26"/>
      <c r="O254" s="26"/>
      <c r="P254" s="26"/>
      <c r="Q254" s="26"/>
      <c r="R254" s="28"/>
      <c r="S254" s="28"/>
      <c r="T25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4" s="54"/>
    </row>
    <row r="255" spans="1:21" ht="23.25" hidden="1" x14ac:dyDescent="0.25">
      <c r="A255" s="24"/>
      <c r="B255" s="24"/>
      <c r="C255" s="24" t="str">
        <f>IF(OR(TabellaBLENDING[[#This Row],[LUN]]="X",TabellaBLENDING[[#This Row],[MAR]]="X",TabellaBLENDING[[#This Row],[MER]]="X",TabellaBLENDING[[#This Row],[GIO]]="X",TabellaBLENDING[[#This Row],[VEN]]="X",),"X","")</f>
        <v/>
      </c>
      <c r="D255" s="26" t="s">
        <v>3313</v>
      </c>
      <c r="E255" s="26" t="s">
        <v>3811</v>
      </c>
      <c r="F255" s="26" t="s">
        <v>3315</v>
      </c>
      <c r="G255" s="26" t="s">
        <v>3812</v>
      </c>
      <c r="H255" s="27"/>
      <c r="I255" s="27"/>
      <c r="J255" s="27"/>
      <c r="K255" s="27"/>
      <c r="L255" s="27"/>
      <c r="M255" s="26" t="s">
        <v>631</v>
      </c>
      <c r="N255" s="26"/>
      <c r="O255" s="26"/>
      <c r="P255" s="26"/>
      <c r="Q255" s="26"/>
      <c r="R255" s="28"/>
      <c r="S255" s="28"/>
      <c r="T25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5" s="54"/>
    </row>
    <row r="256" spans="1:21" ht="30" hidden="1" x14ac:dyDescent="0.25">
      <c r="A256" s="24"/>
      <c r="B256" s="24"/>
      <c r="C256" s="24" t="str">
        <f>IF(OR(TabellaBLENDING[[#This Row],[LUN]]="X",TabellaBLENDING[[#This Row],[MAR]]="X",TabellaBLENDING[[#This Row],[MER]]="X",TabellaBLENDING[[#This Row],[GIO]]="X",TabellaBLENDING[[#This Row],[VEN]]="X",),"X","")</f>
        <v/>
      </c>
      <c r="D256" s="26" t="s">
        <v>3313</v>
      </c>
      <c r="E256" s="26" t="s">
        <v>3815</v>
      </c>
      <c r="F256" s="26">
        <v>4500</v>
      </c>
      <c r="G256" s="26" t="s">
        <v>3816</v>
      </c>
      <c r="H256" s="27"/>
      <c r="I256" s="27"/>
      <c r="J256" s="27"/>
      <c r="K256" s="27"/>
      <c r="L256" s="27"/>
      <c r="M256" s="26" t="s">
        <v>631</v>
      </c>
      <c r="N256" s="26"/>
      <c r="O256" s="26"/>
      <c r="P256" s="26"/>
      <c r="Q256" s="26"/>
      <c r="R256" s="28"/>
      <c r="S256" s="28"/>
      <c r="T25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6" s="54"/>
    </row>
    <row r="257" spans="1:21" ht="30" hidden="1" x14ac:dyDescent="0.25">
      <c r="A257" s="24"/>
      <c r="B257" s="24"/>
      <c r="C257" s="24" t="str">
        <f>IF(OR(TabellaBLENDING[[#This Row],[LUN]]="X",TabellaBLENDING[[#This Row],[MAR]]="X",TabellaBLENDING[[#This Row],[MER]]="X",TabellaBLENDING[[#This Row],[GIO]]="X",TabellaBLENDING[[#This Row],[VEN]]="X",),"X","")</f>
        <v/>
      </c>
      <c r="D257" s="26" t="s">
        <v>3313</v>
      </c>
      <c r="E257" s="26" t="s">
        <v>3817</v>
      </c>
      <c r="F257" s="26" t="s">
        <v>3567</v>
      </c>
      <c r="G257" s="26" t="s">
        <v>3774</v>
      </c>
      <c r="H257" s="27"/>
      <c r="I257" s="27"/>
      <c r="J257" s="27"/>
      <c r="K257" s="27"/>
      <c r="L257" s="27"/>
      <c r="M257" s="26" t="s">
        <v>631</v>
      </c>
      <c r="N257" s="26"/>
      <c r="O257" s="26"/>
      <c r="P257" s="26"/>
      <c r="Q257" s="26"/>
      <c r="R257" s="28"/>
      <c r="S257" s="28"/>
      <c r="T25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7" s="54"/>
    </row>
    <row r="258" spans="1:21" ht="23.25" hidden="1" x14ac:dyDescent="0.25">
      <c r="A258" s="24"/>
      <c r="B258" s="24"/>
      <c r="C258" s="24" t="str">
        <f>IF(OR(TabellaBLENDING[[#This Row],[LUN]]="X",TabellaBLENDING[[#This Row],[MAR]]="X",TabellaBLENDING[[#This Row],[MER]]="X",TabellaBLENDING[[#This Row],[GIO]]="X",TabellaBLENDING[[#This Row],[VEN]]="X",),"X","")</f>
        <v/>
      </c>
      <c r="D258" s="26" t="s">
        <v>3313</v>
      </c>
      <c r="E258" s="26" t="s">
        <v>3818</v>
      </c>
      <c r="F258" s="26" t="s">
        <v>3567</v>
      </c>
      <c r="G258" s="26" t="s">
        <v>3368</v>
      </c>
      <c r="H258" s="27"/>
      <c r="I258" s="27"/>
      <c r="J258" s="27"/>
      <c r="K258" s="27"/>
      <c r="L258" s="27"/>
      <c r="M258" s="26" t="s">
        <v>631</v>
      </c>
      <c r="N258" s="26"/>
      <c r="O258" s="26"/>
      <c r="P258" s="26"/>
      <c r="Q258" s="26"/>
      <c r="R258" s="28"/>
      <c r="S258" s="28"/>
      <c r="T25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8" s="54"/>
    </row>
    <row r="259" spans="1:21" ht="30" hidden="1" x14ac:dyDescent="0.25">
      <c r="A259" s="24"/>
      <c r="B259" s="24"/>
      <c r="C259" s="24" t="str">
        <f>IF(OR(TabellaBLENDING[[#This Row],[LUN]]="X",TabellaBLENDING[[#This Row],[MAR]]="X",TabellaBLENDING[[#This Row],[MER]]="X",TabellaBLENDING[[#This Row],[GIO]]="X",TabellaBLENDING[[#This Row],[VEN]]="X",),"X","")</f>
        <v/>
      </c>
      <c r="D259" s="26" t="s">
        <v>3313</v>
      </c>
      <c r="E259" s="26" t="s">
        <v>3819</v>
      </c>
      <c r="F259" s="26" t="s">
        <v>3315</v>
      </c>
      <c r="G259" s="26" t="s">
        <v>3820</v>
      </c>
      <c r="H259" s="27"/>
      <c r="I259" s="27"/>
      <c r="J259" s="27"/>
      <c r="K259" s="27"/>
      <c r="L259" s="27"/>
      <c r="M259" s="26" t="s">
        <v>631</v>
      </c>
      <c r="N259" s="26"/>
      <c r="O259" s="26"/>
      <c r="P259" s="26"/>
      <c r="Q259" s="26"/>
      <c r="R259" s="28"/>
      <c r="S259" s="28"/>
      <c r="T25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9" s="54"/>
    </row>
    <row r="260" spans="1:21" ht="23.25" hidden="1" x14ac:dyDescent="0.25">
      <c r="A260" s="24"/>
      <c r="B260" s="24"/>
      <c r="C260" s="24" t="str">
        <f>IF(OR(TabellaBLENDING[[#This Row],[LUN]]="X",TabellaBLENDING[[#This Row],[MAR]]="X",TabellaBLENDING[[#This Row],[MER]]="X",TabellaBLENDING[[#This Row],[GIO]]="X",TabellaBLENDING[[#This Row],[VEN]]="X",),"X","")</f>
        <v/>
      </c>
      <c r="D260" s="26" t="s">
        <v>3313</v>
      </c>
      <c r="E260" s="26" t="s">
        <v>3821</v>
      </c>
      <c r="F260" s="26">
        <v>9000</v>
      </c>
      <c r="G260" s="26" t="s">
        <v>3822</v>
      </c>
      <c r="H260" s="27"/>
      <c r="I260" s="27"/>
      <c r="J260" s="27"/>
      <c r="K260" s="27"/>
      <c r="L260" s="27"/>
      <c r="M260" s="26" t="s">
        <v>631</v>
      </c>
      <c r="N260" s="26"/>
      <c r="O260" s="26"/>
      <c r="P260" s="26"/>
      <c r="Q260" s="26"/>
      <c r="R260" s="28"/>
      <c r="S260" s="28"/>
      <c r="T26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0" s="54"/>
    </row>
    <row r="261" spans="1:21" ht="45" hidden="1" x14ac:dyDescent="0.25">
      <c r="A261" s="24"/>
      <c r="B261" s="24"/>
      <c r="C261" s="24" t="str">
        <f>IF(OR(TabellaBLENDING[[#This Row],[LUN]]="X",TabellaBLENDING[[#This Row],[MAR]]="X",TabellaBLENDING[[#This Row],[MER]]="X",TabellaBLENDING[[#This Row],[GIO]]="X",TabellaBLENDING[[#This Row],[VEN]]="X",),"X","")</f>
        <v/>
      </c>
      <c r="D261" s="26" t="s">
        <v>3313</v>
      </c>
      <c r="E261" s="26" t="s">
        <v>3823</v>
      </c>
      <c r="F261" s="26" t="s">
        <v>3315</v>
      </c>
      <c r="G261" s="26" t="s">
        <v>3824</v>
      </c>
      <c r="H261" s="27"/>
      <c r="I261" s="27"/>
      <c r="J261" s="27"/>
      <c r="K261" s="27"/>
      <c r="L261" s="27"/>
      <c r="M261" s="26" t="s">
        <v>631</v>
      </c>
      <c r="N261" s="26"/>
      <c r="O261" s="26"/>
      <c r="P261" s="26"/>
      <c r="Q261" s="26"/>
      <c r="R261" s="28"/>
      <c r="S261" s="28"/>
      <c r="T26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1" s="54"/>
    </row>
    <row r="262" spans="1:21" ht="23.25" hidden="1" x14ac:dyDescent="0.25">
      <c r="A262" s="24"/>
      <c r="B262" s="24"/>
      <c r="C262" s="24" t="str">
        <f>IF(OR(TabellaBLENDING[[#This Row],[LUN]]="X",TabellaBLENDING[[#This Row],[MAR]]="X",TabellaBLENDING[[#This Row],[MER]]="X",TabellaBLENDING[[#This Row],[GIO]]="X",TabellaBLENDING[[#This Row],[VEN]]="X",),"X","")</f>
        <v/>
      </c>
      <c r="D262" s="26" t="s">
        <v>3313</v>
      </c>
      <c r="E262" s="26" t="s">
        <v>3596</v>
      </c>
      <c r="F262" s="26">
        <v>6500</v>
      </c>
      <c r="G262" s="26" t="s">
        <v>3597</v>
      </c>
      <c r="H262" s="27"/>
      <c r="I262" s="27"/>
      <c r="J262" s="27"/>
      <c r="K262" s="27"/>
      <c r="L262" s="27"/>
      <c r="M262" s="26" t="s">
        <v>631</v>
      </c>
      <c r="N262" s="26"/>
      <c r="O262" s="26"/>
      <c r="P262" s="26"/>
      <c r="Q262" s="26"/>
      <c r="R262" s="28"/>
      <c r="S262" s="28"/>
      <c r="T26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2" s="54"/>
    </row>
    <row r="263" spans="1:21" ht="30" hidden="1" x14ac:dyDescent="0.25">
      <c r="A263" s="24"/>
      <c r="B263" s="24"/>
      <c r="C263" s="24" t="str">
        <f>IF(OR(TabellaBLENDING[[#This Row],[LUN]]="X",TabellaBLENDING[[#This Row],[MAR]]="X",TabellaBLENDING[[#This Row],[MER]]="X",TabellaBLENDING[[#This Row],[GIO]]="X",TabellaBLENDING[[#This Row],[VEN]]="X",),"X","")</f>
        <v/>
      </c>
      <c r="D263" s="26" t="s">
        <v>3313</v>
      </c>
      <c r="E263" s="26" t="s">
        <v>3813</v>
      </c>
      <c r="F263" s="26">
        <v>6500</v>
      </c>
      <c r="G263" s="26" t="s">
        <v>3814</v>
      </c>
      <c r="H263" s="27"/>
      <c r="I263" s="27"/>
      <c r="J263" s="27"/>
      <c r="K263" s="27"/>
      <c r="L263" s="27"/>
      <c r="M263" s="26" t="s">
        <v>631</v>
      </c>
      <c r="N263" s="26"/>
      <c r="O263" s="26"/>
      <c r="P263" s="26"/>
      <c r="Q263" s="26"/>
      <c r="R263" s="28"/>
      <c r="S263" s="28"/>
      <c r="T26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3" s="54"/>
    </row>
    <row r="264" spans="1:21" ht="23.25" hidden="1" x14ac:dyDescent="0.25">
      <c r="A264" s="24"/>
      <c r="B264" s="24"/>
      <c r="C264" s="24" t="str">
        <f>IF(OR(TabellaBLENDING[[#This Row],[LUN]]="X",TabellaBLENDING[[#This Row],[MAR]]="X",TabellaBLENDING[[#This Row],[MER]]="X",TabellaBLENDING[[#This Row],[GIO]]="X",TabellaBLENDING[[#This Row],[VEN]]="X",),"X","")</f>
        <v/>
      </c>
      <c r="D264" s="26" t="s">
        <v>3313</v>
      </c>
      <c r="E264" s="26" t="s">
        <v>4501</v>
      </c>
      <c r="F264" s="26">
        <v>6500</v>
      </c>
      <c r="G264" s="26" t="s">
        <v>3445</v>
      </c>
      <c r="H264" s="27"/>
      <c r="I264" s="27"/>
      <c r="J264" s="27"/>
      <c r="K264" s="27"/>
      <c r="L264" s="27"/>
      <c r="M264" s="26" t="s">
        <v>631</v>
      </c>
      <c r="N264" s="26"/>
      <c r="O264" s="26"/>
      <c r="P264" s="26"/>
      <c r="Q264" s="26"/>
      <c r="R264" s="28"/>
      <c r="S264" s="28"/>
      <c r="T26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4" s="54"/>
    </row>
    <row r="265" spans="1:21" ht="23.25" hidden="1" x14ac:dyDescent="0.25">
      <c r="A265" s="24"/>
      <c r="B265" s="24"/>
      <c r="C265" s="24" t="str">
        <f>IF(OR(TabellaBLENDING[[#This Row],[LUN]]="X",TabellaBLENDING[[#This Row],[MAR]]="X",TabellaBLENDING[[#This Row],[MER]]="X",TabellaBLENDING[[#This Row],[GIO]]="X",TabellaBLENDING[[#This Row],[VEN]]="X",),"X","")</f>
        <v/>
      </c>
      <c r="D265" s="26" t="s">
        <v>3313</v>
      </c>
      <c r="E265" s="26" t="s">
        <v>4521</v>
      </c>
      <c r="F265" s="26">
        <v>7000</v>
      </c>
      <c r="G265" s="26" t="s">
        <v>4522</v>
      </c>
      <c r="H265" s="27"/>
      <c r="I265" s="27"/>
      <c r="J265" s="27"/>
      <c r="K265" s="27"/>
      <c r="L265" s="27"/>
      <c r="M265" s="26" t="s">
        <v>631</v>
      </c>
      <c r="N265" s="26"/>
      <c r="O265" s="26"/>
      <c r="P265" s="26"/>
      <c r="Q265" s="26"/>
      <c r="R265" s="28"/>
      <c r="S265" s="28"/>
      <c r="T26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5" s="54"/>
    </row>
    <row r="266" spans="1:21" ht="23.25" hidden="1" x14ac:dyDescent="0.25">
      <c r="A266" s="24"/>
      <c r="B266" s="24"/>
      <c r="C266" s="24" t="str">
        <f>IF(OR(TabellaBLENDING[[#This Row],[LUN]]="X",TabellaBLENDING[[#This Row],[MAR]]="X",TabellaBLENDING[[#This Row],[MER]]="X",TabellaBLENDING[[#This Row],[GIO]]="X",TabellaBLENDING[[#This Row],[VEN]]="X",),"X","")</f>
        <v/>
      </c>
      <c r="D266" s="26" t="s">
        <v>3313</v>
      </c>
      <c r="E266" s="26" t="s">
        <v>3831</v>
      </c>
      <c r="F266" s="26" t="s">
        <v>3513</v>
      </c>
      <c r="G266" s="26" t="s">
        <v>3832</v>
      </c>
      <c r="H266" s="27"/>
      <c r="I266" s="27"/>
      <c r="J266" s="27"/>
      <c r="K266" s="27"/>
      <c r="L266" s="27"/>
      <c r="M266" s="26" t="s">
        <v>631</v>
      </c>
      <c r="N266" s="26"/>
      <c r="O266" s="26"/>
      <c r="P266" s="26"/>
      <c r="Q266" s="26"/>
      <c r="R266" s="28"/>
      <c r="S266" s="28"/>
      <c r="T26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6" s="54"/>
    </row>
    <row r="267" spans="1:21" ht="23.25" hidden="1" x14ac:dyDescent="0.25">
      <c r="A267" s="24"/>
      <c r="B267" s="24"/>
      <c r="C267" s="24" t="str">
        <f>IF(OR(TabellaBLENDING[[#This Row],[LUN]]="X",TabellaBLENDING[[#This Row],[MAR]]="X",TabellaBLENDING[[#This Row],[MER]]="X",TabellaBLENDING[[#This Row],[GIO]]="X",TabellaBLENDING[[#This Row],[VEN]]="X",),"X","")</f>
        <v/>
      </c>
      <c r="D267" s="26" t="s">
        <v>3313</v>
      </c>
      <c r="E267" s="26" t="s">
        <v>4509</v>
      </c>
      <c r="F267" s="26">
        <v>9000</v>
      </c>
      <c r="G267" s="26" t="s">
        <v>4510</v>
      </c>
      <c r="H267" s="27"/>
      <c r="I267" s="27"/>
      <c r="J267" s="27"/>
      <c r="K267" s="27"/>
      <c r="L267" s="27"/>
      <c r="M267" s="26" t="s">
        <v>631</v>
      </c>
      <c r="N267" s="26"/>
      <c r="O267" s="26"/>
      <c r="P267" s="26"/>
      <c r="Q267" s="26"/>
      <c r="R267" s="28"/>
      <c r="S267" s="28"/>
      <c r="T26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7" s="54"/>
    </row>
    <row r="268" spans="1:21" ht="30" hidden="1" x14ac:dyDescent="0.25">
      <c r="A268" s="24"/>
      <c r="B268" s="24"/>
      <c r="C268" s="24" t="str">
        <f>IF(OR(TabellaBLENDING[[#This Row],[LUN]]="X",TabellaBLENDING[[#This Row],[MAR]]="X",TabellaBLENDING[[#This Row],[MER]]="X",TabellaBLENDING[[#This Row],[GIO]]="X",TabellaBLENDING[[#This Row],[VEN]]="X",),"X","")</f>
        <v/>
      </c>
      <c r="D268" s="26" t="s">
        <v>3313</v>
      </c>
      <c r="E268" s="26" t="s">
        <v>4585</v>
      </c>
      <c r="F268" s="26">
        <v>6500</v>
      </c>
      <c r="G268" s="26" t="s">
        <v>3547</v>
      </c>
      <c r="H268" s="27"/>
      <c r="I268" s="27"/>
      <c r="J268" s="27"/>
      <c r="K268" s="27"/>
      <c r="L268" s="27"/>
      <c r="M268" s="26" t="s">
        <v>631</v>
      </c>
      <c r="N268" s="26"/>
      <c r="O268" s="26"/>
      <c r="P268" s="26"/>
      <c r="Q268" s="26"/>
      <c r="R268" s="28"/>
      <c r="S268" s="28"/>
      <c r="T26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8" s="54"/>
    </row>
    <row r="269" spans="1:21" ht="23.25" hidden="1" x14ac:dyDescent="0.25">
      <c r="A269" s="24"/>
      <c r="B269" s="24"/>
      <c r="C269" s="24" t="str">
        <f>IF(OR(TabellaBLENDING[[#This Row],[LUN]]="X",TabellaBLENDING[[#This Row],[MAR]]="X",TabellaBLENDING[[#This Row],[MER]]="X",TabellaBLENDING[[#This Row],[GIO]]="X",TabellaBLENDING[[#This Row],[VEN]]="X",),"X","")</f>
        <v/>
      </c>
      <c r="D269" s="26" t="s">
        <v>3313</v>
      </c>
      <c r="E269" s="26" t="s">
        <v>4642</v>
      </c>
      <c r="F269" s="26">
        <v>6500</v>
      </c>
      <c r="G269" s="26" t="s">
        <v>4643</v>
      </c>
      <c r="H269" s="27"/>
      <c r="I269" s="27"/>
      <c r="J269" s="27"/>
      <c r="K269" s="27"/>
      <c r="L269" s="27"/>
      <c r="M269" s="26" t="s">
        <v>631</v>
      </c>
      <c r="N269" s="26"/>
      <c r="O269" s="26"/>
      <c r="P269" s="26"/>
      <c r="Q269" s="26"/>
      <c r="R269" s="28"/>
      <c r="S269" s="28"/>
      <c r="T26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9" s="54"/>
    </row>
    <row r="270" spans="1:21" ht="30" hidden="1" x14ac:dyDescent="0.25">
      <c r="A270" s="24"/>
      <c r="B270" s="24"/>
      <c r="C270" s="24" t="str">
        <f>IF(OR(TabellaBLENDING[[#This Row],[LUN]]="X",TabellaBLENDING[[#This Row],[MAR]]="X",TabellaBLENDING[[#This Row],[MER]]="X",TabellaBLENDING[[#This Row],[GIO]]="X",TabellaBLENDING[[#This Row],[VEN]]="X",),"X","")</f>
        <v/>
      </c>
      <c r="D270" s="26" t="s">
        <v>3313</v>
      </c>
      <c r="E270" s="26" t="s">
        <v>4680</v>
      </c>
      <c r="F270" s="26">
        <v>4500</v>
      </c>
      <c r="G270" s="26" t="s">
        <v>4681</v>
      </c>
      <c r="H270" s="27"/>
      <c r="I270" s="27"/>
      <c r="J270" s="27"/>
      <c r="K270" s="27"/>
      <c r="L270" s="27"/>
      <c r="M270" s="26" t="s">
        <v>631</v>
      </c>
      <c r="N270" s="26"/>
      <c r="O270" s="26"/>
      <c r="P270" s="26"/>
      <c r="Q270" s="26"/>
      <c r="R270" s="28"/>
      <c r="S270" s="28"/>
      <c r="T27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0" s="54"/>
    </row>
    <row r="271" spans="1:21" ht="23.25" hidden="1" x14ac:dyDescent="0.25">
      <c r="A271" s="24"/>
      <c r="B271" s="24"/>
      <c r="C271" s="24" t="str">
        <f>IF(OR(TabellaBLENDING[[#This Row],[LUN]]="X",TabellaBLENDING[[#This Row],[MAR]]="X",TabellaBLENDING[[#This Row],[MER]]="X",TabellaBLENDING[[#This Row],[GIO]]="X",TabellaBLENDING[[#This Row],[VEN]]="X",),"X","")</f>
        <v/>
      </c>
      <c r="D271" s="26" t="s">
        <v>3313</v>
      </c>
      <c r="E271" s="26" t="s">
        <v>4687</v>
      </c>
      <c r="F271" s="26" t="s">
        <v>3567</v>
      </c>
      <c r="G271" s="26" t="s">
        <v>3368</v>
      </c>
      <c r="H271" s="27"/>
      <c r="I271" s="27"/>
      <c r="J271" s="27"/>
      <c r="K271" s="27"/>
      <c r="L271" s="27"/>
      <c r="M271" s="26" t="s">
        <v>631</v>
      </c>
      <c r="N271" s="26"/>
      <c r="O271" s="26"/>
      <c r="P271" s="26"/>
      <c r="Q271" s="26"/>
      <c r="R271" s="28"/>
      <c r="S271" s="28"/>
      <c r="T27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1" s="54"/>
    </row>
    <row r="272" spans="1:21" ht="23.25" hidden="1" x14ac:dyDescent="0.25">
      <c r="A272" s="24"/>
      <c r="B272" s="24"/>
      <c r="C272" s="24" t="str">
        <f>IF(OR(TabellaBLENDING[[#This Row],[LUN]]="X",TabellaBLENDING[[#This Row],[MAR]]="X",TabellaBLENDING[[#This Row],[MER]]="X",TabellaBLENDING[[#This Row],[GIO]]="X",TabellaBLENDING[[#This Row],[VEN]]="X",),"X","")</f>
        <v/>
      </c>
      <c r="D272" s="26" t="s">
        <v>3313</v>
      </c>
      <c r="E272" s="26" t="s">
        <v>4704</v>
      </c>
      <c r="F272" s="26">
        <v>6500</v>
      </c>
      <c r="G272" s="26" t="s">
        <v>4500</v>
      </c>
      <c r="H272" s="27"/>
      <c r="I272" s="27"/>
      <c r="J272" s="27"/>
      <c r="K272" s="27"/>
      <c r="L272" s="27"/>
      <c r="M272" s="26" t="s">
        <v>631</v>
      </c>
      <c r="N272" s="26"/>
      <c r="O272" s="26"/>
      <c r="P272" s="26"/>
      <c r="Q272" s="26"/>
      <c r="R272" s="28"/>
      <c r="S272" s="28"/>
      <c r="T27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2" s="54"/>
    </row>
    <row r="273" spans="1:21" ht="23.25" hidden="1" x14ac:dyDescent="0.25">
      <c r="A273" s="24"/>
      <c r="B273" s="24"/>
      <c r="C273" s="24" t="str">
        <f>IF(OR(TabellaBLENDING[[#This Row],[LUN]]="X",TabellaBLENDING[[#This Row],[MAR]]="X",TabellaBLENDING[[#This Row],[MER]]="X",TabellaBLENDING[[#This Row],[GIO]]="X",TabellaBLENDING[[#This Row],[VEN]]="X",),"X","")</f>
        <v/>
      </c>
      <c r="D273" s="26" t="s">
        <v>3313</v>
      </c>
      <c r="E273" s="26" t="s">
        <v>4678</v>
      </c>
      <c r="F273" s="26" t="s">
        <v>3315</v>
      </c>
      <c r="G273" s="26" t="s">
        <v>4679</v>
      </c>
      <c r="H273" s="27"/>
      <c r="I273" s="27"/>
      <c r="J273" s="27"/>
      <c r="K273" s="27"/>
      <c r="L273" s="27"/>
      <c r="M273" s="26" t="s">
        <v>631</v>
      </c>
      <c r="N273" s="26"/>
      <c r="O273" s="26"/>
      <c r="P273" s="26"/>
      <c r="Q273" s="26"/>
      <c r="R273" s="28"/>
      <c r="S273" s="28"/>
      <c r="T27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3" s="54"/>
    </row>
    <row r="274" spans="1:21" ht="23.25" hidden="1" x14ac:dyDescent="0.25">
      <c r="A274" s="24"/>
      <c r="B274" s="24"/>
      <c r="C274" s="24" t="str">
        <f>IF(OR(TabellaBLENDING[[#This Row],[LUN]]="X",TabellaBLENDING[[#This Row],[MAR]]="X",TabellaBLENDING[[#This Row],[MER]]="X",TabellaBLENDING[[#This Row],[GIO]]="X",TabellaBLENDING[[#This Row],[VEN]]="X",),"X","")</f>
        <v/>
      </c>
      <c r="D274" s="26" t="s">
        <v>3313</v>
      </c>
      <c r="E274" s="26" t="s">
        <v>4727</v>
      </c>
      <c r="F274" s="26">
        <v>4500</v>
      </c>
      <c r="G274" s="26" t="s">
        <v>4728</v>
      </c>
      <c r="H274" s="27"/>
      <c r="I274" s="27"/>
      <c r="J274" s="27"/>
      <c r="K274" s="27"/>
      <c r="L274" s="27"/>
      <c r="M274" s="26" t="s">
        <v>631</v>
      </c>
      <c r="N274" s="26"/>
      <c r="O274" s="26"/>
      <c r="P274" s="26"/>
      <c r="Q274" s="26"/>
      <c r="R274" s="28"/>
      <c r="S274" s="28"/>
      <c r="T27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4" s="54"/>
    </row>
    <row r="275" spans="1:21" ht="30" hidden="1" x14ac:dyDescent="0.25">
      <c r="A275" s="24"/>
      <c r="B275" s="24"/>
      <c r="C275" s="24" t="str">
        <f>IF(OR(TabellaBLENDING[[#This Row],[LUN]]="X",TabellaBLENDING[[#This Row],[MAR]]="X",TabellaBLENDING[[#This Row],[MER]]="X",TabellaBLENDING[[#This Row],[GIO]]="X",TabellaBLENDING[[#This Row],[VEN]]="X",),"X","")</f>
        <v/>
      </c>
      <c r="D275" s="26" t="s">
        <v>3313</v>
      </c>
      <c r="E275" s="26" t="s">
        <v>4747</v>
      </c>
      <c r="F275" s="26">
        <v>6500</v>
      </c>
      <c r="G275" s="26" t="s">
        <v>4748</v>
      </c>
      <c r="H275" s="27"/>
      <c r="I275" s="27"/>
      <c r="J275" s="27"/>
      <c r="K275" s="27"/>
      <c r="L275" s="27"/>
      <c r="M275" s="26" t="s">
        <v>631</v>
      </c>
      <c r="N275" s="26"/>
      <c r="O275" s="26"/>
      <c r="P275" s="26"/>
      <c r="Q275" s="26"/>
      <c r="R275" s="28"/>
      <c r="S275" s="28"/>
      <c r="T27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5" s="54"/>
    </row>
    <row r="276" spans="1:21" ht="23.25" hidden="1" x14ac:dyDescent="0.25">
      <c r="A276" s="24"/>
      <c r="B276" s="24"/>
      <c r="C276" s="24" t="str">
        <f>IF(OR(TabellaBLENDING[[#This Row],[LUN]]="X",TabellaBLENDING[[#This Row],[MAR]]="X",TabellaBLENDING[[#This Row],[MER]]="X",TabellaBLENDING[[#This Row],[GIO]]="X",TabellaBLENDING[[#This Row],[VEN]]="X",),"X","")</f>
        <v/>
      </c>
      <c r="D276" s="26" t="s">
        <v>3313</v>
      </c>
      <c r="E276" s="26" t="s">
        <v>4763</v>
      </c>
      <c r="F276" s="26" t="s">
        <v>3315</v>
      </c>
      <c r="G276" s="26" t="s">
        <v>4764</v>
      </c>
      <c r="H276" s="27"/>
      <c r="I276" s="27"/>
      <c r="J276" s="27"/>
      <c r="K276" s="27"/>
      <c r="L276" s="27"/>
      <c r="M276" s="26" t="s">
        <v>631</v>
      </c>
      <c r="N276" s="26"/>
      <c r="O276" s="26"/>
      <c r="P276" s="26"/>
      <c r="Q276" s="26"/>
      <c r="R276" s="28"/>
      <c r="S276" s="28"/>
      <c r="T27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6" s="54"/>
    </row>
    <row r="277" spans="1:21" ht="23.25" hidden="1" x14ac:dyDescent="0.25">
      <c r="A277" s="24"/>
      <c r="B277" s="24"/>
      <c r="C277" s="24" t="str">
        <f>IF(OR(TabellaBLENDING[[#This Row],[LUN]]="X",TabellaBLENDING[[#This Row],[MAR]]="X",TabellaBLENDING[[#This Row],[MER]]="X",TabellaBLENDING[[#This Row],[GIO]]="X",TabellaBLENDING[[#This Row],[VEN]]="X",),"X","")</f>
        <v/>
      </c>
      <c r="D277" s="26" t="s">
        <v>3313</v>
      </c>
      <c r="E277" s="26" t="s">
        <v>4775</v>
      </c>
      <c r="F277" s="26">
        <v>6500</v>
      </c>
      <c r="G277" s="26" t="s">
        <v>4776</v>
      </c>
      <c r="H277" s="27"/>
      <c r="I277" s="27"/>
      <c r="J277" s="27"/>
      <c r="K277" s="27"/>
      <c r="L277" s="27"/>
      <c r="M277" s="26" t="s">
        <v>631</v>
      </c>
      <c r="N277" s="26"/>
      <c r="O277" s="26"/>
      <c r="P277" s="26"/>
      <c r="Q277" s="26"/>
      <c r="R277" s="28"/>
      <c r="S277" s="28"/>
      <c r="T27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7" s="54"/>
    </row>
    <row r="278" spans="1:21" ht="30" hidden="1" x14ac:dyDescent="0.25">
      <c r="A278" s="24"/>
      <c r="B278" s="24"/>
      <c r="C278" s="24" t="str">
        <f>IF(OR(TabellaBLENDING[[#This Row],[LUN]]="X",TabellaBLENDING[[#This Row],[MAR]]="X",TabellaBLENDING[[#This Row],[MER]]="X",TabellaBLENDING[[#This Row],[GIO]]="X",TabellaBLENDING[[#This Row],[VEN]]="X",),"X","")</f>
        <v/>
      </c>
      <c r="D278" s="26" t="s">
        <v>3313</v>
      </c>
      <c r="E278" s="26" t="s">
        <v>4769</v>
      </c>
      <c r="F278" s="26">
        <v>6300</v>
      </c>
      <c r="G278" s="26" t="s">
        <v>4770</v>
      </c>
      <c r="H278" s="27"/>
      <c r="I278" s="27"/>
      <c r="J278" s="27"/>
      <c r="K278" s="27"/>
      <c r="L278" s="27"/>
      <c r="M278" s="26" t="s">
        <v>631</v>
      </c>
      <c r="N278" s="26"/>
      <c r="O278" s="26"/>
      <c r="P278" s="26"/>
      <c r="Q278" s="26"/>
      <c r="R278" s="28"/>
      <c r="S278" s="28"/>
      <c r="T27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8" s="54"/>
    </row>
    <row r="279" spans="1:21" ht="23.25" hidden="1" x14ac:dyDescent="0.25">
      <c r="A279" s="24"/>
      <c r="B279" s="24"/>
      <c r="C279" s="24" t="str">
        <f>IF(OR(TabellaBLENDING[[#This Row],[LUN]]="X",TabellaBLENDING[[#This Row],[MAR]]="X",TabellaBLENDING[[#This Row],[MER]]="X",TabellaBLENDING[[#This Row],[GIO]]="X",TabellaBLENDING[[#This Row],[VEN]]="X",),"X","")</f>
        <v/>
      </c>
      <c r="D279" s="26" t="s">
        <v>3313</v>
      </c>
      <c r="E279" s="26" t="s">
        <v>4791</v>
      </c>
      <c r="F279" s="26">
        <v>6500</v>
      </c>
      <c r="G279" s="26" t="s">
        <v>4792</v>
      </c>
      <c r="H279" s="27"/>
      <c r="I279" s="27"/>
      <c r="J279" s="27"/>
      <c r="K279" s="27"/>
      <c r="L279" s="27"/>
      <c r="M279" s="26" t="s">
        <v>631</v>
      </c>
      <c r="N279" s="26"/>
      <c r="O279" s="26"/>
      <c r="P279" s="26"/>
      <c r="Q279" s="26"/>
      <c r="R279" s="28"/>
      <c r="S279" s="28"/>
      <c r="T27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9" s="54"/>
    </row>
    <row r="280" spans="1:21" ht="23.25" hidden="1" x14ac:dyDescent="0.25">
      <c r="A280" s="24"/>
      <c r="B280" s="24"/>
      <c r="C280" s="24" t="str">
        <f>IF(OR(TabellaBLENDING[[#This Row],[LUN]]="X",TabellaBLENDING[[#This Row],[MAR]]="X",TabellaBLENDING[[#This Row],[MER]]="X",TabellaBLENDING[[#This Row],[GIO]]="X",TabellaBLENDING[[#This Row],[VEN]]="X",),"X","")</f>
        <v/>
      </c>
      <c r="D280" s="26" t="s">
        <v>3313</v>
      </c>
      <c r="E280" s="26" t="s">
        <v>4809</v>
      </c>
      <c r="F280" s="26" t="s">
        <v>3567</v>
      </c>
      <c r="G280" s="26" t="s">
        <v>4810</v>
      </c>
      <c r="H280" s="27"/>
      <c r="I280" s="27"/>
      <c r="J280" s="27"/>
      <c r="K280" s="27"/>
      <c r="L280" s="27"/>
      <c r="M280" s="26" t="s">
        <v>631</v>
      </c>
      <c r="N280" s="26"/>
      <c r="O280" s="26"/>
      <c r="P280" s="26"/>
      <c r="Q280" s="26"/>
      <c r="R280" s="28"/>
      <c r="S280" s="28"/>
      <c r="T28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0" s="54"/>
    </row>
    <row r="281" spans="1:21" ht="30" hidden="1" x14ac:dyDescent="0.25">
      <c r="A281" s="199"/>
      <c r="B281" s="199"/>
      <c r="C281" s="199" t="str">
        <f>IF(OR(TabellaBLENDING[[#This Row],[LUN]]="X",TabellaBLENDING[[#This Row],[MAR]]="X",TabellaBLENDING[[#This Row],[MER]]="X",TabellaBLENDING[[#This Row],[GIO]]="X",TabellaBLENDING[[#This Row],[VEN]]="X",),"X","")</f>
        <v/>
      </c>
      <c r="D281" s="200" t="s">
        <v>3313</v>
      </c>
      <c r="E281" s="200" t="s">
        <v>4819</v>
      </c>
      <c r="F281" s="200" t="s">
        <v>3513</v>
      </c>
      <c r="G281" s="200" t="s">
        <v>4820</v>
      </c>
      <c r="H281" s="201"/>
      <c r="I281" s="201"/>
      <c r="J281" s="201"/>
      <c r="K281" s="201"/>
      <c r="L281" s="201"/>
      <c r="M281" s="200" t="s">
        <v>631</v>
      </c>
      <c r="N281" s="200"/>
      <c r="O281" s="200"/>
      <c r="P281" s="200"/>
      <c r="Q281" s="200"/>
      <c r="R281" s="202"/>
      <c r="S281" s="202"/>
      <c r="T281" s="203"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1" s="206"/>
    </row>
    <row r="282" spans="1:21" ht="23.25" hidden="1" x14ac:dyDescent="0.25">
      <c r="A282" s="24"/>
      <c r="B282" s="24"/>
      <c r="C282" s="24" t="str">
        <f>IF(OR(TabellaBLENDING[[#This Row],[LUN]]="X",TabellaBLENDING[[#This Row],[MAR]]="X",TabellaBLENDING[[#This Row],[MER]]="X",TabellaBLENDING[[#This Row],[GIO]]="X",TabellaBLENDING[[#This Row],[VEN]]="X",),"X","")</f>
        <v/>
      </c>
      <c r="D282" s="26" t="s">
        <v>3313</v>
      </c>
      <c r="E282" s="26" t="s">
        <v>4852</v>
      </c>
      <c r="F282" s="26">
        <v>6500</v>
      </c>
      <c r="G282" s="26" t="s">
        <v>3746</v>
      </c>
      <c r="H282" s="27"/>
      <c r="I282" s="27"/>
      <c r="J282" s="27"/>
      <c r="K282" s="27"/>
      <c r="L282" s="27"/>
      <c r="M282" s="26" t="s">
        <v>631</v>
      </c>
      <c r="N282" s="26"/>
      <c r="O282" s="26"/>
      <c r="P282" s="26"/>
      <c r="Q282" s="26"/>
      <c r="R282" s="28"/>
      <c r="S282" s="28"/>
      <c r="T28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2" s="54"/>
    </row>
    <row r="283" spans="1:21" ht="23.25" hidden="1" x14ac:dyDescent="0.25">
      <c r="A283" s="24"/>
      <c r="B283" s="24"/>
      <c r="C283" s="24" t="str">
        <f>IF(OR(TabellaBLENDING[[#This Row],[LUN]]="X",TabellaBLENDING[[#This Row],[MAR]]="X",TabellaBLENDING[[#This Row],[MER]]="X",TabellaBLENDING[[#This Row],[GIO]]="X",TabellaBLENDING[[#This Row],[VEN]]="X",),"X","")</f>
        <v/>
      </c>
      <c r="D283" s="26" t="s">
        <v>3313</v>
      </c>
      <c r="E283" s="26" t="s">
        <v>4871</v>
      </c>
      <c r="F283" s="26" t="s">
        <v>3315</v>
      </c>
      <c r="G283" s="26" t="s">
        <v>4872</v>
      </c>
      <c r="H283" s="27"/>
      <c r="I283" s="27"/>
      <c r="J283" s="27"/>
      <c r="K283" s="27"/>
      <c r="L283" s="27"/>
      <c r="M283" s="26" t="s">
        <v>631</v>
      </c>
      <c r="N283" s="26"/>
      <c r="O283" s="26"/>
      <c r="P283" s="26"/>
      <c r="Q283" s="26"/>
      <c r="R283" s="28"/>
      <c r="S283" s="28"/>
      <c r="T28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3" s="54"/>
    </row>
    <row r="284" spans="1:21" ht="23.25" hidden="1" x14ac:dyDescent="0.25">
      <c r="A284" s="24"/>
      <c r="B284" s="24"/>
      <c r="C284" s="24" t="str">
        <f>IF(OR(TabellaBLENDING[[#This Row],[LUN]]="X",TabellaBLENDING[[#This Row],[MAR]]="X",TabellaBLENDING[[#This Row],[MER]]="X",TabellaBLENDING[[#This Row],[GIO]]="X",TabellaBLENDING[[#This Row],[VEN]]="X",),"X","")</f>
        <v/>
      </c>
      <c r="D284" s="26" t="s">
        <v>3313</v>
      </c>
      <c r="E284" s="26" t="s">
        <v>4887</v>
      </c>
      <c r="F284" s="26" t="s">
        <v>3315</v>
      </c>
      <c r="G284" s="26" t="s">
        <v>4888</v>
      </c>
      <c r="H284" s="27"/>
      <c r="I284" s="27"/>
      <c r="J284" s="27"/>
      <c r="K284" s="27"/>
      <c r="L284" s="27"/>
      <c r="M284" s="26" t="s">
        <v>631</v>
      </c>
      <c r="N284" s="26"/>
      <c r="O284" s="26"/>
      <c r="P284" s="26"/>
      <c r="Q284" s="26"/>
      <c r="R284" s="28"/>
      <c r="S284" s="28"/>
      <c r="T28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4" s="54"/>
    </row>
    <row r="285" spans="1:21" ht="23.25" hidden="1" x14ac:dyDescent="0.25">
      <c r="A285" s="24"/>
      <c r="B285" s="24"/>
      <c r="C285" s="24" t="str">
        <f>IF(OR(TabellaBLENDING[[#This Row],[LUN]]="X",TabellaBLENDING[[#This Row],[MAR]]="X",TabellaBLENDING[[#This Row],[MER]]="X",TabellaBLENDING[[#This Row],[GIO]]="X",TabellaBLENDING[[#This Row],[VEN]]="X",),"X","")</f>
        <v/>
      </c>
      <c r="D285" s="26" t="s">
        <v>3313</v>
      </c>
      <c r="E285" s="26" t="s">
        <v>4857</v>
      </c>
      <c r="F285" s="26" t="s">
        <v>3513</v>
      </c>
      <c r="G285" s="26" t="s">
        <v>4858</v>
      </c>
      <c r="H285" s="27"/>
      <c r="I285" s="27"/>
      <c r="J285" s="27"/>
      <c r="K285" s="27"/>
      <c r="L285" s="27"/>
      <c r="M285" s="26" t="s">
        <v>631</v>
      </c>
      <c r="N285" s="26"/>
      <c r="O285" s="26"/>
      <c r="P285" s="26"/>
      <c r="Q285" s="26"/>
      <c r="R285" s="28"/>
      <c r="S285" s="28"/>
      <c r="T285"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5" s="54"/>
    </row>
    <row r="286" spans="1:21" ht="23.25" hidden="1" x14ac:dyDescent="0.25">
      <c r="A286" s="24"/>
      <c r="B286" s="24"/>
      <c r="C286" s="24" t="str">
        <f>IF(OR(TabellaBLENDING[[#This Row],[LUN]]="X",TabellaBLENDING[[#This Row],[MAR]]="X",TabellaBLENDING[[#This Row],[MER]]="X",TabellaBLENDING[[#This Row],[GIO]]="X",TabellaBLENDING[[#This Row],[VEN]]="X",),"X","")</f>
        <v/>
      </c>
      <c r="D286" s="26" t="s">
        <v>3313</v>
      </c>
      <c r="E286" s="26" t="s">
        <v>4861</v>
      </c>
      <c r="F286" s="26" t="s">
        <v>3513</v>
      </c>
      <c r="G286" s="26" t="s">
        <v>4862</v>
      </c>
      <c r="H286" s="27"/>
      <c r="I286" s="27"/>
      <c r="J286" s="27"/>
      <c r="K286" s="27"/>
      <c r="L286" s="27"/>
      <c r="M286" s="26" t="s">
        <v>631</v>
      </c>
      <c r="N286" s="26"/>
      <c r="O286" s="26"/>
      <c r="P286" s="26"/>
      <c r="Q286" s="26"/>
      <c r="R286" s="28"/>
      <c r="S286" s="28"/>
      <c r="T286"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6" s="54"/>
    </row>
    <row r="287" spans="1:21" ht="23.25" hidden="1" x14ac:dyDescent="0.25">
      <c r="A287" s="24"/>
      <c r="B287" s="24"/>
      <c r="C287" s="24" t="str">
        <f>IF(OR(TabellaBLENDING[[#This Row],[LUN]]="X",TabellaBLENDING[[#This Row],[MAR]]="X",TabellaBLENDING[[#This Row],[MER]]="X",TabellaBLENDING[[#This Row],[GIO]]="X",TabellaBLENDING[[#This Row],[VEN]]="X",),"X","")</f>
        <v/>
      </c>
      <c r="D287" s="26" t="s">
        <v>3313</v>
      </c>
      <c r="E287" s="26" t="s">
        <v>4863</v>
      </c>
      <c r="F287" s="26" t="s">
        <v>3513</v>
      </c>
      <c r="G287" s="26" t="s">
        <v>4864</v>
      </c>
      <c r="H287" s="27"/>
      <c r="I287" s="27"/>
      <c r="J287" s="27"/>
      <c r="K287" s="27"/>
      <c r="L287" s="27"/>
      <c r="M287" s="26" t="s">
        <v>631</v>
      </c>
      <c r="N287" s="26"/>
      <c r="O287" s="26"/>
      <c r="P287" s="26"/>
      <c r="Q287" s="26"/>
      <c r="R287" s="28"/>
      <c r="S287" s="28"/>
      <c r="T28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7" s="54"/>
    </row>
    <row r="288" spans="1:21" ht="23.25" hidden="1" x14ac:dyDescent="0.25">
      <c r="A288" s="24"/>
      <c r="B288" s="24"/>
      <c r="C288" s="24" t="str">
        <f>IF(OR(TabellaBLENDING[[#This Row],[LUN]]="X",TabellaBLENDING[[#This Row],[MAR]]="X",TabellaBLENDING[[#This Row],[MER]]="X",TabellaBLENDING[[#This Row],[GIO]]="X",TabellaBLENDING[[#This Row],[VEN]]="X",),"X","")</f>
        <v/>
      </c>
      <c r="D288" s="26" t="s">
        <v>3313</v>
      </c>
      <c r="E288" s="26" t="s">
        <v>4853</v>
      </c>
      <c r="F288" s="26" t="s">
        <v>3513</v>
      </c>
      <c r="G288" s="26" t="s">
        <v>4854</v>
      </c>
      <c r="H288" s="27"/>
      <c r="I288" s="27"/>
      <c r="J288" s="27"/>
      <c r="K288" s="27"/>
      <c r="L288" s="27"/>
      <c r="M288" s="26" t="s">
        <v>631</v>
      </c>
      <c r="N288" s="26"/>
      <c r="O288" s="26"/>
      <c r="P288" s="26"/>
      <c r="Q288" s="26"/>
      <c r="R288" s="28"/>
      <c r="S288" s="28"/>
      <c r="T28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8" s="54"/>
    </row>
    <row r="289" spans="1:22" ht="23.25" hidden="1" x14ac:dyDescent="0.25">
      <c r="A289" s="24"/>
      <c r="B289" s="24"/>
      <c r="C289" s="24" t="str">
        <f>IF(OR(TabellaBLENDING[[#This Row],[LUN]]="X",TabellaBLENDING[[#This Row],[MAR]]="X",TabellaBLENDING[[#This Row],[MER]]="X",TabellaBLENDING[[#This Row],[GIO]]="X",TabellaBLENDING[[#This Row],[VEN]]="X",),"X","")</f>
        <v/>
      </c>
      <c r="D289" s="26" t="s">
        <v>3313</v>
      </c>
      <c r="E289" s="26" t="s">
        <v>4974</v>
      </c>
      <c r="F289" s="26">
        <v>7000</v>
      </c>
      <c r="G289" s="26" t="s">
        <v>3447</v>
      </c>
      <c r="H289" s="27"/>
      <c r="I289" s="27"/>
      <c r="J289" s="27"/>
      <c r="K289" s="27"/>
      <c r="L289" s="27"/>
      <c r="M289" s="26" t="s">
        <v>631</v>
      </c>
      <c r="N289" s="26"/>
      <c r="O289" s="26"/>
      <c r="P289" s="26"/>
      <c r="Q289" s="26"/>
      <c r="R289" s="28"/>
      <c r="S289" s="28"/>
      <c r="T28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9" s="54"/>
    </row>
    <row r="290" spans="1:22" ht="23.25" hidden="1" x14ac:dyDescent="0.25">
      <c r="A290" s="24"/>
      <c r="B290" s="24"/>
      <c r="C290" s="24" t="str">
        <f>IF(OR(TabellaBLENDING[[#This Row],[LUN]]="X",TabellaBLENDING[[#This Row],[MAR]]="X",TabellaBLENDING[[#This Row],[MER]]="X",TabellaBLENDING[[#This Row],[GIO]]="X",TabellaBLENDING[[#This Row],[VEN]]="X",),"X","")</f>
        <v/>
      </c>
      <c r="D290" s="26" t="s">
        <v>3313</v>
      </c>
      <c r="E290" s="26" t="s">
        <v>4865</v>
      </c>
      <c r="F290" s="26" t="s">
        <v>3513</v>
      </c>
      <c r="G290" s="26" t="s">
        <v>4866</v>
      </c>
      <c r="H290" s="27"/>
      <c r="I290" s="27"/>
      <c r="J290" s="27"/>
      <c r="K290" s="27"/>
      <c r="L290" s="27"/>
      <c r="M290" s="26" t="s">
        <v>631</v>
      </c>
      <c r="N290" s="26"/>
      <c r="O290" s="26"/>
      <c r="P290" s="26"/>
      <c r="Q290" s="26"/>
      <c r="R290" s="28"/>
      <c r="S290" s="28"/>
      <c r="T290"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0" s="54"/>
    </row>
    <row r="291" spans="1:22" ht="23.25" hidden="1" x14ac:dyDescent="0.25">
      <c r="A291" s="24"/>
      <c r="B291" s="24"/>
      <c r="C291" s="24" t="str">
        <f>IF(OR(TabellaBLENDING[[#This Row],[LUN]]="X",TabellaBLENDING[[#This Row],[MAR]]="X",TabellaBLENDING[[#This Row],[MER]]="X",TabellaBLENDING[[#This Row],[GIO]]="X",TabellaBLENDING[[#This Row],[VEN]]="X",),"X","")</f>
        <v/>
      </c>
      <c r="D291" s="26" t="s">
        <v>3313</v>
      </c>
      <c r="E291" s="26" t="s">
        <v>4859</v>
      </c>
      <c r="F291" s="26" t="s">
        <v>3513</v>
      </c>
      <c r="G291" s="26" t="s">
        <v>4860</v>
      </c>
      <c r="H291" s="27"/>
      <c r="I291" s="27"/>
      <c r="J291" s="27"/>
      <c r="K291" s="27"/>
      <c r="L291" s="27"/>
      <c r="M291" s="26" t="s">
        <v>631</v>
      </c>
      <c r="N291" s="26"/>
      <c r="O291" s="26"/>
      <c r="P291" s="26"/>
      <c r="Q291" s="26"/>
      <c r="R291" s="28"/>
      <c r="S291" s="28"/>
      <c r="T291"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1" s="54"/>
    </row>
    <row r="292" spans="1:22" ht="30" hidden="1" x14ac:dyDescent="0.25">
      <c r="A292" s="24"/>
      <c r="B292" s="24"/>
      <c r="C292" s="24" t="str">
        <f>IF(OR(TabellaBLENDING[[#This Row],[LUN]]="X",TabellaBLENDING[[#This Row],[MAR]]="X",TabellaBLENDING[[#This Row],[MER]]="X",TabellaBLENDING[[#This Row],[GIO]]="X",TabellaBLENDING[[#This Row],[VEN]]="X",),"X","")</f>
        <v/>
      </c>
      <c r="D292" s="26" t="s">
        <v>3313</v>
      </c>
      <c r="E292" s="26" t="s">
        <v>5034</v>
      </c>
      <c r="F292" s="26" t="s">
        <v>3513</v>
      </c>
      <c r="G292" s="26" t="s">
        <v>5035</v>
      </c>
      <c r="H292" s="27"/>
      <c r="I292" s="27"/>
      <c r="J292" s="27"/>
      <c r="K292" s="27"/>
      <c r="L292" s="27"/>
      <c r="M292" s="26" t="s">
        <v>631</v>
      </c>
      <c r="N292" s="26"/>
      <c r="O292" s="26"/>
      <c r="P292" s="26"/>
      <c r="Q292" s="26"/>
      <c r="R292" s="28"/>
      <c r="S292" s="28"/>
      <c r="T292"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2" s="54"/>
      <c r="V292" s="71">
        <v>45961.351388888892</v>
      </c>
    </row>
    <row r="293" spans="1:22" ht="23.25" hidden="1" x14ac:dyDescent="0.25">
      <c r="A293" s="24"/>
      <c r="B293" s="24"/>
      <c r="C293" s="24" t="str">
        <f>IF(OR(TabellaBLENDING[[#This Row],[LUN]]="X",TabellaBLENDING[[#This Row],[MAR]]="X",TabellaBLENDING[[#This Row],[MER]]="X",TabellaBLENDING[[#This Row],[GIO]]="X",TabellaBLENDING[[#This Row],[VEN]]="X",),"X","")</f>
        <v>X</v>
      </c>
      <c r="D293" s="26" t="s">
        <v>3313</v>
      </c>
      <c r="E293" s="26" t="s">
        <v>5046</v>
      </c>
      <c r="F293" s="26" t="s">
        <v>3513</v>
      </c>
      <c r="G293" s="26" t="s">
        <v>5047</v>
      </c>
      <c r="H293" s="27" t="s">
        <v>109</v>
      </c>
      <c r="I293" s="27"/>
      <c r="J293" s="27"/>
      <c r="K293" s="27"/>
      <c r="L293" s="27"/>
      <c r="M293" s="26" t="s">
        <v>631</v>
      </c>
      <c r="N293" s="26"/>
      <c r="O293" s="26"/>
      <c r="P293" s="26"/>
      <c r="Q293" s="26"/>
      <c r="R293" s="28"/>
      <c r="S293" s="28"/>
      <c r="T293"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3" s="54"/>
    </row>
    <row r="294" spans="1:22" ht="30" hidden="1" x14ac:dyDescent="0.25">
      <c r="A294" s="24"/>
      <c r="B294" s="24"/>
      <c r="C294" s="24" t="str">
        <f>IF(OR(TabellaBLENDING[[#This Row],[LUN]]="X",TabellaBLENDING[[#This Row],[MAR]]="X",TabellaBLENDING[[#This Row],[MER]]="X",TabellaBLENDING[[#This Row],[GIO]]="X",TabellaBLENDING[[#This Row],[VEN]]="X",),"X","")</f>
        <v>X</v>
      </c>
      <c r="D294" s="26" t="s">
        <v>3313</v>
      </c>
      <c r="E294" s="26" t="s">
        <v>5107</v>
      </c>
      <c r="F294" s="26">
        <v>4500</v>
      </c>
      <c r="G294" s="26" t="s">
        <v>5108</v>
      </c>
      <c r="H294" s="27" t="s">
        <v>109</v>
      </c>
      <c r="I294" s="27"/>
      <c r="J294" s="27"/>
      <c r="K294" s="27"/>
      <c r="L294" s="27"/>
      <c r="M294" s="26" t="s">
        <v>631</v>
      </c>
      <c r="N294" s="26"/>
      <c r="O294" s="26"/>
      <c r="P294" s="26"/>
      <c r="Q294" s="26"/>
      <c r="R294" s="28"/>
      <c r="S294" s="28"/>
      <c r="T294"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4" s="54"/>
    </row>
    <row r="295" spans="1:22" ht="30" hidden="1" x14ac:dyDescent="0.25">
      <c r="A295" s="24"/>
      <c r="B295" s="24" t="str">
        <f>IF(OR(A295="x",A295="X"),"",IF(ISBLANK(A295),"X",""))</f>
        <v>X</v>
      </c>
      <c r="C295" s="24" t="str">
        <f>IF(OR(TabellaBLENDING[[#This Row],[LUN]]="X",TabellaBLENDING[[#This Row],[MAR]]="X",TabellaBLENDING[[#This Row],[MER]]="X",TabellaBLENDING[[#This Row],[GIO]]="X",TabellaBLENDING[[#This Row],[VEN]]="X",),"X","")</f>
        <v/>
      </c>
      <c r="D295" s="26" t="s">
        <v>3313</v>
      </c>
      <c r="E295" s="26" t="s">
        <v>3825</v>
      </c>
      <c r="F295" s="26" t="s">
        <v>3361</v>
      </c>
      <c r="G295" s="26" t="s">
        <v>3826</v>
      </c>
      <c r="H295" s="27"/>
      <c r="I295" s="27"/>
      <c r="J295" s="27"/>
      <c r="K295" s="27"/>
      <c r="L295" s="27"/>
      <c r="M295" s="26" t="s">
        <v>886</v>
      </c>
      <c r="N295" s="26"/>
      <c r="O295" s="26"/>
      <c r="P295" s="26"/>
      <c r="Q295" s="26" t="s">
        <v>3827</v>
      </c>
      <c r="R295" s="28">
        <v>45712</v>
      </c>
      <c r="S295" s="28" t="s">
        <v>184</v>
      </c>
      <c r="T295" s="7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5" s="90" t="str">
        <f ca="1">IFERROR(MID(G295,_xlfn.AGGREGATE(15,6,(ROW(INDIRECT("1:"&amp;LEN(G295)-7)))/(ISNUMBER(--MID(G295,ROW(INDIRECT("1:"&amp;LEN(G295)-7)),8))),1),8),"")</f>
        <v/>
      </c>
    </row>
    <row r="296" spans="1:22" ht="30" hidden="1" x14ac:dyDescent="0.25">
      <c r="A296" s="24"/>
      <c r="B296" s="24" t="str">
        <f>IF(OR(A296="x",A296="X"),"",IF(ISBLANK(A296),"X",""))</f>
        <v>X</v>
      </c>
      <c r="C296" s="24" t="str">
        <f>IF(OR(TabellaBLENDING[[#This Row],[LUN]]="X",TabellaBLENDING[[#This Row],[MAR]]="X",TabellaBLENDING[[#This Row],[MER]]="X",TabellaBLENDING[[#This Row],[GIO]]="X",TabellaBLENDING[[#This Row],[VEN]]="X",),"X","")</f>
        <v/>
      </c>
      <c r="D296" s="26" t="s">
        <v>3313</v>
      </c>
      <c r="E296" s="26" t="s">
        <v>3828</v>
      </c>
      <c r="F296" s="26" t="s">
        <v>3313</v>
      </c>
      <c r="G296" s="26" t="s">
        <v>3829</v>
      </c>
      <c r="H296" s="27"/>
      <c r="I296" s="27"/>
      <c r="J296" s="27"/>
      <c r="K296" s="27"/>
      <c r="L296" s="27"/>
      <c r="M296" s="26" t="s">
        <v>886</v>
      </c>
      <c r="N296" s="26"/>
      <c r="O296" s="26"/>
      <c r="P296" s="26"/>
      <c r="Q296" s="26" t="s">
        <v>3830</v>
      </c>
      <c r="R296" s="28">
        <v>45700</v>
      </c>
      <c r="S296" s="28" t="s">
        <v>85</v>
      </c>
      <c r="T296"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6" s="90" t="str">
        <f ca="1">IFERROR(MID(G296,_xlfn.AGGREGATE(15,6,(ROW(INDIRECT("1:"&amp;LEN(G296)-7)))/(ISNUMBER(--MID(G296,ROW(INDIRECT("1:"&amp;LEN(G296)-7)),8))),1),8),"")</f>
        <v/>
      </c>
    </row>
    <row r="297" spans="1:22" ht="30" x14ac:dyDescent="0.25">
      <c r="A297" s="24"/>
      <c r="B297" s="24"/>
      <c r="C297" s="24" t="str">
        <f>IF(OR(TabellaBLENDING[[#This Row],[LUN]]="X",TabellaBLENDING[[#This Row],[MAR]]="X",TabellaBLENDING[[#This Row],[MER]]="X",TabellaBLENDING[[#This Row],[GIO]]="X",TabellaBLENDING[[#This Row],[VEN]]="X",),"X","")</f>
        <v>X</v>
      </c>
      <c r="D297" s="26" t="s">
        <v>3313</v>
      </c>
      <c r="E297" s="26" t="s">
        <v>5181</v>
      </c>
      <c r="F297" s="26">
        <v>6500</v>
      </c>
      <c r="G297" s="26" t="s">
        <v>3675</v>
      </c>
      <c r="H297" s="27"/>
      <c r="I297" s="27" t="s">
        <v>109</v>
      </c>
      <c r="J297" s="27" t="s">
        <v>109</v>
      </c>
      <c r="K297" s="27" t="s">
        <v>109</v>
      </c>
      <c r="L297" s="27"/>
      <c r="M297" s="26" t="s">
        <v>3236</v>
      </c>
      <c r="N297" s="26"/>
      <c r="O297" s="26"/>
      <c r="P297" s="26"/>
      <c r="Q297" s="26"/>
      <c r="R297" s="28"/>
      <c r="S297" s="28"/>
      <c r="T297"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297" s="54"/>
    </row>
    <row r="298" spans="1:22" ht="23.25" hidden="1" x14ac:dyDescent="0.25">
      <c r="A298" s="24"/>
      <c r="B298" s="24"/>
      <c r="C298" s="24" t="str">
        <f>IF(OR(TabellaBLENDING[[#This Row],[LUN]]="X",TabellaBLENDING[[#This Row],[MAR]]="X",TabellaBLENDING[[#This Row],[MER]]="X",TabellaBLENDING[[#This Row],[GIO]]="X",TabellaBLENDING[[#This Row],[VEN]]="X",),"X","")</f>
        <v/>
      </c>
      <c r="D298" s="26" t="s">
        <v>3313</v>
      </c>
      <c r="E298" s="26" t="s">
        <v>3833</v>
      </c>
      <c r="F298" s="26">
        <v>6000</v>
      </c>
      <c r="G298" s="26" t="s">
        <v>3695</v>
      </c>
      <c r="H298" s="27"/>
      <c r="I298" s="27"/>
      <c r="J298" s="27"/>
      <c r="K298" s="27"/>
      <c r="L298" s="27"/>
      <c r="M298" s="26" t="s">
        <v>3834</v>
      </c>
      <c r="N298" s="26"/>
      <c r="O298" s="26"/>
      <c r="P298" s="26"/>
      <c r="Q298" s="26"/>
      <c r="R298" s="28"/>
      <c r="S298" s="28"/>
      <c r="T298"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8" s="104" t="str">
        <f ca="1">IFERROR(MID(G298,_xlfn.AGGREGATE(15,6,(ROW(INDIRECT("1:"&amp;LEN(G298)-7)))/(ISNUMBER(--MID(G298,ROW(INDIRECT("1:"&amp;LEN(G298)-7)),8))),1),8),"")</f>
        <v/>
      </c>
    </row>
    <row r="299" spans="1:22" ht="23.25" hidden="1" x14ac:dyDescent="0.25">
      <c r="A299" s="24"/>
      <c r="B299" s="24"/>
      <c r="C299" s="24" t="str">
        <f>IF(OR(TabellaBLENDING[[#This Row],[LUN]]="X",TabellaBLENDING[[#This Row],[MAR]]="X",TabellaBLENDING[[#This Row],[MER]]="X",TabellaBLENDING[[#This Row],[GIO]]="X",TabellaBLENDING[[#This Row],[VEN]]="X",),"X","")</f>
        <v/>
      </c>
      <c r="D299" s="26" t="s">
        <v>3313</v>
      </c>
      <c r="E299" s="26" t="s">
        <v>3835</v>
      </c>
      <c r="F299" s="26">
        <v>6000</v>
      </c>
      <c r="G299" s="26" t="s">
        <v>3836</v>
      </c>
      <c r="H299" s="27"/>
      <c r="I299" s="27"/>
      <c r="J299" s="27"/>
      <c r="K299" s="27"/>
      <c r="L299" s="27"/>
      <c r="M299" s="26" t="s">
        <v>3834</v>
      </c>
      <c r="N299" s="26"/>
      <c r="O299" s="26"/>
      <c r="P299" s="26"/>
      <c r="Q299" s="26"/>
      <c r="R299" s="28"/>
      <c r="S299" s="28"/>
      <c r="T299" s="7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9" s="104" t="str">
        <f ca="1">IFERROR(MID(G299,_xlfn.AGGREGATE(15,6,(ROW(INDIRECT("1:"&amp;LEN(G299)-7)))/(ISNUMBER(--MID(G299,ROW(INDIRECT("1:"&amp;LEN(G299)-7)),8))),1),8),"")</f>
        <v/>
      </c>
    </row>
  </sheetData>
  <mergeCells count="2">
    <mergeCell ref="A1:D1"/>
    <mergeCell ref="N2:P2"/>
  </mergeCells>
  <conditionalFormatting sqref="N106:S106 E234:G299 N294:S299 M234:S293">
    <cfRule type="expression" dxfId="7734" priority="3097">
      <formula>SEARCH("IN CORSO",$M106)&gt;0</formula>
    </cfRule>
    <cfRule type="expression" dxfId="7733" priority="3098">
      <formula>SEARCH("CHIUSO",$M106)&gt;0</formula>
    </cfRule>
    <cfRule type="expression" dxfId="7732" priority="3099">
      <formula>SEARCH("EMESSO",$M106)&gt;0</formula>
    </cfRule>
    <cfRule type="expression" dxfId="7731" priority="3100">
      <formula>SEARCH("RICHIESTO",$M106)&gt;0</formula>
    </cfRule>
    <cfRule type="expression" dxfId="7730" priority="3101">
      <formula>SEARCH("DA CHIUDERE",$M106)&gt;0</formula>
    </cfRule>
    <cfRule type="expression" dxfId="7729" priority="3102">
      <formula>SEARCH("INTERROTTO",$M106)&gt;0</formula>
    </cfRule>
  </conditionalFormatting>
  <conditionalFormatting sqref="E106">
    <cfRule type="expression" dxfId="7728" priority="3091">
      <formula>SEARCH("IN CORSO",$M106)&gt;0</formula>
    </cfRule>
    <cfRule type="expression" dxfId="7727" priority="3092">
      <formula>SEARCH("CHIUSO",$M106)&gt;0</formula>
    </cfRule>
    <cfRule type="expression" dxfId="7726" priority="3093">
      <formula>SEARCH("EMESSO",$M106)&gt;0</formula>
    </cfRule>
    <cfRule type="expression" dxfId="7725" priority="3094">
      <formula>SEARCH("RICHIESTO",$M106)&gt;0</formula>
    </cfRule>
    <cfRule type="expression" dxfId="7724" priority="3095">
      <formula>SEARCH("DA CHIUDERE",$M106)&gt;0</formula>
    </cfRule>
    <cfRule type="expression" dxfId="7723" priority="3096">
      <formula>SEARCH("INTERROTTO",$M106)&gt;0</formula>
    </cfRule>
  </conditionalFormatting>
  <conditionalFormatting sqref="G106">
    <cfRule type="expression" dxfId="7722" priority="3085">
      <formula>SEARCH("IN CORSO",$M106)&gt;0</formula>
    </cfRule>
    <cfRule type="expression" dxfId="7721" priority="3086">
      <formula>SEARCH("CHIUSO",$M106)&gt;0</formula>
    </cfRule>
    <cfRule type="expression" dxfId="7720" priority="3087">
      <formula>SEARCH("EMESSO",$M106)&gt;0</formula>
    </cfRule>
    <cfRule type="expression" dxfId="7719" priority="3088">
      <formula>SEARCH("RICHIESTO",$M106)&gt;0</formula>
    </cfRule>
    <cfRule type="expression" dxfId="7718" priority="3089">
      <formula>SEARCH("DA CHIUDERE",$M106)&gt;0</formula>
    </cfRule>
    <cfRule type="expression" dxfId="7717" priority="3090">
      <formula>SEARCH("INTERROTTO",$M106)&gt;0</formula>
    </cfRule>
  </conditionalFormatting>
  <conditionalFormatting sqref="F106">
    <cfRule type="expression" dxfId="7716" priority="3079">
      <formula>SEARCH("IN CORSO",$M106)&gt;0</formula>
    </cfRule>
    <cfRule type="expression" dxfId="7715" priority="3080">
      <formula>SEARCH("CHIUSO",$M106)&gt;0</formula>
    </cfRule>
    <cfRule type="expression" dxfId="7714" priority="3081">
      <formula>SEARCH("EMESSO",$M106)&gt;0</formula>
    </cfRule>
    <cfRule type="expression" dxfId="7713" priority="3082">
      <formula>SEARCH("RICHIESTO",$M106)&gt;0</formula>
    </cfRule>
    <cfRule type="expression" dxfId="7712" priority="3083">
      <formula>SEARCH("DA CHIUDERE",$M106)&gt;0</formula>
    </cfRule>
    <cfRule type="expression" dxfId="7711" priority="3084">
      <formula>SEARCH("INTERROTTO",$M106)&gt;0</formula>
    </cfRule>
  </conditionalFormatting>
  <conditionalFormatting sqref="M106">
    <cfRule type="expression" dxfId="7710" priority="3073">
      <formula>SEARCH("IN CORSO",$M106)&gt;0</formula>
    </cfRule>
    <cfRule type="expression" dxfId="7709" priority="3074">
      <formula>SEARCH("CHIUSO",$M106)&gt;0</formula>
    </cfRule>
    <cfRule type="expression" dxfId="7708" priority="3075">
      <formula>SEARCH("EMESSO",$M106)&gt;0</formula>
    </cfRule>
    <cfRule type="expression" dxfId="7707" priority="3076">
      <formula>SEARCH("RICHIESTO",$M106)&gt;0</formula>
    </cfRule>
    <cfRule type="expression" dxfId="7706" priority="3077">
      <formula>SEARCH("DA CHIUDERE",$M106)&gt;0</formula>
    </cfRule>
    <cfRule type="expression" dxfId="7705" priority="3078">
      <formula>SEARCH("INTERROTTO",$M106)&gt;0</formula>
    </cfRule>
  </conditionalFormatting>
  <conditionalFormatting sqref="N105:S105">
    <cfRule type="expression" dxfId="7704" priority="3067">
      <formula>SEARCH("IN CORSO",$M105)&gt;0</formula>
    </cfRule>
    <cfRule type="expression" dxfId="7703" priority="3068">
      <formula>SEARCH("CHIUSO",$M105)&gt;0</formula>
    </cfRule>
    <cfRule type="expression" dxfId="7702" priority="3069">
      <formula>SEARCH("EMESSO",$M105)&gt;0</formula>
    </cfRule>
    <cfRule type="expression" dxfId="7701" priority="3070">
      <formula>SEARCH("RICHIESTO",$M105)&gt;0</formula>
    </cfRule>
    <cfRule type="expression" dxfId="7700" priority="3071">
      <formula>SEARCH("DA CHIUDERE",$M105)&gt;0</formula>
    </cfRule>
    <cfRule type="expression" dxfId="7699" priority="3072">
      <formula>SEARCH("INTERROTTO",$M105)&gt;0</formula>
    </cfRule>
  </conditionalFormatting>
  <conditionalFormatting sqref="E105">
    <cfRule type="expression" dxfId="7698" priority="3061">
      <formula>SEARCH("IN CORSO",$M105)&gt;0</formula>
    </cfRule>
    <cfRule type="expression" dxfId="7697" priority="3062">
      <formula>SEARCH("CHIUSO",$M105)&gt;0</formula>
    </cfRule>
    <cfRule type="expression" dxfId="7696" priority="3063">
      <formula>SEARCH("EMESSO",$M105)&gt;0</formula>
    </cfRule>
    <cfRule type="expression" dxfId="7695" priority="3064">
      <formula>SEARCH("RICHIESTO",$M105)&gt;0</formula>
    </cfRule>
    <cfRule type="expression" dxfId="7694" priority="3065">
      <formula>SEARCH("DA CHIUDERE",$M105)&gt;0</formula>
    </cfRule>
    <cfRule type="expression" dxfId="7693" priority="3066">
      <formula>SEARCH("INTERROTTO",$M105)&gt;0</formula>
    </cfRule>
  </conditionalFormatting>
  <conditionalFormatting sqref="G105">
    <cfRule type="expression" dxfId="7692" priority="3055">
      <formula>SEARCH("IN CORSO",$M105)&gt;0</formula>
    </cfRule>
    <cfRule type="expression" dxfId="7691" priority="3056">
      <formula>SEARCH("CHIUSO",$M105)&gt;0</formula>
    </cfRule>
    <cfRule type="expression" dxfId="7690" priority="3057">
      <formula>SEARCH("EMESSO",$M105)&gt;0</formula>
    </cfRule>
    <cfRule type="expression" dxfId="7689" priority="3058">
      <formula>SEARCH("RICHIESTO",$M105)&gt;0</formula>
    </cfRule>
    <cfRule type="expression" dxfId="7688" priority="3059">
      <formula>SEARCH("DA CHIUDERE",$M105)&gt;0</formula>
    </cfRule>
    <cfRule type="expression" dxfId="7687" priority="3060">
      <formula>SEARCH("INTERROTTO",$M105)&gt;0</formula>
    </cfRule>
  </conditionalFormatting>
  <conditionalFormatting sqref="F105">
    <cfRule type="expression" dxfId="7686" priority="3049">
      <formula>SEARCH("IN CORSO",$M105)&gt;0</formula>
    </cfRule>
    <cfRule type="expression" dxfId="7685" priority="3050">
      <formula>SEARCH("CHIUSO",$M105)&gt;0</formula>
    </cfRule>
    <cfRule type="expression" dxfId="7684" priority="3051">
      <formula>SEARCH("EMESSO",$M105)&gt;0</formula>
    </cfRule>
    <cfRule type="expression" dxfId="7683" priority="3052">
      <formula>SEARCH("RICHIESTO",$M105)&gt;0</formula>
    </cfRule>
    <cfRule type="expression" dxfId="7682" priority="3053">
      <formula>SEARCH("DA CHIUDERE",$M105)&gt;0</formula>
    </cfRule>
    <cfRule type="expression" dxfId="7681" priority="3054">
      <formula>SEARCH("INTERROTTO",$M105)&gt;0</formula>
    </cfRule>
  </conditionalFormatting>
  <conditionalFormatting sqref="M105">
    <cfRule type="expression" dxfId="7680" priority="3043">
      <formula>SEARCH("IN CORSO",$M105)&gt;0</formula>
    </cfRule>
    <cfRule type="expression" dxfId="7679" priority="3044">
      <formula>SEARCH("CHIUSO",$M105)&gt;0</formula>
    </cfRule>
    <cfRule type="expression" dxfId="7678" priority="3045">
      <formula>SEARCH("EMESSO",$M105)&gt;0</formula>
    </cfRule>
    <cfRule type="expression" dxfId="7677" priority="3046">
      <formula>SEARCH("RICHIESTO",$M105)&gt;0</formula>
    </cfRule>
    <cfRule type="expression" dxfId="7676" priority="3047">
      <formula>SEARCH("DA CHIUDERE",$M105)&gt;0</formula>
    </cfRule>
    <cfRule type="expression" dxfId="7675" priority="3048">
      <formula>SEARCH("INTERROTTO",$M105)&gt;0</formula>
    </cfRule>
  </conditionalFormatting>
  <conditionalFormatting sqref="N104:S104">
    <cfRule type="expression" dxfId="7674" priority="3037">
      <formula>SEARCH("IN CORSO",$M104)&gt;0</formula>
    </cfRule>
    <cfRule type="expression" dxfId="7673" priority="3038">
      <formula>SEARCH("CHIUSO",$M104)&gt;0</formula>
    </cfRule>
    <cfRule type="expression" dxfId="7672" priority="3039">
      <formula>SEARCH("EMESSO",$M104)&gt;0</formula>
    </cfRule>
    <cfRule type="expression" dxfId="7671" priority="3040">
      <formula>SEARCH("RICHIESTO",$M104)&gt;0</formula>
    </cfRule>
    <cfRule type="expression" dxfId="7670" priority="3041">
      <formula>SEARCH("DA CHIUDERE",$M104)&gt;0</formula>
    </cfRule>
    <cfRule type="expression" dxfId="7669" priority="3042">
      <formula>SEARCH("INTERROTTO",$M104)&gt;0</formula>
    </cfRule>
  </conditionalFormatting>
  <conditionalFormatting sqref="E104">
    <cfRule type="expression" dxfId="7668" priority="3031">
      <formula>SEARCH("IN CORSO",$M104)&gt;0</formula>
    </cfRule>
    <cfRule type="expression" dxfId="7667" priority="3032">
      <formula>SEARCH("CHIUSO",$M104)&gt;0</formula>
    </cfRule>
    <cfRule type="expression" dxfId="7666" priority="3033">
      <formula>SEARCH("EMESSO",$M104)&gt;0</formula>
    </cfRule>
    <cfRule type="expression" dxfId="7665" priority="3034">
      <formula>SEARCH("RICHIESTO",$M104)&gt;0</formula>
    </cfRule>
    <cfRule type="expression" dxfId="7664" priority="3035">
      <formula>SEARCH("DA CHIUDERE",$M104)&gt;0</formula>
    </cfRule>
    <cfRule type="expression" dxfId="7663" priority="3036">
      <formula>SEARCH("INTERROTTO",$M104)&gt;0</formula>
    </cfRule>
  </conditionalFormatting>
  <conditionalFormatting sqref="G104">
    <cfRule type="expression" dxfId="7662" priority="3025">
      <formula>SEARCH("IN CORSO",$M104)&gt;0</formula>
    </cfRule>
    <cfRule type="expression" dxfId="7661" priority="3026">
      <formula>SEARCH("CHIUSO",$M104)&gt;0</formula>
    </cfRule>
    <cfRule type="expression" dxfId="7660" priority="3027">
      <formula>SEARCH("EMESSO",$M104)&gt;0</formula>
    </cfRule>
    <cfRule type="expression" dxfId="7659" priority="3028">
      <formula>SEARCH("RICHIESTO",$M104)&gt;0</formula>
    </cfRule>
    <cfRule type="expression" dxfId="7658" priority="3029">
      <formula>SEARCH("DA CHIUDERE",$M104)&gt;0</formula>
    </cfRule>
    <cfRule type="expression" dxfId="7657" priority="3030">
      <formula>SEARCH("INTERROTTO",$M104)&gt;0</formula>
    </cfRule>
  </conditionalFormatting>
  <conditionalFormatting sqref="F104">
    <cfRule type="expression" dxfId="7656" priority="3019">
      <formula>SEARCH("IN CORSO",$M104)&gt;0</formula>
    </cfRule>
    <cfRule type="expression" dxfId="7655" priority="3020">
      <formula>SEARCH("CHIUSO",$M104)&gt;0</formula>
    </cfRule>
    <cfRule type="expression" dxfId="7654" priority="3021">
      <formula>SEARCH("EMESSO",$M104)&gt;0</formula>
    </cfRule>
    <cfRule type="expression" dxfId="7653" priority="3022">
      <formula>SEARCH("RICHIESTO",$M104)&gt;0</formula>
    </cfRule>
    <cfRule type="expression" dxfId="7652" priority="3023">
      <formula>SEARCH("DA CHIUDERE",$M104)&gt;0</formula>
    </cfRule>
    <cfRule type="expression" dxfId="7651" priority="3024">
      <formula>SEARCH("INTERROTTO",$M104)&gt;0</formula>
    </cfRule>
  </conditionalFormatting>
  <conditionalFormatting sqref="M104">
    <cfRule type="expression" dxfId="7650" priority="3013">
      <formula>SEARCH("IN CORSO",$M104)&gt;0</formula>
    </cfRule>
    <cfRule type="expression" dxfId="7649" priority="3014">
      <formula>SEARCH("CHIUSO",$M104)&gt;0</formula>
    </cfRule>
    <cfRule type="expression" dxfId="7648" priority="3015">
      <formula>SEARCH("EMESSO",$M104)&gt;0</formula>
    </cfRule>
    <cfRule type="expression" dxfId="7647" priority="3016">
      <formula>SEARCH("RICHIESTO",$M104)&gt;0</formula>
    </cfRule>
    <cfRule type="expression" dxfId="7646" priority="3017">
      <formula>SEARCH("DA CHIUDERE",$M104)&gt;0</formula>
    </cfRule>
    <cfRule type="expression" dxfId="7645" priority="3018">
      <formula>SEARCH("INTERROTTO",$M104)&gt;0</formula>
    </cfRule>
  </conditionalFormatting>
  <conditionalFormatting sqref="N103:S103">
    <cfRule type="expression" dxfId="7644" priority="3007">
      <formula>SEARCH("IN CORSO",$M103)&gt;0</formula>
    </cfRule>
    <cfRule type="expression" dxfId="7643" priority="3008">
      <formula>SEARCH("CHIUSO",$M103)&gt;0</formula>
    </cfRule>
    <cfRule type="expression" dxfId="7642" priority="3009">
      <formula>SEARCH("EMESSO",$M103)&gt;0</formula>
    </cfRule>
    <cfRule type="expression" dxfId="7641" priority="3010">
      <formula>SEARCH("RICHIESTO",$M103)&gt;0</formula>
    </cfRule>
    <cfRule type="expression" dxfId="7640" priority="3011">
      <formula>SEARCH("DA CHIUDERE",$M103)&gt;0</formula>
    </cfRule>
    <cfRule type="expression" dxfId="7639" priority="3012">
      <formula>SEARCH("INTERROTTO",$M103)&gt;0</formula>
    </cfRule>
  </conditionalFormatting>
  <conditionalFormatting sqref="E103">
    <cfRule type="expression" dxfId="7638" priority="3001">
      <formula>SEARCH("IN CORSO",$M103)&gt;0</formula>
    </cfRule>
    <cfRule type="expression" dxfId="7637" priority="3002">
      <formula>SEARCH("CHIUSO",$M103)&gt;0</formula>
    </cfRule>
    <cfRule type="expression" dxfId="7636" priority="3003">
      <formula>SEARCH("EMESSO",$M103)&gt;0</formula>
    </cfRule>
    <cfRule type="expression" dxfId="7635" priority="3004">
      <formula>SEARCH("RICHIESTO",$M103)&gt;0</formula>
    </cfRule>
    <cfRule type="expression" dxfId="7634" priority="3005">
      <formula>SEARCH("DA CHIUDERE",$M103)&gt;0</formula>
    </cfRule>
    <cfRule type="expression" dxfId="7633" priority="3006">
      <formula>SEARCH("INTERROTTO",$M103)&gt;0</formula>
    </cfRule>
  </conditionalFormatting>
  <conditionalFormatting sqref="G103">
    <cfRule type="expression" dxfId="7632" priority="2995">
      <formula>SEARCH("IN CORSO",$M103)&gt;0</formula>
    </cfRule>
    <cfRule type="expression" dxfId="7631" priority="2996">
      <formula>SEARCH("CHIUSO",$M103)&gt;0</formula>
    </cfRule>
    <cfRule type="expression" dxfId="7630" priority="2997">
      <formula>SEARCH("EMESSO",$M103)&gt;0</formula>
    </cfRule>
    <cfRule type="expression" dxfId="7629" priority="2998">
      <formula>SEARCH("RICHIESTO",$M103)&gt;0</formula>
    </cfRule>
    <cfRule type="expression" dxfId="7628" priority="2999">
      <formula>SEARCH("DA CHIUDERE",$M103)&gt;0</formula>
    </cfRule>
    <cfRule type="expression" dxfId="7627" priority="3000">
      <formula>SEARCH("INTERROTTO",$M103)&gt;0</formula>
    </cfRule>
  </conditionalFormatting>
  <conditionalFormatting sqref="F103">
    <cfRule type="expression" dxfId="7626" priority="2989">
      <formula>SEARCH("IN CORSO",$M103)&gt;0</formula>
    </cfRule>
    <cfRule type="expression" dxfId="7625" priority="2990">
      <formula>SEARCH("CHIUSO",$M103)&gt;0</formula>
    </cfRule>
    <cfRule type="expression" dxfId="7624" priority="2991">
      <formula>SEARCH("EMESSO",$M103)&gt;0</formula>
    </cfRule>
    <cfRule type="expression" dxfId="7623" priority="2992">
      <formula>SEARCH("RICHIESTO",$M103)&gt;0</formula>
    </cfRule>
    <cfRule type="expression" dxfId="7622" priority="2993">
      <formula>SEARCH("DA CHIUDERE",$M103)&gt;0</formula>
    </cfRule>
    <cfRule type="expression" dxfId="7621" priority="2994">
      <formula>SEARCH("INTERROTTO",$M103)&gt;0</formula>
    </cfRule>
  </conditionalFormatting>
  <conditionalFormatting sqref="M103">
    <cfRule type="expression" dxfId="7620" priority="2983">
      <formula>SEARCH("IN CORSO",$M103)&gt;0</formula>
    </cfRule>
    <cfRule type="expression" dxfId="7619" priority="2984">
      <formula>SEARCH("CHIUSO",$M103)&gt;0</formula>
    </cfRule>
    <cfRule type="expression" dxfId="7618" priority="2985">
      <formula>SEARCH("EMESSO",$M103)&gt;0</formula>
    </cfRule>
    <cfRule type="expression" dxfId="7617" priority="2986">
      <formula>SEARCH("RICHIESTO",$M103)&gt;0</formula>
    </cfRule>
    <cfRule type="expression" dxfId="7616" priority="2987">
      <formula>SEARCH("DA CHIUDERE",$M103)&gt;0</formula>
    </cfRule>
    <cfRule type="expression" dxfId="7615" priority="2988">
      <formula>SEARCH("INTERROTTO",$M103)&gt;0</formula>
    </cfRule>
  </conditionalFormatting>
  <conditionalFormatting sqref="N102:S102">
    <cfRule type="expression" dxfId="7614" priority="2977">
      <formula>SEARCH("IN CORSO",$M102)&gt;0</formula>
    </cfRule>
    <cfRule type="expression" dxfId="7613" priority="2978">
      <formula>SEARCH("CHIUSO",$M102)&gt;0</formula>
    </cfRule>
    <cfRule type="expression" dxfId="7612" priority="2979">
      <formula>SEARCH("EMESSO",$M102)&gt;0</formula>
    </cfRule>
    <cfRule type="expression" dxfId="7611" priority="2980">
      <formula>SEARCH("RICHIESTO",$M102)&gt;0</formula>
    </cfRule>
    <cfRule type="expression" dxfId="7610" priority="2981">
      <formula>SEARCH("DA CHIUDERE",$M102)&gt;0</formula>
    </cfRule>
    <cfRule type="expression" dxfId="7609" priority="2982">
      <formula>SEARCH("INTERROTTO",$M102)&gt;0</formula>
    </cfRule>
  </conditionalFormatting>
  <conditionalFormatting sqref="E102">
    <cfRule type="expression" dxfId="7608" priority="2971">
      <formula>SEARCH("IN CORSO",$M102)&gt;0</formula>
    </cfRule>
    <cfRule type="expression" dxfId="7607" priority="2972">
      <formula>SEARCH("CHIUSO",$M102)&gt;0</formula>
    </cfRule>
    <cfRule type="expression" dxfId="7606" priority="2973">
      <formula>SEARCH("EMESSO",$M102)&gt;0</formula>
    </cfRule>
    <cfRule type="expression" dxfId="7605" priority="2974">
      <formula>SEARCH("RICHIESTO",$M102)&gt;0</formula>
    </cfRule>
    <cfRule type="expression" dxfId="7604" priority="2975">
      <formula>SEARCH("DA CHIUDERE",$M102)&gt;0</formula>
    </cfRule>
    <cfRule type="expression" dxfId="7603" priority="2976">
      <formula>SEARCH("INTERROTTO",$M102)&gt;0</formula>
    </cfRule>
  </conditionalFormatting>
  <conditionalFormatting sqref="G102">
    <cfRule type="expression" dxfId="7602" priority="2965">
      <formula>SEARCH("IN CORSO",$M102)&gt;0</formula>
    </cfRule>
    <cfRule type="expression" dxfId="7601" priority="2966">
      <formula>SEARCH("CHIUSO",$M102)&gt;0</formula>
    </cfRule>
    <cfRule type="expression" dxfId="7600" priority="2967">
      <formula>SEARCH("EMESSO",$M102)&gt;0</formula>
    </cfRule>
    <cfRule type="expression" dxfId="7599" priority="2968">
      <formula>SEARCH("RICHIESTO",$M102)&gt;0</formula>
    </cfRule>
    <cfRule type="expression" dxfId="7598" priority="2969">
      <formula>SEARCH("DA CHIUDERE",$M102)&gt;0</formula>
    </cfRule>
    <cfRule type="expression" dxfId="7597" priority="2970">
      <formula>SEARCH("INTERROTTO",$M102)&gt;0</formula>
    </cfRule>
  </conditionalFormatting>
  <conditionalFormatting sqref="F102">
    <cfRule type="expression" dxfId="7596" priority="2959">
      <formula>SEARCH("IN CORSO",$M102)&gt;0</formula>
    </cfRule>
    <cfRule type="expression" dxfId="7595" priority="2960">
      <formula>SEARCH("CHIUSO",$M102)&gt;0</formula>
    </cfRule>
    <cfRule type="expression" dxfId="7594" priority="2961">
      <formula>SEARCH("EMESSO",$M102)&gt;0</formula>
    </cfRule>
    <cfRule type="expression" dxfId="7593" priority="2962">
      <formula>SEARCH("RICHIESTO",$M102)&gt;0</formula>
    </cfRule>
    <cfRule type="expression" dxfId="7592" priority="2963">
      <formula>SEARCH("DA CHIUDERE",$M102)&gt;0</formula>
    </cfRule>
    <cfRule type="expression" dxfId="7591" priority="2964">
      <formula>SEARCH("INTERROTTO",$M102)&gt;0</formula>
    </cfRule>
  </conditionalFormatting>
  <conditionalFormatting sqref="M102">
    <cfRule type="expression" dxfId="7590" priority="2953">
      <formula>SEARCH("IN CORSO",$M102)&gt;0</formula>
    </cfRule>
    <cfRule type="expression" dxfId="7589" priority="2954">
      <formula>SEARCH("CHIUSO",$M102)&gt;0</formula>
    </cfRule>
    <cfRule type="expression" dxfId="7588" priority="2955">
      <formula>SEARCH("EMESSO",$M102)&gt;0</formula>
    </cfRule>
    <cfRule type="expression" dxfId="7587" priority="2956">
      <formula>SEARCH("RICHIESTO",$M102)&gt;0</formula>
    </cfRule>
    <cfRule type="expression" dxfId="7586" priority="2957">
      <formula>SEARCH("DA CHIUDERE",$M102)&gt;0</formula>
    </cfRule>
    <cfRule type="expression" dxfId="7585" priority="2958">
      <formula>SEARCH("INTERROTTO",$M102)&gt;0</formula>
    </cfRule>
  </conditionalFormatting>
  <conditionalFormatting sqref="N101:S101">
    <cfRule type="expression" dxfId="7584" priority="2947">
      <formula>SEARCH("IN CORSO",$M101)&gt;0</formula>
    </cfRule>
    <cfRule type="expression" dxfId="7583" priority="2948">
      <formula>SEARCH("CHIUSO",$M101)&gt;0</formula>
    </cfRule>
    <cfRule type="expression" dxfId="7582" priority="2949">
      <formula>SEARCH("EMESSO",$M101)&gt;0</formula>
    </cfRule>
    <cfRule type="expression" dxfId="7581" priority="2950">
      <formula>SEARCH("RICHIESTO",$M101)&gt;0</formula>
    </cfRule>
    <cfRule type="expression" dxfId="7580" priority="2951">
      <formula>SEARCH("DA CHIUDERE",$M101)&gt;0</formula>
    </cfRule>
    <cfRule type="expression" dxfId="7579" priority="2952">
      <formula>SEARCH("INTERROTTO",$M101)&gt;0</formula>
    </cfRule>
  </conditionalFormatting>
  <conditionalFormatting sqref="E101">
    <cfRule type="expression" dxfId="7578" priority="2941">
      <formula>SEARCH("IN CORSO",$M101)&gt;0</formula>
    </cfRule>
    <cfRule type="expression" dxfId="7577" priority="2942">
      <formula>SEARCH("CHIUSO",$M101)&gt;0</formula>
    </cfRule>
    <cfRule type="expression" dxfId="7576" priority="2943">
      <formula>SEARCH("EMESSO",$M101)&gt;0</formula>
    </cfRule>
    <cfRule type="expression" dxfId="7575" priority="2944">
      <formula>SEARCH("RICHIESTO",$M101)&gt;0</formula>
    </cfRule>
    <cfRule type="expression" dxfId="7574" priority="2945">
      <formula>SEARCH("DA CHIUDERE",$M101)&gt;0</formula>
    </cfRule>
    <cfRule type="expression" dxfId="7573" priority="2946">
      <formula>SEARCH("INTERROTTO",$M101)&gt;0</formula>
    </cfRule>
  </conditionalFormatting>
  <conditionalFormatting sqref="G101">
    <cfRule type="expression" dxfId="7572" priority="2935">
      <formula>SEARCH("IN CORSO",$M101)&gt;0</formula>
    </cfRule>
    <cfRule type="expression" dxfId="7571" priority="2936">
      <formula>SEARCH("CHIUSO",$M101)&gt;0</formula>
    </cfRule>
    <cfRule type="expression" dxfId="7570" priority="2937">
      <formula>SEARCH("EMESSO",$M101)&gt;0</formula>
    </cfRule>
    <cfRule type="expression" dxfId="7569" priority="2938">
      <formula>SEARCH("RICHIESTO",$M101)&gt;0</formula>
    </cfRule>
    <cfRule type="expression" dxfId="7568" priority="2939">
      <formula>SEARCH("DA CHIUDERE",$M101)&gt;0</formula>
    </cfRule>
    <cfRule type="expression" dxfId="7567" priority="2940">
      <formula>SEARCH("INTERROTTO",$M101)&gt;0</formula>
    </cfRule>
  </conditionalFormatting>
  <conditionalFormatting sqref="F101">
    <cfRule type="expression" dxfId="7566" priority="2929">
      <formula>SEARCH("IN CORSO",$M101)&gt;0</formula>
    </cfRule>
    <cfRule type="expression" dxfId="7565" priority="2930">
      <formula>SEARCH("CHIUSO",$M101)&gt;0</formula>
    </cfRule>
    <cfRule type="expression" dxfId="7564" priority="2931">
      <formula>SEARCH("EMESSO",$M101)&gt;0</formula>
    </cfRule>
    <cfRule type="expression" dxfId="7563" priority="2932">
      <formula>SEARCH("RICHIESTO",$M101)&gt;0</formula>
    </cfRule>
    <cfRule type="expression" dxfId="7562" priority="2933">
      <formula>SEARCH("DA CHIUDERE",$M101)&gt;0</formula>
    </cfRule>
    <cfRule type="expression" dxfId="7561" priority="2934">
      <formula>SEARCH("INTERROTTO",$M101)&gt;0</formula>
    </cfRule>
  </conditionalFormatting>
  <conditionalFormatting sqref="M101">
    <cfRule type="expression" dxfId="7560" priority="2923">
      <formula>SEARCH("IN CORSO",$M101)&gt;0</formula>
    </cfRule>
    <cfRule type="expression" dxfId="7559" priority="2924">
      <formula>SEARCH("CHIUSO",$M101)&gt;0</formula>
    </cfRule>
    <cfRule type="expression" dxfId="7558" priority="2925">
      <formula>SEARCH("EMESSO",$M101)&gt;0</formula>
    </cfRule>
    <cfRule type="expression" dxfId="7557" priority="2926">
      <formula>SEARCH("RICHIESTO",$M101)&gt;0</formula>
    </cfRule>
    <cfRule type="expression" dxfId="7556" priority="2927">
      <formula>SEARCH("DA CHIUDERE",$M101)&gt;0</formula>
    </cfRule>
    <cfRule type="expression" dxfId="7555" priority="2928">
      <formula>SEARCH("INTERROTTO",$M101)&gt;0</formula>
    </cfRule>
  </conditionalFormatting>
  <conditionalFormatting sqref="F230">
    <cfRule type="expression" dxfId="7554" priority="6613">
      <formula>SEARCH("IN CORSO",$M230)&gt;0</formula>
    </cfRule>
    <cfRule type="expression" dxfId="7553" priority="6614">
      <formula>SEARCH("CHIUSO",$M230)&gt;0</formula>
    </cfRule>
    <cfRule type="expression" dxfId="7552" priority="6615">
      <formula>SEARCH("EMESSO",$M230)&gt;0</formula>
    </cfRule>
    <cfRule type="expression" dxfId="7551" priority="6616">
      <formula>SEARCH("RICHIESTO",$M230)&gt;0</formula>
    </cfRule>
    <cfRule type="expression" dxfId="7550" priority="6617">
      <formula>SEARCH("DA CHIUDERE",$M230)&gt;0</formula>
    </cfRule>
    <cfRule type="expression" dxfId="7549" priority="6618">
      <formula>SEARCH("INTERROTTO",$M230)&gt;0</formula>
    </cfRule>
  </conditionalFormatting>
  <conditionalFormatting sqref="F231">
    <cfRule type="expression" dxfId="7548" priority="6625">
      <formula>SEARCH("IN CORSO",$M231)&gt;0</formula>
    </cfRule>
    <cfRule type="expression" dxfId="7547" priority="6626">
      <formula>SEARCH("CHIUSO",$M231)&gt;0</formula>
    </cfRule>
    <cfRule type="expression" dxfId="7546" priority="6627">
      <formula>SEARCH("EMESSO",$M231)&gt;0</formula>
    </cfRule>
    <cfRule type="expression" dxfId="7545" priority="6628">
      <formula>SEARCH("RICHIESTO",$M231)&gt;0</formula>
    </cfRule>
    <cfRule type="expression" dxfId="7544" priority="6629">
      <formula>SEARCH("DA CHIUDERE",$M231)&gt;0</formula>
    </cfRule>
    <cfRule type="expression" dxfId="7543" priority="6630">
      <formula>SEARCH("INTERROTTO",$M231)&gt;0</formula>
    </cfRule>
  </conditionalFormatting>
  <conditionalFormatting sqref="E232 G232 M232:S232">
    <cfRule type="expression" dxfId="7542" priority="6643">
      <formula>SEARCH("IN CORSO",$M232)&gt;0</formula>
    </cfRule>
    <cfRule type="expression" dxfId="7541" priority="6644">
      <formula>SEARCH("CHIUSO",$M232)&gt;0</formula>
    </cfRule>
    <cfRule type="expression" dxfId="7540" priority="6645">
      <formula>SEARCH("EMESSO",$M232)&gt;0</formula>
    </cfRule>
    <cfRule type="expression" dxfId="7539" priority="6646">
      <formula>SEARCH("RICHIESTO",$M232)&gt;0</formula>
    </cfRule>
    <cfRule type="expression" dxfId="7538" priority="6647">
      <formula>SEARCH("DA CHIUDERE",$M232)&gt;0</formula>
    </cfRule>
    <cfRule type="expression" dxfId="7537" priority="6648">
      <formula>SEARCH("INTERROTTO",$M232)&gt;0</formula>
    </cfRule>
  </conditionalFormatting>
  <conditionalFormatting sqref="F232">
    <cfRule type="expression" dxfId="7536" priority="6637">
      <formula>SEARCH("IN CORSO",$M232)&gt;0</formula>
    </cfRule>
    <cfRule type="expression" dxfId="7535" priority="6638">
      <formula>SEARCH("CHIUSO",$M232)&gt;0</formula>
    </cfRule>
    <cfRule type="expression" dxfId="7534" priority="6639">
      <formula>SEARCH("EMESSO",$M232)&gt;0</formula>
    </cfRule>
    <cfRule type="expression" dxfId="7533" priority="6640">
      <formula>SEARCH("RICHIESTO",$M232)&gt;0</formula>
    </cfRule>
    <cfRule type="expression" dxfId="7532" priority="6641">
      <formula>SEARCH("DA CHIUDERE",$M232)&gt;0</formula>
    </cfRule>
    <cfRule type="expression" dxfId="7531" priority="6642">
      <formula>SEARCH("INTERROTTO",$M232)&gt;0</formula>
    </cfRule>
  </conditionalFormatting>
  <conditionalFormatting sqref="M203:M216">
    <cfRule type="expression" dxfId="7530" priority="6655">
      <formula>SEARCH("IN CORSO",$M203)&gt;0</formula>
    </cfRule>
    <cfRule type="expression" dxfId="7529" priority="6656">
      <formula>SEARCH("CHIUSO",$M203)&gt;0</formula>
    </cfRule>
    <cfRule type="expression" dxfId="7528" priority="6657">
      <formula>SEARCH("EMESSO",$M203)&gt;0</formula>
    </cfRule>
    <cfRule type="expression" dxfId="7527" priority="6658">
      <formula>SEARCH("RICHIESTO",$M203)&gt;0</formula>
    </cfRule>
    <cfRule type="expression" dxfId="7526" priority="6659">
      <formula>SEARCH("DA CHIUDERE",$M203)&gt;0</formula>
    </cfRule>
    <cfRule type="expression" dxfId="7525" priority="6660">
      <formula>SEARCH("INTERROTTO",$M203)&gt;0</formula>
    </cfRule>
  </conditionalFormatting>
  <conditionalFormatting sqref="E231 G231 M231:S231">
    <cfRule type="expression" dxfId="7524" priority="6631">
      <formula>SEARCH("IN CORSO",$M231)&gt;0</formula>
    </cfRule>
    <cfRule type="expression" dxfId="7523" priority="6632">
      <formula>SEARCH("CHIUSO",$M231)&gt;0</formula>
    </cfRule>
    <cfRule type="expression" dxfId="7522" priority="6633">
      <formula>SEARCH("EMESSO",$M231)&gt;0</formula>
    </cfRule>
    <cfRule type="expression" dxfId="7521" priority="6634">
      <formula>SEARCH("RICHIESTO",$M231)&gt;0</formula>
    </cfRule>
    <cfRule type="expression" dxfId="7520" priority="6635">
      <formula>SEARCH("DA CHIUDERE",$M231)&gt;0</formula>
    </cfRule>
    <cfRule type="expression" dxfId="7519" priority="6636">
      <formula>SEARCH("INTERROTTO",$M231)&gt;0</formula>
    </cfRule>
  </conditionalFormatting>
  <conditionalFormatting sqref="E230 G230 M230:S230">
    <cfRule type="expression" dxfId="7518" priority="6619">
      <formula>SEARCH("IN CORSO",$M230)&gt;0</formula>
    </cfRule>
    <cfRule type="expression" dxfId="7517" priority="6620">
      <formula>SEARCH("CHIUSO",$M230)&gt;0</formula>
    </cfRule>
    <cfRule type="expression" dxfId="7516" priority="6621">
      <formula>SEARCH("EMESSO",$M230)&gt;0</formula>
    </cfRule>
    <cfRule type="expression" dxfId="7515" priority="6622">
      <formula>SEARCH("RICHIESTO",$M230)&gt;0</formula>
    </cfRule>
    <cfRule type="expression" dxfId="7514" priority="6623">
      <formula>SEARCH("DA CHIUDERE",$M230)&gt;0</formula>
    </cfRule>
    <cfRule type="expression" dxfId="7513" priority="6624">
      <formula>SEARCH("INTERROTTO",$M230)&gt;0</formula>
    </cfRule>
  </conditionalFormatting>
  <conditionalFormatting sqref="E226 G226 M226:S226">
    <cfRule type="expression" dxfId="7512" priority="6571">
      <formula>SEARCH("IN CORSO",$M226)&gt;0</formula>
    </cfRule>
    <cfRule type="expression" dxfId="7511" priority="6572">
      <formula>SEARCH("CHIUSO",$M226)&gt;0</formula>
    </cfRule>
    <cfRule type="expression" dxfId="7510" priority="6573">
      <formula>SEARCH("EMESSO",$M226)&gt;0</formula>
    </cfRule>
    <cfRule type="expression" dxfId="7509" priority="6574">
      <formula>SEARCH("RICHIESTO",$M226)&gt;0</formula>
    </cfRule>
    <cfRule type="expression" dxfId="7508" priority="6575">
      <formula>SEARCH("DA CHIUDERE",$M226)&gt;0</formula>
    </cfRule>
    <cfRule type="expression" dxfId="7507" priority="6576">
      <formula>SEARCH("INTERROTTO",$M226)&gt;0</formula>
    </cfRule>
  </conditionalFormatting>
  <conditionalFormatting sqref="N225:S225">
    <cfRule type="expression" dxfId="7506" priority="6559">
      <formula>SEARCH("IN CORSO",$M225)&gt;0</formula>
    </cfRule>
    <cfRule type="expression" dxfId="7505" priority="6560">
      <formula>SEARCH("CHIUSO",$M225)&gt;0</formula>
    </cfRule>
    <cfRule type="expression" dxfId="7504" priority="6561">
      <formula>SEARCH("EMESSO",$M225)&gt;0</formula>
    </cfRule>
    <cfRule type="expression" dxfId="7503" priority="6562">
      <formula>SEARCH("RICHIESTO",$M225)&gt;0</formula>
    </cfRule>
    <cfRule type="expression" dxfId="7502" priority="6563">
      <formula>SEARCH("DA CHIUDERE",$M225)&gt;0</formula>
    </cfRule>
    <cfRule type="expression" dxfId="7501" priority="6564">
      <formula>SEARCH("INTERROTTO",$M225)&gt;0</formula>
    </cfRule>
  </conditionalFormatting>
  <conditionalFormatting sqref="F227">
    <cfRule type="expression" dxfId="7500" priority="6577">
      <formula>SEARCH("IN CORSO",$M227)&gt;0</formula>
    </cfRule>
    <cfRule type="expression" dxfId="7499" priority="6578">
      <formula>SEARCH("CHIUSO",$M227)&gt;0</formula>
    </cfRule>
    <cfRule type="expression" dxfId="7498" priority="6579">
      <formula>SEARCH("EMESSO",$M227)&gt;0</formula>
    </cfRule>
    <cfRule type="expression" dxfId="7497" priority="6580">
      <formula>SEARCH("RICHIESTO",$M227)&gt;0</formula>
    </cfRule>
    <cfRule type="expression" dxfId="7496" priority="6581">
      <formula>SEARCH("DA CHIUDERE",$M227)&gt;0</formula>
    </cfRule>
    <cfRule type="expression" dxfId="7495" priority="6582">
      <formula>SEARCH("INTERROTTO",$M227)&gt;0</formula>
    </cfRule>
  </conditionalFormatting>
  <conditionalFormatting sqref="G224">
    <cfRule type="expression" dxfId="7494" priority="6529">
      <formula>SEARCH("IN CORSO",$M224)&gt;0</formula>
    </cfRule>
    <cfRule type="expression" dxfId="7493" priority="6530">
      <formula>SEARCH("CHIUSO",$M224)&gt;0</formula>
    </cfRule>
    <cfRule type="expression" dxfId="7492" priority="6531">
      <formula>SEARCH("EMESSO",$M224)&gt;0</formula>
    </cfRule>
    <cfRule type="expression" dxfId="7491" priority="6532">
      <formula>SEARCH("RICHIESTO",$M224)&gt;0</formula>
    </cfRule>
    <cfRule type="expression" dxfId="7490" priority="6533">
      <formula>SEARCH("DA CHIUDERE",$M224)&gt;0</formula>
    </cfRule>
    <cfRule type="expression" dxfId="7489" priority="6534">
      <formula>SEARCH("INTERROTTO",$M224)&gt;0</formula>
    </cfRule>
  </conditionalFormatting>
  <conditionalFormatting sqref="E225 G225 M225">
    <cfRule type="expression" dxfId="7488" priority="6553">
      <formula>SEARCH("IN CORSO",$M225)&gt;0</formula>
    </cfRule>
    <cfRule type="expression" dxfId="7487" priority="6554">
      <formula>SEARCH("CHIUSO",$M225)&gt;0</formula>
    </cfRule>
    <cfRule type="expression" dxfId="7486" priority="6555">
      <formula>SEARCH("EMESSO",$M225)&gt;0</formula>
    </cfRule>
    <cfRule type="expression" dxfId="7485" priority="6556">
      <formula>SEARCH("RICHIESTO",$M225)&gt;0</formula>
    </cfRule>
    <cfRule type="expression" dxfId="7484" priority="6557">
      <formula>SEARCH("DA CHIUDERE",$M225)&gt;0</formula>
    </cfRule>
    <cfRule type="expression" dxfId="7483" priority="6558">
      <formula>SEARCH("INTERROTTO",$M225)&gt;0</formula>
    </cfRule>
  </conditionalFormatting>
  <conditionalFormatting sqref="F225">
    <cfRule type="expression" dxfId="7482" priority="6547">
      <formula>SEARCH("IN CORSO",$M225)&gt;0</formula>
    </cfRule>
    <cfRule type="expression" dxfId="7481" priority="6548">
      <formula>SEARCH("CHIUSO",$M225)&gt;0</formula>
    </cfRule>
    <cfRule type="expression" dxfId="7480" priority="6549">
      <formula>SEARCH("EMESSO",$M225)&gt;0</formula>
    </cfRule>
    <cfRule type="expression" dxfId="7479" priority="6550">
      <formula>SEARCH("RICHIESTO",$M225)&gt;0</formula>
    </cfRule>
    <cfRule type="expression" dxfId="7478" priority="6551">
      <formula>SEARCH("DA CHIUDERE",$M225)&gt;0</formula>
    </cfRule>
    <cfRule type="expression" dxfId="7477" priority="6552">
      <formula>SEARCH("INTERROTTO",$M225)&gt;0</formula>
    </cfRule>
  </conditionalFormatting>
  <conditionalFormatting sqref="E224">
    <cfRule type="expression" dxfId="7476" priority="6535">
      <formula>SEARCH("IN CORSO",$M224)&gt;0</formula>
    </cfRule>
    <cfRule type="expression" dxfId="7475" priority="6536">
      <formula>SEARCH("CHIUSO",$M224)&gt;0</formula>
    </cfRule>
    <cfRule type="expression" dxfId="7474" priority="6537">
      <formula>SEARCH("EMESSO",$M224)&gt;0</formula>
    </cfRule>
    <cfRule type="expression" dxfId="7473" priority="6538">
      <formula>SEARCH("RICHIESTO",$M224)&gt;0</formula>
    </cfRule>
    <cfRule type="expression" dxfId="7472" priority="6539">
      <formula>SEARCH("DA CHIUDERE",$M224)&gt;0</formula>
    </cfRule>
    <cfRule type="expression" dxfId="7471" priority="6540">
      <formula>SEARCH("INTERROTTO",$M224)&gt;0</formula>
    </cfRule>
  </conditionalFormatting>
  <conditionalFormatting sqref="N222:S222">
    <cfRule type="expression" dxfId="7470" priority="6499">
      <formula>SEARCH("IN CORSO",$M222)&gt;0</formula>
    </cfRule>
    <cfRule type="expression" dxfId="7469" priority="6500">
      <formula>SEARCH("CHIUSO",$M222)&gt;0</formula>
    </cfRule>
    <cfRule type="expression" dxfId="7468" priority="6501">
      <formula>SEARCH("EMESSO",$M222)&gt;0</formula>
    </cfRule>
    <cfRule type="expression" dxfId="7467" priority="6502">
      <formula>SEARCH("RICHIESTO",$M222)&gt;0</formula>
    </cfRule>
    <cfRule type="expression" dxfId="7466" priority="6503">
      <formula>SEARCH("DA CHIUDERE",$M222)&gt;0</formula>
    </cfRule>
    <cfRule type="expression" dxfId="7465" priority="6504">
      <formula>SEARCH("INTERROTTO",$M222)&gt;0</formula>
    </cfRule>
  </conditionalFormatting>
  <conditionalFormatting sqref="N224:S224">
    <cfRule type="expression" dxfId="7464" priority="6541">
      <formula>SEARCH("IN CORSO",$M224)&gt;0</formula>
    </cfRule>
    <cfRule type="expression" dxfId="7463" priority="6542">
      <formula>SEARCH("CHIUSO",$M224)&gt;0</formula>
    </cfRule>
    <cfRule type="expression" dxfId="7462" priority="6543">
      <formula>SEARCH("EMESSO",$M224)&gt;0</formula>
    </cfRule>
    <cfRule type="expression" dxfId="7461" priority="6544">
      <formula>SEARCH("RICHIESTO",$M224)&gt;0</formula>
    </cfRule>
    <cfRule type="expression" dxfId="7460" priority="6545">
      <formula>SEARCH("DA CHIUDERE",$M224)&gt;0</formula>
    </cfRule>
    <cfRule type="expression" dxfId="7459" priority="6546">
      <formula>SEARCH("INTERROTTO",$M224)&gt;0</formula>
    </cfRule>
  </conditionalFormatting>
  <conditionalFormatting sqref="M224">
    <cfRule type="expression" dxfId="7458" priority="6523">
      <formula>SEARCH("IN CORSO",$M224)&gt;0</formula>
    </cfRule>
    <cfRule type="expression" dxfId="7457" priority="6524">
      <formula>SEARCH("CHIUSO",$M224)&gt;0</formula>
    </cfRule>
    <cfRule type="expression" dxfId="7456" priority="6525">
      <formula>SEARCH("EMESSO",$M224)&gt;0</formula>
    </cfRule>
    <cfRule type="expression" dxfId="7455" priority="6526">
      <formula>SEARCH("RICHIESTO",$M224)&gt;0</formula>
    </cfRule>
    <cfRule type="expression" dxfId="7454" priority="6527">
      <formula>SEARCH("DA CHIUDERE",$M224)&gt;0</formula>
    </cfRule>
    <cfRule type="expression" dxfId="7453" priority="6528">
      <formula>SEARCH("INTERROTTO",$M224)&gt;0</formula>
    </cfRule>
  </conditionalFormatting>
  <conditionalFormatting sqref="F224">
    <cfRule type="expression" dxfId="7452" priority="6517">
      <formula>SEARCH("IN CORSO",$M224)&gt;0</formula>
    </cfRule>
    <cfRule type="expression" dxfId="7451" priority="6518">
      <formula>SEARCH("CHIUSO",$M224)&gt;0</formula>
    </cfRule>
    <cfRule type="expression" dxfId="7450" priority="6519">
      <formula>SEARCH("EMESSO",$M224)&gt;0</formula>
    </cfRule>
    <cfRule type="expression" dxfId="7449" priority="6520">
      <formula>SEARCH("RICHIESTO",$M224)&gt;0</formula>
    </cfRule>
    <cfRule type="expression" dxfId="7448" priority="6521">
      <formula>SEARCH("DA CHIUDERE",$M224)&gt;0</formula>
    </cfRule>
    <cfRule type="expression" dxfId="7447" priority="6522">
      <formula>SEARCH("INTERROTTO",$M224)&gt;0</formula>
    </cfRule>
  </conditionalFormatting>
  <conditionalFormatting sqref="E223">
    <cfRule type="expression" dxfId="7446" priority="6505">
      <formula>SEARCH("IN CORSO",$M223)&gt;0</formula>
    </cfRule>
    <cfRule type="expression" dxfId="7445" priority="6506">
      <formula>SEARCH("CHIUSO",$M223)&gt;0</formula>
    </cfRule>
    <cfRule type="expression" dxfId="7444" priority="6507">
      <formula>SEARCH("EMESSO",$M223)&gt;0</formula>
    </cfRule>
    <cfRule type="expression" dxfId="7443" priority="6508">
      <formula>SEARCH("RICHIESTO",$M223)&gt;0</formula>
    </cfRule>
    <cfRule type="expression" dxfId="7442" priority="6509">
      <formula>SEARCH("DA CHIUDERE",$M223)&gt;0</formula>
    </cfRule>
    <cfRule type="expression" dxfId="7441" priority="6510">
      <formula>SEARCH("INTERROTTO",$M223)&gt;0</formula>
    </cfRule>
  </conditionalFormatting>
  <conditionalFormatting sqref="N223:S223">
    <cfRule type="expression" dxfId="7440" priority="6511">
      <formula>SEARCH("IN CORSO",$M223)&gt;0</formula>
    </cfRule>
    <cfRule type="expression" dxfId="7439" priority="6512">
      <formula>SEARCH("CHIUSO",$M223)&gt;0</formula>
    </cfRule>
    <cfRule type="expression" dxfId="7438" priority="6513">
      <formula>SEARCH("EMESSO",$M223)&gt;0</formula>
    </cfRule>
    <cfRule type="expression" dxfId="7437" priority="6514">
      <formula>SEARCH("RICHIESTO",$M223)&gt;0</formula>
    </cfRule>
    <cfRule type="expression" dxfId="7436" priority="6515">
      <formula>SEARCH("DA CHIUDERE",$M223)&gt;0</formula>
    </cfRule>
    <cfRule type="expression" dxfId="7435" priority="6516">
      <formula>SEARCH("INTERROTTO",$M223)&gt;0</formula>
    </cfRule>
  </conditionalFormatting>
  <conditionalFormatting sqref="E222">
    <cfRule type="expression" dxfId="7434" priority="6493">
      <formula>SEARCH("IN CORSO",$M222)&gt;0</formula>
    </cfRule>
    <cfRule type="expression" dxfId="7433" priority="6494">
      <formula>SEARCH("CHIUSO",$M222)&gt;0</formula>
    </cfRule>
    <cfRule type="expression" dxfId="7432" priority="6495">
      <formula>SEARCH("EMESSO",$M222)&gt;0</formula>
    </cfRule>
    <cfRule type="expression" dxfId="7431" priority="6496">
      <formula>SEARCH("RICHIESTO",$M222)&gt;0</formula>
    </cfRule>
    <cfRule type="expression" dxfId="7430" priority="6497">
      <formula>SEARCH("DA CHIUDERE",$M222)&gt;0</formula>
    </cfRule>
    <cfRule type="expression" dxfId="7429" priority="6498">
      <formula>SEARCH("INTERROTTO",$M222)&gt;0</formula>
    </cfRule>
  </conditionalFormatting>
  <conditionalFormatting sqref="N221:S221">
    <cfRule type="expression" dxfId="7428" priority="6487">
      <formula>SEARCH("IN CORSO",$M221)&gt;0</formula>
    </cfRule>
    <cfRule type="expression" dxfId="7427" priority="6488">
      <formula>SEARCH("CHIUSO",$M221)&gt;0</formula>
    </cfRule>
    <cfRule type="expression" dxfId="7426" priority="6489">
      <formula>SEARCH("EMESSO",$M221)&gt;0</formula>
    </cfRule>
    <cfRule type="expression" dxfId="7425" priority="6490">
      <formula>SEARCH("RICHIESTO",$M221)&gt;0</formula>
    </cfRule>
    <cfRule type="expression" dxfId="7424" priority="6491">
      <formula>SEARCH("DA CHIUDERE",$M221)&gt;0</formula>
    </cfRule>
    <cfRule type="expression" dxfId="7423" priority="6492">
      <formula>SEARCH("INTERROTTO",$M221)&gt;0</formula>
    </cfRule>
  </conditionalFormatting>
  <conditionalFormatting sqref="N219:S219">
    <cfRule type="expression" dxfId="7422" priority="6421">
      <formula>SEARCH("IN CORSO",$M219)&gt;0</formula>
    </cfRule>
    <cfRule type="expression" dxfId="7421" priority="6422">
      <formula>SEARCH("CHIUSO",$M219)&gt;0</formula>
    </cfRule>
    <cfRule type="expression" dxfId="7420" priority="6423">
      <formula>SEARCH("EMESSO",$M219)&gt;0</formula>
    </cfRule>
    <cfRule type="expression" dxfId="7419" priority="6424">
      <formula>SEARCH("RICHIESTO",$M219)&gt;0</formula>
    </cfRule>
    <cfRule type="expression" dxfId="7418" priority="6425">
      <formula>SEARCH("DA CHIUDERE",$M219)&gt;0</formula>
    </cfRule>
    <cfRule type="expression" dxfId="7417" priority="6426">
      <formula>SEARCH("INTERROTTO",$M219)&gt;0</formula>
    </cfRule>
  </conditionalFormatting>
  <conditionalFormatting sqref="G219">
    <cfRule type="expression" dxfId="7416" priority="6409">
      <formula>SEARCH("IN CORSO",$M219)&gt;0</formula>
    </cfRule>
    <cfRule type="expression" dxfId="7415" priority="6410">
      <formula>SEARCH("CHIUSO",$M219)&gt;0</formula>
    </cfRule>
    <cfRule type="expression" dxfId="7414" priority="6411">
      <formula>SEARCH("EMESSO",$M219)&gt;0</formula>
    </cfRule>
    <cfRule type="expression" dxfId="7413" priority="6412">
      <formula>SEARCH("RICHIESTO",$M219)&gt;0</formula>
    </cfRule>
    <cfRule type="expression" dxfId="7412" priority="6413">
      <formula>SEARCH("DA CHIUDERE",$M219)&gt;0</formula>
    </cfRule>
    <cfRule type="expression" dxfId="7411" priority="6414">
      <formula>SEARCH("INTERROTTO",$M219)&gt;0</formula>
    </cfRule>
  </conditionalFormatting>
  <conditionalFormatting sqref="E219">
    <cfRule type="expression" dxfId="7410" priority="6415">
      <formula>SEARCH("IN CORSO",$M219)&gt;0</formula>
    </cfRule>
    <cfRule type="expression" dxfId="7409" priority="6416">
      <formula>SEARCH("CHIUSO",$M219)&gt;0</formula>
    </cfRule>
    <cfRule type="expression" dxfId="7408" priority="6417">
      <formula>SEARCH("EMESSO",$M219)&gt;0</formula>
    </cfRule>
    <cfRule type="expression" dxfId="7407" priority="6418">
      <formula>SEARCH("RICHIESTO",$M219)&gt;0</formula>
    </cfRule>
    <cfRule type="expression" dxfId="7406" priority="6419">
      <formula>SEARCH("DA CHIUDERE",$M219)&gt;0</formula>
    </cfRule>
    <cfRule type="expression" dxfId="7405" priority="6420">
      <formula>SEARCH("INTERROTTO",$M219)&gt;0</formula>
    </cfRule>
  </conditionalFormatting>
  <conditionalFormatting sqref="F219">
    <cfRule type="expression" dxfId="7404" priority="6403">
      <formula>SEARCH("IN CORSO",$M219)&gt;0</formula>
    </cfRule>
    <cfRule type="expression" dxfId="7403" priority="6404">
      <formula>SEARCH("CHIUSO",$M219)&gt;0</formula>
    </cfRule>
    <cfRule type="expression" dxfId="7402" priority="6405">
      <formula>SEARCH("EMESSO",$M219)&gt;0</formula>
    </cfRule>
    <cfRule type="expression" dxfId="7401" priority="6406">
      <formula>SEARCH("RICHIESTO",$M219)&gt;0</formula>
    </cfRule>
    <cfRule type="expression" dxfId="7400" priority="6407">
      <formula>SEARCH("DA CHIUDERE",$M219)&gt;0</formula>
    </cfRule>
    <cfRule type="expression" dxfId="7399" priority="6408">
      <formula>SEARCH("INTERROTTO",$M219)&gt;0</formula>
    </cfRule>
  </conditionalFormatting>
  <conditionalFormatting sqref="N218:S218">
    <cfRule type="expression" dxfId="7398" priority="6391">
      <formula>SEARCH("IN CORSO",$M218)&gt;0</formula>
    </cfRule>
    <cfRule type="expression" dxfId="7397" priority="6392">
      <formula>SEARCH("CHIUSO",$M218)&gt;0</formula>
    </cfRule>
    <cfRule type="expression" dxfId="7396" priority="6393">
      <formula>SEARCH("EMESSO",$M218)&gt;0</formula>
    </cfRule>
    <cfRule type="expression" dxfId="7395" priority="6394">
      <formula>SEARCH("RICHIESTO",$M218)&gt;0</formula>
    </cfRule>
    <cfRule type="expression" dxfId="7394" priority="6395">
      <formula>SEARCH("DA CHIUDERE",$M218)&gt;0</formula>
    </cfRule>
    <cfRule type="expression" dxfId="7393" priority="6396">
      <formula>SEARCH("INTERROTTO",$M218)&gt;0</formula>
    </cfRule>
  </conditionalFormatting>
  <conditionalFormatting sqref="G218">
    <cfRule type="expression" dxfId="7392" priority="6379">
      <formula>SEARCH("IN CORSO",$M218)&gt;0</formula>
    </cfRule>
    <cfRule type="expression" dxfId="7391" priority="6380">
      <formula>SEARCH("CHIUSO",$M218)&gt;0</formula>
    </cfRule>
    <cfRule type="expression" dxfId="7390" priority="6381">
      <formula>SEARCH("EMESSO",$M218)&gt;0</formula>
    </cfRule>
    <cfRule type="expression" dxfId="7389" priority="6382">
      <formula>SEARCH("RICHIESTO",$M218)&gt;0</formula>
    </cfRule>
    <cfRule type="expression" dxfId="7388" priority="6383">
      <formula>SEARCH("DA CHIUDERE",$M218)&gt;0</formula>
    </cfRule>
    <cfRule type="expression" dxfId="7387" priority="6384">
      <formula>SEARCH("INTERROTTO",$M218)&gt;0</formula>
    </cfRule>
  </conditionalFormatting>
  <conditionalFormatting sqref="E218">
    <cfRule type="expression" dxfId="7386" priority="6385">
      <formula>SEARCH("IN CORSO",$M218)&gt;0</formula>
    </cfRule>
    <cfRule type="expression" dxfId="7385" priority="6386">
      <formula>SEARCH("CHIUSO",$M218)&gt;0</formula>
    </cfRule>
    <cfRule type="expression" dxfId="7384" priority="6387">
      <formula>SEARCH("EMESSO",$M218)&gt;0</formula>
    </cfRule>
    <cfRule type="expression" dxfId="7383" priority="6388">
      <formula>SEARCH("RICHIESTO",$M218)&gt;0</formula>
    </cfRule>
    <cfRule type="expression" dxfId="7382" priority="6389">
      <formula>SEARCH("DA CHIUDERE",$M218)&gt;0</formula>
    </cfRule>
    <cfRule type="expression" dxfId="7381" priority="6390">
      <formula>SEARCH("INTERROTTO",$M218)&gt;0</formula>
    </cfRule>
  </conditionalFormatting>
  <conditionalFormatting sqref="F218">
    <cfRule type="expression" dxfId="7380" priority="6373">
      <formula>SEARCH("IN CORSO",$M218)&gt;0</formula>
    </cfRule>
    <cfRule type="expression" dxfId="7379" priority="6374">
      <formula>SEARCH("CHIUSO",$M218)&gt;0</formula>
    </cfRule>
    <cfRule type="expression" dxfId="7378" priority="6375">
      <formula>SEARCH("EMESSO",$M218)&gt;0</formula>
    </cfRule>
    <cfRule type="expression" dxfId="7377" priority="6376">
      <formula>SEARCH("RICHIESTO",$M218)&gt;0</formula>
    </cfRule>
    <cfRule type="expression" dxfId="7376" priority="6377">
      <formula>SEARCH("DA CHIUDERE",$M218)&gt;0</formula>
    </cfRule>
    <cfRule type="expression" dxfId="7375" priority="6378">
      <formula>SEARCH("INTERROTTO",$M218)&gt;0</formula>
    </cfRule>
  </conditionalFormatting>
  <conditionalFormatting sqref="N217:S217">
    <cfRule type="expression" dxfId="7374" priority="6361">
      <formula>SEARCH("IN CORSO",$M217)&gt;0</formula>
    </cfRule>
    <cfRule type="expression" dxfId="7373" priority="6362">
      <formula>SEARCH("CHIUSO",$M217)&gt;0</formula>
    </cfRule>
    <cfRule type="expression" dxfId="7372" priority="6363">
      <formula>SEARCH("EMESSO",$M217)&gt;0</formula>
    </cfRule>
    <cfRule type="expression" dxfId="7371" priority="6364">
      <formula>SEARCH("RICHIESTO",$M217)&gt;0</formula>
    </cfRule>
    <cfRule type="expression" dxfId="7370" priority="6365">
      <formula>SEARCH("DA CHIUDERE",$M217)&gt;0</formula>
    </cfRule>
    <cfRule type="expression" dxfId="7369" priority="6366">
      <formula>SEARCH("INTERROTTO",$M217)&gt;0</formula>
    </cfRule>
  </conditionalFormatting>
  <conditionalFormatting sqref="G217">
    <cfRule type="expression" dxfId="7368" priority="6349">
      <formula>SEARCH("IN CORSO",$M217)&gt;0</formula>
    </cfRule>
    <cfRule type="expression" dxfId="7367" priority="6350">
      <formula>SEARCH("CHIUSO",$M217)&gt;0</formula>
    </cfRule>
    <cfRule type="expression" dxfId="7366" priority="6351">
      <formula>SEARCH("EMESSO",$M217)&gt;0</formula>
    </cfRule>
    <cfRule type="expression" dxfId="7365" priority="6352">
      <formula>SEARCH("RICHIESTO",$M217)&gt;0</formula>
    </cfRule>
    <cfRule type="expression" dxfId="7364" priority="6353">
      <formula>SEARCH("DA CHIUDERE",$M217)&gt;0</formula>
    </cfRule>
    <cfRule type="expression" dxfId="7363" priority="6354">
      <formula>SEARCH("INTERROTTO",$M217)&gt;0</formula>
    </cfRule>
  </conditionalFormatting>
  <conditionalFormatting sqref="E217">
    <cfRule type="expression" dxfId="7362" priority="6355">
      <formula>SEARCH("IN CORSO",$M217)&gt;0</formula>
    </cfRule>
    <cfRule type="expression" dxfId="7361" priority="6356">
      <formula>SEARCH("CHIUSO",$M217)&gt;0</formula>
    </cfRule>
    <cfRule type="expression" dxfId="7360" priority="6357">
      <formula>SEARCH("EMESSO",$M217)&gt;0</formula>
    </cfRule>
    <cfRule type="expression" dxfId="7359" priority="6358">
      <formula>SEARCH("RICHIESTO",$M217)&gt;0</formula>
    </cfRule>
    <cfRule type="expression" dxfId="7358" priority="6359">
      <formula>SEARCH("DA CHIUDERE",$M217)&gt;0</formula>
    </cfRule>
    <cfRule type="expression" dxfId="7357" priority="6360">
      <formula>SEARCH("INTERROTTO",$M217)&gt;0</formula>
    </cfRule>
  </conditionalFormatting>
  <conditionalFormatting sqref="F217">
    <cfRule type="expression" dxfId="7356" priority="6343">
      <formula>SEARCH("IN CORSO",$M217)&gt;0</formula>
    </cfRule>
    <cfRule type="expression" dxfId="7355" priority="6344">
      <formula>SEARCH("CHIUSO",$M217)&gt;0</formula>
    </cfRule>
    <cfRule type="expression" dxfId="7354" priority="6345">
      <formula>SEARCH("EMESSO",$M217)&gt;0</formula>
    </cfRule>
    <cfRule type="expression" dxfId="7353" priority="6346">
      <formula>SEARCH("RICHIESTO",$M217)&gt;0</formula>
    </cfRule>
    <cfRule type="expression" dxfId="7352" priority="6347">
      <formula>SEARCH("DA CHIUDERE",$M217)&gt;0</formula>
    </cfRule>
    <cfRule type="expression" dxfId="7351" priority="6348">
      <formula>SEARCH("INTERROTTO",$M217)&gt;0</formula>
    </cfRule>
  </conditionalFormatting>
  <conditionalFormatting sqref="N216:S216">
    <cfRule type="expression" dxfId="7350" priority="6331">
      <formula>SEARCH("IN CORSO",$M216)&gt;0</formula>
    </cfRule>
    <cfRule type="expression" dxfId="7349" priority="6332">
      <formula>SEARCH("CHIUSO",$M216)&gt;0</formula>
    </cfRule>
    <cfRule type="expression" dxfId="7348" priority="6333">
      <formula>SEARCH("EMESSO",$M216)&gt;0</formula>
    </cfRule>
    <cfRule type="expression" dxfId="7347" priority="6334">
      <formula>SEARCH("RICHIESTO",$M216)&gt;0</formula>
    </cfRule>
    <cfRule type="expression" dxfId="7346" priority="6335">
      <formula>SEARCH("DA CHIUDERE",$M216)&gt;0</formula>
    </cfRule>
    <cfRule type="expression" dxfId="7345" priority="6336">
      <formula>SEARCH("INTERROTTO",$M216)&gt;0</formula>
    </cfRule>
  </conditionalFormatting>
  <conditionalFormatting sqref="G216">
    <cfRule type="expression" dxfId="7344" priority="6319">
      <formula>SEARCH("IN CORSO",$M216)&gt;0</formula>
    </cfRule>
    <cfRule type="expression" dxfId="7343" priority="6320">
      <formula>SEARCH("CHIUSO",$M216)&gt;0</formula>
    </cfRule>
    <cfRule type="expression" dxfId="7342" priority="6321">
      <formula>SEARCH("EMESSO",$M216)&gt;0</formula>
    </cfRule>
    <cfRule type="expression" dxfId="7341" priority="6322">
      <formula>SEARCH("RICHIESTO",$M216)&gt;0</formula>
    </cfRule>
    <cfRule type="expression" dxfId="7340" priority="6323">
      <formula>SEARCH("DA CHIUDERE",$M216)&gt;0</formula>
    </cfRule>
    <cfRule type="expression" dxfId="7339" priority="6324">
      <formula>SEARCH("INTERROTTO",$M216)&gt;0</formula>
    </cfRule>
  </conditionalFormatting>
  <conditionalFormatting sqref="E216">
    <cfRule type="expression" dxfId="7338" priority="6325">
      <formula>SEARCH("IN CORSO",$M216)&gt;0</formula>
    </cfRule>
    <cfRule type="expression" dxfId="7337" priority="6326">
      <formula>SEARCH("CHIUSO",$M216)&gt;0</formula>
    </cfRule>
    <cfRule type="expression" dxfId="7336" priority="6327">
      <formula>SEARCH("EMESSO",$M216)&gt;0</formula>
    </cfRule>
    <cfRule type="expression" dxfId="7335" priority="6328">
      <formula>SEARCH("RICHIESTO",$M216)&gt;0</formula>
    </cfRule>
    <cfRule type="expression" dxfId="7334" priority="6329">
      <formula>SEARCH("DA CHIUDERE",$M216)&gt;0</formula>
    </cfRule>
    <cfRule type="expression" dxfId="7333" priority="6330">
      <formula>SEARCH("INTERROTTO",$M216)&gt;0</formula>
    </cfRule>
  </conditionalFormatting>
  <conditionalFormatting sqref="F216">
    <cfRule type="expression" dxfId="7332" priority="6313">
      <formula>SEARCH("IN CORSO",$M216)&gt;0</formula>
    </cfRule>
    <cfRule type="expression" dxfId="7331" priority="6314">
      <formula>SEARCH("CHIUSO",$M216)&gt;0</formula>
    </cfRule>
    <cfRule type="expression" dxfId="7330" priority="6315">
      <formula>SEARCH("EMESSO",$M216)&gt;0</formula>
    </cfRule>
    <cfRule type="expression" dxfId="7329" priority="6316">
      <formula>SEARCH("RICHIESTO",$M216)&gt;0</formula>
    </cfRule>
    <cfRule type="expression" dxfId="7328" priority="6317">
      <formula>SEARCH("DA CHIUDERE",$M216)&gt;0</formula>
    </cfRule>
    <cfRule type="expression" dxfId="7327" priority="6318">
      <formula>SEARCH("INTERROTTO",$M216)&gt;0</formula>
    </cfRule>
  </conditionalFormatting>
  <conditionalFormatting sqref="E215">
    <cfRule type="expression" dxfId="7326" priority="6301">
      <formula>SEARCH("IN CORSO",$M215)&gt;0</formula>
    </cfRule>
    <cfRule type="expression" dxfId="7325" priority="6302">
      <formula>SEARCH("CHIUSO",$M215)&gt;0</formula>
    </cfRule>
    <cfRule type="expression" dxfId="7324" priority="6303">
      <formula>SEARCH("EMESSO",$M215)&gt;0</formula>
    </cfRule>
    <cfRule type="expression" dxfId="7323" priority="6304">
      <formula>SEARCH("RICHIESTO",$M215)&gt;0</formula>
    </cfRule>
    <cfRule type="expression" dxfId="7322" priority="6305">
      <formula>SEARCH("DA CHIUDERE",$M215)&gt;0</formula>
    </cfRule>
    <cfRule type="expression" dxfId="7321" priority="6306">
      <formula>SEARCH("INTERROTTO",$M215)&gt;0</formula>
    </cfRule>
  </conditionalFormatting>
  <conditionalFormatting sqref="F215">
    <cfRule type="expression" dxfId="7320" priority="6289">
      <formula>SEARCH("IN CORSO",$M215)&gt;0</formula>
    </cfRule>
    <cfRule type="expression" dxfId="7319" priority="6290">
      <formula>SEARCH("CHIUSO",$M215)&gt;0</formula>
    </cfRule>
    <cfRule type="expression" dxfId="7318" priority="6291">
      <formula>SEARCH("EMESSO",$M215)&gt;0</formula>
    </cfRule>
    <cfRule type="expression" dxfId="7317" priority="6292">
      <formula>SEARCH("RICHIESTO",$M215)&gt;0</formula>
    </cfRule>
    <cfRule type="expression" dxfId="7316" priority="6293">
      <formula>SEARCH("DA CHIUDERE",$M215)&gt;0</formula>
    </cfRule>
    <cfRule type="expression" dxfId="7315" priority="6294">
      <formula>SEARCH("INTERROTTO",$M215)&gt;0</formula>
    </cfRule>
  </conditionalFormatting>
  <conditionalFormatting sqref="G215">
    <cfRule type="expression" dxfId="7314" priority="6295">
      <formula>SEARCH("IN CORSO",$M215)&gt;0</formula>
    </cfRule>
    <cfRule type="expression" dxfId="7313" priority="6296">
      <formula>SEARCH("CHIUSO",$M215)&gt;0</formula>
    </cfRule>
    <cfRule type="expression" dxfId="7312" priority="6297">
      <formula>SEARCH("EMESSO",$M215)&gt;0</formula>
    </cfRule>
    <cfRule type="expression" dxfId="7311" priority="6298">
      <formula>SEARCH("RICHIESTO",$M215)&gt;0</formula>
    </cfRule>
    <cfRule type="expression" dxfId="7310" priority="6299">
      <formula>SEARCH("DA CHIUDERE",$M215)&gt;0</formula>
    </cfRule>
    <cfRule type="expression" dxfId="7309" priority="6300">
      <formula>SEARCH("INTERROTTO",$M215)&gt;0</formula>
    </cfRule>
  </conditionalFormatting>
  <conditionalFormatting sqref="N214:S214">
    <cfRule type="expression" dxfId="7308" priority="6283">
      <formula>SEARCH("IN CORSO",$M214)&gt;0</formula>
    </cfRule>
    <cfRule type="expression" dxfId="7307" priority="6284">
      <formula>SEARCH("CHIUSO",$M214)&gt;0</formula>
    </cfRule>
    <cfRule type="expression" dxfId="7306" priority="6285">
      <formula>SEARCH("EMESSO",$M214)&gt;0</formula>
    </cfRule>
    <cfRule type="expression" dxfId="7305" priority="6286">
      <formula>SEARCH("RICHIESTO",$M214)&gt;0</formula>
    </cfRule>
    <cfRule type="expression" dxfId="7304" priority="6287">
      <formula>SEARCH("DA CHIUDERE",$M214)&gt;0</formula>
    </cfRule>
    <cfRule type="expression" dxfId="7303" priority="6288">
      <formula>SEARCH("INTERROTTO",$M214)&gt;0</formula>
    </cfRule>
  </conditionalFormatting>
  <conditionalFormatting sqref="G214">
    <cfRule type="expression" dxfId="7302" priority="6271">
      <formula>SEARCH("IN CORSO",$M214)&gt;0</formula>
    </cfRule>
    <cfRule type="expression" dxfId="7301" priority="6272">
      <formula>SEARCH("CHIUSO",$M214)&gt;0</formula>
    </cfRule>
    <cfRule type="expression" dxfId="7300" priority="6273">
      <formula>SEARCH("EMESSO",$M214)&gt;0</formula>
    </cfRule>
    <cfRule type="expression" dxfId="7299" priority="6274">
      <formula>SEARCH("RICHIESTO",$M214)&gt;0</formula>
    </cfRule>
    <cfRule type="expression" dxfId="7298" priority="6275">
      <formula>SEARCH("DA CHIUDERE",$M214)&gt;0</formula>
    </cfRule>
    <cfRule type="expression" dxfId="7297" priority="6276">
      <formula>SEARCH("INTERROTTO",$M214)&gt;0</formula>
    </cfRule>
  </conditionalFormatting>
  <conditionalFormatting sqref="N213:S213">
    <cfRule type="expression" dxfId="7296" priority="6259">
      <formula>SEARCH("IN CORSO",$M213)&gt;0</formula>
    </cfRule>
    <cfRule type="expression" dxfId="7295" priority="6260">
      <formula>SEARCH("CHIUSO",$M213)&gt;0</formula>
    </cfRule>
    <cfRule type="expression" dxfId="7294" priority="6261">
      <formula>SEARCH("EMESSO",$M213)&gt;0</formula>
    </cfRule>
    <cfRule type="expression" dxfId="7293" priority="6262">
      <formula>SEARCH("RICHIESTO",$M213)&gt;0</formula>
    </cfRule>
    <cfRule type="expression" dxfId="7292" priority="6263">
      <formula>SEARCH("DA CHIUDERE",$M213)&gt;0</formula>
    </cfRule>
    <cfRule type="expression" dxfId="7291" priority="6264">
      <formula>SEARCH("INTERROTTO",$M213)&gt;0</formula>
    </cfRule>
  </conditionalFormatting>
  <conditionalFormatting sqref="F214">
    <cfRule type="expression" dxfId="7290" priority="6265">
      <formula>SEARCH("IN CORSO",$M214)&gt;0</formula>
    </cfRule>
    <cfRule type="expression" dxfId="7289" priority="6266">
      <formula>SEARCH("CHIUSO",$M214)&gt;0</formula>
    </cfRule>
    <cfRule type="expression" dxfId="7288" priority="6267">
      <formula>SEARCH("EMESSO",$M214)&gt;0</formula>
    </cfRule>
    <cfRule type="expression" dxfId="7287" priority="6268">
      <formula>SEARCH("RICHIESTO",$M214)&gt;0</formula>
    </cfRule>
    <cfRule type="expression" dxfId="7286" priority="6269">
      <formula>SEARCH("DA CHIUDERE",$M214)&gt;0</formula>
    </cfRule>
    <cfRule type="expression" dxfId="7285" priority="6270">
      <formula>SEARCH("INTERROTTO",$M214)&gt;0</formula>
    </cfRule>
  </conditionalFormatting>
  <conditionalFormatting sqref="E213">
    <cfRule type="expression" dxfId="7284" priority="6253">
      <formula>SEARCH("IN CORSO",$M213)&gt;0</formula>
    </cfRule>
    <cfRule type="expression" dxfId="7283" priority="6254">
      <formula>SEARCH("CHIUSO",$M213)&gt;0</formula>
    </cfRule>
    <cfRule type="expression" dxfId="7282" priority="6255">
      <formula>SEARCH("EMESSO",$M213)&gt;0</formula>
    </cfRule>
    <cfRule type="expression" dxfId="7281" priority="6256">
      <formula>SEARCH("RICHIESTO",$M213)&gt;0</formula>
    </cfRule>
    <cfRule type="expression" dxfId="7280" priority="6257">
      <formula>SEARCH("DA CHIUDERE",$M213)&gt;0</formula>
    </cfRule>
    <cfRule type="expression" dxfId="7279" priority="6258">
      <formula>SEARCH("INTERROTTO",$M213)&gt;0</formula>
    </cfRule>
  </conditionalFormatting>
  <conditionalFormatting sqref="F213">
    <cfRule type="expression" dxfId="7278" priority="6241">
      <formula>SEARCH("IN CORSO",$M213)&gt;0</formula>
    </cfRule>
    <cfRule type="expression" dxfId="7277" priority="6242">
      <formula>SEARCH("CHIUSO",$M213)&gt;0</formula>
    </cfRule>
    <cfRule type="expression" dxfId="7276" priority="6243">
      <formula>SEARCH("EMESSO",$M213)&gt;0</formula>
    </cfRule>
    <cfRule type="expression" dxfId="7275" priority="6244">
      <formula>SEARCH("RICHIESTO",$M213)&gt;0</formula>
    </cfRule>
    <cfRule type="expression" dxfId="7274" priority="6245">
      <formula>SEARCH("DA CHIUDERE",$M213)&gt;0</formula>
    </cfRule>
    <cfRule type="expression" dxfId="7273" priority="6246">
      <formula>SEARCH("INTERROTTO",$M213)&gt;0</formula>
    </cfRule>
  </conditionalFormatting>
  <conditionalFormatting sqref="E212">
    <cfRule type="expression" dxfId="7272" priority="6229">
      <formula>SEARCH("IN CORSO",$M212)&gt;0</formula>
    </cfRule>
    <cfRule type="expression" dxfId="7271" priority="6230">
      <formula>SEARCH("CHIUSO",$M212)&gt;0</formula>
    </cfRule>
    <cfRule type="expression" dxfId="7270" priority="6231">
      <formula>SEARCH("EMESSO",$M212)&gt;0</formula>
    </cfRule>
    <cfRule type="expression" dxfId="7269" priority="6232">
      <formula>SEARCH("RICHIESTO",$M212)&gt;0</formula>
    </cfRule>
    <cfRule type="expression" dxfId="7268" priority="6233">
      <formula>SEARCH("DA CHIUDERE",$M212)&gt;0</formula>
    </cfRule>
    <cfRule type="expression" dxfId="7267" priority="6234">
      <formula>SEARCH("INTERROTTO",$M212)&gt;0</formula>
    </cfRule>
  </conditionalFormatting>
  <conditionalFormatting sqref="N212:S212">
    <cfRule type="expression" dxfId="7266" priority="6235">
      <formula>SEARCH("IN CORSO",$M212)&gt;0</formula>
    </cfRule>
    <cfRule type="expression" dxfId="7265" priority="6236">
      <formula>SEARCH("CHIUSO",$M212)&gt;0</formula>
    </cfRule>
    <cfRule type="expression" dxfId="7264" priority="6237">
      <formula>SEARCH("EMESSO",$M212)&gt;0</formula>
    </cfRule>
    <cfRule type="expression" dxfId="7263" priority="6238">
      <formula>SEARCH("RICHIESTO",$M212)&gt;0</formula>
    </cfRule>
    <cfRule type="expression" dxfId="7262" priority="6239">
      <formula>SEARCH("DA CHIUDERE",$M212)&gt;0</formula>
    </cfRule>
    <cfRule type="expression" dxfId="7261" priority="6240">
      <formula>SEARCH("INTERROTTO",$M212)&gt;0</formula>
    </cfRule>
  </conditionalFormatting>
  <conditionalFormatting sqref="G212">
    <cfRule type="expression" dxfId="7260" priority="6223">
      <formula>SEARCH("IN CORSO",$M212)&gt;0</formula>
    </cfRule>
    <cfRule type="expression" dxfId="7259" priority="6224">
      <formula>SEARCH("CHIUSO",$M212)&gt;0</formula>
    </cfRule>
    <cfRule type="expression" dxfId="7258" priority="6225">
      <formula>SEARCH("EMESSO",$M212)&gt;0</formula>
    </cfRule>
    <cfRule type="expression" dxfId="7257" priority="6226">
      <formula>SEARCH("RICHIESTO",$M212)&gt;0</formula>
    </cfRule>
    <cfRule type="expression" dxfId="7256" priority="6227">
      <formula>SEARCH("DA CHIUDERE",$M212)&gt;0</formula>
    </cfRule>
    <cfRule type="expression" dxfId="7255" priority="6228">
      <formula>SEARCH("INTERROTTO",$M212)&gt;0</formula>
    </cfRule>
  </conditionalFormatting>
  <conditionalFormatting sqref="N211:S211">
    <cfRule type="expression" dxfId="7254" priority="6211">
      <formula>SEARCH("IN CORSO",$M211)&gt;0</formula>
    </cfRule>
    <cfRule type="expression" dxfId="7253" priority="6212">
      <formula>SEARCH("CHIUSO",$M211)&gt;0</formula>
    </cfRule>
    <cfRule type="expression" dxfId="7252" priority="6213">
      <formula>SEARCH("EMESSO",$M211)&gt;0</formula>
    </cfRule>
    <cfRule type="expression" dxfId="7251" priority="6214">
      <formula>SEARCH("RICHIESTO",$M211)&gt;0</formula>
    </cfRule>
    <cfRule type="expression" dxfId="7250" priority="6215">
      <formula>SEARCH("DA CHIUDERE",$M211)&gt;0</formula>
    </cfRule>
    <cfRule type="expression" dxfId="7249" priority="6216">
      <formula>SEARCH("INTERROTTO",$M211)&gt;0</formula>
    </cfRule>
  </conditionalFormatting>
  <conditionalFormatting sqref="G211">
    <cfRule type="expression" dxfId="7248" priority="6199">
      <formula>SEARCH("IN CORSO",$M211)&gt;0</formula>
    </cfRule>
    <cfRule type="expression" dxfId="7247" priority="6200">
      <formula>SEARCH("CHIUSO",$M211)&gt;0</formula>
    </cfRule>
    <cfRule type="expression" dxfId="7246" priority="6201">
      <formula>SEARCH("EMESSO",$M211)&gt;0</formula>
    </cfRule>
    <cfRule type="expression" dxfId="7245" priority="6202">
      <formula>SEARCH("RICHIESTO",$M211)&gt;0</formula>
    </cfRule>
    <cfRule type="expression" dxfId="7244" priority="6203">
      <formula>SEARCH("DA CHIUDERE",$M211)&gt;0</formula>
    </cfRule>
    <cfRule type="expression" dxfId="7243" priority="6204">
      <formula>SEARCH("INTERROTTO",$M211)&gt;0</formula>
    </cfRule>
  </conditionalFormatting>
  <conditionalFormatting sqref="E211">
    <cfRule type="expression" dxfId="7242" priority="6205">
      <formula>SEARCH("IN CORSO",$M211)&gt;0</formula>
    </cfRule>
    <cfRule type="expression" dxfId="7241" priority="6206">
      <formula>SEARCH("CHIUSO",$M211)&gt;0</formula>
    </cfRule>
    <cfRule type="expression" dxfId="7240" priority="6207">
      <formula>SEARCH("EMESSO",$M211)&gt;0</formula>
    </cfRule>
    <cfRule type="expression" dxfId="7239" priority="6208">
      <formula>SEARCH("RICHIESTO",$M211)&gt;0</formula>
    </cfRule>
    <cfRule type="expression" dxfId="7238" priority="6209">
      <formula>SEARCH("DA CHIUDERE",$M211)&gt;0</formula>
    </cfRule>
    <cfRule type="expression" dxfId="7237" priority="6210">
      <formula>SEARCH("INTERROTTO",$M211)&gt;0</formula>
    </cfRule>
  </conditionalFormatting>
  <conditionalFormatting sqref="F211">
    <cfRule type="expression" dxfId="7236" priority="6193">
      <formula>SEARCH("IN CORSO",$M211)&gt;0</formula>
    </cfRule>
    <cfRule type="expression" dxfId="7235" priority="6194">
      <formula>SEARCH("CHIUSO",$M211)&gt;0</formula>
    </cfRule>
    <cfRule type="expression" dxfId="7234" priority="6195">
      <formula>SEARCH("EMESSO",$M211)&gt;0</formula>
    </cfRule>
    <cfRule type="expression" dxfId="7233" priority="6196">
      <formula>SEARCH("RICHIESTO",$M211)&gt;0</formula>
    </cfRule>
    <cfRule type="expression" dxfId="7232" priority="6197">
      <formula>SEARCH("DA CHIUDERE",$M211)&gt;0</formula>
    </cfRule>
    <cfRule type="expression" dxfId="7231" priority="6198">
      <formula>SEARCH("INTERROTTO",$M211)&gt;0</formula>
    </cfRule>
  </conditionalFormatting>
  <conditionalFormatting sqref="E210">
    <cfRule type="expression" dxfId="7230" priority="6181">
      <formula>SEARCH("IN CORSO",$M210)&gt;0</formula>
    </cfRule>
    <cfRule type="expression" dxfId="7229" priority="6182">
      <formula>SEARCH("CHIUSO",$M210)&gt;0</formula>
    </cfRule>
    <cfRule type="expression" dxfId="7228" priority="6183">
      <formula>SEARCH("EMESSO",$M210)&gt;0</formula>
    </cfRule>
    <cfRule type="expression" dxfId="7227" priority="6184">
      <formula>SEARCH("RICHIESTO",$M210)&gt;0</formula>
    </cfRule>
    <cfRule type="expression" dxfId="7226" priority="6185">
      <formula>SEARCH("DA CHIUDERE",$M210)&gt;0</formula>
    </cfRule>
    <cfRule type="expression" dxfId="7225" priority="6186">
      <formula>SEARCH("INTERROTTO",$M210)&gt;0</formula>
    </cfRule>
  </conditionalFormatting>
  <conditionalFormatting sqref="F210">
    <cfRule type="expression" dxfId="7224" priority="6169">
      <formula>SEARCH("IN CORSO",$M210)&gt;0</formula>
    </cfRule>
    <cfRule type="expression" dxfId="7223" priority="6170">
      <formula>SEARCH("CHIUSO",$M210)&gt;0</formula>
    </cfRule>
    <cfRule type="expression" dxfId="7222" priority="6171">
      <formula>SEARCH("EMESSO",$M210)&gt;0</formula>
    </cfRule>
    <cfRule type="expression" dxfId="7221" priority="6172">
      <formula>SEARCH("RICHIESTO",$M210)&gt;0</formula>
    </cfRule>
    <cfRule type="expression" dxfId="7220" priority="6173">
      <formula>SEARCH("DA CHIUDERE",$M210)&gt;0</formula>
    </cfRule>
    <cfRule type="expression" dxfId="7219" priority="6174">
      <formula>SEARCH("INTERROTTO",$M210)&gt;0</formula>
    </cfRule>
  </conditionalFormatting>
  <conditionalFormatting sqref="G210">
    <cfRule type="expression" dxfId="7218" priority="6175">
      <formula>SEARCH("IN CORSO",$M210)&gt;0</formula>
    </cfRule>
    <cfRule type="expression" dxfId="7217" priority="6176">
      <formula>SEARCH("CHIUSO",$M210)&gt;0</formula>
    </cfRule>
    <cfRule type="expression" dxfId="7216" priority="6177">
      <formula>SEARCH("EMESSO",$M210)&gt;0</formula>
    </cfRule>
    <cfRule type="expression" dxfId="7215" priority="6178">
      <formula>SEARCH("RICHIESTO",$M210)&gt;0</formula>
    </cfRule>
    <cfRule type="expression" dxfId="7214" priority="6179">
      <formula>SEARCH("DA CHIUDERE",$M210)&gt;0</formula>
    </cfRule>
    <cfRule type="expression" dxfId="7213" priority="6180">
      <formula>SEARCH("INTERROTTO",$M210)&gt;0</formula>
    </cfRule>
  </conditionalFormatting>
  <conditionalFormatting sqref="N209:S209">
    <cfRule type="expression" dxfId="7212" priority="6163">
      <formula>SEARCH("IN CORSO",$M209)&gt;0</formula>
    </cfRule>
    <cfRule type="expression" dxfId="7211" priority="6164">
      <formula>SEARCH("CHIUSO",$M209)&gt;0</formula>
    </cfRule>
    <cfRule type="expression" dxfId="7210" priority="6165">
      <formula>SEARCH("EMESSO",$M209)&gt;0</formula>
    </cfRule>
    <cfRule type="expression" dxfId="7209" priority="6166">
      <formula>SEARCH("RICHIESTO",$M209)&gt;0</formula>
    </cfRule>
    <cfRule type="expression" dxfId="7208" priority="6167">
      <formula>SEARCH("DA CHIUDERE",$M209)&gt;0</formula>
    </cfRule>
    <cfRule type="expression" dxfId="7207" priority="6168">
      <formula>SEARCH("INTERROTTO",$M209)&gt;0</formula>
    </cfRule>
  </conditionalFormatting>
  <conditionalFormatting sqref="G209">
    <cfRule type="expression" dxfId="7206" priority="6151">
      <formula>SEARCH("IN CORSO",$M209)&gt;0</formula>
    </cfRule>
    <cfRule type="expression" dxfId="7205" priority="6152">
      <formula>SEARCH("CHIUSO",$M209)&gt;0</formula>
    </cfRule>
    <cfRule type="expression" dxfId="7204" priority="6153">
      <formula>SEARCH("EMESSO",$M209)&gt;0</formula>
    </cfRule>
    <cfRule type="expression" dxfId="7203" priority="6154">
      <formula>SEARCH("RICHIESTO",$M209)&gt;0</formula>
    </cfRule>
    <cfRule type="expression" dxfId="7202" priority="6155">
      <formula>SEARCH("DA CHIUDERE",$M209)&gt;0</formula>
    </cfRule>
    <cfRule type="expression" dxfId="7201" priority="6156">
      <formula>SEARCH("INTERROTTO",$M209)&gt;0</formula>
    </cfRule>
  </conditionalFormatting>
  <conditionalFormatting sqref="N208:S208">
    <cfRule type="expression" dxfId="7200" priority="6139">
      <formula>SEARCH("IN CORSO",$M208)&gt;0</formula>
    </cfRule>
    <cfRule type="expression" dxfId="7199" priority="6140">
      <formula>SEARCH("CHIUSO",$M208)&gt;0</formula>
    </cfRule>
    <cfRule type="expression" dxfId="7198" priority="6141">
      <formula>SEARCH("EMESSO",$M208)&gt;0</formula>
    </cfRule>
    <cfRule type="expression" dxfId="7197" priority="6142">
      <formula>SEARCH("RICHIESTO",$M208)&gt;0</formula>
    </cfRule>
    <cfRule type="expression" dxfId="7196" priority="6143">
      <formula>SEARCH("DA CHIUDERE",$M208)&gt;0</formula>
    </cfRule>
    <cfRule type="expression" dxfId="7195" priority="6144">
      <formula>SEARCH("INTERROTTO",$M208)&gt;0</formula>
    </cfRule>
  </conditionalFormatting>
  <conditionalFormatting sqref="F209">
    <cfRule type="expression" dxfId="7194" priority="6145">
      <formula>SEARCH("IN CORSO",$M209)&gt;0</formula>
    </cfRule>
    <cfRule type="expression" dxfId="7193" priority="6146">
      <formula>SEARCH("CHIUSO",$M209)&gt;0</formula>
    </cfRule>
    <cfRule type="expression" dxfId="7192" priority="6147">
      <formula>SEARCH("EMESSO",$M209)&gt;0</formula>
    </cfRule>
    <cfRule type="expression" dxfId="7191" priority="6148">
      <formula>SEARCH("RICHIESTO",$M209)&gt;0</formula>
    </cfRule>
    <cfRule type="expression" dxfId="7190" priority="6149">
      <formula>SEARCH("DA CHIUDERE",$M209)&gt;0</formula>
    </cfRule>
    <cfRule type="expression" dxfId="7189" priority="6150">
      <formula>SEARCH("INTERROTTO",$M209)&gt;0</formula>
    </cfRule>
  </conditionalFormatting>
  <conditionalFormatting sqref="E208">
    <cfRule type="expression" dxfId="7188" priority="6133">
      <formula>SEARCH("IN CORSO",$M208)&gt;0</formula>
    </cfRule>
    <cfRule type="expression" dxfId="7187" priority="6134">
      <formula>SEARCH("CHIUSO",$M208)&gt;0</formula>
    </cfRule>
    <cfRule type="expression" dxfId="7186" priority="6135">
      <formula>SEARCH("EMESSO",$M208)&gt;0</formula>
    </cfRule>
    <cfRule type="expression" dxfId="7185" priority="6136">
      <formula>SEARCH("RICHIESTO",$M208)&gt;0</formula>
    </cfRule>
    <cfRule type="expression" dxfId="7184" priority="6137">
      <formula>SEARCH("DA CHIUDERE",$M208)&gt;0</formula>
    </cfRule>
    <cfRule type="expression" dxfId="7183" priority="6138">
      <formula>SEARCH("INTERROTTO",$M208)&gt;0</formula>
    </cfRule>
  </conditionalFormatting>
  <conditionalFormatting sqref="F208">
    <cfRule type="expression" dxfId="7182" priority="6121">
      <formula>SEARCH("IN CORSO",$M208)&gt;0</formula>
    </cfRule>
    <cfRule type="expression" dxfId="7181" priority="6122">
      <formula>SEARCH("CHIUSO",$M208)&gt;0</formula>
    </cfRule>
    <cfRule type="expression" dxfId="7180" priority="6123">
      <formula>SEARCH("EMESSO",$M208)&gt;0</formula>
    </cfRule>
    <cfRule type="expression" dxfId="7179" priority="6124">
      <formula>SEARCH("RICHIESTO",$M208)&gt;0</formula>
    </cfRule>
    <cfRule type="expression" dxfId="7178" priority="6125">
      <formula>SEARCH("DA CHIUDERE",$M208)&gt;0</formula>
    </cfRule>
    <cfRule type="expression" dxfId="7177" priority="6126">
      <formula>SEARCH("INTERROTTO",$M208)&gt;0</formula>
    </cfRule>
  </conditionalFormatting>
  <conditionalFormatting sqref="E207">
    <cfRule type="expression" dxfId="7176" priority="6109">
      <formula>SEARCH("IN CORSO",$M207)&gt;0</formula>
    </cfRule>
    <cfRule type="expression" dxfId="7175" priority="6110">
      <formula>SEARCH("CHIUSO",$M207)&gt;0</formula>
    </cfRule>
    <cfRule type="expression" dxfId="7174" priority="6111">
      <formula>SEARCH("EMESSO",$M207)&gt;0</formula>
    </cfRule>
    <cfRule type="expression" dxfId="7173" priority="6112">
      <formula>SEARCH("RICHIESTO",$M207)&gt;0</formula>
    </cfRule>
    <cfRule type="expression" dxfId="7172" priority="6113">
      <formula>SEARCH("DA CHIUDERE",$M207)&gt;0</formula>
    </cfRule>
    <cfRule type="expression" dxfId="7171" priority="6114">
      <formula>SEARCH("INTERROTTO",$M207)&gt;0</formula>
    </cfRule>
  </conditionalFormatting>
  <conditionalFormatting sqref="N207:S207">
    <cfRule type="expression" dxfId="7170" priority="6115">
      <formula>SEARCH("IN CORSO",$M207)&gt;0</formula>
    </cfRule>
    <cfRule type="expression" dxfId="7169" priority="6116">
      <formula>SEARCH("CHIUSO",$M207)&gt;0</formula>
    </cfRule>
    <cfRule type="expression" dxfId="7168" priority="6117">
      <formula>SEARCH("EMESSO",$M207)&gt;0</formula>
    </cfRule>
    <cfRule type="expression" dxfId="7167" priority="6118">
      <formula>SEARCH("RICHIESTO",$M207)&gt;0</formula>
    </cfRule>
    <cfRule type="expression" dxfId="7166" priority="6119">
      <formula>SEARCH("DA CHIUDERE",$M207)&gt;0</formula>
    </cfRule>
    <cfRule type="expression" dxfId="7165" priority="6120">
      <formula>SEARCH("INTERROTTO",$M207)&gt;0</formula>
    </cfRule>
  </conditionalFormatting>
  <conditionalFormatting sqref="G207">
    <cfRule type="expression" dxfId="7164" priority="6103">
      <formula>SEARCH("IN CORSO",$M207)&gt;0</formula>
    </cfRule>
    <cfRule type="expression" dxfId="7163" priority="6104">
      <formula>SEARCH("CHIUSO",$M207)&gt;0</formula>
    </cfRule>
    <cfRule type="expression" dxfId="7162" priority="6105">
      <formula>SEARCH("EMESSO",$M207)&gt;0</formula>
    </cfRule>
    <cfRule type="expression" dxfId="7161" priority="6106">
      <formula>SEARCH("RICHIESTO",$M207)&gt;0</formula>
    </cfRule>
    <cfRule type="expression" dxfId="7160" priority="6107">
      <formula>SEARCH("DA CHIUDERE",$M207)&gt;0</formula>
    </cfRule>
    <cfRule type="expression" dxfId="7159" priority="6108">
      <formula>SEARCH("INTERROTTO",$M207)&gt;0</formula>
    </cfRule>
  </conditionalFormatting>
  <conditionalFormatting sqref="N206:S206">
    <cfRule type="expression" dxfId="7158" priority="6091">
      <formula>SEARCH("IN CORSO",$M206)&gt;0</formula>
    </cfRule>
    <cfRule type="expression" dxfId="7157" priority="6092">
      <formula>SEARCH("CHIUSO",$M206)&gt;0</formula>
    </cfRule>
    <cfRule type="expression" dxfId="7156" priority="6093">
      <formula>SEARCH("EMESSO",$M206)&gt;0</formula>
    </cfRule>
    <cfRule type="expression" dxfId="7155" priority="6094">
      <formula>SEARCH("RICHIESTO",$M206)&gt;0</formula>
    </cfRule>
    <cfRule type="expression" dxfId="7154" priority="6095">
      <formula>SEARCH("DA CHIUDERE",$M206)&gt;0</formula>
    </cfRule>
    <cfRule type="expression" dxfId="7153" priority="6096">
      <formula>SEARCH("INTERROTTO",$M206)&gt;0</formula>
    </cfRule>
  </conditionalFormatting>
  <conditionalFormatting sqref="G206">
    <cfRule type="expression" dxfId="7152" priority="6079">
      <formula>SEARCH("IN CORSO",$M206)&gt;0</formula>
    </cfRule>
    <cfRule type="expression" dxfId="7151" priority="6080">
      <formula>SEARCH("CHIUSO",$M206)&gt;0</formula>
    </cfRule>
    <cfRule type="expression" dxfId="7150" priority="6081">
      <formula>SEARCH("EMESSO",$M206)&gt;0</formula>
    </cfRule>
    <cfRule type="expression" dxfId="7149" priority="6082">
      <formula>SEARCH("RICHIESTO",$M206)&gt;0</formula>
    </cfRule>
    <cfRule type="expression" dxfId="7148" priority="6083">
      <formula>SEARCH("DA CHIUDERE",$M206)&gt;0</formula>
    </cfRule>
    <cfRule type="expression" dxfId="7147" priority="6084">
      <formula>SEARCH("INTERROTTO",$M206)&gt;0</formula>
    </cfRule>
  </conditionalFormatting>
  <conditionalFormatting sqref="E206">
    <cfRule type="expression" dxfId="7146" priority="6085">
      <formula>SEARCH("IN CORSO",$M206)&gt;0</formula>
    </cfRule>
    <cfRule type="expression" dxfId="7145" priority="6086">
      <formula>SEARCH("CHIUSO",$M206)&gt;0</formula>
    </cfRule>
    <cfRule type="expression" dxfId="7144" priority="6087">
      <formula>SEARCH("EMESSO",$M206)&gt;0</formula>
    </cfRule>
    <cfRule type="expression" dxfId="7143" priority="6088">
      <formula>SEARCH("RICHIESTO",$M206)&gt;0</formula>
    </cfRule>
    <cfRule type="expression" dxfId="7142" priority="6089">
      <formula>SEARCH("DA CHIUDERE",$M206)&gt;0</formula>
    </cfRule>
    <cfRule type="expression" dxfId="7141" priority="6090">
      <formula>SEARCH("INTERROTTO",$M206)&gt;0</formula>
    </cfRule>
  </conditionalFormatting>
  <conditionalFormatting sqref="F206">
    <cfRule type="expression" dxfId="7140" priority="6073">
      <formula>SEARCH("IN CORSO",$M206)&gt;0</formula>
    </cfRule>
    <cfRule type="expression" dxfId="7139" priority="6074">
      <formula>SEARCH("CHIUSO",$M206)&gt;0</formula>
    </cfRule>
    <cfRule type="expression" dxfId="7138" priority="6075">
      <formula>SEARCH("EMESSO",$M206)&gt;0</formula>
    </cfRule>
    <cfRule type="expression" dxfId="7137" priority="6076">
      <formula>SEARCH("RICHIESTO",$M206)&gt;0</formula>
    </cfRule>
    <cfRule type="expression" dxfId="7136" priority="6077">
      <formula>SEARCH("DA CHIUDERE",$M206)&gt;0</formula>
    </cfRule>
    <cfRule type="expression" dxfId="7135" priority="6078">
      <formula>SEARCH("INTERROTTO",$M206)&gt;0</formula>
    </cfRule>
  </conditionalFormatting>
  <conditionalFormatting sqref="E205">
    <cfRule type="expression" dxfId="7134" priority="6061">
      <formula>SEARCH("IN CORSO",$M205)&gt;0</formula>
    </cfRule>
    <cfRule type="expression" dxfId="7133" priority="6062">
      <formula>SEARCH("CHIUSO",$M205)&gt;0</formula>
    </cfRule>
    <cfRule type="expression" dxfId="7132" priority="6063">
      <formula>SEARCH("EMESSO",$M205)&gt;0</formula>
    </cfRule>
    <cfRule type="expression" dxfId="7131" priority="6064">
      <formula>SEARCH("RICHIESTO",$M205)&gt;0</formula>
    </cfRule>
    <cfRule type="expression" dxfId="7130" priority="6065">
      <formula>SEARCH("DA CHIUDERE",$M205)&gt;0</formula>
    </cfRule>
    <cfRule type="expression" dxfId="7129" priority="6066">
      <formula>SEARCH("INTERROTTO",$M205)&gt;0</formula>
    </cfRule>
  </conditionalFormatting>
  <conditionalFormatting sqref="F205">
    <cfRule type="expression" dxfId="7128" priority="6049">
      <formula>SEARCH("IN CORSO",$M205)&gt;0</formula>
    </cfRule>
    <cfRule type="expression" dxfId="7127" priority="6050">
      <formula>SEARCH("CHIUSO",$M205)&gt;0</formula>
    </cfRule>
    <cfRule type="expression" dxfId="7126" priority="6051">
      <formula>SEARCH("EMESSO",$M205)&gt;0</formula>
    </cfRule>
    <cfRule type="expression" dxfId="7125" priority="6052">
      <formula>SEARCH("RICHIESTO",$M205)&gt;0</formula>
    </cfRule>
    <cfRule type="expression" dxfId="7124" priority="6053">
      <formula>SEARCH("DA CHIUDERE",$M205)&gt;0</formula>
    </cfRule>
    <cfRule type="expression" dxfId="7123" priority="6054">
      <formula>SEARCH("INTERROTTO",$M205)&gt;0</formula>
    </cfRule>
  </conditionalFormatting>
  <conditionalFormatting sqref="G205">
    <cfRule type="expression" dxfId="7122" priority="6055">
      <formula>SEARCH("IN CORSO",$M205)&gt;0</formula>
    </cfRule>
    <cfRule type="expression" dxfId="7121" priority="6056">
      <formula>SEARCH("CHIUSO",$M205)&gt;0</formula>
    </cfRule>
    <cfRule type="expression" dxfId="7120" priority="6057">
      <formula>SEARCH("EMESSO",$M205)&gt;0</formula>
    </cfRule>
    <cfRule type="expression" dxfId="7119" priority="6058">
      <formula>SEARCH("RICHIESTO",$M205)&gt;0</formula>
    </cfRule>
    <cfRule type="expression" dxfId="7118" priority="6059">
      <formula>SEARCH("DA CHIUDERE",$M205)&gt;0</formula>
    </cfRule>
    <cfRule type="expression" dxfId="7117" priority="6060">
      <formula>SEARCH("INTERROTTO",$M205)&gt;0</formula>
    </cfRule>
  </conditionalFormatting>
  <conditionalFormatting sqref="N204:S204">
    <cfRule type="expression" dxfId="7116" priority="6043">
      <formula>SEARCH("IN CORSO",$M204)&gt;0</formula>
    </cfRule>
    <cfRule type="expression" dxfId="7115" priority="6044">
      <formula>SEARCH("CHIUSO",$M204)&gt;0</formula>
    </cfRule>
    <cfRule type="expression" dxfId="7114" priority="6045">
      <formula>SEARCH("EMESSO",$M204)&gt;0</formula>
    </cfRule>
    <cfRule type="expression" dxfId="7113" priority="6046">
      <formula>SEARCH("RICHIESTO",$M204)&gt;0</formula>
    </cfRule>
    <cfRule type="expression" dxfId="7112" priority="6047">
      <formula>SEARCH("DA CHIUDERE",$M204)&gt;0</formula>
    </cfRule>
    <cfRule type="expression" dxfId="7111" priority="6048">
      <formula>SEARCH("INTERROTTO",$M204)&gt;0</formula>
    </cfRule>
  </conditionalFormatting>
  <conditionalFormatting sqref="G204">
    <cfRule type="expression" dxfId="7110" priority="6031">
      <formula>SEARCH("IN CORSO",$M204)&gt;0</formula>
    </cfRule>
    <cfRule type="expression" dxfId="7109" priority="6032">
      <formula>SEARCH("CHIUSO",$M204)&gt;0</formula>
    </cfRule>
    <cfRule type="expression" dxfId="7108" priority="6033">
      <formula>SEARCH("EMESSO",$M204)&gt;0</formula>
    </cfRule>
    <cfRule type="expression" dxfId="7107" priority="6034">
      <formula>SEARCH("RICHIESTO",$M204)&gt;0</formula>
    </cfRule>
    <cfRule type="expression" dxfId="7106" priority="6035">
      <formula>SEARCH("DA CHIUDERE",$M204)&gt;0</formula>
    </cfRule>
    <cfRule type="expression" dxfId="7105" priority="6036">
      <formula>SEARCH("INTERROTTO",$M204)&gt;0</formula>
    </cfRule>
  </conditionalFormatting>
  <conditionalFormatting sqref="N203:S203">
    <cfRule type="expression" dxfId="7104" priority="6019">
      <formula>SEARCH("IN CORSO",$M203)&gt;0</formula>
    </cfRule>
    <cfRule type="expression" dxfId="7103" priority="6020">
      <formula>SEARCH("CHIUSO",$M203)&gt;0</formula>
    </cfRule>
    <cfRule type="expression" dxfId="7102" priority="6021">
      <formula>SEARCH("EMESSO",$M203)&gt;0</formula>
    </cfRule>
    <cfRule type="expression" dxfId="7101" priority="6022">
      <formula>SEARCH("RICHIESTO",$M203)&gt;0</formula>
    </cfRule>
    <cfRule type="expression" dxfId="7100" priority="6023">
      <formula>SEARCH("DA CHIUDERE",$M203)&gt;0</formula>
    </cfRule>
    <cfRule type="expression" dxfId="7099" priority="6024">
      <formula>SEARCH("INTERROTTO",$M203)&gt;0</formula>
    </cfRule>
  </conditionalFormatting>
  <conditionalFormatting sqref="F204">
    <cfRule type="expression" dxfId="7098" priority="6025">
      <formula>SEARCH("IN CORSO",$M204)&gt;0</formula>
    </cfRule>
    <cfRule type="expression" dxfId="7097" priority="6026">
      <formula>SEARCH("CHIUSO",$M204)&gt;0</formula>
    </cfRule>
    <cfRule type="expression" dxfId="7096" priority="6027">
      <formula>SEARCH("EMESSO",$M204)&gt;0</formula>
    </cfRule>
    <cfRule type="expression" dxfId="7095" priority="6028">
      <formula>SEARCH("RICHIESTO",$M204)&gt;0</formula>
    </cfRule>
    <cfRule type="expression" dxfId="7094" priority="6029">
      <formula>SEARCH("DA CHIUDERE",$M204)&gt;0</formula>
    </cfRule>
    <cfRule type="expression" dxfId="7093" priority="6030">
      <formula>SEARCH("INTERROTTO",$M204)&gt;0</formula>
    </cfRule>
  </conditionalFormatting>
  <conditionalFormatting sqref="E203">
    <cfRule type="expression" dxfId="7092" priority="6013">
      <formula>SEARCH("IN CORSO",$M203)&gt;0</formula>
    </cfRule>
    <cfRule type="expression" dxfId="7091" priority="6014">
      <formula>SEARCH("CHIUSO",$M203)&gt;0</formula>
    </cfRule>
    <cfRule type="expression" dxfId="7090" priority="6015">
      <formula>SEARCH("EMESSO",$M203)&gt;0</formula>
    </cfRule>
    <cfRule type="expression" dxfId="7089" priority="6016">
      <formula>SEARCH("RICHIESTO",$M203)&gt;0</formula>
    </cfRule>
    <cfRule type="expression" dxfId="7088" priority="6017">
      <formula>SEARCH("DA CHIUDERE",$M203)&gt;0</formula>
    </cfRule>
    <cfRule type="expression" dxfId="7087" priority="6018">
      <formula>SEARCH("INTERROTTO",$M203)&gt;0</formula>
    </cfRule>
  </conditionalFormatting>
  <conditionalFormatting sqref="M202">
    <cfRule type="expression" dxfId="7086" priority="5995">
      <formula>SEARCH("IN CORSO",$M202)&gt;0</formula>
    </cfRule>
    <cfRule type="expression" dxfId="7085" priority="5996">
      <formula>SEARCH("CHIUSO",$M202)&gt;0</formula>
    </cfRule>
    <cfRule type="expression" dxfId="7084" priority="5997">
      <formula>SEARCH("EMESSO",$M202)&gt;0</formula>
    </cfRule>
    <cfRule type="expression" dxfId="7083" priority="5998">
      <formula>SEARCH("RICHIESTO",$M202)&gt;0</formula>
    </cfRule>
    <cfRule type="expression" dxfId="7082" priority="5999">
      <formula>SEARCH("DA CHIUDERE",$M202)&gt;0</formula>
    </cfRule>
    <cfRule type="expression" dxfId="7081" priority="6000">
      <formula>SEARCH("INTERROTTO",$M202)&gt;0</formula>
    </cfRule>
  </conditionalFormatting>
  <conditionalFormatting sqref="N202:S202">
    <cfRule type="expression" dxfId="7080" priority="5989">
      <formula>SEARCH("IN CORSO",$M202)&gt;0</formula>
    </cfRule>
    <cfRule type="expression" dxfId="7079" priority="5990">
      <formula>SEARCH("CHIUSO",$M202)&gt;0</formula>
    </cfRule>
    <cfRule type="expression" dxfId="7078" priority="5991">
      <formula>SEARCH("EMESSO",$M202)&gt;0</formula>
    </cfRule>
    <cfRule type="expression" dxfId="7077" priority="5992">
      <formula>SEARCH("RICHIESTO",$M202)&gt;0</formula>
    </cfRule>
    <cfRule type="expression" dxfId="7076" priority="5993">
      <formula>SEARCH("DA CHIUDERE",$M202)&gt;0</formula>
    </cfRule>
    <cfRule type="expression" dxfId="7075" priority="5994">
      <formula>SEARCH("INTERROTTO",$M202)&gt;0</formula>
    </cfRule>
  </conditionalFormatting>
  <conditionalFormatting sqref="G202">
    <cfRule type="expression" dxfId="7074" priority="5977">
      <formula>SEARCH("IN CORSO",$M202)&gt;0</formula>
    </cfRule>
    <cfRule type="expression" dxfId="7073" priority="5978">
      <formula>SEARCH("CHIUSO",$M202)&gt;0</formula>
    </cfRule>
    <cfRule type="expression" dxfId="7072" priority="5979">
      <formula>SEARCH("EMESSO",$M202)&gt;0</formula>
    </cfRule>
    <cfRule type="expression" dxfId="7071" priority="5980">
      <formula>SEARCH("RICHIESTO",$M202)&gt;0</formula>
    </cfRule>
    <cfRule type="expression" dxfId="7070" priority="5981">
      <formula>SEARCH("DA CHIUDERE",$M202)&gt;0</formula>
    </cfRule>
    <cfRule type="expression" dxfId="7069" priority="5982">
      <formula>SEARCH("INTERROTTO",$M202)&gt;0</formula>
    </cfRule>
  </conditionalFormatting>
  <conditionalFormatting sqref="E202">
    <cfRule type="expression" dxfId="7068" priority="5983">
      <formula>SEARCH("IN CORSO",$M202)&gt;0</formula>
    </cfRule>
    <cfRule type="expression" dxfId="7067" priority="5984">
      <formula>SEARCH("CHIUSO",$M202)&gt;0</formula>
    </cfRule>
    <cfRule type="expression" dxfId="7066" priority="5985">
      <formula>SEARCH("EMESSO",$M202)&gt;0</formula>
    </cfRule>
    <cfRule type="expression" dxfId="7065" priority="5986">
      <formula>SEARCH("RICHIESTO",$M202)&gt;0</formula>
    </cfRule>
    <cfRule type="expression" dxfId="7064" priority="5987">
      <formula>SEARCH("DA CHIUDERE",$M202)&gt;0</formula>
    </cfRule>
    <cfRule type="expression" dxfId="7063" priority="5988">
      <formula>SEARCH("INTERROTTO",$M202)&gt;0</formula>
    </cfRule>
  </conditionalFormatting>
  <conditionalFormatting sqref="F202">
    <cfRule type="expression" dxfId="7062" priority="5971">
      <formula>SEARCH("IN CORSO",$M202)&gt;0</formula>
    </cfRule>
    <cfRule type="expression" dxfId="7061" priority="5972">
      <formula>SEARCH("CHIUSO",$M202)&gt;0</formula>
    </cfRule>
    <cfRule type="expression" dxfId="7060" priority="5973">
      <formula>SEARCH("EMESSO",$M202)&gt;0</formula>
    </cfRule>
    <cfRule type="expression" dxfId="7059" priority="5974">
      <formula>SEARCH("RICHIESTO",$M202)&gt;0</formula>
    </cfRule>
    <cfRule type="expression" dxfId="7058" priority="5975">
      <formula>SEARCH("DA CHIUDERE",$M202)&gt;0</formula>
    </cfRule>
    <cfRule type="expression" dxfId="7057" priority="5976">
      <formula>SEARCH("INTERROTTO",$M202)&gt;0</formula>
    </cfRule>
  </conditionalFormatting>
  <conditionalFormatting sqref="M201">
    <cfRule type="expression" dxfId="7056" priority="5965">
      <formula>SEARCH("IN CORSO",$M201)&gt;0</formula>
    </cfRule>
    <cfRule type="expression" dxfId="7055" priority="5966">
      <formula>SEARCH("CHIUSO",$M201)&gt;0</formula>
    </cfRule>
    <cfRule type="expression" dxfId="7054" priority="5967">
      <formula>SEARCH("EMESSO",$M201)&gt;0</formula>
    </cfRule>
    <cfRule type="expression" dxfId="7053" priority="5968">
      <formula>SEARCH("RICHIESTO",$M201)&gt;0</formula>
    </cfRule>
    <cfRule type="expression" dxfId="7052" priority="5969">
      <formula>SEARCH("DA CHIUDERE",$M201)&gt;0</formula>
    </cfRule>
    <cfRule type="expression" dxfId="7051" priority="5970">
      <formula>SEARCH("INTERROTTO",$M201)&gt;0</formula>
    </cfRule>
  </conditionalFormatting>
  <conditionalFormatting sqref="N201:S201">
    <cfRule type="expression" dxfId="7050" priority="5959">
      <formula>SEARCH("IN CORSO",$M201)&gt;0</formula>
    </cfRule>
    <cfRule type="expression" dxfId="7049" priority="5960">
      <formula>SEARCH("CHIUSO",$M201)&gt;0</formula>
    </cfRule>
    <cfRule type="expression" dxfId="7048" priority="5961">
      <formula>SEARCH("EMESSO",$M201)&gt;0</formula>
    </cfRule>
    <cfRule type="expression" dxfId="7047" priority="5962">
      <formula>SEARCH("RICHIESTO",$M201)&gt;0</formula>
    </cfRule>
    <cfRule type="expression" dxfId="7046" priority="5963">
      <formula>SEARCH("DA CHIUDERE",$M201)&gt;0</formula>
    </cfRule>
    <cfRule type="expression" dxfId="7045" priority="5964">
      <formula>SEARCH("INTERROTTO",$M201)&gt;0</formula>
    </cfRule>
  </conditionalFormatting>
  <conditionalFormatting sqref="G201">
    <cfRule type="expression" dxfId="7044" priority="5947">
      <formula>SEARCH("IN CORSO",$M201)&gt;0</formula>
    </cfRule>
    <cfRule type="expression" dxfId="7043" priority="5948">
      <formula>SEARCH("CHIUSO",$M201)&gt;0</formula>
    </cfRule>
    <cfRule type="expression" dxfId="7042" priority="5949">
      <formula>SEARCH("EMESSO",$M201)&gt;0</formula>
    </cfRule>
    <cfRule type="expression" dxfId="7041" priority="5950">
      <formula>SEARCH("RICHIESTO",$M201)&gt;0</formula>
    </cfRule>
    <cfRule type="expression" dxfId="7040" priority="5951">
      <formula>SEARCH("DA CHIUDERE",$M201)&gt;0</formula>
    </cfRule>
    <cfRule type="expression" dxfId="7039" priority="5952">
      <formula>SEARCH("INTERROTTO",$M201)&gt;0</formula>
    </cfRule>
  </conditionalFormatting>
  <conditionalFormatting sqref="E201">
    <cfRule type="expression" dxfId="7038" priority="5953">
      <formula>SEARCH("IN CORSO",$M201)&gt;0</formula>
    </cfRule>
    <cfRule type="expression" dxfId="7037" priority="5954">
      <formula>SEARCH("CHIUSO",$M201)&gt;0</formula>
    </cfRule>
    <cfRule type="expression" dxfId="7036" priority="5955">
      <formula>SEARCH("EMESSO",$M201)&gt;0</formula>
    </cfRule>
    <cfRule type="expression" dxfId="7035" priority="5956">
      <formula>SEARCH("RICHIESTO",$M201)&gt;0</formula>
    </cfRule>
    <cfRule type="expression" dxfId="7034" priority="5957">
      <formula>SEARCH("DA CHIUDERE",$M201)&gt;0</formula>
    </cfRule>
    <cfRule type="expression" dxfId="7033" priority="5958">
      <formula>SEARCH("INTERROTTO",$M201)&gt;0</formula>
    </cfRule>
  </conditionalFormatting>
  <conditionalFormatting sqref="F201">
    <cfRule type="expression" dxfId="7032" priority="5941">
      <formula>SEARCH("IN CORSO",$M201)&gt;0</formula>
    </cfRule>
    <cfRule type="expression" dxfId="7031" priority="5942">
      <formula>SEARCH("CHIUSO",$M201)&gt;0</formula>
    </cfRule>
    <cfRule type="expression" dxfId="7030" priority="5943">
      <formula>SEARCH("EMESSO",$M201)&gt;0</formula>
    </cfRule>
    <cfRule type="expression" dxfId="7029" priority="5944">
      <formula>SEARCH("RICHIESTO",$M201)&gt;0</formula>
    </cfRule>
    <cfRule type="expression" dxfId="7028" priority="5945">
      <formula>SEARCH("DA CHIUDERE",$M201)&gt;0</formula>
    </cfRule>
    <cfRule type="expression" dxfId="7027" priority="5946">
      <formula>SEARCH("INTERROTTO",$M201)&gt;0</formula>
    </cfRule>
  </conditionalFormatting>
  <conditionalFormatting sqref="M200">
    <cfRule type="expression" dxfId="7026" priority="5935">
      <formula>SEARCH("IN CORSO",$M200)&gt;0</formula>
    </cfRule>
    <cfRule type="expression" dxfId="7025" priority="5936">
      <formula>SEARCH("CHIUSO",$M200)&gt;0</formula>
    </cfRule>
    <cfRule type="expression" dxfId="7024" priority="5937">
      <formula>SEARCH("EMESSO",$M200)&gt;0</formula>
    </cfRule>
    <cfRule type="expression" dxfId="7023" priority="5938">
      <formula>SEARCH("RICHIESTO",$M200)&gt;0</formula>
    </cfRule>
    <cfRule type="expression" dxfId="7022" priority="5939">
      <formula>SEARCH("DA CHIUDERE",$M200)&gt;0</formula>
    </cfRule>
    <cfRule type="expression" dxfId="7021" priority="5940">
      <formula>SEARCH("INTERROTTO",$M200)&gt;0</formula>
    </cfRule>
  </conditionalFormatting>
  <conditionalFormatting sqref="N200:S200">
    <cfRule type="expression" dxfId="7020" priority="5929">
      <formula>SEARCH("IN CORSO",$M200)&gt;0</formula>
    </cfRule>
    <cfRule type="expression" dxfId="7019" priority="5930">
      <formula>SEARCH("CHIUSO",$M200)&gt;0</formula>
    </cfRule>
    <cfRule type="expression" dxfId="7018" priority="5931">
      <formula>SEARCH("EMESSO",$M200)&gt;0</formula>
    </cfRule>
    <cfRule type="expression" dxfId="7017" priority="5932">
      <formula>SEARCH("RICHIESTO",$M200)&gt;0</formula>
    </cfRule>
    <cfRule type="expression" dxfId="7016" priority="5933">
      <formula>SEARCH("DA CHIUDERE",$M200)&gt;0</formula>
    </cfRule>
    <cfRule type="expression" dxfId="7015" priority="5934">
      <formula>SEARCH("INTERROTTO",$M200)&gt;0</formula>
    </cfRule>
  </conditionalFormatting>
  <conditionalFormatting sqref="G200">
    <cfRule type="expression" dxfId="7014" priority="5917">
      <formula>SEARCH("IN CORSO",$M200)&gt;0</formula>
    </cfRule>
    <cfRule type="expression" dxfId="7013" priority="5918">
      <formula>SEARCH("CHIUSO",$M200)&gt;0</formula>
    </cfRule>
    <cfRule type="expression" dxfId="7012" priority="5919">
      <formula>SEARCH("EMESSO",$M200)&gt;0</formula>
    </cfRule>
    <cfRule type="expression" dxfId="7011" priority="5920">
      <formula>SEARCH("RICHIESTO",$M200)&gt;0</formula>
    </cfRule>
    <cfRule type="expression" dxfId="7010" priority="5921">
      <formula>SEARCH("DA CHIUDERE",$M200)&gt;0</formula>
    </cfRule>
    <cfRule type="expression" dxfId="7009" priority="5922">
      <formula>SEARCH("INTERROTTO",$M200)&gt;0</formula>
    </cfRule>
  </conditionalFormatting>
  <conditionalFormatting sqref="E200">
    <cfRule type="expression" dxfId="7008" priority="5923">
      <formula>SEARCH("IN CORSO",$M200)&gt;0</formula>
    </cfRule>
    <cfRule type="expression" dxfId="7007" priority="5924">
      <formula>SEARCH("CHIUSO",$M200)&gt;0</formula>
    </cfRule>
    <cfRule type="expression" dxfId="7006" priority="5925">
      <formula>SEARCH("EMESSO",$M200)&gt;0</formula>
    </cfRule>
    <cfRule type="expression" dxfId="7005" priority="5926">
      <formula>SEARCH("RICHIESTO",$M200)&gt;0</formula>
    </cfRule>
    <cfRule type="expression" dxfId="7004" priority="5927">
      <formula>SEARCH("DA CHIUDERE",$M200)&gt;0</formula>
    </cfRule>
    <cfRule type="expression" dxfId="7003" priority="5928">
      <formula>SEARCH("INTERROTTO",$M200)&gt;0</formula>
    </cfRule>
  </conditionalFormatting>
  <conditionalFormatting sqref="F200">
    <cfRule type="expression" dxfId="7002" priority="5911">
      <formula>SEARCH("IN CORSO",$M200)&gt;0</formula>
    </cfRule>
    <cfRule type="expression" dxfId="7001" priority="5912">
      <formula>SEARCH("CHIUSO",$M200)&gt;0</formula>
    </cfRule>
    <cfRule type="expression" dxfId="7000" priority="5913">
      <formula>SEARCH("EMESSO",$M200)&gt;0</formula>
    </cfRule>
    <cfRule type="expression" dxfId="6999" priority="5914">
      <formula>SEARCH("RICHIESTO",$M200)&gt;0</formula>
    </cfRule>
    <cfRule type="expression" dxfId="6998" priority="5915">
      <formula>SEARCH("DA CHIUDERE",$M200)&gt;0</formula>
    </cfRule>
    <cfRule type="expression" dxfId="6997" priority="5916">
      <formula>SEARCH("INTERROTTO",$M200)&gt;0</formula>
    </cfRule>
  </conditionalFormatting>
  <conditionalFormatting sqref="M199">
    <cfRule type="expression" dxfId="6996" priority="5905">
      <formula>SEARCH("IN CORSO",$M199)&gt;0</formula>
    </cfRule>
    <cfRule type="expression" dxfId="6995" priority="5906">
      <formula>SEARCH("CHIUSO",$M199)&gt;0</formula>
    </cfRule>
    <cfRule type="expression" dxfId="6994" priority="5907">
      <formula>SEARCH("EMESSO",$M199)&gt;0</formula>
    </cfRule>
    <cfRule type="expression" dxfId="6993" priority="5908">
      <formula>SEARCH("RICHIESTO",$M199)&gt;0</formula>
    </cfRule>
    <cfRule type="expression" dxfId="6992" priority="5909">
      <formula>SEARCH("DA CHIUDERE",$M199)&gt;0</formula>
    </cfRule>
    <cfRule type="expression" dxfId="6991" priority="5910">
      <formula>SEARCH("INTERROTTO",$M199)&gt;0</formula>
    </cfRule>
  </conditionalFormatting>
  <conditionalFormatting sqref="N199:S199">
    <cfRule type="expression" dxfId="6990" priority="5899">
      <formula>SEARCH("IN CORSO",$M199)&gt;0</formula>
    </cfRule>
    <cfRule type="expression" dxfId="6989" priority="5900">
      <formula>SEARCH("CHIUSO",$M199)&gt;0</formula>
    </cfRule>
    <cfRule type="expression" dxfId="6988" priority="5901">
      <formula>SEARCH("EMESSO",$M199)&gt;0</formula>
    </cfRule>
    <cfRule type="expression" dxfId="6987" priority="5902">
      <formula>SEARCH("RICHIESTO",$M199)&gt;0</formula>
    </cfRule>
    <cfRule type="expression" dxfId="6986" priority="5903">
      <formula>SEARCH("DA CHIUDERE",$M199)&gt;0</formula>
    </cfRule>
    <cfRule type="expression" dxfId="6985" priority="5904">
      <formula>SEARCH("INTERROTTO",$M199)&gt;0</formula>
    </cfRule>
  </conditionalFormatting>
  <conditionalFormatting sqref="G199">
    <cfRule type="expression" dxfId="6984" priority="5887">
      <formula>SEARCH("IN CORSO",$M199)&gt;0</formula>
    </cfRule>
    <cfRule type="expression" dxfId="6983" priority="5888">
      <formula>SEARCH("CHIUSO",$M199)&gt;0</formula>
    </cfRule>
    <cfRule type="expression" dxfId="6982" priority="5889">
      <formula>SEARCH("EMESSO",$M199)&gt;0</formula>
    </cfRule>
    <cfRule type="expression" dxfId="6981" priority="5890">
      <formula>SEARCH("RICHIESTO",$M199)&gt;0</formula>
    </cfRule>
    <cfRule type="expression" dxfId="6980" priority="5891">
      <formula>SEARCH("DA CHIUDERE",$M199)&gt;0</formula>
    </cfRule>
    <cfRule type="expression" dxfId="6979" priority="5892">
      <formula>SEARCH("INTERROTTO",$M199)&gt;0</formula>
    </cfRule>
  </conditionalFormatting>
  <conditionalFormatting sqref="E199">
    <cfRule type="expression" dxfId="6978" priority="5893">
      <formula>SEARCH("IN CORSO",$M199)&gt;0</formula>
    </cfRule>
    <cfRule type="expression" dxfId="6977" priority="5894">
      <formula>SEARCH("CHIUSO",$M199)&gt;0</formula>
    </cfRule>
    <cfRule type="expression" dxfId="6976" priority="5895">
      <formula>SEARCH("EMESSO",$M199)&gt;0</formula>
    </cfRule>
    <cfRule type="expression" dxfId="6975" priority="5896">
      <formula>SEARCH("RICHIESTO",$M199)&gt;0</formula>
    </cfRule>
    <cfRule type="expression" dxfId="6974" priority="5897">
      <formula>SEARCH("DA CHIUDERE",$M199)&gt;0</formula>
    </cfRule>
    <cfRule type="expression" dxfId="6973" priority="5898">
      <formula>SEARCH("INTERROTTO",$M199)&gt;0</formula>
    </cfRule>
  </conditionalFormatting>
  <conditionalFormatting sqref="F199">
    <cfRule type="expression" dxfId="6972" priority="5881">
      <formula>SEARCH("IN CORSO",$M199)&gt;0</formula>
    </cfRule>
    <cfRule type="expression" dxfId="6971" priority="5882">
      <formula>SEARCH("CHIUSO",$M199)&gt;0</formula>
    </cfRule>
    <cfRule type="expression" dxfId="6970" priority="5883">
      <formula>SEARCH("EMESSO",$M199)&gt;0</formula>
    </cfRule>
    <cfRule type="expression" dxfId="6969" priority="5884">
      <formula>SEARCH("RICHIESTO",$M199)&gt;0</formula>
    </cfRule>
    <cfRule type="expression" dxfId="6968" priority="5885">
      <formula>SEARCH("DA CHIUDERE",$M199)&gt;0</formula>
    </cfRule>
    <cfRule type="expression" dxfId="6967" priority="5886">
      <formula>SEARCH("INTERROTTO",$M199)&gt;0</formula>
    </cfRule>
  </conditionalFormatting>
  <conditionalFormatting sqref="M198">
    <cfRule type="expression" dxfId="6966" priority="5875">
      <formula>SEARCH("IN CORSO",$M198)&gt;0</formula>
    </cfRule>
    <cfRule type="expression" dxfId="6965" priority="5876">
      <formula>SEARCH("CHIUSO",$M198)&gt;0</formula>
    </cfRule>
    <cfRule type="expression" dxfId="6964" priority="5877">
      <formula>SEARCH("EMESSO",$M198)&gt;0</formula>
    </cfRule>
    <cfRule type="expression" dxfId="6963" priority="5878">
      <formula>SEARCH("RICHIESTO",$M198)&gt;0</formula>
    </cfRule>
    <cfRule type="expression" dxfId="6962" priority="5879">
      <formula>SEARCH("DA CHIUDERE",$M198)&gt;0</formula>
    </cfRule>
    <cfRule type="expression" dxfId="6961" priority="5880">
      <formula>SEARCH("INTERROTTO",$M198)&gt;0</formula>
    </cfRule>
  </conditionalFormatting>
  <conditionalFormatting sqref="N198:S198">
    <cfRule type="expression" dxfId="6960" priority="5869">
      <formula>SEARCH("IN CORSO",$M198)&gt;0</formula>
    </cfRule>
    <cfRule type="expression" dxfId="6959" priority="5870">
      <formula>SEARCH("CHIUSO",$M198)&gt;0</formula>
    </cfRule>
    <cfRule type="expression" dxfId="6958" priority="5871">
      <formula>SEARCH("EMESSO",$M198)&gt;0</formula>
    </cfRule>
    <cfRule type="expression" dxfId="6957" priority="5872">
      <formula>SEARCH("RICHIESTO",$M198)&gt;0</formula>
    </cfRule>
    <cfRule type="expression" dxfId="6956" priority="5873">
      <formula>SEARCH("DA CHIUDERE",$M198)&gt;0</formula>
    </cfRule>
    <cfRule type="expression" dxfId="6955" priority="5874">
      <formula>SEARCH("INTERROTTO",$M198)&gt;0</formula>
    </cfRule>
  </conditionalFormatting>
  <conditionalFormatting sqref="G198">
    <cfRule type="expression" dxfId="6954" priority="5857">
      <formula>SEARCH("IN CORSO",$M198)&gt;0</formula>
    </cfRule>
    <cfRule type="expression" dxfId="6953" priority="5858">
      <formula>SEARCH("CHIUSO",$M198)&gt;0</formula>
    </cfRule>
    <cfRule type="expression" dxfId="6952" priority="5859">
      <formula>SEARCH("EMESSO",$M198)&gt;0</formula>
    </cfRule>
    <cfRule type="expression" dxfId="6951" priority="5860">
      <formula>SEARCH("RICHIESTO",$M198)&gt;0</formula>
    </cfRule>
    <cfRule type="expression" dxfId="6950" priority="5861">
      <formula>SEARCH("DA CHIUDERE",$M198)&gt;0</formula>
    </cfRule>
    <cfRule type="expression" dxfId="6949" priority="5862">
      <formula>SEARCH("INTERROTTO",$M198)&gt;0</formula>
    </cfRule>
  </conditionalFormatting>
  <conditionalFormatting sqref="E198">
    <cfRule type="expression" dxfId="6948" priority="5863">
      <formula>SEARCH("IN CORSO",$M198)&gt;0</formula>
    </cfRule>
    <cfRule type="expression" dxfId="6947" priority="5864">
      <formula>SEARCH("CHIUSO",$M198)&gt;0</formula>
    </cfRule>
    <cfRule type="expression" dxfId="6946" priority="5865">
      <formula>SEARCH("EMESSO",$M198)&gt;0</formula>
    </cfRule>
    <cfRule type="expression" dxfId="6945" priority="5866">
      <formula>SEARCH("RICHIESTO",$M198)&gt;0</formula>
    </cfRule>
    <cfRule type="expression" dxfId="6944" priority="5867">
      <formula>SEARCH("DA CHIUDERE",$M198)&gt;0</formula>
    </cfRule>
    <cfRule type="expression" dxfId="6943" priority="5868">
      <formula>SEARCH("INTERROTTO",$M198)&gt;0</formula>
    </cfRule>
  </conditionalFormatting>
  <conditionalFormatting sqref="F198">
    <cfRule type="expression" dxfId="6942" priority="5851">
      <formula>SEARCH("IN CORSO",$M198)&gt;0</formula>
    </cfRule>
    <cfRule type="expression" dxfId="6941" priority="5852">
      <formula>SEARCH("CHIUSO",$M198)&gt;0</formula>
    </cfRule>
    <cfRule type="expression" dxfId="6940" priority="5853">
      <formula>SEARCH("EMESSO",$M198)&gt;0</formula>
    </cfRule>
    <cfRule type="expression" dxfId="6939" priority="5854">
      <formula>SEARCH("RICHIESTO",$M198)&gt;0</formula>
    </cfRule>
    <cfRule type="expression" dxfId="6938" priority="5855">
      <formula>SEARCH("DA CHIUDERE",$M198)&gt;0</formula>
    </cfRule>
    <cfRule type="expression" dxfId="6937" priority="5856">
      <formula>SEARCH("INTERROTTO",$M198)&gt;0</formula>
    </cfRule>
  </conditionalFormatting>
  <conditionalFormatting sqref="M197">
    <cfRule type="expression" dxfId="6936" priority="5845">
      <formula>SEARCH("IN CORSO",$M197)&gt;0</formula>
    </cfRule>
    <cfRule type="expression" dxfId="6935" priority="5846">
      <formula>SEARCH("CHIUSO",$M197)&gt;0</formula>
    </cfRule>
    <cfRule type="expression" dxfId="6934" priority="5847">
      <formula>SEARCH("EMESSO",$M197)&gt;0</formula>
    </cfRule>
    <cfRule type="expression" dxfId="6933" priority="5848">
      <formula>SEARCH("RICHIESTO",$M197)&gt;0</formula>
    </cfRule>
    <cfRule type="expression" dxfId="6932" priority="5849">
      <formula>SEARCH("DA CHIUDERE",$M197)&gt;0</formula>
    </cfRule>
    <cfRule type="expression" dxfId="6931" priority="5850">
      <formula>SEARCH("INTERROTTO",$M197)&gt;0</formula>
    </cfRule>
  </conditionalFormatting>
  <conditionalFormatting sqref="N197:S197">
    <cfRule type="expression" dxfId="6930" priority="5839">
      <formula>SEARCH("IN CORSO",$M197)&gt;0</formula>
    </cfRule>
    <cfRule type="expression" dxfId="6929" priority="5840">
      <formula>SEARCH("CHIUSO",$M197)&gt;0</formula>
    </cfRule>
    <cfRule type="expression" dxfId="6928" priority="5841">
      <formula>SEARCH("EMESSO",$M197)&gt;0</formula>
    </cfRule>
    <cfRule type="expression" dxfId="6927" priority="5842">
      <formula>SEARCH("RICHIESTO",$M197)&gt;0</formula>
    </cfRule>
    <cfRule type="expression" dxfId="6926" priority="5843">
      <formula>SEARCH("DA CHIUDERE",$M197)&gt;0</formula>
    </cfRule>
    <cfRule type="expression" dxfId="6925" priority="5844">
      <formula>SEARCH("INTERROTTO",$M197)&gt;0</formula>
    </cfRule>
  </conditionalFormatting>
  <conditionalFormatting sqref="G197">
    <cfRule type="expression" dxfId="6924" priority="5827">
      <formula>SEARCH("IN CORSO",$M197)&gt;0</formula>
    </cfRule>
    <cfRule type="expression" dxfId="6923" priority="5828">
      <formula>SEARCH("CHIUSO",$M197)&gt;0</formula>
    </cfRule>
    <cfRule type="expression" dxfId="6922" priority="5829">
      <formula>SEARCH("EMESSO",$M197)&gt;0</formula>
    </cfRule>
    <cfRule type="expression" dxfId="6921" priority="5830">
      <formula>SEARCH("RICHIESTO",$M197)&gt;0</formula>
    </cfRule>
    <cfRule type="expression" dxfId="6920" priority="5831">
      <formula>SEARCH("DA CHIUDERE",$M197)&gt;0</formula>
    </cfRule>
    <cfRule type="expression" dxfId="6919" priority="5832">
      <formula>SEARCH("INTERROTTO",$M197)&gt;0</formula>
    </cfRule>
  </conditionalFormatting>
  <conditionalFormatting sqref="E197">
    <cfRule type="expression" dxfId="6918" priority="5833">
      <formula>SEARCH("IN CORSO",$M197)&gt;0</formula>
    </cfRule>
    <cfRule type="expression" dxfId="6917" priority="5834">
      <formula>SEARCH("CHIUSO",$M197)&gt;0</formula>
    </cfRule>
    <cfRule type="expression" dxfId="6916" priority="5835">
      <formula>SEARCH("EMESSO",$M197)&gt;0</formula>
    </cfRule>
    <cfRule type="expression" dxfId="6915" priority="5836">
      <formula>SEARCH("RICHIESTO",$M197)&gt;0</formula>
    </cfRule>
    <cfRule type="expression" dxfId="6914" priority="5837">
      <formula>SEARCH("DA CHIUDERE",$M197)&gt;0</formula>
    </cfRule>
    <cfRule type="expression" dxfId="6913" priority="5838">
      <formula>SEARCH("INTERROTTO",$M197)&gt;0</formula>
    </cfRule>
  </conditionalFormatting>
  <conditionalFormatting sqref="F197">
    <cfRule type="expression" dxfId="6912" priority="5821">
      <formula>SEARCH("IN CORSO",$M197)&gt;0</formula>
    </cfRule>
    <cfRule type="expression" dxfId="6911" priority="5822">
      <formula>SEARCH("CHIUSO",$M197)&gt;0</formula>
    </cfRule>
    <cfRule type="expression" dxfId="6910" priority="5823">
      <formula>SEARCH("EMESSO",$M197)&gt;0</formula>
    </cfRule>
    <cfRule type="expression" dxfId="6909" priority="5824">
      <formula>SEARCH("RICHIESTO",$M197)&gt;0</formula>
    </cfRule>
    <cfRule type="expression" dxfId="6908" priority="5825">
      <formula>SEARCH("DA CHIUDERE",$M197)&gt;0</formula>
    </cfRule>
    <cfRule type="expression" dxfId="6907" priority="5826">
      <formula>SEARCH("INTERROTTO",$M197)&gt;0</formula>
    </cfRule>
  </conditionalFormatting>
  <conditionalFormatting sqref="E233:G233 M233:S233">
    <cfRule type="expression" dxfId="6906" priority="6649">
      <formula>SEARCH("IN CORSO",$M233)&gt;0</formula>
    </cfRule>
    <cfRule type="expression" dxfId="6905" priority="6650">
      <formula>SEARCH("CHIUSO",$M233)&gt;0</formula>
    </cfRule>
    <cfRule type="expression" dxfId="6904" priority="6651">
      <formula>SEARCH("EMESSO",$M233)&gt;0</formula>
    </cfRule>
    <cfRule type="expression" dxfId="6903" priority="6652">
      <formula>SEARCH("RICHIESTO",$M233)&gt;0</formula>
    </cfRule>
    <cfRule type="expression" dxfId="6902" priority="6653">
      <formula>SEARCH("DA CHIUDERE",$M233)&gt;0</formula>
    </cfRule>
    <cfRule type="expression" dxfId="6901" priority="6654">
      <formula>SEARCH("INTERROTTO",$M233)&gt;0</formula>
    </cfRule>
  </conditionalFormatting>
  <conditionalFormatting sqref="E229 G229 M229:P229">
    <cfRule type="expression" dxfId="6900" priority="6607">
      <formula>SEARCH("IN CORSO",$M229)&gt;0</formula>
    </cfRule>
    <cfRule type="expression" dxfId="6899" priority="6608">
      <formula>SEARCH("CHIUSO",$M229)&gt;0</formula>
    </cfRule>
    <cfRule type="expression" dxfId="6898" priority="6609">
      <formula>SEARCH("EMESSO",$M229)&gt;0</formula>
    </cfRule>
    <cfRule type="expression" dxfId="6897" priority="6610">
      <formula>SEARCH("RICHIESTO",$M229)&gt;0</formula>
    </cfRule>
    <cfRule type="expression" dxfId="6896" priority="6611">
      <formula>SEARCH("DA CHIUDERE",$M229)&gt;0</formula>
    </cfRule>
    <cfRule type="expression" dxfId="6895" priority="6612">
      <formula>SEARCH("INTERROTTO",$M229)&gt;0</formula>
    </cfRule>
  </conditionalFormatting>
  <conditionalFormatting sqref="F229">
    <cfRule type="expression" dxfId="6894" priority="6601">
      <formula>SEARCH("IN CORSO",$M229)&gt;0</formula>
    </cfRule>
    <cfRule type="expression" dxfId="6893" priority="6602">
      <formula>SEARCH("CHIUSO",$M229)&gt;0</formula>
    </cfRule>
    <cfRule type="expression" dxfId="6892" priority="6603">
      <formula>SEARCH("EMESSO",$M229)&gt;0</formula>
    </cfRule>
    <cfRule type="expression" dxfId="6891" priority="6604">
      <formula>SEARCH("RICHIESTO",$M229)&gt;0</formula>
    </cfRule>
    <cfRule type="expression" dxfId="6890" priority="6605">
      <formula>SEARCH("DA CHIUDERE",$M229)&gt;0</formula>
    </cfRule>
    <cfRule type="expression" dxfId="6889" priority="6606">
      <formula>SEARCH("INTERROTTO",$M229)&gt;0</formula>
    </cfRule>
  </conditionalFormatting>
  <conditionalFormatting sqref="E228 G228 M228:S228">
    <cfRule type="expression" dxfId="6888" priority="6595">
      <formula>SEARCH("IN CORSO",$M228)&gt;0</formula>
    </cfRule>
    <cfRule type="expression" dxfId="6887" priority="6596">
      <formula>SEARCH("CHIUSO",$M228)&gt;0</formula>
    </cfRule>
    <cfRule type="expression" dxfId="6886" priority="6597">
      <formula>SEARCH("EMESSO",$M228)&gt;0</formula>
    </cfRule>
    <cfRule type="expression" dxfId="6885" priority="6598">
      <formula>SEARCH("RICHIESTO",$M228)&gt;0</formula>
    </cfRule>
    <cfRule type="expression" dxfId="6884" priority="6599">
      <formula>SEARCH("DA CHIUDERE",$M228)&gt;0</formula>
    </cfRule>
    <cfRule type="expression" dxfId="6883" priority="6600">
      <formula>SEARCH("INTERROTTO",$M228)&gt;0</formula>
    </cfRule>
  </conditionalFormatting>
  <conditionalFormatting sqref="F228">
    <cfRule type="expression" dxfId="6882" priority="6589">
      <formula>SEARCH("IN CORSO",$M228)&gt;0</formula>
    </cfRule>
    <cfRule type="expression" dxfId="6881" priority="6590">
      <formula>SEARCH("CHIUSO",$M228)&gt;0</formula>
    </cfRule>
    <cfRule type="expression" dxfId="6880" priority="6591">
      <formula>SEARCH("EMESSO",$M228)&gt;0</formula>
    </cfRule>
    <cfRule type="expression" dxfId="6879" priority="6592">
      <formula>SEARCH("RICHIESTO",$M228)&gt;0</formula>
    </cfRule>
    <cfRule type="expression" dxfId="6878" priority="6593">
      <formula>SEARCH("DA CHIUDERE",$M228)&gt;0</formula>
    </cfRule>
    <cfRule type="expression" dxfId="6877" priority="6594">
      <formula>SEARCH("INTERROTTO",$M228)&gt;0</formula>
    </cfRule>
  </conditionalFormatting>
  <conditionalFormatting sqref="E227 G227 M227:Q227">
    <cfRule type="expression" dxfId="6876" priority="6583">
      <formula>SEARCH("IN CORSO",$M227)&gt;0</formula>
    </cfRule>
    <cfRule type="expression" dxfId="6875" priority="6584">
      <formula>SEARCH("CHIUSO",$M227)&gt;0</formula>
    </cfRule>
    <cfRule type="expression" dxfId="6874" priority="6585">
      <formula>SEARCH("EMESSO",$M227)&gt;0</formula>
    </cfRule>
    <cfRule type="expression" dxfId="6873" priority="6586">
      <formula>SEARCH("RICHIESTO",$M227)&gt;0</formula>
    </cfRule>
    <cfRule type="expression" dxfId="6872" priority="6587">
      <formula>SEARCH("DA CHIUDERE",$M227)&gt;0</formula>
    </cfRule>
    <cfRule type="expression" dxfId="6871" priority="6588">
      <formula>SEARCH("INTERROTTO",$M227)&gt;0</formula>
    </cfRule>
  </conditionalFormatting>
  <conditionalFormatting sqref="F226">
    <cfRule type="expression" dxfId="6870" priority="6565">
      <formula>SEARCH("IN CORSO",$M226)&gt;0</formula>
    </cfRule>
    <cfRule type="expression" dxfId="6869" priority="6566">
      <formula>SEARCH("CHIUSO",$M226)&gt;0</formula>
    </cfRule>
    <cfRule type="expression" dxfId="6868" priority="6567">
      <formula>SEARCH("EMESSO",$M226)&gt;0</formula>
    </cfRule>
    <cfRule type="expression" dxfId="6867" priority="6568">
      <formula>SEARCH("RICHIESTO",$M226)&gt;0</formula>
    </cfRule>
    <cfRule type="expression" dxfId="6866" priority="6569">
      <formula>SEARCH("DA CHIUDERE",$M226)&gt;0</formula>
    </cfRule>
    <cfRule type="expression" dxfId="6865" priority="6570">
      <formula>SEARCH("INTERROTTO",$M226)&gt;0</formula>
    </cfRule>
  </conditionalFormatting>
  <conditionalFormatting sqref="E221">
    <cfRule type="expression" dxfId="6864" priority="6481">
      <formula>SEARCH("IN CORSO",$M221)&gt;0</formula>
    </cfRule>
    <cfRule type="expression" dxfId="6863" priority="6482">
      <formula>SEARCH("CHIUSO",$M221)&gt;0</formula>
    </cfRule>
    <cfRule type="expression" dxfId="6862" priority="6483">
      <formula>SEARCH("EMESSO",$M221)&gt;0</formula>
    </cfRule>
    <cfRule type="expression" dxfId="6861" priority="6484">
      <formula>SEARCH("RICHIESTO",$M221)&gt;0</formula>
    </cfRule>
    <cfRule type="expression" dxfId="6860" priority="6485">
      <formula>SEARCH("DA CHIUDERE",$M221)&gt;0</formula>
    </cfRule>
    <cfRule type="expression" dxfId="6859" priority="6486">
      <formula>SEARCH("INTERROTTO",$M221)&gt;0</formula>
    </cfRule>
  </conditionalFormatting>
  <conditionalFormatting sqref="E220">
    <cfRule type="expression" dxfId="6858" priority="6469">
      <formula>SEARCH("IN CORSO",$M220)&gt;0</formula>
    </cfRule>
    <cfRule type="expression" dxfId="6857" priority="6470">
      <formula>SEARCH("CHIUSO",$M220)&gt;0</formula>
    </cfRule>
    <cfRule type="expression" dxfId="6856" priority="6471">
      <formula>SEARCH("EMESSO",$M220)&gt;0</formula>
    </cfRule>
    <cfRule type="expression" dxfId="6855" priority="6472">
      <formula>SEARCH("RICHIESTO",$M220)&gt;0</formula>
    </cfRule>
    <cfRule type="expression" dxfId="6854" priority="6473">
      <formula>SEARCH("DA CHIUDERE",$M220)&gt;0</formula>
    </cfRule>
    <cfRule type="expression" dxfId="6853" priority="6474">
      <formula>SEARCH("INTERROTTO",$M220)&gt;0</formula>
    </cfRule>
  </conditionalFormatting>
  <conditionalFormatting sqref="M221:M223">
    <cfRule type="expression" dxfId="6852" priority="6427">
      <formula>SEARCH("IN CORSO",$M221)&gt;0</formula>
    </cfRule>
    <cfRule type="expression" dxfId="6851" priority="6428">
      <formula>SEARCH("CHIUSO",$M221)&gt;0</formula>
    </cfRule>
    <cfRule type="expression" dxfId="6850" priority="6429">
      <formula>SEARCH("EMESSO",$M221)&gt;0</formula>
    </cfRule>
    <cfRule type="expression" dxfId="6849" priority="6430">
      <formula>SEARCH("RICHIESTO",$M221)&gt;0</formula>
    </cfRule>
    <cfRule type="expression" dxfId="6848" priority="6431">
      <formula>SEARCH("DA CHIUDERE",$M221)&gt;0</formula>
    </cfRule>
    <cfRule type="expression" dxfId="6847" priority="6432">
      <formula>SEARCH("INTERROTTO",$M221)&gt;0</formula>
    </cfRule>
  </conditionalFormatting>
  <conditionalFormatting sqref="G220">
    <cfRule type="expression" dxfId="6846" priority="6439">
      <formula>SEARCH("IN CORSO",$M220)&gt;0</formula>
    </cfRule>
    <cfRule type="expression" dxfId="6845" priority="6440">
      <formula>SEARCH("CHIUSO",$M220)&gt;0</formula>
    </cfRule>
    <cfRule type="expression" dxfId="6844" priority="6441">
      <formula>SEARCH("EMESSO",$M220)&gt;0</formula>
    </cfRule>
    <cfRule type="expression" dxfId="6843" priority="6442">
      <formula>SEARCH("RICHIESTO",$M220)&gt;0</formula>
    </cfRule>
    <cfRule type="expression" dxfId="6842" priority="6443">
      <formula>SEARCH("DA CHIUDERE",$M220)&gt;0</formula>
    </cfRule>
    <cfRule type="expression" dxfId="6841" priority="6444">
      <formula>SEARCH("INTERROTTO",$M220)&gt;0</formula>
    </cfRule>
  </conditionalFormatting>
  <conditionalFormatting sqref="G223">
    <cfRule type="expression" dxfId="6840" priority="6457">
      <formula>SEARCH("IN CORSO",$M223)&gt;0</formula>
    </cfRule>
    <cfRule type="expression" dxfId="6839" priority="6458">
      <formula>SEARCH("CHIUSO",$M223)&gt;0</formula>
    </cfRule>
    <cfRule type="expression" dxfId="6838" priority="6459">
      <formula>SEARCH("EMESSO",$M223)&gt;0</formula>
    </cfRule>
    <cfRule type="expression" dxfId="6837" priority="6460">
      <formula>SEARCH("RICHIESTO",$M223)&gt;0</formula>
    </cfRule>
    <cfRule type="expression" dxfId="6836" priority="6461">
      <formula>SEARCH("DA CHIUDERE",$M223)&gt;0</formula>
    </cfRule>
    <cfRule type="expression" dxfId="6835" priority="6462">
      <formula>SEARCH("INTERROTTO",$M223)&gt;0</formula>
    </cfRule>
  </conditionalFormatting>
  <conditionalFormatting sqref="G222">
    <cfRule type="expression" dxfId="6834" priority="6451">
      <formula>SEARCH("IN CORSO",$M222)&gt;0</formula>
    </cfRule>
    <cfRule type="expression" dxfId="6833" priority="6452">
      <formula>SEARCH("CHIUSO",$M222)&gt;0</formula>
    </cfRule>
    <cfRule type="expression" dxfId="6832" priority="6453">
      <formula>SEARCH("EMESSO",$M222)&gt;0</formula>
    </cfRule>
    <cfRule type="expression" dxfId="6831" priority="6454">
      <formula>SEARCH("RICHIESTO",$M222)&gt;0</formula>
    </cfRule>
    <cfRule type="expression" dxfId="6830" priority="6455">
      <formula>SEARCH("DA CHIUDERE",$M222)&gt;0</formula>
    </cfRule>
    <cfRule type="expression" dxfId="6829" priority="6456">
      <formula>SEARCH("INTERROTTO",$M222)&gt;0</formula>
    </cfRule>
  </conditionalFormatting>
  <conditionalFormatting sqref="N220:S220">
    <cfRule type="expression" dxfId="6828" priority="6475">
      <formula>SEARCH("IN CORSO",$M220)&gt;0</formula>
    </cfRule>
    <cfRule type="expression" dxfId="6827" priority="6476">
      <formula>SEARCH("CHIUSO",$M220)&gt;0</formula>
    </cfRule>
    <cfRule type="expression" dxfId="6826" priority="6477">
      <formula>SEARCH("EMESSO",$M220)&gt;0</formula>
    </cfRule>
    <cfRule type="expression" dxfId="6825" priority="6478">
      <formula>SEARCH("RICHIESTO",$M220)&gt;0</formula>
    </cfRule>
    <cfRule type="expression" dxfId="6824" priority="6479">
      <formula>SEARCH("DA CHIUDERE",$M220)&gt;0</formula>
    </cfRule>
    <cfRule type="expression" dxfId="6823" priority="6480">
      <formula>SEARCH("INTERROTTO",$M220)&gt;0</formula>
    </cfRule>
  </conditionalFormatting>
  <conditionalFormatting sqref="M220">
    <cfRule type="expression" dxfId="6822" priority="6463">
      <formula>SEARCH("IN CORSO",$M220)&gt;0</formula>
    </cfRule>
    <cfRule type="expression" dxfId="6821" priority="6464">
      <formula>SEARCH("CHIUSO",$M220)&gt;0</formula>
    </cfRule>
    <cfRule type="expression" dxfId="6820" priority="6465">
      <formula>SEARCH("EMESSO",$M220)&gt;0</formula>
    </cfRule>
    <cfRule type="expression" dxfId="6819" priority="6466">
      <formula>SEARCH("RICHIESTO",$M220)&gt;0</formula>
    </cfRule>
    <cfRule type="expression" dxfId="6818" priority="6467">
      <formula>SEARCH("DA CHIUDERE",$M220)&gt;0</formula>
    </cfRule>
    <cfRule type="expression" dxfId="6817" priority="6468">
      <formula>SEARCH("INTERROTTO",$M220)&gt;0</formula>
    </cfRule>
  </conditionalFormatting>
  <conditionalFormatting sqref="G221">
    <cfRule type="expression" dxfId="6816" priority="6445">
      <formula>SEARCH("IN CORSO",$M221)&gt;0</formula>
    </cfRule>
    <cfRule type="expression" dxfId="6815" priority="6446">
      <formula>SEARCH("CHIUSO",$M221)&gt;0</formula>
    </cfRule>
    <cfRule type="expression" dxfId="6814" priority="6447">
      <formula>SEARCH("EMESSO",$M221)&gt;0</formula>
    </cfRule>
    <cfRule type="expression" dxfId="6813" priority="6448">
      <formula>SEARCH("RICHIESTO",$M221)&gt;0</formula>
    </cfRule>
    <cfRule type="expression" dxfId="6812" priority="6449">
      <formula>SEARCH("DA CHIUDERE",$M221)&gt;0</formula>
    </cfRule>
    <cfRule type="expression" dxfId="6811" priority="6450">
      <formula>SEARCH("INTERROTTO",$M221)&gt;0</formula>
    </cfRule>
  </conditionalFormatting>
  <conditionalFormatting sqref="F220:F223">
    <cfRule type="expression" dxfId="6810" priority="6433">
      <formula>SEARCH("IN CORSO",$M220)&gt;0</formula>
    </cfRule>
    <cfRule type="expression" dxfId="6809" priority="6434">
      <formula>SEARCH("CHIUSO",$M220)&gt;0</formula>
    </cfRule>
    <cfRule type="expression" dxfId="6808" priority="6435">
      <formula>SEARCH("EMESSO",$M220)&gt;0</formula>
    </cfRule>
    <cfRule type="expression" dxfId="6807" priority="6436">
      <formula>SEARCH("RICHIESTO",$M220)&gt;0</formula>
    </cfRule>
    <cfRule type="expression" dxfId="6806" priority="6437">
      <formula>SEARCH("DA CHIUDERE",$M220)&gt;0</formula>
    </cfRule>
    <cfRule type="expression" dxfId="6805" priority="6438">
      <formula>SEARCH("INTERROTTO",$M220)&gt;0</formula>
    </cfRule>
  </conditionalFormatting>
  <conditionalFormatting sqref="M219">
    <cfRule type="expression" dxfId="6804" priority="6397">
      <formula>SEARCH("IN CORSO",$M219)&gt;0</formula>
    </cfRule>
    <cfRule type="expression" dxfId="6803" priority="6398">
      <formula>SEARCH("CHIUSO",$M219)&gt;0</formula>
    </cfRule>
    <cfRule type="expression" dxfId="6802" priority="6399">
      <formula>SEARCH("EMESSO",$M219)&gt;0</formula>
    </cfRule>
    <cfRule type="expression" dxfId="6801" priority="6400">
      <formula>SEARCH("RICHIESTO",$M219)&gt;0</formula>
    </cfRule>
    <cfRule type="expression" dxfId="6800" priority="6401">
      <formula>SEARCH("DA CHIUDERE",$M219)&gt;0</formula>
    </cfRule>
    <cfRule type="expression" dxfId="6799" priority="6402">
      <formula>SEARCH("INTERROTTO",$M219)&gt;0</formula>
    </cfRule>
  </conditionalFormatting>
  <conditionalFormatting sqref="M218">
    <cfRule type="expression" dxfId="6798" priority="6367">
      <formula>SEARCH("IN CORSO",$M218)&gt;0</formula>
    </cfRule>
    <cfRule type="expression" dxfId="6797" priority="6368">
      <formula>SEARCH("CHIUSO",$M218)&gt;0</formula>
    </cfRule>
    <cfRule type="expression" dxfId="6796" priority="6369">
      <formula>SEARCH("EMESSO",$M218)&gt;0</formula>
    </cfRule>
    <cfRule type="expression" dxfId="6795" priority="6370">
      <formula>SEARCH("RICHIESTO",$M218)&gt;0</formula>
    </cfRule>
    <cfRule type="expression" dxfId="6794" priority="6371">
      <formula>SEARCH("DA CHIUDERE",$M218)&gt;0</formula>
    </cfRule>
    <cfRule type="expression" dxfId="6793" priority="6372">
      <formula>SEARCH("INTERROTTO",$M218)&gt;0</formula>
    </cfRule>
  </conditionalFormatting>
  <conditionalFormatting sqref="M217">
    <cfRule type="expression" dxfId="6792" priority="6337">
      <formula>SEARCH("IN CORSO",$M217)&gt;0</formula>
    </cfRule>
    <cfRule type="expression" dxfId="6791" priority="6338">
      <formula>SEARCH("CHIUSO",$M217)&gt;0</formula>
    </cfRule>
    <cfRule type="expression" dxfId="6790" priority="6339">
      <formula>SEARCH("EMESSO",$M217)&gt;0</formula>
    </cfRule>
    <cfRule type="expression" dxfId="6789" priority="6340">
      <formula>SEARCH("RICHIESTO",$M217)&gt;0</formula>
    </cfRule>
    <cfRule type="expression" dxfId="6788" priority="6341">
      <formula>SEARCH("DA CHIUDERE",$M217)&gt;0</formula>
    </cfRule>
    <cfRule type="expression" dxfId="6787" priority="6342">
      <formula>SEARCH("INTERROTTO",$M217)&gt;0</formula>
    </cfRule>
  </conditionalFormatting>
  <conditionalFormatting sqref="N215:S215">
    <cfRule type="expression" dxfId="6786" priority="6307">
      <formula>SEARCH("IN CORSO",$M215)&gt;0</formula>
    </cfRule>
    <cfRule type="expression" dxfId="6785" priority="6308">
      <formula>SEARCH("CHIUSO",$M215)&gt;0</formula>
    </cfRule>
    <cfRule type="expression" dxfId="6784" priority="6309">
      <formula>SEARCH("EMESSO",$M215)&gt;0</formula>
    </cfRule>
    <cfRule type="expression" dxfId="6783" priority="6310">
      <formula>SEARCH("RICHIESTO",$M215)&gt;0</formula>
    </cfRule>
    <cfRule type="expression" dxfId="6782" priority="6311">
      <formula>SEARCH("DA CHIUDERE",$M215)&gt;0</formula>
    </cfRule>
    <cfRule type="expression" dxfId="6781" priority="6312">
      <formula>SEARCH("INTERROTTO",$M215)&gt;0</formula>
    </cfRule>
  </conditionalFormatting>
  <conditionalFormatting sqref="E214">
    <cfRule type="expression" dxfId="6780" priority="6277">
      <formula>SEARCH("IN CORSO",$M214)&gt;0</formula>
    </cfRule>
    <cfRule type="expression" dxfId="6779" priority="6278">
      <formula>SEARCH("CHIUSO",$M214)&gt;0</formula>
    </cfRule>
    <cfRule type="expression" dxfId="6778" priority="6279">
      <formula>SEARCH("EMESSO",$M214)&gt;0</formula>
    </cfRule>
    <cfRule type="expression" dxfId="6777" priority="6280">
      <formula>SEARCH("RICHIESTO",$M214)&gt;0</formula>
    </cfRule>
    <cfRule type="expression" dxfId="6776" priority="6281">
      <formula>SEARCH("DA CHIUDERE",$M214)&gt;0</formula>
    </cfRule>
    <cfRule type="expression" dxfId="6775" priority="6282">
      <formula>SEARCH("INTERROTTO",$M214)&gt;0</formula>
    </cfRule>
  </conditionalFormatting>
  <conditionalFormatting sqref="G213">
    <cfRule type="expression" dxfId="6774" priority="6247">
      <formula>SEARCH("IN CORSO",$M213)&gt;0</formula>
    </cfRule>
    <cfRule type="expression" dxfId="6773" priority="6248">
      <formula>SEARCH("CHIUSO",$M213)&gt;0</formula>
    </cfRule>
    <cfRule type="expression" dxfId="6772" priority="6249">
      <formula>SEARCH("EMESSO",$M213)&gt;0</formula>
    </cfRule>
    <cfRule type="expression" dxfId="6771" priority="6250">
      <formula>SEARCH("RICHIESTO",$M213)&gt;0</formula>
    </cfRule>
    <cfRule type="expression" dxfId="6770" priority="6251">
      <formula>SEARCH("DA CHIUDERE",$M213)&gt;0</formula>
    </cfRule>
    <cfRule type="expression" dxfId="6769" priority="6252">
      <formula>SEARCH("INTERROTTO",$M213)&gt;0</formula>
    </cfRule>
  </conditionalFormatting>
  <conditionalFormatting sqref="F212">
    <cfRule type="expression" dxfId="6768" priority="6217">
      <formula>SEARCH("IN CORSO",$M212)&gt;0</formula>
    </cfRule>
    <cfRule type="expression" dxfId="6767" priority="6218">
      <formula>SEARCH("CHIUSO",$M212)&gt;0</formula>
    </cfRule>
    <cfRule type="expression" dxfId="6766" priority="6219">
      <formula>SEARCH("EMESSO",$M212)&gt;0</formula>
    </cfRule>
    <cfRule type="expression" dxfId="6765" priority="6220">
      <formula>SEARCH("RICHIESTO",$M212)&gt;0</formula>
    </cfRule>
    <cfRule type="expression" dxfId="6764" priority="6221">
      <formula>SEARCH("DA CHIUDERE",$M212)&gt;0</formula>
    </cfRule>
    <cfRule type="expression" dxfId="6763" priority="6222">
      <formula>SEARCH("INTERROTTO",$M212)&gt;0</formula>
    </cfRule>
  </conditionalFormatting>
  <conditionalFormatting sqref="N210:S210">
    <cfRule type="expression" dxfId="6762" priority="6187">
      <formula>SEARCH("IN CORSO",$M210)&gt;0</formula>
    </cfRule>
    <cfRule type="expression" dxfId="6761" priority="6188">
      <formula>SEARCH("CHIUSO",$M210)&gt;0</formula>
    </cfRule>
    <cfRule type="expression" dxfId="6760" priority="6189">
      <formula>SEARCH("EMESSO",$M210)&gt;0</formula>
    </cfRule>
    <cfRule type="expression" dxfId="6759" priority="6190">
      <formula>SEARCH("RICHIESTO",$M210)&gt;0</formula>
    </cfRule>
    <cfRule type="expression" dxfId="6758" priority="6191">
      <formula>SEARCH("DA CHIUDERE",$M210)&gt;0</formula>
    </cfRule>
    <cfRule type="expression" dxfId="6757" priority="6192">
      <formula>SEARCH("INTERROTTO",$M210)&gt;0</formula>
    </cfRule>
  </conditionalFormatting>
  <conditionalFormatting sqref="E209">
    <cfRule type="expression" dxfId="6756" priority="6157">
      <formula>SEARCH("IN CORSO",$M209)&gt;0</formula>
    </cfRule>
    <cfRule type="expression" dxfId="6755" priority="6158">
      <formula>SEARCH("CHIUSO",$M209)&gt;0</formula>
    </cfRule>
    <cfRule type="expression" dxfId="6754" priority="6159">
      <formula>SEARCH("EMESSO",$M209)&gt;0</formula>
    </cfRule>
    <cfRule type="expression" dxfId="6753" priority="6160">
      <formula>SEARCH("RICHIESTO",$M209)&gt;0</formula>
    </cfRule>
    <cfRule type="expression" dxfId="6752" priority="6161">
      <formula>SEARCH("DA CHIUDERE",$M209)&gt;0</formula>
    </cfRule>
    <cfRule type="expression" dxfId="6751" priority="6162">
      <formula>SEARCH("INTERROTTO",$M209)&gt;0</formula>
    </cfRule>
  </conditionalFormatting>
  <conditionalFormatting sqref="G208">
    <cfRule type="expression" dxfId="6750" priority="6127">
      <formula>SEARCH("IN CORSO",$M208)&gt;0</formula>
    </cfRule>
    <cfRule type="expression" dxfId="6749" priority="6128">
      <formula>SEARCH("CHIUSO",$M208)&gt;0</formula>
    </cfRule>
    <cfRule type="expression" dxfId="6748" priority="6129">
      <formula>SEARCH("EMESSO",$M208)&gt;0</formula>
    </cfRule>
    <cfRule type="expression" dxfId="6747" priority="6130">
      <formula>SEARCH("RICHIESTO",$M208)&gt;0</formula>
    </cfRule>
    <cfRule type="expression" dxfId="6746" priority="6131">
      <formula>SEARCH("DA CHIUDERE",$M208)&gt;0</formula>
    </cfRule>
    <cfRule type="expression" dxfId="6745" priority="6132">
      <formula>SEARCH("INTERROTTO",$M208)&gt;0</formula>
    </cfRule>
  </conditionalFormatting>
  <conditionalFormatting sqref="F207">
    <cfRule type="expression" dxfId="6744" priority="6097">
      <formula>SEARCH("IN CORSO",$M207)&gt;0</formula>
    </cfRule>
    <cfRule type="expression" dxfId="6743" priority="6098">
      <formula>SEARCH("CHIUSO",$M207)&gt;0</formula>
    </cfRule>
    <cfRule type="expression" dxfId="6742" priority="6099">
      <formula>SEARCH("EMESSO",$M207)&gt;0</formula>
    </cfRule>
    <cfRule type="expression" dxfId="6741" priority="6100">
      <formula>SEARCH("RICHIESTO",$M207)&gt;0</formula>
    </cfRule>
    <cfRule type="expression" dxfId="6740" priority="6101">
      <formula>SEARCH("DA CHIUDERE",$M207)&gt;0</formula>
    </cfRule>
    <cfRule type="expression" dxfId="6739" priority="6102">
      <formula>SEARCH("INTERROTTO",$M207)&gt;0</formula>
    </cfRule>
  </conditionalFormatting>
  <conditionalFormatting sqref="N205:S205">
    <cfRule type="expression" dxfId="6738" priority="6067">
      <formula>SEARCH("IN CORSO",$M205)&gt;0</formula>
    </cfRule>
    <cfRule type="expression" dxfId="6737" priority="6068">
      <formula>SEARCH("CHIUSO",$M205)&gt;0</formula>
    </cfRule>
    <cfRule type="expression" dxfId="6736" priority="6069">
      <formula>SEARCH("EMESSO",$M205)&gt;0</formula>
    </cfRule>
    <cfRule type="expression" dxfId="6735" priority="6070">
      <formula>SEARCH("RICHIESTO",$M205)&gt;0</formula>
    </cfRule>
    <cfRule type="expression" dxfId="6734" priority="6071">
      <formula>SEARCH("DA CHIUDERE",$M205)&gt;0</formula>
    </cfRule>
    <cfRule type="expression" dxfId="6733" priority="6072">
      <formula>SEARCH("INTERROTTO",$M205)&gt;0</formula>
    </cfRule>
  </conditionalFormatting>
  <conditionalFormatting sqref="E204">
    <cfRule type="expression" dxfId="6732" priority="6037">
      <formula>SEARCH("IN CORSO",$M204)&gt;0</formula>
    </cfRule>
    <cfRule type="expression" dxfId="6731" priority="6038">
      <formula>SEARCH("CHIUSO",$M204)&gt;0</formula>
    </cfRule>
    <cfRule type="expression" dxfId="6730" priority="6039">
      <formula>SEARCH("EMESSO",$M204)&gt;0</formula>
    </cfRule>
    <cfRule type="expression" dxfId="6729" priority="6040">
      <formula>SEARCH("RICHIESTO",$M204)&gt;0</formula>
    </cfRule>
    <cfRule type="expression" dxfId="6728" priority="6041">
      <formula>SEARCH("DA CHIUDERE",$M204)&gt;0</formula>
    </cfRule>
    <cfRule type="expression" dxfId="6727" priority="6042">
      <formula>SEARCH("INTERROTTO",$M204)&gt;0</formula>
    </cfRule>
  </conditionalFormatting>
  <conditionalFormatting sqref="G203">
    <cfRule type="expression" dxfId="6726" priority="6007">
      <formula>SEARCH("IN CORSO",$M203)&gt;0</formula>
    </cfRule>
    <cfRule type="expression" dxfId="6725" priority="6008">
      <formula>SEARCH("CHIUSO",$M203)&gt;0</formula>
    </cfRule>
    <cfRule type="expression" dxfId="6724" priority="6009">
      <formula>SEARCH("EMESSO",$M203)&gt;0</formula>
    </cfRule>
    <cfRule type="expression" dxfId="6723" priority="6010">
      <formula>SEARCH("RICHIESTO",$M203)&gt;0</formula>
    </cfRule>
    <cfRule type="expression" dxfId="6722" priority="6011">
      <formula>SEARCH("DA CHIUDERE",$M203)&gt;0</formula>
    </cfRule>
    <cfRule type="expression" dxfId="6721" priority="6012">
      <formula>SEARCH("INTERROTTO",$M203)&gt;0</formula>
    </cfRule>
  </conditionalFormatting>
  <conditionalFormatting sqref="F203">
    <cfRule type="expression" dxfId="6720" priority="6001">
      <formula>SEARCH("IN CORSO",$M203)&gt;0</formula>
    </cfRule>
    <cfRule type="expression" dxfId="6719" priority="6002">
      <formula>SEARCH("CHIUSO",$M203)&gt;0</formula>
    </cfRule>
    <cfRule type="expression" dxfId="6718" priority="6003">
      <formula>SEARCH("EMESSO",$M203)&gt;0</formula>
    </cfRule>
    <cfRule type="expression" dxfId="6717" priority="6004">
      <formula>SEARCH("RICHIESTO",$M203)&gt;0</formula>
    </cfRule>
    <cfRule type="expression" dxfId="6716" priority="6005">
      <formula>SEARCH("DA CHIUDERE",$M203)&gt;0</formula>
    </cfRule>
    <cfRule type="expression" dxfId="6715" priority="6006">
      <formula>SEARCH("INTERROTTO",$M203)&gt;0</formula>
    </cfRule>
  </conditionalFormatting>
  <conditionalFormatting sqref="M196">
    <cfRule type="expression" dxfId="6714" priority="5815">
      <formula>SEARCH("IN CORSO",$M196)&gt;0</formula>
    </cfRule>
    <cfRule type="expression" dxfId="6713" priority="5816">
      <formula>SEARCH("CHIUSO",$M196)&gt;0</formula>
    </cfRule>
    <cfRule type="expression" dxfId="6712" priority="5817">
      <formula>SEARCH("EMESSO",$M196)&gt;0</formula>
    </cfRule>
    <cfRule type="expression" dxfId="6711" priority="5818">
      <formula>SEARCH("RICHIESTO",$M196)&gt;0</formula>
    </cfRule>
    <cfRule type="expression" dxfId="6710" priority="5819">
      <formula>SEARCH("DA CHIUDERE",$M196)&gt;0</formula>
    </cfRule>
    <cfRule type="expression" dxfId="6709" priority="5820">
      <formula>SEARCH("INTERROTTO",$M196)&gt;0</formula>
    </cfRule>
  </conditionalFormatting>
  <conditionalFormatting sqref="N196:S196">
    <cfRule type="expression" dxfId="6708" priority="5809">
      <formula>SEARCH("IN CORSO",$M196)&gt;0</formula>
    </cfRule>
    <cfRule type="expression" dxfId="6707" priority="5810">
      <formula>SEARCH("CHIUSO",$M196)&gt;0</formula>
    </cfRule>
    <cfRule type="expression" dxfId="6706" priority="5811">
      <formula>SEARCH("EMESSO",$M196)&gt;0</formula>
    </cfRule>
    <cfRule type="expression" dxfId="6705" priority="5812">
      <formula>SEARCH("RICHIESTO",$M196)&gt;0</formula>
    </cfRule>
    <cfRule type="expression" dxfId="6704" priority="5813">
      <formula>SEARCH("DA CHIUDERE",$M196)&gt;0</formula>
    </cfRule>
    <cfRule type="expression" dxfId="6703" priority="5814">
      <formula>SEARCH("INTERROTTO",$M196)&gt;0</formula>
    </cfRule>
  </conditionalFormatting>
  <conditionalFormatting sqref="G196">
    <cfRule type="expression" dxfId="6702" priority="5797">
      <formula>SEARCH("IN CORSO",$M196)&gt;0</formula>
    </cfRule>
    <cfRule type="expression" dxfId="6701" priority="5798">
      <formula>SEARCH("CHIUSO",$M196)&gt;0</formula>
    </cfRule>
    <cfRule type="expression" dxfId="6700" priority="5799">
      <formula>SEARCH("EMESSO",$M196)&gt;0</formula>
    </cfRule>
    <cfRule type="expression" dxfId="6699" priority="5800">
      <formula>SEARCH("RICHIESTO",$M196)&gt;0</formula>
    </cfRule>
    <cfRule type="expression" dxfId="6698" priority="5801">
      <formula>SEARCH("DA CHIUDERE",$M196)&gt;0</formula>
    </cfRule>
    <cfRule type="expression" dxfId="6697" priority="5802">
      <formula>SEARCH("INTERROTTO",$M196)&gt;0</formula>
    </cfRule>
  </conditionalFormatting>
  <conditionalFormatting sqref="E196">
    <cfRule type="expression" dxfId="6696" priority="5803">
      <formula>SEARCH("IN CORSO",$M196)&gt;0</formula>
    </cfRule>
    <cfRule type="expression" dxfId="6695" priority="5804">
      <formula>SEARCH("CHIUSO",$M196)&gt;0</formula>
    </cfRule>
    <cfRule type="expression" dxfId="6694" priority="5805">
      <formula>SEARCH("EMESSO",$M196)&gt;0</formula>
    </cfRule>
    <cfRule type="expression" dxfId="6693" priority="5806">
      <formula>SEARCH("RICHIESTO",$M196)&gt;0</formula>
    </cfRule>
    <cfRule type="expression" dxfId="6692" priority="5807">
      <formula>SEARCH("DA CHIUDERE",$M196)&gt;0</formula>
    </cfRule>
    <cfRule type="expression" dxfId="6691" priority="5808">
      <formula>SEARCH("INTERROTTO",$M196)&gt;0</formula>
    </cfRule>
  </conditionalFormatting>
  <conditionalFormatting sqref="F196">
    <cfRule type="expression" dxfId="6690" priority="5791">
      <formula>SEARCH("IN CORSO",$M196)&gt;0</formula>
    </cfRule>
    <cfRule type="expression" dxfId="6689" priority="5792">
      <formula>SEARCH("CHIUSO",$M196)&gt;0</formula>
    </cfRule>
    <cfRule type="expression" dxfId="6688" priority="5793">
      <formula>SEARCH("EMESSO",$M196)&gt;0</formula>
    </cfRule>
    <cfRule type="expression" dxfId="6687" priority="5794">
      <formula>SEARCH("RICHIESTO",$M196)&gt;0</formula>
    </cfRule>
    <cfRule type="expression" dxfId="6686" priority="5795">
      <formula>SEARCH("DA CHIUDERE",$M196)&gt;0</formula>
    </cfRule>
    <cfRule type="expression" dxfId="6685" priority="5796">
      <formula>SEARCH("INTERROTTO",$M196)&gt;0</formula>
    </cfRule>
  </conditionalFormatting>
  <conditionalFormatting sqref="M195">
    <cfRule type="expression" dxfId="6684" priority="5785">
      <formula>SEARCH("IN CORSO",$M195)&gt;0</formula>
    </cfRule>
    <cfRule type="expression" dxfId="6683" priority="5786">
      <formula>SEARCH("CHIUSO",$M195)&gt;0</formula>
    </cfRule>
    <cfRule type="expression" dxfId="6682" priority="5787">
      <formula>SEARCH("EMESSO",$M195)&gt;0</formula>
    </cfRule>
    <cfRule type="expression" dxfId="6681" priority="5788">
      <formula>SEARCH("RICHIESTO",$M195)&gt;0</formula>
    </cfRule>
    <cfRule type="expression" dxfId="6680" priority="5789">
      <formula>SEARCH("DA CHIUDERE",$M195)&gt;0</formula>
    </cfRule>
    <cfRule type="expression" dxfId="6679" priority="5790">
      <formula>SEARCH("INTERROTTO",$M195)&gt;0</formula>
    </cfRule>
  </conditionalFormatting>
  <conditionalFormatting sqref="N195:S195">
    <cfRule type="expression" dxfId="6678" priority="5779">
      <formula>SEARCH("IN CORSO",$M195)&gt;0</formula>
    </cfRule>
    <cfRule type="expression" dxfId="6677" priority="5780">
      <formula>SEARCH("CHIUSO",$M195)&gt;0</formula>
    </cfRule>
    <cfRule type="expression" dxfId="6676" priority="5781">
      <formula>SEARCH("EMESSO",$M195)&gt;0</formula>
    </cfRule>
    <cfRule type="expression" dxfId="6675" priority="5782">
      <formula>SEARCH("RICHIESTO",$M195)&gt;0</formula>
    </cfRule>
    <cfRule type="expression" dxfId="6674" priority="5783">
      <formula>SEARCH("DA CHIUDERE",$M195)&gt;0</formula>
    </cfRule>
    <cfRule type="expression" dxfId="6673" priority="5784">
      <formula>SEARCH("INTERROTTO",$M195)&gt;0</formula>
    </cfRule>
  </conditionalFormatting>
  <conditionalFormatting sqref="G195">
    <cfRule type="expression" dxfId="6672" priority="5767">
      <formula>SEARCH("IN CORSO",$M195)&gt;0</formula>
    </cfRule>
    <cfRule type="expression" dxfId="6671" priority="5768">
      <formula>SEARCH("CHIUSO",$M195)&gt;0</formula>
    </cfRule>
    <cfRule type="expression" dxfId="6670" priority="5769">
      <formula>SEARCH("EMESSO",$M195)&gt;0</formula>
    </cfRule>
    <cfRule type="expression" dxfId="6669" priority="5770">
      <formula>SEARCH("RICHIESTO",$M195)&gt;0</formula>
    </cfRule>
    <cfRule type="expression" dxfId="6668" priority="5771">
      <formula>SEARCH("DA CHIUDERE",$M195)&gt;0</formula>
    </cfRule>
    <cfRule type="expression" dxfId="6667" priority="5772">
      <formula>SEARCH("INTERROTTO",$M195)&gt;0</formula>
    </cfRule>
  </conditionalFormatting>
  <conditionalFormatting sqref="E195">
    <cfRule type="expression" dxfId="6666" priority="5773">
      <formula>SEARCH("IN CORSO",$M195)&gt;0</formula>
    </cfRule>
    <cfRule type="expression" dxfId="6665" priority="5774">
      <formula>SEARCH("CHIUSO",$M195)&gt;0</formula>
    </cfRule>
    <cfRule type="expression" dxfId="6664" priority="5775">
      <formula>SEARCH("EMESSO",$M195)&gt;0</formula>
    </cfRule>
    <cfRule type="expression" dxfId="6663" priority="5776">
      <formula>SEARCH("RICHIESTO",$M195)&gt;0</formula>
    </cfRule>
    <cfRule type="expression" dxfId="6662" priority="5777">
      <formula>SEARCH("DA CHIUDERE",$M195)&gt;0</formula>
    </cfRule>
    <cfRule type="expression" dxfId="6661" priority="5778">
      <formula>SEARCH("INTERROTTO",$M195)&gt;0</formula>
    </cfRule>
  </conditionalFormatting>
  <conditionalFormatting sqref="F195">
    <cfRule type="expression" dxfId="6660" priority="5761">
      <formula>SEARCH("IN CORSO",$M195)&gt;0</formula>
    </cfRule>
    <cfRule type="expression" dxfId="6659" priority="5762">
      <formula>SEARCH("CHIUSO",$M195)&gt;0</formula>
    </cfRule>
    <cfRule type="expression" dxfId="6658" priority="5763">
      <formula>SEARCH("EMESSO",$M195)&gt;0</formula>
    </cfRule>
    <cfRule type="expression" dxfId="6657" priority="5764">
      <formula>SEARCH("RICHIESTO",$M195)&gt;0</formula>
    </cfRule>
    <cfRule type="expression" dxfId="6656" priority="5765">
      <formula>SEARCH("DA CHIUDERE",$M195)&gt;0</formula>
    </cfRule>
    <cfRule type="expression" dxfId="6655" priority="5766">
      <formula>SEARCH("INTERROTTO",$M195)&gt;0</formula>
    </cfRule>
  </conditionalFormatting>
  <conditionalFormatting sqref="M194">
    <cfRule type="expression" dxfId="6654" priority="5755">
      <formula>SEARCH("IN CORSO",$M194)&gt;0</formula>
    </cfRule>
    <cfRule type="expression" dxfId="6653" priority="5756">
      <formula>SEARCH("CHIUSO",$M194)&gt;0</formula>
    </cfRule>
    <cfRule type="expression" dxfId="6652" priority="5757">
      <formula>SEARCH("EMESSO",$M194)&gt;0</formula>
    </cfRule>
    <cfRule type="expression" dxfId="6651" priority="5758">
      <formula>SEARCH("RICHIESTO",$M194)&gt;0</formula>
    </cfRule>
    <cfRule type="expression" dxfId="6650" priority="5759">
      <formula>SEARCH("DA CHIUDERE",$M194)&gt;0</formula>
    </cfRule>
    <cfRule type="expression" dxfId="6649" priority="5760">
      <formula>SEARCH("INTERROTTO",$M194)&gt;0</formula>
    </cfRule>
  </conditionalFormatting>
  <conditionalFormatting sqref="N194:S194">
    <cfRule type="expression" dxfId="6648" priority="5749">
      <formula>SEARCH("IN CORSO",$M194)&gt;0</formula>
    </cfRule>
    <cfRule type="expression" dxfId="6647" priority="5750">
      <formula>SEARCH("CHIUSO",$M194)&gt;0</formula>
    </cfRule>
    <cfRule type="expression" dxfId="6646" priority="5751">
      <formula>SEARCH("EMESSO",$M194)&gt;0</formula>
    </cfRule>
    <cfRule type="expression" dxfId="6645" priority="5752">
      <formula>SEARCH("RICHIESTO",$M194)&gt;0</formula>
    </cfRule>
    <cfRule type="expression" dxfId="6644" priority="5753">
      <formula>SEARCH("DA CHIUDERE",$M194)&gt;0</formula>
    </cfRule>
    <cfRule type="expression" dxfId="6643" priority="5754">
      <formula>SEARCH("INTERROTTO",$M194)&gt;0</formula>
    </cfRule>
  </conditionalFormatting>
  <conditionalFormatting sqref="G194">
    <cfRule type="expression" dxfId="6642" priority="5737">
      <formula>SEARCH("IN CORSO",$M194)&gt;0</formula>
    </cfRule>
    <cfRule type="expression" dxfId="6641" priority="5738">
      <formula>SEARCH("CHIUSO",$M194)&gt;0</formula>
    </cfRule>
    <cfRule type="expression" dxfId="6640" priority="5739">
      <formula>SEARCH("EMESSO",$M194)&gt;0</formula>
    </cfRule>
    <cfRule type="expression" dxfId="6639" priority="5740">
      <formula>SEARCH("RICHIESTO",$M194)&gt;0</formula>
    </cfRule>
    <cfRule type="expression" dxfId="6638" priority="5741">
      <formula>SEARCH("DA CHIUDERE",$M194)&gt;0</formula>
    </cfRule>
    <cfRule type="expression" dxfId="6637" priority="5742">
      <formula>SEARCH("INTERROTTO",$M194)&gt;0</formula>
    </cfRule>
  </conditionalFormatting>
  <conditionalFormatting sqref="E194">
    <cfRule type="expression" dxfId="6636" priority="5743">
      <formula>SEARCH("IN CORSO",$M194)&gt;0</formula>
    </cfRule>
    <cfRule type="expression" dxfId="6635" priority="5744">
      <formula>SEARCH("CHIUSO",$M194)&gt;0</formula>
    </cfRule>
    <cfRule type="expression" dxfId="6634" priority="5745">
      <formula>SEARCH("EMESSO",$M194)&gt;0</formula>
    </cfRule>
    <cfRule type="expression" dxfId="6633" priority="5746">
      <formula>SEARCH("RICHIESTO",$M194)&gt;0</formula>
    </cfRule>
    <cfRule type="expression" dxfId="6632" priority="5747">
      <formula>SEARCH("DA CHIUDERE",$M194)&gt;0</formula>
    </cfRule>
    <cfRule type="expression" dxfId="6631" priority="5748">
      <formula>SEARCH("INTERROTTO",$M194)&gt;0</formula>
    </cfRule>
  </conditionalFormatting>
  <conditionalFormatting sqref="F194">
    <cfRule type="expression" dxfId="6630" priority="5731">
      <formula>SEARCH("IN CORSO",$M194)&gt;0</formula>
    </cfRule>
    <cfRule type="expression" dxfId="6629" priority="5732">
      <formula>SEARCH("CHIUSO",$M194)&gt;0</formula>
    </cfRule>
    <cfRule type="expression" dxfId="6628" priority="5733">
      <formula>SEARCH("EMESSO",$M194)&gt;0</formula>
    </cfRule>
    <cfRule type="expression" dxfId="6627" priority="5734">
      <formula>SEARCH("RICHIESTO",$M194)&gt;0</formula>
    </cfRule>
    <cfRule type="expression" dxfId="6626" priority="5735">
      <formula>SEARCH("DA CHIUDERE",$M194)&gt;0</formula>
    </cfRule>
    <cfRule type="expression" dxfId="6625" priority="5736">
      <formula>SEARCH("INTERROTTO",$M194)&gt;0</formula>
    </cfRule>
  </conditionalFormatting>
  <conditionalFormatting sqref="M193">
    <cfRule type="expression" dxfId="6624" priority="5725">
      <formula>SEARCH("IN CORSO",$M193)&gt;0</formula>
    </cfRule>
    <cfRule type="expression" dxfId="6623" priority="5726">
      <formula>SEARCH("CHIUSO",$M193)&gt;0</formula>
    </cfRule>
    <cfRule type="expression" dxfId="6622" priority="5727">
      <formula>SEARCH("EMESSO",$M193)&gt;0</formula>
    </cfRule>
    <cfRule type="expression" dxfId="6621" priority="5728">
      <formula>SEARCH("RICHIESTO",$M193)&gt;0</formula>
    </cfRule>
    <cfRule type="expression" dxfId="6620" priority="5729">
      <formula>SEARCH("DA CHIUDERE",$M193)&gt;0</formula>
    </cfRule>
    <cfRule type="expression" dxfId="6619" priority="5730">
      <formula>SEARCH("INTERROTTO",$M193)&gt;0</formula>
    </cfRule>
  </conditionalFormatting>
  <conditionalFormatting sqref="N193:S193">
    <cfRule type="expression" dxfId="6618" priority="5719">
      <formula>SEARCH("IN CORSO",$M193)&gt;0</formula>
    </cfRule>
    <cfRule type="expression" dxfId="6617" priority="5720">
      <formula>SEARCH("CHIUSO",$M193)&gt;0</formula>
    </cfRule>
    <cfRule type="expression" dxfId="6616" priority="5721">
      <formula>SEARCH("EMESSO",$M193)&gt;0</formula>
    </cfRule>
    <cfRule type="expression" dxfId="6615" priority="5722">
      <formula>SEARCH("RICHIESTO",$M193)&gt;0</formula>
    </cfRule>
    <cfRule type="expression" dxfId="6614" priority="5723">
      <formula>SEARCH("DA CHIUDERE",$M193)&gt;0</formula>
    </cfRule>
    <cfRule type="expression" dxfId="6613" priority="5724">
      <formula>SEARCH("INTERROTTO",$M193)&gt;0</formula>
    </cfRule>
  </conditionalFormatting>
  <conditionalFormatting sqref="G193">
    <cfRule type="expression" dxfId="6612" priority="5707">
      <formula>SEARCH("IN CORSO",$M193)&gt;0</formula>
    </cfRule>
    <cfRule type="expression" dxfId="6611" priority="5708">
      <formula>SEARCH("CHIUSO",$M193)&gt;0</formula>
    </cfRule>
    <cfRule type="expression" dxfId="6610" priority="5709">
      <formula>SEARCH("EMESSO",$M193)&gt;0</formula>
    </cfRule>
    <cfRule type="expression" dxfId="6609" priority="5710">
      <formula>SEARCH("RICHIESTO",$M193)&gt;0</formula>
    </cfRule>
    <cfRule type="expression" dxfId="6608" priority="5711">
      <formula>SEARCH("DA CHIUDERE",$M193)&gt;0</formula>
    </cfRule>
    <cfRule type="expression" dxfId="6607" priority="5712">
      <formula>SEARCH("INTERROTTO",$M193)&gt;0</formula>
    </cfRule>
  </conditionalFormatting>
  <conditionalFormatting sqref="E193">
    <cfRule type="expression" dxfId="6606" priority="5713">
      <formula>SEARCH("IN CORSO",$M193)&gt;0</formula>
    </cfRule>
    <cfRule type="expression" dxfId="6605" priority="5714">
      <formula>SEARCH("CHIUSO",$M193)&gt;0</formula>
    </cfRule>
    <cfRule type="expression" dxfId="6604" priority="5715">
      <formula>SEARCH("EMESSO",$M193)&gt;0</formula>
    </cfRule>
    <cfRule type="expression" dxfId="6603" priority="5716">
      <formula>SEARCH("RICHIESTO",$M193)&gt;0</formula>
    </cfRule>
    <cfRule type="expression" dxfId="6602" priority="5717">
      <formula>SEARCH("DA CHIUDERE",$M193)&gt;0</formula>
    </cfRule>
    <cfRule type="expression" dxfId="6601" priority="5718">
      <formula>SEARCH("INTERROTTO",$M193)&gt;0</formula>
    </cfRule>
  </conditionalFormatting>
  <conditionalFormatting sqref="F193">
    <cfRule type="expression" dxfId="6600" priority="5701">
      <formula>SEARCH("IN CORSO",$M193)&gt;0</formula>
    </cfRule>
    <cfRule type="expression" dxfId="6599" priority="5702">
      <formula>SEARCH("CHIUSO",$M193)&gt;0</formula>
    </cfRule>
    <cfRule type="expression" dxfId="6598" priority="5703">
      <formula>SEARCH("EMESSO",$M193)&gt;0</formula>
    </cfRule>
    <cfRule type="expression" dxfId="6597" priority="5704">
      <formula>SEARCH("RICHIESTO",$M193)&gt;0</formula>
    </cfRule>
    <cfRule type="expression" dxfId="6596" priority="5705">
      <formula>SEARCH("DA CHIUDERE",$M193)&gt;0</formula>
    </cfRule>
    <cfRule type="expression" dxfId="6595" priority="5706">
      <formula>SEARCH("INTERROTTO",$M193)&gt;0</formula>
    </cfRule>
  </conditionalFormatting>
  <conditionalFormatting sqref="M192">
    <cfRule type="expression" dxfId="6594" priority="5695">
      <formula>SEARCH("IN CORSO",$M192)&gt;0</formula>
    </cfRule>
    <cfRule type="expression" dxfId="6593" priority="5696">
      <formula>SEARCH("CHIUSO",$M192)&gt;0</formula>
    </cfRule>
    <cfRule type="expression" dxfId="6592" priority="5697">
      <formula>SEARCH("EMESSO",$M192)&gt;0</formula>
    </cfRule>
    <cfRule type="expression" dxfId="6591" priority="5698">
      <formula>SEARCH("RICHIESTO",$M192)&gt;0</formula>
    </cfRule>
    <cfRule type="expression" dxfId="6590" priority="5699">
      <formula>SEARCH("DA CHIUDERE",$M192)&gt;0</formula>
    </cfRule>
    <cfRule type="expression" dxfId="6589" priority="5700">
      <formula>SEARCH("INTERROTTO",$M192)&gt;0</formula>
    </cfRule>
  </conditionalFormatting>
  <conditionalFormatting sqref="N192:S192">
    <cfRule type="expression" dxfId="6588" priority="5689">
      <formula>SEARCH("IN CORSO",$M192)&gt;0</formula>
    </cfRule>
    <cfRule type="expression" dxfId="6587" priority="5690">
      <formula>SEARCH("CHIUSO",$M192)&gt;0</formula>
    </cfRule>
    <cfRule type="expression" dxfId="6586" priority="5691">
      <formula>SEARCH("EMESSO",$M192)&gt;0</formula>
    </cfRule>
    <cfRule type="expression" dxfId="6585" priority="5692">
      <formula>SEARCH("RICHIESTO",$M192)&gt;0</formula>
    </cfRule>
    <cfRule type="expression" dxfId="6584" priority="5693">
      <formula>SEARCH("DA CHIUDERE",$M192)&gt;0</formula>
    </cfRule>
    <cfRule type="expression" dxfId="6583" priority="5694">
      <formula>SEARCH("INTERROTTO",$M192)&gt;0</formula>
    </cfRule>
  </conditionalFormatting>
  <conditionalFormatting sqref="G192">
    <cfRule type="expression" dxfId="6582" priority="5677">
      <formula>SEARCH("IN CORSO",$M192)&gt;0</formula>
    </cfRule>
    <cfRule type="expression" dxfId="6581" priority="5678">
      <formula>SEARCH("CHIUSO",$M192)&gt;0</formula>
    </cfRule>
    <cfRule type="expression" dxfId="6580" priority="5679">
      <formula>SEARCH("EMESSO",$M192)&gt;0</formula>
    </cfRule>
    <cfRule type="expression" dxfId="6579" priority="5680">
      <formula>SEARCH("RICHIESTO",$M192)&gt;0</formula>
    </cfRule>
    <cfRule type="expression" dxfId="6578" priority="5681">
      <formula>SEARCH("DA CHIUDERE",$M192)&gt;0</formula>
    </cfRule>
    <cfRule type="expression" dxfId="6577" priority="5682">
      <formula>SEARCH("INTERROTTO",$M192)&gt;0</formula>
    </cfRule>
  </conditionalFormatting>
  <conditionalFormatting sqref="E192">
    <cfRule type="expression" dxfId="6576" priority="5683">
      <formula>SEARCH("IN CORSO",$M192)&gt;0</formula>
    </cfRule>
    <cfRule type="expression" dxfId="6575" priority="5684">
      <formula>SEARCH("CHIUSO",$M192)&gt;0</formula>
    </cfRule>
    <cfRule type="expression" dxfId="6574" priority="5685">
      <formula>SEARCH("EMESSO",$M192)&gt;0</formula>
    </cfRule>
    <cfRule type="expression" dxfId="6573" priority="5686">
      <formula>SEARCH("RICHIESTO",$M192)&gt;0</formula>
    </cfRule>
    <cfRule type="expression" dxfId="6572" priority="5687">
      <formula>SEARCH("DA CHIUDERE",$M192)&gt;0</formula>
    </cfRule>
    <cfRule type="expression" dxfId="6571" priority="5688">
      <formula>SEARCH("INTERROTTO",$M192)&gt;0</formula>
    </cfRule>
  </conditionalFormatting>
  <conditionalFormatting sqref="F192">
    <cfRule type="expression" dxfId="6570" priority="5671">
      <formula>SEARCH("IN CORSO",$M192)&gt;0</formula>
    </cfRule>
    <cfRule type="expression" dxfId="6569" priority="5672">
      <formula>SEARCH("CHIUSO",$M192)&gt;0</formula>
    </cfRule>
    <cfRule type="expression" dxfId="6568" priority="5673">
      <formula>SEARCH("EMESSO",$M192)&gt;0</formula>
    </cfRule>
    <cfRule type="expression" dxfId="6567" priority="5674">
      <formula>SEARCH("RICHIESTO",$M192)&gt;0</formula>
    </cfRule>
    <cfRule type="expression" dxfId="6566" priority="5675">
      <formula>SEARCH("DA CHIUDERE",$M192)&gt;0</formula>
    </cfRule>
    <cfRule type="expression" dxfId="6565" priority="5676">
      <formula>SEARCH("INTERROTTO",$M192)&gt;0</formula>
    </cfRule>
  </conditionalFormatting>
  <conditionalFormatting sqref="M191">
    <cfRule type="expression" dxfId="6564" priority="5665">
      <formula>SEARCH("IN CORSO",$M191)&gt;0</formula>
    </cfRule>
    <cfRule type="expression" dxfId="6563" priority="5666">
      <formula>SEARCH("CHIUSO",$M191)&gt;0</formula>
    </cfRule>
    <cfRule type="expression" dxfId="6562" priority="5667">
      <formula>SEARCH("EMESSO",$M191)&gt;0</formula>
    </cfRule>
    <cfRule type="expression" dxfId="6561" priority="5668">
      <formula>SEARCH("RICHIESTO",$M191)&gt;0</formula>
    </cfRule>
    <cfRule type="expression" dxfId="6560" priority="5669">
      <formula>SEARCH("DA CHIUDERE",$M191)&gt;0</formula>
    </cfRule>
    <cfRule type="expression" dxfId="6559" priority="5670">
      <formula>SEARCH("INTERROTTO",$M191)&gt;0</formula>
    </cfRule>
  </conditionalFormatting>
  <conditionalFormatting sqref="N191:S191">
    <cfRule type="expression" dxfId="6558" priority="5659">
      <formula>SEARCH("IN CORSO",$M191)&gt;0</formula>
    </cfRule>
    <cfRule type="expression" dxfId="6557" priority="5660">
      <formula>SEARCH("CHIUSO",$M191)&gt;0</formula>
    </cfRule>
    <cfRule type="expression" dxfId="6556" priority="5661">
      <formula>SEARCH("EMESSO",$M191)&gt;0</formula>
    </cfRule>
    <cfRule type="expression" dxfId="6555" priority="5662">
      <formula>SEARCH("RICHIESTO",$M191)&gt;0</formula>
    </cfRule>
    <cfRule type="expression" dxfId="6554" priority="5663">
      <formula>SEARCH("DA CHIUDERE",$M191)&gt;0</formula>
    </cfRule>
    <cfRule type="expression" dxfId="6553" priority="5664">
      <formula>SEARCH("INTERROTTO",$M191)&gt;0</formula>
    </cfRule>
  </conditionalFormatting>
  <conditionalFormatting sqref="G191">
    <cfRule type="expression" dxfId="6552" priority="5647">
      <formula>SEARCH("IN CORSO",$M191)&gt;0</formula>
    </cfRule>
    <cfRule type="expression" dxfId="6551" priority="5648">
      <formula>SEARCH("CHIUSO",$M191)&gt;0</formula>
    </cfRule>
    <cfRule type="expression" dxfId="6550" priority="5649">
      <formula>SEARCH("EMESSO",$M191)&gt;0</formula>
    </cfRule>
    <cfRule type="expression" dxfId="6549" priority="5650">
      <formula>SEARCH("RICHIESTO",$M191)&gt;0</formula>
    </cfRule>
    <cfRule type="expression" dxfId="6548" priority="5651">
      <formula>SEARCH("DA CHIUDERE",$M191)&gt;0</formula>
    </cfRule>
    <cfRule type="expression" dxfId="6547" priority="5652">
      <formula>SEARCH("INTERROTTO",$M191)&gt;0</formula>
    </cfRule>
  </conditionalFormatting>
  <conditionalFormatting sqref="E191">
    <cfRule type="expression" dxfId="6546" priority="5653">
      <formula>SEARCH("IN CORSO",$M191)&gt;0</formula>
    </cfRule>
    <cfRule type="expression" dxfId="6545" priority="5654">
      <formula>SEARCH("CHIUSO",$M191)&gt;0</formula>
    </cfRule>
    <cfRule type="expression" dxfId="6544" priority="5655">
      <formula>SEARCH("EMESSO",$M191)&gt;0</formula>
    </cfRule>
    <cfRule type="expression" dxfId="6543" priority="5656">
      <formula>SEARCH("RICHIESTO",$M191)&gt;0</formula>
    </cfRule>
    <cfRule type="expression" dxfId="6542" priority="5657">
      <formula>SEARCH("DA CHIUDERE",$M191)&gt;0</formula>
    </cfRule>
    <cfRule type="expression" dxfId="6541" priority="5658">
      <formula>SEARCH("INTERROTTO",$M191)&gt;0</formula>
    </cfRule>
  </conditionalFormatting>
  <conditionalFormatting sqref="F191">
    <cfRule type="expression" dxfId="6540" priority="5641">
      <formula>SEARCH("IN CORSO",$M191)&gt;0</formula>
    </cfRule>
    <cfRule type="expression" dxfId="6539" priority="5642">
      <formula>SEARCH("CHIUSO",$M191)&gt;0</formula>
    </cfRule>
    <cfRule type="expression" dxfId="6538" priority="5643">
      <formula>SEARCH("EMESSO",$M191)&gt;0</formula>
    </cfRule>
    <cfRule type="expression" dxfId="6537" priority="5644">
      <formula>SEARCH("RICHIESTO",$M191)&gt;0</formula>
    </cfRule>
    <cfRule type="expression" dxfId="6536" priority="5645">
      <formula>SEARCH("DA CHIUDERE",$M191)&gt;0</formula>
    </cfRule>
    <cfRule type="expression" dxfId="6535" priority="5646">
      <formula>SEARCH("INTERROTTO",$M191)&gt;0</formula>
    </cfRule>
  </conditionalFormatting>
  <conditionalFormatting sqref="M190">
    <cfRule type="expression" dxfId="6534" priority="5635">
      <formula>SEARCH("IN CORSO",$M190)&gt;0</formula>
    </cfRule>
    <cfRule type="expression" dxfId="6533" priority="5636">
      <formula>SEARCH("CHIUSO",$M190)&gt;0</formula>
    </cfRule>
    <cfRule type="expression" dxfId="6532" priority="5637">
      <formula>SEARCH("EMESSO",$M190)&gt;0</formula>
    </cfRule>
    <cfRule type="expression" dxfId="6531" priority="5638">
      <formula>SEARCH("RICHIESTO",$M190)&gt;0</formula>
    </cfRule>
    <cfRule type="expression" dxfId="6530" priority="5639">
      <formula>SEARCH("DA CHIUDERE",$M190)&gt;0</formula>
    </cfRule>
    <cfRule type="expression" dxfId="6529" priority="5640">
      <formula>SEARCH("INTERROTTO",$M190)&gt;0</formula>
    </cfRule>
  </conditionalFormatting>
  <conditionalFormatting sqref="N190:S190">
    <cfRule type="expression" dxfId="6528" priority="5629">
      <formula>SEARCH("IN CORSO",$M190)&gt;0</formula>
    </cfRule>
    <cfRule type="expression" dxfId="6527" priority="5630">
      <formula>SEARCH("CHIUSO",$M190)&gt;0</formula>
    </cfRule>
    <cfRule type="expression" dxfId="6526" priority="5631">
      <formula>SEARCH("EMESSO",$M190)&gt;0</formula>
    </cfRule>
    <cfRule type="expression" dxfId="6525" priority="5632">
      <formula>SEARCH("RICHIESTO",$M190)&gt;0</formula>
    </cfRule>
    <cfRule type="expression" dxfId="6524" priority="5633">
      <formula>SEARCH("DA CHIUDERE",$M190)&gt;0</formula>
    </cfRule>
    <cfRule type="expression" dxfId="6523" priority="5634">
      <formula>SEARCH("INTERROTTO",$M190)&gt;0</formula>
    </cfRule>
  </conditionalFormatting>
  <conditionalFormatting sqref="G190">
    <cfRule type="expression" dxfId="6522" priority="5617">
      <formula>SEARCH("IN CORSO",$M190)&gt;0</formula>
    </cfRule>
    <cfRule type="expression" dxfId="6521" priority="5618">
      <formula>SEARCH("CHIUSO",$M190)&gt;0</formula>
    </cfRule>
    <cfRule type="expression" dxfId="6520" priority="5619">
      <formula>SEARCH("EMESSO",$M190)&gt;0</formula>
    </cfRule>
    <cfRule type="expression" dxfId="6519" priority="5620">
      <formula>SEARCH("RICHIESTO",$M190)&gt;0</formula>
    </cfRule>
    <cfRule type="expression" dxfId="6518" priority="5621">
      <formula>SEARCH("DA CHIUDERE",$M190)&gt;0</formula>
    </cfRule>
    <cfRule type="expression" dxfId="6517" priority="5622">
      <formula>SEARCH("INTERROTTO",$M190)&gt;0</formula>
    </cfRule>
  </conditionalFormatting>
  <conditionalFormatting sqref="E190">
    <cfRule type="expression" dxfId="6516" priority="5623">
      <formula>SEARCH("IN CORSO",$M190)&gt;0</formula>
    </cfRule>
    <cfRule type="expression" dxfId="6515" priority="5624">
      <formula>SEARCH("CHIUSO",$M190)&gt;0</formula>
    </cfRule>
    <cfRule type="expression" dxfId="6514" priority="5625">
      <formula>SEARCH("EMESSO",$M190)&gt;0</formula>
    </cfRule>
    <cfRule type="expression" dxfId="6513" priority="5626">
      <formula>SEARCH("RICHIESTO",$M190)&gt;0</formula>
    </cfRule>
    <cfRule type="expression" dxfId="6512" priority="5627">
      <formula>SEARCH("DA CHIUDERE",$M190)&gt;0</formula>
    </cfRule>
    <cfRule type="expression" dxfId="6511" priority="5628">
      <formula>SEARCH("INTERROTTO",$M190)&gt;0</formula>
    </cfRule>
  </conditionalFormatting>
  <conditionalFormatting sqref="F190">
    <cfRule type="expression" dxfId="6510" priority="5611">
      <formula>SEARCH("IN CORSO",$M190)&gt;0</formula>
    </cfRule>
    <cfRule type="expression" dxfId="6509" priority="5612">
      <formula>SEARCH("CHIUSO",$M190)&gt;0</formula>
    </cfRule>
    <cfRule type="expression" dxfId="6508" priority="5613">
      <formula>SEARCH("EMESSO",$M190)&gt;0</formula>
    </cfRule>
    <cfRule type="expression" dxfId="6507" priority="5614">
      <formula>SEARCH("RICHIESTO",$M190)&gt;0</formula>
    </cfRule>
    <cfRule type="expression" dxfId="6506" priority="5615">
      <formula>SEARCH("DA CHIUDERE",$M190)&gt;0</formula>
    </cfRule>
    <cfRule type="expression" dxfId="6505" priority="5616">
      <formula>SEARCH("INTERROTTO",$M190)&gt;0</formula>
    </cfRule>
  </conditionalFormatting>
  <conditionalFormatting sqref="M189">
    <cfRule type="expression" dxfId="6504" priority="5605">
      <formula>SEARCH("IN CORSO",$M189)&gt;0</formula>
    </cfRule>
    <cfRule type="expression" dxfId="6503" priority="5606">
      <formula>SEARCH("CHIUSO",$M189)&gt;0</formula>
    </cfRule>
    <cfRule type="expression" dxfId="6502" priority="5607">
      <formula>SEARCH("EMESSO",$M189)&gt;0</formula>
    </cfRule>
    <cfRule type="expression" dxfId="6501" priority="5608">
      <formula>SEARCH("RICHIESTO",$M189)&gt;0</formula>
    </cfRule>
    <cfRule type="expression" dxfId="6500" priority="5609">
      <formula>SEARCH("DA CHIUDERE",$M189)&gt;0</formula>
    </cfRule>
    <cfRule type="expression" dxfId="6499" priority="5610">
      <formula>SEARCH("INTERROTTO",$M189)&gt;0</formula>
    </cfRule>
  </conditionalFormatting>
  <conditionalFormatting sqref="N189:S189">
    <cfRule type="expression" dxfId="6498" priority="5599">
      <formula>SEARCH("IN CORSO",$M189)&gt;0</formula>
    </cfRule>
    <cfRule type="expression" dxfId="6497" priority="5600">
      <formula>SEARCH("CHIUSO",$M189)&gt;0</formula>
    </cfRule>
    <cfRule type="expression" dxfId="6496" priority="5601">
      <formula>SEARCH("EMESSO",$M189)&gt;0</formula>
    </cfRule>
    <cfRule type="expression" dxfId="6495" priority="5602">
      <formula>SEARCH("RICHIESTO",$M189)&gt;0</formula>
    </cfRule>
    <cfRule type="expression" dxfId="6494" priority="5603">
      <formula>SEARCH("DA CHIUDERE",$M189)&gt;0</formula>
    </cfRule>
    <cfRule type="expression" dxfId="6493" priority="5604">
      <formula>SEARCH("INTERROTTO",$M189)&gt;0</formula>
    </cfRule>
  </conditionalFormatting>
  <conditionalFormatting sqref="G189">
    <cfRule type="expression" dxfId="6492" priority="5587">
      <formula>SEARCH("IN CORSO",$M189)&gt;0</formula>
    </cfRule>
    <cfRule type="expression" dxfId="6491" priority="5588">
      <formula>SEARCH("CHIUSO",$M189)&gt;0</formula>
    </cfRule>
    <cfRule type="expression" dxfId="6490" priority="5589">
      <formula>SEARCH("EMESSO",$M189)&gt;0</formula>
    </cfRule>
    <cfRule type="expression" dxfId="6489" priority="5590">
      <formula>SEARCH("RICHIESTO",$M189)&gt;0</formula>
    </cfRule>
    <cfRule type="expression" dxfId="6488" priority="5591">
      <formula>SEARCH("DA CHIUDERE",$M189)&gt;0</formula>
    </cfRule>
    <cfRule type="expression" dxfId="6487" priority="5592">
      <formula>SEARCH("INTERROTTO",$M189)&gt;0</formula>
    </cfRule>
  </conditionalFormatting>
  <conditionalFormatting sqref="E189">
    <cfRule type="expression" dxfId="6486" priority="5593">
      <formula>SEARCH("IN CORSO",$M189)&gt;0</formula>
    </cfRule>
    <cfRule type="expression" dxfId="6485" priority="5594">
      <formula>SEARCH("CHIUSO",$M189)&gt;0</formula>
    </cfRule>
    <cfRule type="expression" dxfId="6484" priority="5595">
      <formula>SEARCH("EMESSO",$M189)&gt;0</formula>
    </cfRule>
    <cfRule type="expression" dxfId="6483" priority="5596">
      <formula>SEARCH("RICHIESTO",$M189)&gt;0</formula>
    </cfRule>
    <cfRule type="expression" dxfId="6482" priority="5597">
      <formula>SEARCH("DA CHIUDERE",$M189)&gt;0</formula>
    </cfRule>
    <cfRule type="expression" dxfId="6481" priority="5598">
      <formula>SEARCH("INTERROTTO",$M189)&gt;0</formula>
    </cfRule>
  </conditionalFormatting>
  <conditionalFormatting sqref="F189">
    <cfRule type="expression" dxfId="6480" priority="5581">
      <formula>SEARCH("IN CORSO",$M189)&gt;0</formula>
    </cfRule>
    <cfRule type="expression" dxfId="6479" priority="5582">
      <formula>SEARCH("CHIUSO",$M189)&gt;0</formula>
    </cfRule>
    <cfRule type="expression" dxfId="6478" priority="5583">
      <formula>SEARCH("EMESSO",$M189)&gt;0</formula>
    </cfRule>
    <cfRule type="expression" dxfId="6477" priority="5584">
      <formula>SEARCH("RICHIESTO",$M189)&gt;0</formula>
    </cfRule>
    <cfRule type="expression" dxfId="6476" priority="5585">
      <formula>SEARCH("DA CHIUDERE",$M189)&gt;0</formula>
    </cfRule>
    <cfRule type="expression" dxfId="6475" priority="5586">
      <formula>SEARCH("INTERROTTO",$M189)&gt;0</formula>
    </cfRule>
  </conditionalFormatting>
  <conditionalFormatting sqref="M188">
    <cfRule type="expression" dxfId="6474" priority="5575">
      <formula>SEARCH("IN CORSO",$M188)&gt;0</formula>
    </cfRule>
    <cfRule type="expression" dxfId="6473" priority="5576">
      <formula>SEARCH("CHIUSO",$M188)&gt;0</formula>
    </cfRule>
    <cfRule type="expression" dxfId="6472" priority="5577">
      <formula>SEARCH("EMESSO",$M188)&gt;0</formula>
    </cfRule>
    <cfRule type="expression" dxfId="6471" priority="5578">
      <formula>SEARCH("RICHIESTO",$M188)&gt;0</formula>
    </cfRule>
    <cfRule type="expression" dxfId="6470" priority="5579">
      <formula>SEARCH("DA CHIUDERE",$M188)&gt;0</formula>
    </cfRule>
    <cfRule type="expression" dxfId="6469" priority="5580">
      <formula>SEARCH("INTERROTTO",$M188)&gt;0</formula>
    </cfRule>
  </conditionalFormatting>
  <conditionalFormatting sqref="N188:S188">
    <cfRule type="expression" dxfId="6468" priority="5569">
      <formula>SEARCH("IN CORSO",$M188)&gt;0</formula>
    </cfRule>
    <cfRule type="expression" dxfId="6467" priority="5570">
      <formula>SEARCH("CHIUSO",$M188)&gt;0</formula>
    </cfRule>
    <cfRule type="expression" dxfId="6466" priority="5571">
      <formula>SEARCH("EMESSO",$M188)&gt;0</formula>
    </cfRule>
    <cfRule type="expression" dxfId="6465" priority="5572">
      <formula>SEARCH("RICHIESTO",$M188)&gt;0</formula>
    </cfRule>
    <cfRule type="expression" dxfId="6464" priority="5573">
      <formula>SEARCH("DA CHIUDERE",$M188)&gt;0</formula>
    </cfRule>
    <cfRule type="expression" dxfId="6463" priority="5574">
      <formula>SEARCH("INTERROTTO",$M188)&gt;0</formula>
    </cfRule>
  </conditionalFormatting>
  <conditionalFormatting sqref="G188">
    <cfRule type="expression" dxfId="6462" priority="5557">
      <formula>SEARCH("IN CORSO",$M188)&gt;0</formula>
    </cfRule>
    <cfRule type="expression" dxfId="6461" priority="5558">
      <formula>SEARCH("CHIUSO",$M188)&gt;0</formula>
    </cfRule>
    <cfRule type="expression" dxfId="6460" priority="5559">
      <formula>SEARCH("EMESSO",$M188)&gt;0</formula>
    </cfRule>
    <cfRule type="expression" dxfId="6459" priority="5560">
      <formula>SEARCH("RICHIESTO",$M188)&gt;0</formula>
    </cfRule>
    <cfRule type="expression" dxfId="6458" priority="5561">
      <formula>SEARCH("DA CHIUDERE",$M188)&gt;0</formula>
    </cfRule>
    <cfRule type="expression" dxfId="6457" priority="5562">
      <formula>SEARCH("INTERROTTO",$M188)&gt;0</formula>
    </cfRule>
  </conditionalFormatting>
  <conditionalFormatting sqref="E188">
    <cfRule type="expression" dxfId="6456" priority="5563">
      <formula>SEARCH("IN CORSO",$M188)&gt;0</formula>
    </cfRule>
    <cfRule type="expression" dxfId="6455" priority="5564">
      <formula>SEARCH("CHIUSO",$M188)&gt;0</formula>
    </cfRule>
    <cfRule type="expression" dxfId="6454" priority="5565">
      <formula>SEARCH("EMESSO",$M188)&gt;0</formula>
    </cfRule>
    <cfRule type="expression" dxfId="6453" priority="5566">
      <formula>SEARCH("RICHIESTO",$M188)&gt;0</formula>
    </cfRule>
    <cfRule type="expression" dxfId="6452" priority="5567">
      <formula>SEARCH("DA CHIUDERE",$M188)&gt;0</formula>
    </cfRule>
    <cfRule type="expression" dxfId="6451" priority="5568">
      <formula>SEARCH("INTERROTTO",$M188)&gt;0</formula>
    </cfRule>
  </conditionalFormatting>
  <conditionalFormatting sqref="F188">
    <cfRule type="expression" dxfId="6450" priority="5551">
      <formula>SEARCH("IN CORSO",$M188)&gt;0</formula>
    </cfRule>
    <cfRule type="expression" dxfId="6449" priority="5552">
      <formula>SEARCH("CHIUSO",$M188)&gt;0</formula>
    </cfRule>
    <cfRule type="expression" dxfId="6448" priority="5553">
      <formula>SEARCH("EMESSO",$M188)&gt;0</formula>
    </cfRule>
    <cfRule type="expression" dxfId="6447" priority="5554">
      <formula>SEARCH("RICHIESTO",$M188)&gt;0</formula>
    </cfRule>
    <cfRule type="expression" dxfId="6446" priority="5555">
      <formula>SEARCH("DA CHIUDERE",$M188)&gt;0</formula>
    </cfRule>
    <cfRule type="expression" dxfId="6445" priority="5556">
      <formula>SEARCH("INTERROTTO",$M188)&gt;0</formula>
    </cfRule>
  </conditionalFormatting>
  <conditionalFormatting sqref="M187">
    <cfRule type="expression" dxfId="6444" priority="5545">
      <formula>SEARCH("IN CORSO",$M187)&gt;0</formula>
    </cfRule>
    <cfRule type="expression" dxfId="6443" priority="5546">
      <formula>SEARCH("CHIUSO",$M187)&gt;0</formula>
    </cfRule>
    <cfRule type="expression" dxfId="6442" priority="5547">
      <formula>SEARCH("EMESSO",$M187)&gt;0</formula>
    </cfRule>
    <cfRule type="expression" dxfId="6441" priority="5548">
      <formula>SEARCH("RICHIESTO",$M187)&gt;0</formula>
    </cfRule>
    <cfRule type="expression" dxfId="6440" priority="5549">
      <formula>SEARCH("DA CHIUDERE",$M187)&gt;0</formula>
    </cfRule>
    <cfRule type="expression" dxfId="6439" priority="5550">
      <formula>SEARCH("INTERROTTO",$M187)&gt;0</formula>
    </cfRule>
  </conditionalFormatting>
  <conditionalFormatting sqref="N187:S187">
    <cfRule type="expression" dxfId="6438" priority="5539">
      <formula>SEARCH("IN CORSO",$M187)&gt;0</formula>
    </cfRule>
    <cfRule type="expression" dxfId="6437" priority="5540">
      <formula>SEARCH("CHIUSO",$M187)&gt;0</formula>
    </cfRule>
    <cfRule type="expression" dxfId="6436" priority="5541">
      <formula>SEARCH("EMESSO",$M187)&gt;0</formula>
    </cfRule>
    <cfRule type="expression" dxfId="6435" priority="5542">
      <formula>SEARCH("RICHIESTO",$M187)&gt;0</formula>
    </cfRule>
    <cfRule type="expression" dxfId="6434" priority="5543">
      <formula>SEARCH("DA CHIUDERE",$M187)&gt;0</formula>
    </cfRule>
    <cfRule type="expression" dxfId="6433" priority="5544">
      <formula>SEARCH("INTERROTTO",$M187)&gt;0</formula>
    </cfRule>
  </conditionalFormatting>
  <conditionalFormatting sqref="G187">
    <cfRule type="expression" dxfId="6432" priority="5527">
      <formula>SEARCH("IN CORSO",$M187)&gt;0</formula>
    </cfRule>
    <cfRule type="expression" dxfId="6431" priority="5528">
      <formula>SEARCH("CHIUSO",$M187)&gt;0</formula>
    </cfRule>
    <cfRule type="expression" dxfId="6430" priority="5529">
      <formula>SEARCH("EMESSO",$M187)&gt;0</formula>
    </cfRule>
    <cfRule type="expression" dxfId="6429" priority="5530">
      <formula>SEARCH("RICHIESTO",$M187)&gt;0</formula>
    </cfRule>
    <cfRule type="expression" dxfId="6428" priority="5531">
      <formula>SEARCH("DA CHIUDERE",$M187)&gt;0</formula>
    </cfRule>
    <cfRule type="expression" dxfId="6427" priority="5532">
      <formula>SEARCH("INTERROTTO",$M187)&gt;0</formula>
    </cfRule>
  </conditionalFormatting>
  <conditionalFormatting sqref="E187">
    <cfRule type="expression" dxfId="6426" priority="5533">
      <formula>SEARCH("IN CORSO",$M187)&gt;0</formula>
    </cfRule>
    <cfRule type="expression" dxfId="6425" priority="5534">
      <formula>SEARCH("CHIUSO",$M187)&gt;0</formula>
    </cfRule>
    <cfRule type="expression" dxfId="6424" priority="5535">
      <formula>SEARCH("EMESSO",$M187)&gt;0</formula>
    </cfRule>
    <cfRule type="expression" dxfId="6423" priority="5536">
      <formula>SEARCH("RICHIESTO",$M187)&gt;0</formula>
    </cfRule>
    <cfRule type="expression" dxfId="6422" priority="5537">
      <formula>SEARCH("DA CHIUDERE",$M187)&gt;0</formula>
    </cfRule>
    <cfRule type="expression" dxfId="6421" priority="5538">
      <formula>SEARCH("INTERROTTO",$M187)&gt;0</formula>
    </cfRule>
  </conditionalFormatting>
  <conditionalFormatting sqref="F187">
    <cfRule type="expression" dxfId="6420" priority="5521">
      <formula>SEARCH("IN CORSO",$M187)&gt;0</formula>
    </cfRule>
    <cfRule type="expression" dxfId="6419" priority="5522">
      <formula>SEARCH("CHIUSO",$M187)&gt;0</formula>
    </cfRule>
    <cfRule type="expression" dxfId="6418" priority="5523">
      <formula>SEARCH("EMESSO",$M187)&gt;0</formula>
    </cfRule>
    <cfRule type="expression" dxfId="6417" priority="5524">
      <formula>SEARCH("RICHIESTO",$M187)&gt;0</formula>
    </cfRule>
    <cfRule type="expression" dxfId="6416" priority="5525">
      <formula>SEARCH("DA CHIUDERE",$M187)&gt;0</formula>
    </cfRule>
    <cfRule type="expression" dxfId="6415" priority="5526">
      <formula>SEARCH("INTERROTTO",$M187)&gt;0</formula>
    </cfRule>
  </conditionalFormatting>
  <conditionalFormatting sqref="M186">
    <cfRule type="expression" dxfId="6414" priority="5515">
      <formula>SEARCH("IN CORSO",$M186)&gt;0</formula>
    </cfRule>
    <cfRule type="expression" dxfId="6413" priority="5516">
      <formula>SEARCH("CHIUSO",$M186)&gt;0</formula>
    </cfRule>
    <cfRule type="expression" dxfId="6412" priority="5517">
      <formula>SEARCH("EMESSO",$M186)&gt;0</formula>
    </cfRule>
    <cfRule type="expression" dxfId="6411" priority="5518">
      <formula>SEARCH("RICHIESTO",$M186)&gt;0</formula>
    </cfRule>
    <cfRule type="expression" dxfId="6410" priority="5519">
      <formula>SEARCH("DA CHIUDERE",$M186)&gt;0</formula>
    </cfRule>
    <cfRule type="expression" dxfId="6409" priority="5520">
      <formula>SEARCH("INTERROTTO",$M186)&gt;0</formula>
    </cfRule>
  </conditionalFormatting>
  <conditionalFormatting sqref="N186:S186">
    <cfRule type="expression" dxfId="6408" priority="5509">
      <formula>SEARCH("IN CORSO",$M186)&gt;0</formula>
    </cfRule>
    <cfRule type="expression" dxfId="6407" priority="5510">
      <formula>SEARCH("CHIUSO",$M186)&gt;0</formula>
    </cfRule>
    <cfRule type="expression" dxfId="6406" priority="5511">
      <formula>SEARCH("EMESSO",$M186)&gt;0</formula>
    </cfRule>
    <cfRule type="expression" dxfId="6405" priority="5512">
      <formula>SEARCH("RICHIESTO",$M186)&gt;0</formula>
    </cfRule>
    <cfRule type="expression" dxfId="6404" priority="5513">
      <formula>SEARCH("DA CHIUDERE",$M186)&gt;0</formula>
    </cfRule>
    <cfRule type="expression" dxfId="6403" priority="5514">
      <formula>SEARCH("INTERROTTO",$M186)&gt;0</formula>
    </cfRule>
  </conditionalFormatting>
  <conditionalFormatting sqref="G186">
    <cfRule type="expression" dxfId="6402" priority="5497">
      <formula>SEARCH("IN CORSO",$M186)&gt;0</formula>
    </cfRule>
    <cfRule type="expression" dxfId="6401" priority="5498">
      <formula>SEARCH("CHIUSO",$M186)&gt;0</formula>
    </cfRule>
    <cfRule type="expression" dxfId="6400" priority="5499">
      <formula>SEARCH("EMESSO",$M186)&gt;0</formula>
    </cfRule>
    <cfRule type="expression" dxfId="6399" priority="5500">
      <formula>SEARCH("RICHIESTO",$M186)&gt;0</formula>
    </cfRule>
    <cfRule type="expression" dxfId="6398" priority="5501">
      <formula>SEARCH("DA CHIUDERE",$M186)&gt;0</formula>
    </cfRule>
    <cfRule type="expression" dxfId="6397" priority="5502">
      <formula>SEARCH("INTERROTTO",$M186)&gt;0</formula>
    </cfRule>
  </conditionalFormatting>
  <conditionalFormatting sqref="E186">
    <cfRule type="expression" dxfId="6396" priority="5503">
      <formula>SEARCH("IN CORSO",$M186)&gt;0</formula>
    </cfRule>
    <cfRule type="expression" dxfId="6395" priority="5504">
      <formula>SEARCH("CHIUSO",$M186)&gt;0</formula>
    </cfRule>
    <cfRule type="expression" dxfId="6394" priority="5505">
      <formula>SEARCH("EMESSO",$M186)&gt;0</formula>
    </cfRule>
    <cfRule type="expression" dxfId="6393" priority="5506">
      <formula>SEARCH("RICHIESTO",$M186)&gt;0</formula>
    </cfRule>
    <cfRule type="expression" dxfId="6392" priority="5507">
      <formula>SEARCH("DA CHIUDERE",$M186)&gt;0</formula>
    </cfRule>
    <cfRule type="expression" dxfId="6391" priority="5508">
      <formula>SEARCH("INTERROTTO",$M186)&gt;0</formula>
    </cfRule>
  </conditionalFormatting>
  <conditionalFormatting sqref="F186">
    <cfRule type="expression" dxfId="6390" priority="5491">
      <formula>SEARCH("IN CORSO",$M186)&gt;0</formula>
    </cfRule>
    <cfRule type="expression" dxfId="6389" priority="5492">
      <formula>SEARCH("CHIUSO",$M186)&gt;0</formula>
    </cfRule>
    <cfRule type="expression" dxfId="6388" priority="5493">
      <formula>SEARCH("EMESSO",$M186)&gt;0</formula>
    </cfRule>
    <cfRule type="expression" dxfId="6387" priority="5494">
      <formula>SEARCH("RICHIESTO",$M186)&gt;0</formula>
    </cfRule>
    <cfRule type="expression" dxfId="6386" priority="5495">
      <formula>SEARCH("DA CHIUDERE",$M186)&gt;0</formula>
    </cfRule>
    <cfRule type="expression" dxfId="6385" priority="5496">
      <formula>SEARCH("INTERROTTO",$M186)&gt;0</formula>
    </cfRule>
  </conditionalFormatting>
  <conditionalFormatting sqref="M185">
    <cfRule type="expression" dxfId="6384" priority="5485">
      <formula>SEARCH("IN CORSO",$M185)&gt;0</formula>
    </cfRule>
    <cfRule type="expression" dxfId="6383" priority="5486">
      <formula>SEARCH("CHIUSO",$M185)&gt;0</formula>
    </cfRule>
    <cfRule type="expression" dxfId="6382" priority="5487">
      <formula>SEARCH("EMESSO",$M185)&gt;0</formula>
    </cfRule>
    <cfRule type="expression" dxfId="6381" priority="5488">
      <formula>SEARCH("RICHIESTO",$M185)&gt;0</formula>
    </cfRule>
    <cfRule type="expression" dxfId="6380" priority="5489">
      <formula>SEARCH("DA CHIUDERE",$M185)&gt;0</formula>
    </cfRule>
    <cfRule type="expression" dxfId="6379" priority="5490">
      <formula>SEARCH("INTERROTTO",$M185)&gt;0</formula>
    </cfRule>
  </conditionalFormatting>
  <conditionalFormatting sqref="N185:S185">
    <cfRule type="expression" dxfId="6378" priority="5479">
      <formula>SEARCH("IN CORSO",$M185)&gt;0</formula>
    </cfRule>
    <cfRule type="expression" dxfId="6377" priority="5480">
      <formula>SEARCH("CHIUSO",$M185)&gt;0</formula>
    </cfRule>
    <cfRule type="expression" dxfId="6376" priority="5481">
      <formula>SEARCH("EMESSO",$M185)&gt;0</formula>
    </cfRule>
    <cfRule type="expression" dxfId="6375" priority="5482">
      <formula>SEARCH("RICHIESTO",$M185)&gt;0</formula>
    </cfRule>
    <cfRule type="expression" dxfId="6374" priority="5483">
      <formula>SEARCH("DA CHIUDERE",$M185)&gt;0</formula>
    </cfRule>
    <cfRule type="expression" dxfId="6373" priority="5484">
      <formula>SEARCH("INTERROTTO",$M185)&gt;0</formula>
    </cfRule>
  </conditionalFormatting>
  <conditionalFormatting sqref="G185">
    <cfRule type="expression" dxfId="6372" priority="5467">
      <formula>SEARCH("IN CORSO",$M185)&gt;0</formula>
    </cfRule>
    <cfRule type="expression" dxfId="6371" priority="5468">
      <formula>SEARCH("CHIUSO",$M185)&gt;0</formula>
    </cfRule>
    <cfRule type="expression" dxfId="6370" priority="5469">
      <formula>SEARCH("EMESSO",$M185)&gt;0</formula>
    </cfRule>
    <cfRule type="expression" dxfId="6369" priority="5470">
      <formula>SEARCH("RICHIESTO",$M185)&gt;0</formula>
    </cfRule>
    <cfRule type="expression" dxfId="6368" priority="5471">
      <formula>SEARCH("DA CHIUDERE",$M185)&gt;0</formula>
    </cfRule>
    <cfRule type="expression" dxfId="6367" priority="5472">
      <formula>SEARCH("INTERROTTO",$M185)&gt;0</formula>
    </cfRule>
  </conditionalFormatting>
  <conditionalFormatting sqref="E185">
    <cfRule type="expression" dxfId="6366" priority="5473">
      <formula>SEARCH("IN CORSO",$M185)&gt;0</formula>
    </cfRule>
    <cfRule type="expression" dxfId="6365" priority="5474">
      <formula>SEARCH("CHIUSO",$M185)&gt;0</formula>
    </cfRule>
    <cfRule type="expression" dxfId="6364" priority="5475">
      <formula>SEARCH("EMESSO",$M185)&gt;0</formula>
    </cfRule>
    <cfRule type="expression" dxfId="6363" priority="5476">
      <formula>SEARCH("RICHIESTO",$M185)&gt;0</formula>
    </cfRule>
    <cfRule type="expression" dxfId="6362" priority="5477">
      <formula>SEARCH("DA CHIUDERE",$M185)&gt;0</formula>
    </cfRule>
    <cfRule type="expression" dxfId="6361" priority="5478">
      <formula>SEARCH("INTERROTTO",$M185)&gt;0</formula>
    </cfRule>
  </conditionalFormatting>
  <conditionalFormatting sqref="F185">
    <cfRule type="expression" dxfId="6360" priority="5461">
      <formula>SEARCH("IN CORSO",$M185)&gt;0</formula>
    </cfRule>
    <cfRule type="expression" dxfId="6359" priority="5462">
      <formula>SEARCH("CHIUSO",$M185)&gt;0</formula>
    </cfRule>
    <cfRule type="expression" dxfId="6358" priority="5463">
      <formula>SEARCH("EMESSO",$M185)&gt;0</formula>
    </cfRule>
    <cfRule type="expression" dxfId="6357" priority="5464">
      <formula>SEARCH("RICHIESTO",$M185)&gt;0</formula>
    </cfRule>
    <cfRule type="expression" dxfId="6356" priority="5465">
      <formula>SEARCH("DA CHIUDERE",$M185)&gt;0</formula>
    </cfRule>
    <cfRule type="expression" dxfId="6355" priority="5466">
      <formula>SEARCH("INTERROTTO",$M185)&gt;0</formula>
    </cfRule>
  </conditionalFormatting>
  <conditionalFormatting sqref="M184">
    <cfRule type="expression" dxfId="6354" priority="5455">
      <formula>SEARCH("IN CORSO",$M184)&gt;0</formula>
    </cfRule>
    <cfRule type="expression" dxfId="6353" priority="5456">
      <formula>SEARCH("CHIUSO",$M184)&gt;0</formula>
    </cfRule>
    <cfRule type="expression" dxfId="6352" priority="5457">
      <formula>SEARCH("EMESSO",$M184)&gt;0</formula>
    </cfRule>
    <cfRule type="expression" dxfId="6351" priority="5458">
      <formula>SEARCH("RICHIESTO",$M184)&gt;0</formula>
    </cfRule>
    <cfRule type="expression" dxfId="6350" priority="5459">
      <formula>SEARCH("DA CHIUDERE",$M184)&gt;0</formula>
    </cfRule>
    <cfRule type="expression" dxfId="6349" priority="5460">
      <formula>SEARCH("INTERROTTO",$M184)&gt;0</formula>
    </cfRule>
  </conditionalFormatting>
  <conditionalFormatting sqref="N184:S184">
    <cfRule type="expression" dxfId="6348" priority="5449">
      <formula>SEARCH("IN CORSO",$M184)&gt;0</formula>
    </cfRule>
    <cfRule type="expression" dxfId="6347" priority="5450">
      <formula>SEARCH("CHIUSO",$M184)&gt;0</formula>
    </cfRule>
    <cfRule type="expression" dxfId="6346" priority="5451">
      <formula>SEARCH("EMESSO",$M184)&gt;0</formula>
    </cfRule>
    <cfRule type="expression" dxfId="6345" priority="5452">
      <formula>SEARCH("RICHIESTO",$M184)&gt;0</formula>
    </cfRule>
    <cfRule type="expression" dxfId="6344" priority="5453">
      <formula>SEARCH("DA CHIUDERE",$M184)&gt;0</formula>
    </cfRule>
    <cfRule type="expression" dxfId="6343" priority="5454">
      <formula>SEARCH("INTERROTTO",$M184)&gt;0</formula>
    </cfRule>
  </conditionalFormatting>
  <conditionalFormatting sqref="G184">
    <cfRule type="expression" dxfId="6342" priority="5437">
      <formula>SEARCH("IN CORSO",$M184)&gt;0</formula>
    </cfRule>
    <cfRule type="expression" dxfId="6341" priority="5438">
      <formula>SEARCH("CHIUSO",$M184)&gt;0</formula>
    </cfRule>
    <cfRule type="expression" dxfId="6340" priority="5439">
      <formula>SEARCH("EMESSO",$M184)&gt;0</formula>
    </cfRule>
    <cfRule type="expression" dxfId="6339" priority="5440">
      <formula>SEARCH("RICHIESTO",$M184)&gt;0</formula>
    </cfRule>
    <cfRule type="expression" dxfId="6338" priority="5441">
      <formula>SEARCH("DA CHIUDERE",$M184)&gt;0</formula>
    </cfRule>
    <cfRule type="expression" dxfId="6337" priority="5442">
      <formula>SEARCH("INTERROTTO",$M184)&gt;0</formula>
    </cfRule>
  </conditionalFormatting>
  <conditionalFormatting sqref="E184">
    <cfRule type="expression" dxfId="6336" priority="5443">
      <formula>SEARCH("IN CORSO",$M184)&gt;0</formula>
    </cfRule>
    <cfRule type="expression" dxfId="6335" priority="5444">
      <formula>SEARCH("CHIUSO",$M184)&gt;0</formula>
    </cfRule>
    <cfRule type="expression" dxfId="6334" priority="5445">
      <formula>SEARCH("EMESSO",$M184)&gt;0</formula>
    </cfRule>
    <cfRule type="expression" dxfId="6333" priority="5446">
      <formula>SEARCH("RICHIESTO",$M184)&gt;0</formula>
    </cfRule>
    <cfRule type="expression" dxfId="6332" priority="5447">
      <formula>SEARCH("DA CHIUDERE",$M184)&gt;0</formula>
    </cfRule>
    <cfRule type="expression" dxfId="6331" priority="5448">
      <formula>SEARCH("INTERROTTO",$M184)&gt;0</formula>
    </cfRule>
  </conditionalFormatting>
  <conditionalFormatting sqref="F184">
    <cfRule type="expression" dxfId="6330" priority="5431">
      <formula>SEARCH("IN CORSO",$M184)&gt;0</formula>
    </cfRule>
    <cfRule type="expression" dxfId="6329" priority="5432">
      <formula>SEARCH("CHIUSO",$M184)&gt;0</formula>
    </cfRule>
    <cfRule type="expression" dxfId="6328" priority="5433">
      <formula>SEARCH("EMESSO",$M184)&gt;0</formula>
    </cfRule>
    <cfRule type="expression" dxfId="6327" priority="5434">
      <formula>SEARCH("RICHIESTO",$M184)&gt;0</formula>
    </cfRule>
    <cfRule type="expression" dxfId="6326" priority="5435">
      <formula>SEARCH("DA CHIUDERE",$M184)&gt;0</formula>
    </cfRule>
    <cfRule type="expression" dxfId="6325" priority="5436">
      <formula>SEARCH("INTERROTTO",$M184)&gt;0</formula>
    </cfRule>
  </conditionalFormatting>
  <conditionalFormatting sqref="M183">
    <cfRule type="expression" dxfId="6324" priority="5425">
      <formula>SEARCH("IN CORSO",$M183)&gt;0</formula>
    </cfRule>
    <cfRule type="expression" dxfId="6323" priority="5426">
      <formula>SEARCH("CHIUSO",$M183)&gt;0</formula>
    </cfRule>
    <cfRule type="expression" dxfId="6322" priority="5427">
      <formula>SEARCH("EMESSO",$M183)&gt;0</formula>
    </cfRule>
    <cfRule type="expression" dxfId="6321" priority="5428">
      <formula>SEARCH("RICHIESTO",$M183)&gt;0</formula>
    </cfRule>
    <cfRule type="expression" dxfId="6320" priority="5429">
      <formula>SEARCH("DA CHIUDERE",$M183)&gt;0</formula>
    </cfRule>
    <cfRule type="expression" dxfId="6319" priority="5430">
      <formula>SEARCH("INTERROTTO",$M183)&gt;0</formula>
    </cfRule>
  </conditionalFormatting>
  <conditionalFormatting sqref="N183:S183">
    <cfRule type="expression" dxfId="6318" priority="5419">
      <formula>SEARCH("IN CORSO",$M183)&gt;0</formula>
    </cfRule>
    <cfRule type="expression" dxfId="6317" priority="5420">
      <formula>SEARCH("CHIUSO",$M183)&gt;0</formula>
    </cfRule>
    <cfRule type="expression" dxfId="6316" priority="5421">
      <formula>SEARCH("EMESSO",$M183)&gt;0</formula>
    </cfRule>
    <cfRule type="expression" dxfId="6315" priority="5422">
      <formula>SEARCH("RICHIESTO",$M183)&gt;0</formula>
    </cfRule>
    <cfRule type="expression" dxfId="6314" priority="5423">
      <formula>SEARCH("DA CHIUDERE",$M183)&gt;0</formula>
    </cfRule>
    <cfRule type="expression" dxfId="6313" priority="5424">
      <formula>SEARCH("INTERROTTO",$M183)&gt;0</formula>
    </cfRule>
  </conditionalFormatting>
  <conditionalFormatting sqref="G183">
    <cfRule type="expression" dxfId="6312" priority="5407">
      <formula>SEARCH("IN CORSO",$M183)&gt;0</formula>
    </cfRule>
    <cfRule type="expression" dxfId="6311" priority="5408">
      <formula>SEARCH("CHIUSO",$M183)&gt;0</formula>
    </cfRule>
    <cfRule type="expression" dxfId="6310" priority="5409">
      <formula>SEARCH("EMESSO",$M183)&gt;0</formula>
    </cfRule>
    <cfRule type="expression" dxfId="6309" priority="5410">
      <formula>SEARCH("RICHIESTO",$M183)&gt;0</formula>
    </cfRule>
    <cfRule type="expression" dxfId="6308" priority="5411">
      <formula>SEARCH("DA CHIUDERE",$M183)&gt;0</formula>
    </cfRule>
    <cfRule type="expression" dxfId="6307" priority="5412">
      <formula>SEARCH("INTERROTTO",$M183)&gt;0</formula>
    </cfRule>
  </conditionalFormatting>
  <conditionalFormatting sqref="E183">
    <cfRule type="expression" dxfId="6306" priority="5413">
      <formula>SEARCH("IN CORSO",$M183)&gt;0</formula>
    </cfRule>
    <cfRule type="expression" dxfId="6305" priority="5414">
      <formula>SEARCH("CHIUSO",$M183)&gt;0</formula>
    </cfRule>
    <cfRule type="expression" dxfId="6304" priority="5415">
      <formula>SEARCH("EMESSO",$M183)&gt;0</formula>
    </cfRule>
    <cfRule type="expression" dxfId="6303" priority="5416">
      <formula>SEARCH("RICHIESTO",$M183)&gt;0</formula>
    </cfRule>
    <cfRule type="expression" dxfId="6302" priority="5417">
      <formula>SEARCH("DA CHIUDERE",$M183)&gt;0</formula>
    </cfRule>
    <cfRule type="expression" dxfId="6301" priority="5418">
      <formula>SEARCH("INTERROTTO",$M183)&gt;0</formula>
    </cfRule>
  </conditionalFormatting>
  <conditionalFormatting sqref="F183">
    <cfRule type="expression" dxfId="6300" priority="5401">
      <formula>SEARCH("IN CORSO",$M183)&gt;0</formula>
    </cfRule>
    <cfRule type="expression" dxfId="6299" priority="5402">
      <formula>SEARCH("CHIUSO",$M183)&gt;0</formula>
    </cfRule>
    <cfRule type="expression" dxfId="6298" priority="5403">
      <formula>SEARCH("EMESSO",$M183)&gt;0</formula>
    </cfRule>
    <cfRule type="expression" dxfId="6297" priority="5404">
      <formula>SEARCH("RICHIESTO",$M183)&gt;0</formula>
    </cfRule>
    <cfRule type="expression" dxfId="6296" priority="5405">
      <formula>SEARCH("DA CHIUDERE",$M183)&gt;0</formula>
    </cfRule>
    <cfRule type="expression" dxfId="6295" priority="5406">
      <formula>SEARCH("INTERROTTO",$M183)&gt;0</formula>
    </cfRule>
  </conditionalFormatting>
  <conditionalFormatting sqref="M182">
    <cfRule type="expression" dxfId="6294" priority="5395">
      <formula>SEARCH("IN CORSO",$M182)&gt;0</formula>
    </cfRule>
    <cfRule type="expression" dxfId="6293" priority="5396">
      <formula>SEARCH("CHIUSO",$M182)&gt;0</formula>
    </cfRule>
    <cfRule type="expression" dxfId="6292" priority="5397">
      <formula>SEARCH("EMESSO",$M182)&gt;0</formula>
    </cfRule>
    <cfRule type="expression" dxfId="6291" priority="5398">
      <formula>SEARCH("RICHIESTO",$M182)&gt;0</formula>
    </cfRule>
    <cfRule type="expression" dxfId="6290" priority="5399">
      <formula>SEARCH("DA CHIUDERE",$M182)&gt;0</formula>
    </cfRule>
    <cfRule type="expression" dxfId="6289" priority="5400">
      <formula>SEARCH("INTERROTTO",$M182)&gt;0</formula>
    </cfRule>
  </conditionalFormatting>
  <conditionalFormatting sqref="N182:S182">
    <cfRule type="expression" dxfId="6288" priority="5389">
      <formula>SEARCH("IN CORSO",$M182)&gt;0</formula>
    </cfRule>
    <cfRule type="expression" dxfId="6287" priority="5390">
      <formula>SEARCH("CHIUSO",$M182)&gt;0</formula>
    </cfRule>
    <cfRule type="expression" dxfId="6286" priority="5391">
      <formula>SEARCH("EMESSO",$M182)&gt;0</formula>
    </cfRule>
    <cfRule type="expression" dxfId="6285" priority="5392">
      <formula>SEARCH("RICHIESTO",$M182)&gt;0</formula>
    </cfRule>
    <cfRule type="expression" dxfId="6284" priority="5393">
      <formula>SEARCH("DA CHIUDERE",$M182)&gt;0</formula>
    </cfRule>
    <cfRule type="expression" dxfId="6283" priority="5394">
      <formula>SEARCH("INTERROTTO",$M182)&gt;0</formula>
    </cfRule>
  </conditionalFormatting>
  <conditionalFormatting sqref="G182">
    <cfRule type="expression" dxfId="6282" priority="5377">
      <formula>SEARCH("IN CORSO",$M182)&gt;0</formula>
    </cfRule>
    <cfRule type="expression" dxfId="6281" priority="5378">
      <formula>SEARCH("CHIUSO",$M182)&gt;0</formula>
    </cfRule>
    <cfRule type="expression" dxfId="6280" priority="5379">
      <formula>SEARCH("EMESSO",$M182)&gt;0</formula>
    </cfRule>
    <cfRule type="expression" dxfId="6279" priority="5380">
      <formula>SEARCH("RICHIESTO",$M182)&gt;0</formula>
    </cfRule>
    <cfRule type="expression" dxfId="6278" priority="5381">
      <formula>SEARCH("DA CHIUDERE",$M182)&gt;0</formula>
    </cfRule>
    <cfRule type="expression" dxfId="6277" priority="5382">
      <formula>SEARCH("INTERROTTO",$M182)&gt;0</formula>
    </cfRule>
  </conditionalFormatting>
  <conditionalFormatting sqref="E182">
    <cfRule type="expression" dxfId="6276" priority="5383">
      <formula>SEARCH("IN CORSO",$M182)&gt;0</formula>
    </cfRule>
    <cfRule type="expression" dxfId="6275" priority="5384">
      <formula>SEARCH("CHIUSO",$M182)&gt;0</formula>
    </cfRule>
    <cfRule type="expression" dxfId="6274" priority="5385">
      <formula>SEARCH("EMESSO",$M182)&gt;0</formula>
    </cfRule>
    <cfRule type="expression" dxfId="6273" priority="5386">
      <formula>SEARCH("RICHIESTO",$M182)&gt;0</formula>
    </cfRule>
    <cfRule type="expression" dxfId="6272" priority="5387">
      <formula>SEARCH("DA CHIUDERE",$M182)&gt;0</formula>
    </cfRule>
    <cfRule type="expression" dxfId="6271" priority="5388">
      <formula>SEARCH("INTERROTTO",$M182)&gt;0</formula>
    </cfRule>
  </conditionalFormatting>
  <conditionalFormatting sqref="F182">
    <cfRule type="expression" dxfId="6270" priority="5371">
      <formula>SEARCH("IN CORSO",$M182)&gt;0</formula>
    </cfRule>
    <cfRule type="expression" dxfId="6269" priority="5372">
      <formula>SEARCH("CHIUSO",$M182)&gt;0</formula>
    </cfRule>
    <cfRule type="expression" dxfId="6268" priority="5373">
      <formula>SEARCH("EMESSO",$M182)&gt;0</formula>
    </cfRule>
    <cfRule type="expression" dxfId="6267" priority="5374">
      <formula>SEARCH("RICHIESTO",$M182)&gt;0</formula>
    </cfRule>
    <cfRule type="expression" dxfId="6266" priority="5375">
      <formula>SEARCH("DA CHIUDERE",$M182)&gt;0</formula>
    </cfRule>
    <cfRule type="expression" dxfId="6265" priority="5376">
      <formula>SEARCH("INTERROTTO",$M182)&gt;0</formula>
    </cfRule>
  </conditionalFormatting>
  <conditionalFormatting sqref="M181">
    <cfRule type="expression" dxfId="6264" priority="5365">
      <formula>SEARCH("IN CORSO",$M181)&gt;0</formula>
    </cfRule>
    <cfRule type="expression" dxfId="6263" priority="5366">
      <formula>SEARCH("CHIUSO",$M181)&gt;0</formula>
    </cfRule>
    <cfRule type="expression" dxfId="6262" priority="5367">
      <formula>SEARCH("EMESSO",$M181)&gt;0</formula>
    </cfRule>
    <cfRule type="expression" dxfId="6261" priority="5368">
      <formula>SEARCH("RICHIESTO",$M181)&gt;0</formula>
    </cfRule>
    <cfRule type="expression" dxfId="6260" priority="5369">
      <formula>SEARCH("DA CHIUDERE",$M181)&gt;0</formula>
    </cfRule>
    <cfRule type="expression" dxfId="6259" priority="5370">
      <formula>SEARCH("INTERROTTO",$M181)&gt;0</formula>
    </cfRule>
  </conditionalFormatting>
  <conditionalFormatting sqref="N181:S181">
    <cfRule type="expression" dxfId="6258" priority="5359">
      <formula>SEARCH("IN CORSO",$M181)&gt;0</formula>
    </cfRule>
    <cfRule type="expression" dxfId="6257" priority="5360">
      <formula>SEARCH("CHIUSO",$M181)&gt;0</formula>
    </cfRule>
    <cfRule type="expression" dxfId="6256" priority="5361">
      <formula>SEARCH("EMESSO",$M181)&gt;0</formula>
    </cfRule>
    <cfRule type="expression" dxfId="6255" priority="5362">
      <formula>SEARCH("RICHIESTO",$M181)&gt;0</formula>
    </cfRule>
    <cfRule type="expression" dxfId="6254" priority="5363">
      <formula>SEARCH("DA CHIUDERE",$M181)&gt;0</formula>
    </cfRule>
    <cfRule type="expression" dxfId="6253" priority="5364">
      <formula>SEARCH("INTERROTTO",$M181)&gt;0</formula>
    </cfRule>
  </conditionalFormatting>
  <conditionalFormatting sqref="G181">
    <cfRule type="expression" dxfId="6252" priority="5347">
      <formula>SEARCH("IN CORSO",$M181)&gt;0</formula>
    </cfRule>
    <cfRule type="expression" dxfId="6251" priority="5348">
      <formula>SEARCH("CHIUSO",$M181)&gt;0</formula>
    </cfRule>
    <cfRule type="expression" dxfId="6250" priority="5349">
      <formula>SEARCH("EMESSO",$M181)&gt;0</formula>
    </cfRule>
    <cfRule type="expression" dxfId="6249" priority="5350">
      <formula>SEARCH("RICHIESTO",$M181)&gt;0</formula>
    </cfRule>
    <cfRule type="expression" dxfId="6248" priority="5351">
      <formula>SEARCH("DA CHIUDERE",$M181)&gt;0</formula>
    </cfRule>
    <cfRule type="expression" dxfId="6247" priority="5352">
      <formula>SEARCH("INTERROTTO",$M181)&gt;0</formula>
    </cfRule>
  </conditionalFormatting>
  <conditionalFormatting sqref="E181">
    <cfRule type="expression" dxfId="6246" priority="5353">
      <formula>SEARCH("IN CORSO",$M181)&gt;0</formula>
    </cfRule>
    <cfRule type="expression" dxfId="6245" priority="5354">
      <formula>SEARCH("CHIUSO",$M181)&gt;0</formula>
    </cfRule>
    <cfRule type="expression" dxfId="6244" priority="5355">
      <formula>SEARCH("EMESSO",$M181)&gt;0</formula>
    </cfRule>
    <cfRule type="expression" dxfId="6243" priority="5356">
      <formula>SEARCH("RICHIESTO",$M181)&gt;0</formula>
    </cfRule>
    <cfRule type="expression" dxfId="6242" priority="5357">
      <formula>SEARCH("DA CHIUDERE",$M181)&gt;0</formula>
    </cfRule>
    <cfRule type="expression" dxfId="6241" priority="5358">
      <formula>SEARCH("INTERROTTO",$M181)&gt;0</formula>
    </cfRule>
  </conditionalFormatting>
  <conditionalFormatting sqref="F181">
    <cfRule type="expression" dxfId="6240" priority="5341">
      <formula>SEARCH("IN CORSO",$M181)&gt;0</formula>
    </cfRule>
    <cfRule type="expression" dxfId="6239" priority="5342">
      <formula>SEARCH("CHIUSO",$M181)&gt;0</formula>
    </cfRule>
    <cfRule type="expression" dxfId="6238" priority="5343">
      <formula>SEARCH("EMESSO",$M181)&gt;0</formula>
    </cfRule>
    <cfRule type="expression" dxfId="6237" priority="5344">
      <formula>SEARCH("RICHIESTO",$M181)&gt;0</formula>
    </cfRule>
    <cfRule type="expression" dxfId="6236" priority="5345">
      <formula>SEARCH("DA CHIUDERE",$M181)&gt;0</formula>
    </cfRule>
    <cfRule type="expression" dxfId="6235" priority="5346">
      <formula>SEARCH("INTERROTTO",$M181)&gt;0</formula>
    </cfRule>
  </conditionalFormatting>
  <conditionalFormatting sqref="M180">
    <cfRule type="expression" dxfId="6234" priority="5335">
      <formula>SEARCH("IN CORSO",$M180)&gt;0</formula>
    </cfRule>
    <cfRule type="expression" dxfId="6233" priority="5336">
      <formula>SEARCH("CHIUSO",$M180)&gt;0</formula>
    </cfRule>
    <cfRule type="expression" dxfId="6232" priority="5337">
      <formula>SEARCH("EMESSO",$M180)&gt;0</formula>
    </cfRule>
    <cfRule type="expression" dxfId="6231" priority="5338">
      <formula>SEARCH("RICHIESTO",$M180)&gt;0</formula>
    </cfRule>
    <cfRule type="expression" dxfId="6230" priority="5339">
      <formula>SEARCH("DA CHIUDERE",$M180)&gt;0</formula>
    </cfRule>
    <cfRule type="expression" dxfId="6229" priority="5340">
      <formula>SEARCH("INTERROTTO",$M180)&gt;0</formula>
    </cfRule>
  </conditionalFormatting>
  <conditionalFormatting sqref="N180:S180">
    <cfRule type="expression" dxfId="6228" priority="5329">
      <formula>SEARCH("IN CORSO",$M180)&gt;0</formula>
    </cfRule>
    <cfRule type="expression" dxfId="6227" priority="5330">
      <formula>SEARCH("CHIUSO",$M180)&gt;0</formula>
    </cfRule>
    <cfRule type="expression" dxfId="6226" priority="5331">
      <formula>SEARCH("EMESSO",$M180)&gt;0</formula>
    </cfRule>
    <cfRule type="expression" dxfId="6225" priority="5332">
      <formula>SEARCH("RICHIESTO",$M180)&gt;0</formula>
    </cfRule>
    <cfRule type="expression" dxfId="6224" priority="5333">
      <formula>SEARCH("DA CHIUDERE",$M180)&gt;0</formula>
    </cfRule>
    <cfRule type="expression" dxfId="6223" priority="5334">
      <formula>SEARCH("INTERROTTO",$M180)&gt;0</formula>
    </cfRule>
  </conditionalFormatting>
  <conditionalFormatting sqref="G180">
    <cfRule type="expression" dxfId="6222" priority="5317">
      <formula>SEARCH("IN CORSO",$M180)&gt;0</formula>
    </cfRule>
    <cfRule type="expression" dxfId="6221" priority="5318">
      <formula>SEARCH("CHIUSO",$M180)&gt;0</formula>
    </cfRule>
    <cfRule type="expression" dxfId="6220" priority="5319">
      <formula>SEARCH("EMESSO",$M180)&gt;0</formula>
    </cfRule>
    <cfRule type="expression" dxfId="6219" priority="5320">
      <formula>SEARCH("RICHIESTO",$M180)&gt;0</formula>
    </cfRule>
    <cfRule type="expression" dxfId="6218" priority="5321">
      <formula>SEARCH("DA CHIUDERE",$M180)&gt;0</formula>
    </cfRule>
    <cfRule type="expression" dxfId="6217" priority="5322">
      <formula>SEARCH("INTERROTTO",$M180)&gt;0</formula>
    </cfRule>
  </conditionalFormatting>
  <conditionalFormatting sqref="E180">
    <cfRule type="expression" dxfId="6216" priority="5323">
      <formula>SEARCH("IN CORSO",$M180)&gt;0</formula>
    </cfRule>
    <cfRule type="expression" dxfId="6215" priority="5324">
      <formula>SEARCH("CHIUSO",$M180)&gt;0</formula>
    </cfRule>
    <cfRule type="expression" dxfId="6214" priority="5325">
      <formula>SEARCH("EMESSO",$M180)&gt;0</formula>
    </cfRule>
    <cfRule type="expression" dxfId="6213" priority="5326">
      <formula>SEARCH("RICHIESTO",$M180)&gt;0</formula>
    </cfRule>
    <cfRule type="expression" dxfId="6212" priority="5327">
      <formula>SEARCH("DA CHIUDERE",$M180)&gt;0</formula>
    </cfRule>
    <cfRule type="expression" dxfId="6211" priority="5328">
      <formula>SEARCH("INTERROTTO",$M180)&gt;0</formula>
    </cfRule>
  </conditionalFormatting>
  <conditionalFormatting sqref="F180">
    <cfRule type="expression" dxfId="6210" priority="5311">
      <formula>SEARCH("IN CORSO",$M180)&gt;0</formula>
    </cfRule>
    <cfRule type="expression" dxfId="6209" priority="5312">
      <formula>SEARCH("CHIUSO",$M180)&gt;0</formula>
    </cfRule>
    <cfRule type="expression" dxfId="6208" priority="5313">
      <formula>SEARCH("EMESSO",$M180)&gt;0</formula>
    </cfRule>
    <cfRule type="expression" dxfId="6207" priority="5314">
      <formula>SEARCH("RICHIESTO",$M180)&gt;0</formula>
    </cfRule>
    <cfRule type="expression" dxfId="6206" priority="5315">
      <formula>SEARCH("DA CHIUDERE",$M180)&gt;0</formula>
    </cfRule>
    <cfRule type="expression" dxfId="6205" priority="5316">
      <formula>SEARCH("INTERROTTO",$M180)&gt;0</formula>
    </cfRule>
  </conditionalFormatting>
  <conditionalFormatting sqref="M179">
    <cfRule type="expression" dxfId="6204" priority="5305">
      <formula>SEARCH("IN CORSO",$M179)&gt;0</formula>
    </cfRule>
    <cfRule type="expression" dxfId="6203" priority="5306">
      <formula>SEARCH("CHIUSO",$M179)&gt;0</formula>
    </cfRule>
    <cfRule type="expression" dxfId="6202" priority="5307">
      <formula>SEARCH("EMESSO",$M179)&gt;0</formula>
    </cfRule>
    <cfRule type="expression" dxfId="6201" priority="5308">
      <formula>SEARCH("RICHIESTO",$M179)&gt;0</formula>
    </cfRule>
    <cfRule type="expression" dxfId="6200" priority="5309">
      <formula>SEARCH("DA CHIUDERE",$M179)&gt;0</formula>
    </cfRule>
    <cfRule type="expression" dxfId="6199" priority="5310">
      <formula>SEARCH("INTERROTTO",$M179)&gt;0</formula>
    </cfRule>
  </conditionalFormatting>
  <conditionalFormatting sqref="N179:S179">
    <cfRule type="expression" dxfId="6198" priority="5299">
      <formula>SEARCH("IN CORSO",$M179)&gt;0</formula>
    </cfRule>
    <cfRule type="expression" dxfId="6197" priority="5300">
      <formula>SEARCH("CHIUSO",$M179)&gt;0</formula>
    </cfRule>
    <cfRule type="expression" dxfId="6196" priority="5301">
      <formula>SEARCH("EMESSO",$M179)&gt;0</formula>
    </cfRule>
    <cfRule type="expression" dxfId="6195" priority="5302">
      <formula>SEARCH("RICHIESTO",$M179)&gt;0</formula>
    </cfRule>
    <cfRule type="expression" dxfId="6194" priority="5303">
      <formula>SEARCH("DA CHIUDERE",$M179)&gt;0</formula>
    </cfRule>
    <cfRule type="expression" dxfId="6193" priority="5304">
      <formula>SEARCH("INTERROTTO",$M179)&gt;0</formula>
    </cfRule>
  </conditionalFormatting>
  <conditionalFormatting sqref="G179">
    <cfRule type="expression" dxfId="6192" priority="5287">
      <formula>SEARCH("IN CORSO",$M179)&gt;0</formula>
    </cfRule>
    <cfRule type="expression" dxfId="6191" priority="5288">
      <formula>SEARCH("CHIUSO",$M179)&gt;0</formula>
    </cfRule>
    <cfRule type="expression" dxfId="6190" priority="5289">
      <formula>SEARCH("EMESSO",$M179)&gt;0</formula>
    </cfRule>
    <cfRule type="expression" dxfId="6189" priority="5290">
      <formula>SEARCH("RICHIESTO",$M179)&gt;0</formula>
    </cfRule>
    <cfRule type="expression" dxfId="6188" priority="5291">
      <formula>SEARCH("DA CHIUDERE",$M179)&gt;0</formula>
    </cfRule>
    <cfRule type="expression" dxfId="6187" priority="5292">
      <formula>SEARCH("INTERROTTO",$M179)&gt;0</formula>
    </cfRule>
  </conditionalFormatting>
  <conditionalFormatting sqref="E179">
    <cfRule type="expression" dxfId="6186" priority="5293">
      <formula>SEARCH("IN CORSO",$M179)&gt;0</formula>
    </cfRule>
    <cfRule type="expression" dxfId="6185" priority="5294">
      <formula>SEARCH("CHIUSO",$M179)&gt;0</formula>
    </cfRule>
    <cfRule type="expression" dxfId="6184" priority="5295">
      <formula>SEARCH("EMESSO",$M179)&gt;0</formula>
    </cfRule>
    <cfRule type="expression" dxfId="6183" priority="5296">
      <formula>SEARCH("RICHIESTO",$M179)&gt;0</formula>
    </cfRule>
    <cfRule type="expression" dxfId="6182" priority="5297">
      <formula>SEARCH("DA CHIUDERE",$M179)&gt;0</formula>
    </cfRule>
    <cfRule type="expression" dxfId="6181" priority="5298">
      <formula>SEARCH("INTERROTTO",$M179)&gt;0</formula>
    </cfRule>
  </conditionalFormatting>
  <conditionalFormatting sqref="F179">
    <cfRule type="expression" dxfId="6180" priority="5281">
      <formula>SEARCH("IN CORSO",$M179)&gt;0</formula>
    </cfRule>
    <cfRule type="expression" dxfId="6179" priority="5282">
      <formula>SEARCH("CHIUSO",$M179)&gt;0</formula>
    </cfRule>
    <cfRule type="expression" dxfId="6178" priority="5283">
      <formula>SEARCH("EMESSO",$M179)&gt;0</formula>
    </cfRule>
    <cfRule type="expression" dxfId="6177" priority="5284">
      <formula>SEARCH("RICHIESTO",$M179)&gt;0</formula>
    </cfRule>
    <cfRule type="expression" dxfId="6176" priority="5285">
      <formula>SEARCH("DA CHIUDERE",$M179)&gt;0</formula>
    </cfRule>
    <cfRule type="expression" dxfId="6175" priority="5286">
      <formula>SEARCH("INTERROTTO",$M179)&gt;0</formula>
    </cfRule>
  </conditionalFormatting>
  <conditionalFormatting sqref="M178">
    <cfRule type="expression" dxfId="6174" priority="5275">
      <formula>SEARCH("IN CORSO",$M178)&gt;0</formula>
    </cfRule>
    <cfRule type="expression" dxfId="6173" priority="5276">
      <formula>SEARCH("CHIUSO",$M178)&gt;0</formula>
    </cfRule>
    <cfRule type="expression" dxfId="6172" priority="5277">
      <formula>SEARCH("EMESSO",$M178)&gt;0</formula>
    </cfRule>
    <cfRule type="expression" dxfId="6171" priority="5278">
      <formula>SEARCH("RICHIESTO",$M178)&gt;0</formula>
    </cfRule>
    <cfRule type="expression" dxfId="6170" priority="5279">
      <formula>SEARCH("DA CHIUDERE",$M178)&gt;0</formula>
    </cfRule>
    <cfRule type="expression" dxfId="6169" priority="5280">
      <formula>SEARCH("INTERROTTO",$M178)&gt;0</formula>
    </cfRule>
  </conditionalFormatting>
  <conditionalFormatting sqref="N178:S178">
    <cfRule type="expression" dxfId="6168" priority="5269">
      <formula>SEARCH("IN CORSO",$M178)&gt;0</formula>
    </cfRule>
    <cfRule type="expression" dxfId="6167" priority="5270">
      <formula>SEARCH("CHIUSO",$M178)&gt;0</formula>
    </cfRule>
    <cfRule type="expression" dxfId="6166" priority="5271">
      <formula>SEARCH("EMESSO",$M178)&gt;0</formula>
    </cfRule>
    <cfRule type="expression" dxfId="6165" priority="5272">
      <formula>SEARCH("RICHIESTO",$M178)&gt;0</formula>
    </cfRule>
    <cfRule type="expression" dxfId="6164" priority="5273">
      <formula>SEARCH("DA CHIUDERE",$M178)&gt;0</formula>
    </cfRule>
    <cfRule type="expression" dxfId="6163" priority="5274">
      <formula>SEARCH("INTERROTTO",$M178)&gt;0</formula>
    </cfRule>
  </conditionalFormatting>
  <conditionalFormatting sqref="G178">
    <cfRule type="expression" dxfId="6162" priority="5257">
      <formula>SEARCH("IN CORSO",$M178)&gt;0</formula>
    </cfRule>
    <cfRule type="expression" dxfId="6161" priority="5258">
      <formula>SEARCH("CHIUSO",$M178)&gt;0</formula>
    </cfRule>
    <cfRule type="expression" dxfId="6160" priority="5259">
      <formula>SEARCH("EMESSO",$M178)&gt;0</formula>
    </cfRule>
    <cfRule type="expression" dxfId="6159" priority="5260">
      <formula>SEARCH("RICHIESTO",$M178)&gt;0</formula>
    </cfRule>
    <cfRule type="expression" dxfId="6158" priority="5261">
      <formula>SEARCH("DA CHIUDERE",$M178)&gt;0</formula>
    </cfRule>
    <cfRule type="expression" dxfId="6157" priority="5262">
      <formula>SEARCH("INTERROTTO",$M178)&gt;0</formula>
    </cfRule>
  </conditionalFormatting>
  <conditionalFormatting sqref="E178">
    <cfRule type="expression" dxfId="6156" priority="5263">
      <formula>SEARCH("IN CORSO",$M178)&gt;0</formula>
    </cfRule>
    <cfRule type="expression" dxfId="6155" priority="5264">
      <formula>SEARCH("CHIUSO",$M178)&gt;0</formula>
    </cfRule>
    <cfRule type="expression" dxfId="6154" priority="5265">
      <formula>SEARCH("EMESSO",$M178)&gt;0</formula>
    </cfRule>
    <cfRule type="expression" dxfId="6153" priority="5266">
      <formula>SEARCH("RICHIESTO",$M178)&gt;0</formula>
    </cfRule>
    <cfRule type="expression" dxfId="6152" priority="5267">
      <formula>SEARCH("DA CHIUDERE",$M178)&gt;0</formula>
    </cfRule>
    <cfRule type="expression" dxfId="6151" priority="5268">
      <formula>SEARCH("INTERROTTO",$M178)&gt;0</formula>
    </cfRule>
  </conditionalFormatting>
  <conditionalFormatting sqref="F178">
    <cfRule type="expression" dxfId="6150" priority="5251">
      <formula>SEARCH("IN CORSO",$M178)&gt;0</formula>
    </cfRule>
    <cfRule type="expression" dxfId="6149" priority="5252">
      <formula>SEARCH("CHIUSO",$M178)&gt;0</formula>
    </cfRule>
    <cfRule type="expression" dxfId="6148" priority="5253">
      <formula>SEARCH("EMESSO",$M178)&gt;0</formula>
    </cfRule>
    <cfRule type="expression" dxfId="6147" priority="5254">
      <formula>SEARCH("RICHIESTO",$M178)&gt;0</formula>
    </cfRule>
    <cfRule type="expression" dxfId="6146" priority="5255">
      <formula>SEARCH("DA CHIUDERE",$M178)&gt;0</formula>
    </cfRule>
    <cfRule type="expression" dxfId="6145" priority="5256">
      <formula>SEARCH("INTERROTTO",$M178)&gt;0</formula>
    </cfRule>
  </conditionalFormatting>
  <conditionalFormatting sqref="M177">
    <cfRule type="expression" dxfId="6144" priority="5245">
      <formula>SEARCH("IN CORSO",$M177)&gt;0</formula>
    </cfRule>
    <cfRule type="expression" dxfId="6143" priority="5246">
      <formula>SEARCH("CHIUSO",$M177)&gt;0</formula>
    </cfRule>
    <cfRule type="expression" dxfId="6142" priority="5247">
      <formula>SEARCH("EMESSO",$M177)&gt;0</formula>
    </cfRule>
    <cfRule type="expression" dxfId="6141" priority="5248">
      <formula>SEARCH("RICHIESTO",$M177)&gt;0</formula>
    </cfRule>
    <cfRule type="expression" dxfId="6140" priority="5249">
      <formula>SEARCH("DA CHIUDERE",$M177)&gt;0</formula>
    </cfRule>
    <cfRule type="expression" dxfId="6139" priority="5250">
      <formula>SEARCH("INTERROTTO",$M177)&gt;0</formula>
    </cfRule>
  </conditionalFormatting>
  <conditionalFormatting sqref="N177:S177">
    <cfRule type="expression" dxfId="6138" priority="5239">
      <formula>SEARCH("IN CORSO",$M177)&gt;0</formula>
    </cfRule>
    <cfRule type="expression" dxfId="6137" priority="5240">
      <formula>SEARCH("CHIUSO",$M177)&gt;0</formula>
    </cfRule>
    <cfRule type="expression" dxfId="6136" priority="5241">
      <formula>SEARCH("EMESSO",$M177)&gt;0</formula>
    </cfRule>
    <cfRule type="expression" dxfId="6135" priority="5242">
      <formula>SEARCH("RICHIESTO",$M177)&gt;0</formula>
    </cfRule>
    <cfRule type="expression" dxfId="6134" priority="5243">
      <formula>SEARCH("DA CHIUDERE",$M177)&gt;0</formula>
    </cfRule>
    <cfRule type="expression" dxfId="6133" priority="5244">
      <formula>SEARCH("INTERROTTO",$M177)&gt;0</formula>
    </cfRule>
  </conditionalFormatting>
  <conditionalFormatting sqref="G177">
    <cfRule type="expression" dxfId="6132" priority="5227">
      <formula>SEARCH("IN CORSO",$M177)&gt;0</formula>
    </cfRule>
    <cfRule type="expression" dxfId="6131" priority="5228">
      <formula>SEARCH("CHIUSO",$M177)&gt;0</formula>
    </cfRule>
    <cfRule type="expression" dxfId="6130" priority="5229">
      <formula>SEARCH("EMESSO",$M177)&gt;0</formula>
    </cfRule>
    <cfRule type="expression" dxfId="6129" priority="5230">
      <formula>SEARCH("RICHIESTO",$M177)&gt;0</formula>
    </cfRule>
    <cfRule type="expression" dxfId="6128" priority="5231">
      <formula>SEARCH("DA CHIUDERE",$M177)&gt;0</formula>
    </cfRule>
    <cfRule type="expression" dxfId="6127" priority="5232">
      <formula>SEARCH("INTERROTTO",$M177)&gt;0</formula>
    </cfRule>
  </conditionalFormatting>
  <conditionalFormatting sqref="E177">
    <cfRule type="expression" dxfId="6126" priority="5233">
      <formula>SEARCH("IN CORSO",$M177)&gt;0</formula>
    </cfRule>
    <cfRule type="expression" dxfId="6125" priority="5234">
      <formula>SEARCH("CHIUSO",$M177)&gt;0</formula>
    </cfRule>
    <cfRule type="expression" dxfId="6124" priority="5235">
      <formula>SEARCH("EMESSO",$M177)&gt;0</formula>
    </cfRule>
    <cfRule type="expression" dxfId="6123" priority="5236">
      <formula>SEARCH("RICHIESTO",$M177)&gt;0</formula>
    </cfRule>
    <cfRule type="expression" dxfId="6122" priority="5237">
      <formula>SEARCH("DA CHIUDERE",$M177)&gt;0</formula>
    </cfRule>
    <cfRule type="expression" dxfId="6121" priority="5238">
      <formula>SEARCH("INTERROTTO",$M177)&gt;0</formula>
    </cfRule>
  </conditionalFormatting>
  <conditionalFormatting sqref="F177">
    <cfRule type="expression" dxfId="6120" priority="5221">
      <formula>SEARCH("IN CORSO",$M177)&gt;0</formula>
    </cfRule>
    <cfRule type="expression" dxfId="6119" priority="5222">
      <formula>SEARCH("CHIUSO",$M177)&gt;0</formula>
    </cfRule>
    <cfRule type="expression" dxfId="6118" priority="5223">
      <formula>SEARCH("EMESSO",$M177)&gt;0</formula>
    </cfRule>
    <cfRule type="expression" dxfId="6117" priority="5224">
      <formula>SEARCH("RICHIESTO",$M177)&gt;0</formula>
    </cfRule>
    <cfRule type="expression" dxfId="6116" priority="5225">
      <formula>SEARCH("DA CHIUDERE",$M177)&gt;0</formula>
    </cfRule>
    <cfRule type="expression" dxfId="6115" priority="5226">
      <formula>SEARCH("INTERROTTO",$M177)&gt;0</formula>
    </cfRule>
  </conditionalFormatting>
  <conditionalFormatting sqref="M176">
    <cfRule type="expression" dxfId="6114" priority="5215">
      <formula>SEARCH("IN CORSO",$M176)&gt;0</formula>
    </cfRule>
    <cfRule type="expression" dxfId="6113" priority="5216">
      <formula>SEARCH("CHIUSO",$M176)&gt;0</formula>
    </cfRule>
    <cfRule type="expression" dxfId="6112" priority="5217">
      <formula>SEARCH("EMESSO",$M176)&gt;0</formula>
    </cfRule>
    <cfRule type="expression" dxfId="6111" priority="5218">
      <formula>SEARCH("RICHIESTO",$M176)&gt;0</formula>
    </cfRule>
    <cfRule type="expression" dxfId="6110" priority="5219">
      <formula>SEARCH("DA CHIUDERE",$M176)&gt;0</formula>
    </cfRule>
    <cfRule type="expression" dxfId="6109" priority="5220">
      <formula>SEARCH("INTERROTTO",$M176)&gt;0</formula>
    </cfRule>
  </conditionalFormatting>
  <conditionalFormatting sqref="N176:S176">
    <cfRule type="expression" dxfId="6108" priority="5209">
      <formula>SEARCH("IN CORSO",$M176)&gt;0</formula>
    </cfRule>
    <cfRule type="expression" dxfId="6107" priority="5210">
      <formula>SEARCH("CHIUSO",$M176)&gt;0</formula>
    </cfRule>
    <cfRule type="expression" dxfId="6106" priority="5211">
      <formula>SEARCH("EMESSO",$M176)&gt;0</formula>
    </cfRule>
    <cfRule type="expression" dxfId="6105" priority="5212">
      <formula>SEARCH("RICHIESTO",$M176)&gt;0</formula>
    </cfRule>
    <cfRule type="expression" dxfId="6104" priority="5213">
      <formula>SEARCH("DA CHIUDERE",$M176)&gt;0</formula>
    </cfRule>
    <cfRule type="expression" dxfId="6103" priority="5214">
      <formula>SEARCH("INTERROTTO",$M176)&gt;0</formula>
    </cfRule>
  </conditionalFormatting>
  <conditionalFormatting sqref="G176">
    <cfRule type="expression" dxfId="6102" priority="5197">
      <formula>SEARCH("IN CORSO",$M176)&gt;0</formula>
    </cfRule>
    <cfRule type="expression" dxfId="6101" priority="5198">
      <formula>SEARCH("CHIUSO",$M176)&gt;0</formula>
    </cfRule>
    <cfRule type="expression" dxfId="6100" priority="5199">
      <formula>SEARCH("EMESSO",$M176)&gt;0</formula>
    </cfRule>
    <cfRule type="expression" dxfId="6099" priority="5200">
      <formula>SEARCH("RICHIESTO",$M176)&gt;0</formula>
    </cfRule>
    <cfRule type="expression" dxfId="6098" priority="5201">
      <formula>SEARCH("DA CHIUDERE",$M176)&gt;0</formula>
    </cfRule>
    <cfRule type="expression" dxfId="6097" priority="5202">
      <formula>SEARCH("INTERROTTO",$M176)&gt;0</formula>
    </cfRule>
  </conditionalFormatting>
  <conditionalFormatting sqref="E176">
    <cfRule type="expression" dxfId="6096" priority="5203">
      <formula>SEARCH("IN CORSO",$M176)&gt;0</formula>
    </cfRule>
    <cfRule type="expression" dxfId="6095" priority="5204">
      <formula>SEARCH("CHIUSO",$M176)&gt;0</formula>
    </cfRule>
    <cfRule type="expression" dxfId="6094" priority="5205">
      <formula>SEARCH("EMESSO",$M176)&gt;0</formula>
    </cfRule>
    <cfRule type="expression" dxfId="6093" priority="5206">
      <formula>SEARCH("RICHIESTO",$M176)&gt;0</formula>
    </cfRule>
    <cfRule type="expression" dxfId="6092" priority="5207">
      <formula>SEARCH("DA CHIUDERE",$M176)&gt;0</formula>
    </cfRule>
    <cfRule type="expression" dxfId="6091" priority="5208">
      <formula>SEARCH("INTERROTTO",$M176)&gt;0</formula>
    </cfRule>
  </conditionalFormatting>
  <conditionalFormatting sqref="F176">
    <cfRule type="expression" dxfId="6090" priority="5191">
      <formula>SEARCH("IN CORSO",$M176)&gt;0</formula>
    </cfRule>
    <cfRule type="expression" dxfId="6089" priority="5192">
      <formula>SEARCH("CHIUSO",$M176)&gt;0</formula>
    </cfRule>
    <cfRule type="expression" dxfId="6088" priority="5193">
      <formula>SEARCH("EMESSO",$M176)&gt;0</formula>
    </cfRule>
    <cfRule type="expression" dxfId="6087" priority="5194">
      <formula>SEARCH("RICHIESTO",$M176)&gt;0</formula>
    </cfRule>
    <cfRule type="expression" dxfId="6086" priority="5195">
      <formula>SEARCH("DA CHIUDERE",$M176)&gt;0</formula>
    </cfRule>
    <cfRule type="expression" dxfId="6085" priority="5196">
      <formula>SEARCH("INTERROTTO",$M176)&gt;0</formula>
    </cfRule>
  </conditionalFormatting>
  <conditionalFormatting sqref="M175">
    <cfRule type="expression" dxfId="6084" priority="5185">
      <formula>SEARCH("IN CORSO",$M175)&gt;0</formula>
    </cfRule>
    <cfRule type="expression" dxfId="6083" priority="5186">
      <formula>SEARCH("CHIUSO",$M175)&gt;0</formula>
    </cfRule>
    <cfRule type="expression" dxfId="6082" priority="5187">
      <formula>SEARCH("EMESSO",$M175)&gt;0</formula>
    </cfRule>
    <cfRule type="expression" dxfId="6081" priority="5188">
      <formula>SEARCH("RICHIESTO",$M175)&gt;0</formula>
    </cfRule>
    <cfRule type="expression" dxfId="6080" priority="5189">
      <formula>SEARCH("DA CHIUDERE",$M175)&gt;0</formula>
    </cfRule>
    <cfRule type="expression" dxfId="6079" priority="5190">
      <formula>SEARCH("INTERROTTO",$M175)&gt;0</formula>
    </cfRule>
  </conditionalFormatting>
  <conditionalFormatting sqref="N175:S175">
    <cfRule type="expression" dxfId="6078" priority="5179">
      <formula>SEARCH("IN CORSO",$M175)&gt;0</formula>
    </cfRule>
    <cfRule type="expression" dxfId="6077" priority="5180">
      <formula>SEARCH("CHIUSO",$M175)&gt;0</formula>
    </cfRule>
    <cfRule type="expression" dxfId="6076" priority="5181">
      <formula>SEARCH("EMESSO",$M175)&gt;0</formula>
    </cfRule>
    <cfRule type="expression" dxfId="6075" priority="5182">
      <formula>SEARCH("RICHIESTO",$M175)&gt;0</formula>
    </cfRule>
    <cfRule type="expression" dxfId="6074" priority="5183">
      <formula>SEARCH("DA CHIUDERE",$M175)&gt;0</formula>
    </cfRule>
    <cfRule type="expression" dxfId="6073" priority="5184">
      <formula>SEARCH("INTERROTTO",$M175)&gt;0</formula>
    </cfRule>
  </conditionalFormatting>
  <conditionalFormatting sqref="G175">
    <cfRule type="expression" dxfId="6072" priority="5167">
      <formula>SEARCH("IN CORSO",$M175)&gt;0</formula>
    </cfRule>
    <cfRule type="expression" dxfId="6071" priority="5168">
      <formula>SEARCH("CHIUSO",$M175)&gt;0</formula>
    </cfRule>
    <cfRule type="expression" dxfId="6070" priority="5169">
      <formula>SEARCH("EMESSO",$M175)&gt;0</formula>
    </cfRule>
    <cfRule type="expression" dxfId="6069" priority="5170">
      <formula>SEARCH("RICHIESTO",$M175)&gt;0</formula>
    </cfRule>
    <cfRule type="expression" dxfId="6068" priority="5171">
      <formula>SEARCH("DA CHIUDERE",$M175)&gt;0</formula>
    </cfRule>
    <cfRule type="expression" dxfId="6067" priority="5172">
      <formula>SEARCH("INTERROTTO",$M175)&gt;0</formula>
    </cfRule>
  </conditionalFormatting>
  <conditionalFormatting sqref="E175">
    <cfRule type="expression" dxfId="6066" priority="5173">
      <formula>SEARCH("IN CORSO",$M175)&gt;0</formula>
    </cfRule>
    <cfRule type="expression" dxfId="6065" priority="5174">
      <formula>SEARCH("CHIUSO",$M175)&gt;0</formula>
    </cfRule>
    <cfRule type="expression" dxfId="6064" priority="5175">
      <formula>SEARCH("EMESSO",$M175)&gt;0</formula>
    </cfRule>
    <cfRule type="expression" dxfId="6063" priority="5176">
      <formula>SEARCH("RICHIESTO",$M175)&gt;0</formula>
    </cfRule>
    <cfRule type="expression" dxfId="6062" priority="5177">
      <formula>SEARCH("DA CHIUDERE",$M175)&gt;0</formula>
    </cfRule>
    <cfRule type="expression" dxfId="6061" priority="5178">
      <formula>SEARCH("INTERROTTO",$M175)&gt;0</formula>
    </cfRule>
  </conditionalFormatting>
  <conditionalFormatting sqref="F175">
    <cfRule type="expression" dxfId="6060" priority="5161">
      <formula>SEARCH("IN CORSO",$M175)&gt;0</formula>
    </cfRule>
    <cfRule type="expression" dxfId="6059" priority="5162">
      <formula>SEARCH("CHIUSO",$M175)&gt;0</formula>
    </cfRule>
    <cfRule type="expression" dxfId="6058" priority="5163">
      <formula>SEARCH("EMESSO",$M175)&gt;0</formula>
    </cfRule>
    <cfRule type="expression" dxfId="6057" priority="5164">
      <formula>SEARCH("RICHIESTO",$M175)&gt;0</formula>
    </cfRule>
    <cfRule type="expression" dxfId="6056" priority="5165">
      <formula>SEARCH("DA CHIUDERE",$M175)&gt;0</formula>
    </cfRule>
    <cfRule type="expression" dxfId="6055" priority="5166">
      <formula>SEARCH("INTERROTTO",$M175)&gt;0</formula>
    </cfRule>
  </conditionalFormatting>
  <conditionalFormatting sqref="M174">
    <cfRule type="expression" dxfId="6054" priority="5155">
      <formula>SEARCH("IN CORSO",$M174)&gt;0</formula>
    </cfRule>
    <cfRule type="expression" dxfId="6053" priority="5156">
      <formula>SEARCH("CHIUSO",$M174)&gt;0</formula>
    </cfRule>
    <cfRule type="expression" dxfId="6052" priority="5157">
      <formula>SEARCH("EMESSO",$M174)&gt;0</formula>
    </cfRule>
    <cfRule type="expression" dxfId="6051" priority="5158">
      <formula>SEARCH("RICHIESTO",$M174)&gt;0</formula>
    </cfRule>
    <cfRule type="expression" dxfId="6050" priority="5159">
      <formula>SEARCH("DA CHIUDERE",$M174)&gt;0</formula>
    </cfRule>
    <cfRule type="expression" dxfId="6049" priority="5160">
      <formula>SEARCH("INTERROTTO",$M174)&gt;0</formula>
    </cfRule>
  </conditionalFormatting>
  <conditionalFormatting sqref="N174:S174">
    <cfRule type="expression" dxfId="6048" priority="5149">
      <formula>SEARCH("IN CORSO",$M174)&gt;0</formula>
    </cfRule>
    <cfRule type="expression" dxfId="6047" priority="5150">
      <formula>SEARCH("CHIUSO",$M174)&gt;0</formula>
    </cfRule>
    <cfRule type="expression" dxfId="6046" priority="5151">
      <formula>SEARCH("EMESSO",$M174)&gt;0</formula>
    </cfRule>
    <cfRule type="expression" dxfId="6045" priority="5152">
      <formula>SEARCH("RICHIESTO",$M174)&gt;0</formula>
    </cfRule>
    <cfRule type="expression" dxfId="6044" priority="5153">
      <formula>SEARCH("DA CHIUDERE",$M174)&gt;0</formula>
    </cfRule>
    <cfRule type="expression" dxfId="6043" priority="5154">
      <formula>SEARCH("INTERROTTO",$M174)&gt;0</formula>
    </cfRule>
  </conditionalFormatting>
  <conditionalFormatting sqref="G174">
    <cfRule type="expression" dxfId="6042" priority="5137">
      <formula>SEARCH("IN CORSO",$M174)&gt;0</formula>
    </cfRule>
    <cfRule type="expression" dxfId="6041" priority="5138">
      <formula>SEARCH("CHIUSO",$M174)&gt;0</formula>
    </cfRule>
    <cfRule type="expression" dxfId="6040" priority="5139">
      <formula>SEARCH("EMESSO",$M174)&gt;0</formula>
    </cfRule>
    <cfRule type="expression" dxfId="6039" priority="5140">
      <formula>SEARCH("RICHIESTO",$M174)&gt;0</formula>
    </cfRule>
    <cfRule type="expression" dxfId="6038" priority="5141">
      <formula>SEARCH("DA CHIUDERE",$M174)&gt;0</formula>
    </cfRule>
    <cfRule type="expression" dxfId="6037" priority="5142">
      <formula>SEARCH("INTERROTTO",$M174)&gt;0</formula>
    </cfRule>
  </conditionalFormatting>
  <conditionalFormatting sqref="E174">
    <cfRule type="expression" dxfId="6036" priority="5143">
      <formula>SEARCH("IN CORSO",$M174)&gt;0</formula>
    </cfRule>
    <cfRule type="expression" dxfId="6035" priority="5144">
      <formula>SEARCH("CHIUSO",$M174)&gt;0</formula>
    </cfRule>
    <cfRule type="expression" dxfId="6034" priority="5145">
      <formula>SEARCH("EMESSO",$M174)&gt;0</formula>
    </cfRule>
    <cfRule type="expression" dxfId="6033" priority="5146">
      <formula>SEARCH("RICHIESTO",$M174)&gt;0</formula>
    </cfRule>
    <cfRule type="expression" dxfId="6032" priority="5147">
      <formula>SEARCH("DA CHIUDERE",$M174)&gt;0</formula>
    </cfRule>
    <cfRule type="expression" dxfId="6031" priority="5148">
      <formula>SEARCH("INTERROTTO",$M174)&gt;0</formula>
    </cfRule>
  </conditionalFormatting>
  <conditionalFormatting sqref="F174">
    <cfRule type="expression" dxfId="6030" priority="5131">
      <formula>SEARCH("IN CORSO",$M174)&gt;0</formula>
    </cfRule>
    <cfRule type="expression" dxfId="6029" priority="5132">
      <formula>SEARCH("CHIUSO",$M174)&gt;0</formula>
    </cfRule>
    <cfRule type="expression" dxfId="6028" priority="5133">
      <formula>SEARCH("EMESSO",$M174)&gt;0</formula>
    </cfRule>
    <cfRule type="expression" dxfId="6027" priority="5134">
      <formula>SEARCH("RICHIESTO",$M174)&gt;0</formula>
    </cfRule>
    <cfRule type="expression" dxfId="6026" priority="5135">
      <formula>SEARCH("DA CHIUDERE",$M174)&gt;0</formula>
    </cfRule>
    <cfRule type="expression" dxfId="6025" priority="5136">
      <formula>SEARCH("INTERROTTO",$M174)&gt;0</formula>
    </cfRule>
  </conditionalFormatting>
  <conditionalFormatting sqref="M173">
    <cfRule type="expression" dxfId="6024" priority="5125">
      <formula>SEARCH("IN CORSO",$M173)&gt;0</formula>
    </cfRule>
    <cfRule type="expression" dxfId="6023" priority="5126">
      <formula>SEARCH("CHIUSO",$M173)&gt;0</formula>
    </cfRule>
    <cfRule type="expression" dxfId="6022" priority="5127">
      <formula>SEARCH("EMESSO",$M173)&gt;0</formula>
    </cfRule>
    <cfRule type="expression" dxfId="6021" priority="5128">
      <formula>SEARCH("RICHIESTO",$M173)&gt;0</formula>
    </cfRule>
    <cfRule type="expression" dxfId="6020" priority="5129">
      <formula>SEARCH("DA CHIUDERE",$M173)&gt;0</formula>
    </cfRule>
    <cfRule type="expression" dxfId="6019" priority="5130">
      <formula>SEARCH("INTERROTTO",$M173)&gt;0</formula>
    </cfRule>
  </conditionalFormatting>
  <conditionalFormatting sqref="N173:S173">
    <cfRule type="expression" dxfId="6018" priority="5119">
      <formula>SEARCH("IN CORSO",$M173)&gt;0</formula>
    </cfRule>
    <cfRule type="expression" dxfId="6017" priority="5120">
      <formula>SEARCH("CHIUSO",$M173)&gt;0</formula>
    </cfRule>
    <cfRule type="expression" dxfId="6016" priority="5121">
      <formula>SEARCH("EMESSO",$M173)&gt;0</formula>
    </cfRule>
    <cfRule type="expression" dxfId="6015" priority="5122">
      <formula>SEARCH("RICHIESTO",$M173)&gt;0</formula>
    </cfRule>
    <cfRule type="expression" dxfId="6014" priority="5123">
      <formula>SEARCH("DA CHIUDERE",$M173)&gt;0</formula>
    </cfRule>
    <cfRule type="expression" dxfId="6013" priority="5124">
      <formula>SEARCH("INTERROTTO",$M173)&gt;0</formula>
    </cfRule>
  </conditionalFormatting>
  <conditionalFormatting sqref="G173">
    <cfRule type="expression" dxfId="6012" priority="5107">
      <formula>SEARCH("IN CORSO",$M173)&gt;0</formula>
    </cfRule>
    <cfRule type="expression" dxfId="6011" priority="5108">
      <formula>SEARCH("CHIUSO",$M173)&gt;0</formula>
    </cfRule>
    <cfRule type="expression" dxfId="6010" priority="5109">
      <formula>SEARCH("EMESSO",$M173)&gt;0</formula>
    </cfRule>
    <cfRule type="expression" dxfId="6009" priority="5110">
      <formula>SEARCH("RICHIESTO",$M173)&gt;0</formula>
    </cfRule>
    <cfRule type="expression" dxfId="6008" priority="5111">
      <formula>SEARCH("DA CHIUDERE",$M173)&gt;0</formula>
    </cfRule>
    <cfRule type="expression" dxfId="6007" priority="5112">
      <formula>SEARCH("INTERROTTO",$M173)&gt;0</formula>
    </cfRule>
  </conditionalFormatting>
  <conditionalFormatting sqref="E173">
    <cfRule type="expression" dxfId="6006" priority="5113">
      <formula>SEARCH("IN CORSO",$M173)&gt;0</formula>
    </cfRule>
    <cfRule type="expression" dxfId="6005" priority="5114">
      <formula>SEARCH("CHIUSO",$M173)&gt;0</formula>
    </cfRule>
    <cfRule type="expression" dxfId="6004" priority="5115">
      <formula>SEARCH("EMESSO",$M173)&gt;0</formula>
    </cfRule>
    <cfRule type="expression" dxfId="6003" priority="5116">
      <formula>SEARCH("RICHIESTO",$M173)&gt;0</formula>
    </cfRule>
    <cfRule type="expression" dxfId="6002" priority="5117">
      <formula>SEARCH("DA CHIUDERE",$M173)&gt;0</formula>
    </cfRule>
    <cfRule type="expression" dxfId="6001" priority="5118">
      <formula>SEARCH("INTERROTTO",$M173)&gt;0</formula>
    </cfRule>
  </conditionalFormatting>
  <conditionalFormatting sqref="F173">
    <cfRule type="expression" dxfId="6000" priority="5101">
      <formula>SEARCH("IN CORSO",$M173)&gt;0</formula>
    </cfRule>
    <cfRule type="expression" dxfId="5999" priority="5102">
      <formula>SEARCH("CHIUSO",$M173)&gt;0</formula>
    </cfRule>
    <cfRule type="expression" dxfId="5998" priority="5103">
      <formula>SEARCH("EMESSO",$M173)&gt;0</formula>
    </cfRule>
    <cfRule type="expression" dxfId="5997" priority="5104">
      <formula>SEARCH("RICHIESTO",$M173)&gt;0</formula>
    </cfRule>
    <cfRule type="expression" dxfId="5996" priority="5105">
      <formula>SEARCH("DA CHIUDERE",$M173)&gt;0</formula>
    </cfRule>
    <cfRule type="expression" dxfId="5995" priority="5106">
      <formula>SEARCH("INTERROTTO",$M173)&gt;0</formula>
    </cfRule>
  </conditionalFormatting>
  <conditionalFormatting sqref="M172">
    <cfRule type="expression" dxfId="5994" priority="5095">
      <formula>SEARCH("IN CORSO",$M172)&gt;0</formula>
    </cfRule>
    <cfRule type="expression" dxfId="5993" priority="5096">
      <formula>SEARCH("CHIUSO",$M172)&gt;0</formula>
    </cfRule>
    <cfRule type="expression" dxfId="5992" priority="5097">
      <formula>SEARCH("EMESSO",$M172)&gt;0</formula>
    </cfRule>
    <cfRule type="expression" dxfId="5991" priority="5098">
      <formula>SEARCH("RICHIESTO",$M172)&gt;0</formula>
    </cfRule>
    <cfRule type="expression" dxfId="5990" priority="5099">
      <formula>SEARCH("DA CHIUDERE",$M172)&gt;0</formula>
    </cfRule>
    <cfRule type="expression" dxfId="5989" priority="5100">
      <formula>SEARCH("INTERROTTO",$M172)&gt;0</formula>
    </cfRule>
  </conditionalFormatting>
  <conditionalFormatting sqref="N172:S172">
    <cfRule type="expression" dxfId="5988" priority="5089">
      <formula>SEARCH("IN CORSO",$M172)&gt;0</formula>
    </cfRule>
    <cfRule type="expression" dxfId="5987" priority="5090">
      <formula>SEARCH("CHIUSO",$M172)&gt;0</formula>
    </cfRule>
    <cfRule type="expression" dxfId="5986" priority="5091">
      <formula>SEARCH("EMESSO",$M172)&gt;0</formula>
    </cfRule>
    <cfRule type="expression" dxfId="5985" priority="5092">
      <formula>SEARCH("RICHIESTO",$M172)&gt;0</formula>
    </cfRule>
    <cfRule type="expression" dxfId="5984" priority="5093">
      <formula>SEARCH("DA CHIUDERE",$M172)&gt;0</formula>
    </cfRule>
    <cfRule type="expression" dxfId="5983" priority="5094">
      <formula>SEARCH("INTERROTTO",$M172)&gt;0</formula>
    </cfRule>
  </conditionalFormatting>
  <conditionalFormatting sqref="G172">
    <cfRule type="expression" dxfId="5982" priority="5077">
      <formula>SEARCH("IN CORSO",$M172)&gt;0</formula>
    </cfRule>
    <cfRule type="expression" dxfId="5981" priority="5078">
      <formula>SEARCH("CHIUSO",$M172)&gt;0</formula>
    </cfRule>
    <cfRule type="expression" dxfId="5980" priority="5079">
      <formula>SEARCH("EMESSO",$M172)&gt;0</formula>
    </cfRule>
    <cfRule type="expression" dxfId="5979" priority="5080">
      <formula>SEARCH("RICHIESTO",$M172)&gt;0</formula>
    </cfRule>
    <cfRule type="expression" dxfId="5978" priority="5081">
      <formula>SEARCH("DA CHIUDERE",$M172)&gt;0</formula>
    </cfRule>
    <cfRule type="expression" dxfId="5977" priority="5082">
      <formula>SEARCH("INTERROTTO",$M172)&gt;0</formula>
    </cfRule>
  </conditionalFormatting>
  <conditionalFormatting sqref="E172">
    <cfRule type="expression" dxfId="5976" priority="5083">
      <formula>SEARCH("IN CORSO",$M172)&gt;0</formula>
    </cfRule>
    <cfRule type="expression" dxfId="5975" priority="5084">
      <formula>SEARCH("CHIUSO",$M172)&gt;0</formula>
    </cfRule>
    <cfRule type="expression" dxfId="5974" priority="5085">
      <formula>SEARCH("EMESSO",$M172)&gt;0</formula>
    </cfRule>
    <cfRule type="expression" dxfId="5973" priority="5086">
      <formula>SEARCH("RICHIESTO",$M172)&gt;0</formula>
    </cfRule>
    <cfRule type="expression" dxfId="5972" priority="5087">
      <formula>SEARCH("DA CHIUDERE",$M172)&gt;0</formula>
    </cfRule>
    <cfRule type="expression" dxfId="5971" priority="5088">
      <formula>SEARCH("INTERROTTO",$M172)&gt;0</formula>
    </cfRule>
  </conditionalFormatting>
  <conditionalFormatting sqref="F172">
    <cfRule type="expression" dxfId="5970" priority="5071">
      <formula>SEARCH("IN CORSO",$M172)&gt;0</formula>
    </cfRule>
    <cfRule type="expression" dxfId="5969" priority="5072">
      <formula>SEARCH("CHIUSO",$M172)&gt;0</formula>
    </cfRule>
    <cfRule type="expression" dxfId="5968" priority="5073">
      <formula>SEARCH("EMESSO",$M172)&gt;0</formula>
    </cfRule>
    <cfRule type="expression" dxfId="5967" priority="5074">
      <formula>SEARCH("RICHIESTO",$M172)&gt;0</formula>
    </cfRule>
    <cfRule type="expression" dxfId="5966" priority="5075">
      <formula>SEARCH("DA CHIUDERE",$M172)&gt;0</formula>
    </cfRule>
    <cfRule type="expression" dxfId="5965" priority="5076">
      <formula>SEARCH("INTERROTTO",$M172)&gt;0</formula>
    </cfRule>
  </conditionalFormatting>
  <conditionalFormatting sqref="M171">
    <cfRule type="expression" dxfId="5964" priority="5065">
      <formula>SEARCH("IN CORSO",$M171)&gt;0</formula>
    </cfRule>
    <cfRule type="expression" dxfId="5963" priority="5066">
      <formula>SEARCH("CHIUSO",$M171)&gt;0</formula>
    </cfRule>
    <cfRule type="expression" dxfId="5962" priority="5067">
      <formula>SEARCH("EMESSO",$M171)&gt;0</formula>
    </cfRule>
    <cfRule type="expression" dxfId="5961" priority="5068">
      <formula>SEARCH("RICHIESTO",$M171)&gt;0</formula>
    </cfRule>
    <cfRule type="expression" dxfId="5960" priority="5069">
      <formula>SEARCH("DA CHIUDERE",$M171)&gt;0</formula>
    </cfRule>
    <cfRule type="expression" dxfId="5959" priority="5070">
      <formula>SEARCH("INTERROTTO",$M171)&gt;0</formula>
    </cfRule>
  </conditionalFormatting>
  <conditionalFormatting sqref="N171:S171">
    <cfRule type="expression" dxfId="5958" priority="5059">
      <formula>SEARCH("IN CORSO",$M171)&gt;0</formula>
    </cfRule>
    <cfRule type="expression" dxfId="5957" priority="5060">
      <formula>SEARCH("CHIUSO",$M171)&gt;0</formula>
    </cfRule>
    <cfRule type="expression" dxfId="5956" priority="5061">
      <formula>SEARCH("EMESSO",$M171)&gt;0</formula>
    </cfRule>
    <cfRule type="expression" dxfId="5955" priority="5062">
      <formula>SEARCH("RICHIESTO",$M171)&gt;0</formula>
    </cfRule>
    <cfRule type="expression" dxfId="5954" priority="5063">
      <formula>SEARCH("DA CHIUDERE",$M171)&gt;0</formula>
    </cfRule>
    <cfRule type="expression" dxfId="5953" priority="5064">
      <formula>SEARCH("INTERROTTO",$M171)&gt;0</formula>
    </cfRule>
  </conditionalFormatting>
  <conditionalFormatting sqref="G171">
    <cfRule type="expression" dxfId="5952" priority="5047">
      <formula>SEARCH("IN CORSO",$M171)&gt;0</formula>
    </cfRule>
    <cfRule type="expression" dxfId="5951" priority="5048">
      <formula>SEARCH("CHIUSO",$M171)&gt;0</formula>
    </cfRule>
    <cfRule type="expression" dxfId="5950" priority="5049">
      <formula>SEARCH("EMESSO",$M171)&gt;0</formula>
    </cfRule>
    <cfRule type="expression" dxfId="5949" priority="5050">
      <formula>SEARCH("RICHIESTO",$M171)&gt;0</formula>
    </cfRule>
    <cfRule type="expression" dxfId="5948" priority="5051">
      <formula>SEARCH("DA CHIUDERE",$M171)&gt;0</formula>
    </cfRule>
    <cfRule type="expression" dxfId="5947" priority="5052">
      <formula>SEARCH("INTERROTTO",$M171)&gt;0</formula>
    </cfRule>
  </conditionalFormatting>
  <conditionalFormatting sqref="E171">
    <cfRule type="expression" dxfId="5946" priority="5053">
      <formula>SEARCH("IN CORSO",$M171)&gt;0</formula>
    </cfRule>
    <cfRule type="expression" dxfId="5945" priority="5054">
      <formula>SEARCH("CHIUSO",$M171)&gt;0</formula>
    </cfRule>
    <cfRule type="expression" dxfId="5944" priority="5055">
      <formula>SEARCH("EMESSO",$M171)&gt;0</formula>
    </cfRule>
    <cfRule type="expression" dxfId="5943" priority="5056">
      <formula>SEARCH("RICHIESTO",$M171)&gt;0</formula>
    </cfRule>
    <cfRule type="expression" dxfId="5942" priority="5057">
      <formula>SEARCH("DA CHIUDERE",$M171)&gt;0</formula>
    </cfRule>
    <cfRule type="expression" dxfId="5941" priority="5058">
      <formula>SEARCH("INTERROTTO",$M171)&gt;0</formula>
    </cfRule>
  </conditionalFormatting>
  <conditionalFormatting sqref="F171">
    <cfRule type="expression" dxfId="5940" priority="5041">
      <formula>SEARCH("IN CORSO",$M171)&gt;0</formula>
    </cfRule>
    <cfRule type="expression" dxfId="5939" priority="5042">
      <formula>SEARCH("CHIUSO",$M171)&gt;0</formula>
    </cfRule>
    <cfRule type="expression" dxfId="5938" priority="5043">
      <formula>SEARCH("EMESSO",$M171)&gt;0</formula>
    </cfRule>
    <cfRule type="expression" dxfId="5937" priority="5044">
      <formula>SEARCH("RICHIESTO",$M171)&gt;0</formula>
    </cfRule>
    <cfRule type="expression" dxfId="5936" priority="5045">
      <formula>SEARCH("DA CHIUDERE",$M171)&gt;0</formula>
    </cfRule>
    <cfRule type="expression" dxfId="5935" priority="5046">
      <formula>SEARCH("INTERROTTO",$M171)&gt;0</formula>
    </cfRule>
  </conditionalFormatting>
  <conditionalFormatting sqref="M170">
    <cfRule type="expression" dxfId="5934" priority="5035">
      <formula>SEARCH("IN CORSO",$M170)&gt;0</formula>
    </cfRule>
    <cfRule type="expression" dxfId="5933" priority="5036">
      <formula>SEARCH("CHIUSO",$M170)&gt;0</formula>
    </cfRule>
    <cfRule type="expression" dxfId="5932" priority="5037">
      <formula>SEARCH("EMESSO",$M170)&gt;0</formula>
    </cfRule>
    <cfRule type="expression" dxfId="5931" priority="5038">
      <formula>SEARCH("RICHIESTO",$M170)&gt;0</formula>
    </cfRule>
    <cfRule type="expression" dxfId="5930" priority="5039">
      <formula>SEARCH("DA CHIUDERE",$M170)&gt;0</formula>
    </cfRule>
    <cfRule type="expression" dxfId="5929" priority="5040">
      <formula>SEARCH("INTERROTTO",$M170)&gt;0</formula>
    </cfRule>
  </conditionalFormatting>
  <conditionalFormatting sqref="N170:S170">
    <cfRule type="expression" dxfId="5928" priority="5029">
      <formula>SEARCH("IN CORSO",$M170)&gt;0</formula>
    </cfRule>
    <cfRule type="expression" dxfId="5927" priority="5030">
      <formula>SEARCH("CHIUSO",$M170)&gt;0</formula>
    </cfRule>
    <cfRule type="expression" dxfId="5926" priority="5031">
      <formula>SEARCH("EMESSO",$M170)&gt;0</formula>
    </cfRule>
    <cfRule type="expression" dxfId="5925" priority="5032">
      <formula>SEARCH("RICHIESTO",$M170)&gt;0</formula>
    </cfRule>
    <cfRule type="expression" dxfId="5924" priority="5033">
      <formula>SEARCH("DA CHIUDERE",$M170)&gt;0</formula>
    </cfRule>
    <cfRule type="expression" dxfId="5923" priority="5034">
      <formula>SEARCH("INTERROTTO",$M170)&gt;0</formula>
    </cfRule>
  </conditionalFormatting>
  <conditionalFormatting sqref="G170">
    <cfRule type="expression" dxfId="5922" priority="5017">
      <formula>SEARCH("IN CORSO",$M170)&gt;0</formula>
    </cfRule>
    <cfRule type="expression" dxfId="5921" priority="5018">
      <formula>SEARCH("CHIUSO",$M170)&gt;0</formula>
    </cfRule>
    <cfRule type="expression" dxfId="5920" priority="5019">
      <formula>SEARCH("EMESSO",$M170)&gt;0</formula>
    </cfRule>
    <cfRule type="expression" dxfId="5919" priority="5020">
      <formula>SEARCH("RICHIESTO",$M170)&gt;0</formula>
    </cfRule>
    <cfRule type="expression" dxfId="5918" priority="5021">
      <formula>SEARCH("DA CHIUDERE",$M170)&gt;0</formula>
    </cfRule>
    <cfRule type="expression" dxfId="5917" priority="5022">
      <formula>SEARCH("INTERROTTO",$M170)&gt;0</formula>
    </cfRule>
  </conditionalFormatting>
  <conditionalFormatting sqref="E170">
    <cfRule type="expression" dxfId="5916" priority="5023">
      <formula>SEARCH("IN CORSO",$M170)&gt;0</formula>
    </cfRule>
    <cfRule type="expression" dxfId="5915" priority="5024">
      <formula>SEARCH("CHIUSO",$M170)&gt;0</formula>
    </cfRule>
    <cfRule type="expression" dxfId="5914" priority="5025">
      <formula>SEARCH("EMESSO",$M170)&gt;0</formula>
    </cfRule>
    <cfRule type="expression" dxfId="5913" priority="5026">
      <formula>SEARCH("RICHIESTO",$M170)&gt;0</formula>
    </cfRule>
    <cfRule type="expression" dxfId="5912" priority="5027">
      <formula>SEARCH("DA CHIUDERE",$M170)&gt;0</formula>
    </cfRule>
    <cfRule type="expression" dxfId="5911" priority="5028">
      <formula>SEARCH("INTERROTTO",$M170)&gt;0</formula>
    </cfRule>
  </conditionalFormatting>
  <conditionalFormatting sqref="F170">
    <cfRule type="expression" dxfId="5910" priority="5011">
      <formula>SEARCH("IN CORSO",$M170)&gt;0</formula>
    </cfRule>
    <cfRule type="expression" dxfId="5909" priority="5012">
      <formula>SEARCH("CHIUSO",$M170)&gt;0</formula>
    </cfRule>
    <cfRule type="expression" dxfId="5908" priority="5013">
      <formula>SEARCH("EMESSO",$M170)&gt;0</formula>
    </cfRule>
    <cfRule type="expression" dxfId="5907" priority="5014">
      <formula>SEARCH("RICHIESTO",$M170)&gt;0</formula>
    </cfRule>
    <cfRule type="expression" dxfId="5906" priority="5015">
      <formula>SEARCH("DA CHIUDERE",$M170)&gt;0</formula>
    </cfRule>
    <cfRule type="expression" dxfId="5905" priority="5016">
      <formula>SEARCH("INTERROTTO",$M170)&gt;0</formula>
    </cfRule>
  </conditionalFormatting>
  <conditionalFormatting sqref="M169">
    <cfRule type="expression" dxfId="5904" priority="5005">
      <formula>SEARCH("IN CORSO",$M169)&gt;0</formula>
    </cfRule>
    <cfRule type="expression" dxfId="5903" priority="5006">
      <formula>SEARCH("CHIUSO",$M169)&gt;0</formula>
    </cfRule>
    <cfRule type="expression" dxfId="5902" priority="5007">
      <formula>SEARCH("EMESSO",$M169)&gt;0</formula>
    </cfRule>
    <cfRule type="expression" dxfId="5901" priority="5008">
      <formula>SEARCH("RICHIESTO",$M169)&gt;0</formula>
    </cfRule>
    <cfRule type="expression" dxfId="5900" priority="5009">
      <formula>SEARCH("DA CHIUDERE",$M169)&gt;0</formula>
    </cfRule>
    <cfRule type="expression" dxfId="5899" priority="5010">
      <formula>SEARCH("INTERROTTO",$M169)&gt;0</formula>
    </cfRule>
  </conditionalFormatting>
  <conditionalFormatting sqref="N169:S169">
    <cfRule type="expression" dxfId="5898" priority="4999">
      <formula>SEARCH("IN CORSO",$M169)&gt;0</formula>
    </cfRule>
    <cfRule type="expression" dxfId="5897" priority="5000">
      <formula>SEARCH("CHIUSO",$M169)&gt;0</formula>
    </cfRule>
    <cfRule type="expression" dxfId="5896" priority="5001">
      <formula>SEARCH("EMESSO",$M169)&gt;0</formula>
    </cfRule>
    <cfRule type="expression" dxfId="5895" priority="5002">
      <formula>SEARCH("RICHIESTO",$M169)&gt;0</formula>
    </cfRule>
    <cfRule type="expression" dxfId="5894" priority="5003">
      <formula>SEARCH("DA CHIUDERE",$M169)&gt;0</formula>
    </cfRule>
    <cfRule type="expression" dxfId="5893" priority="5004">
      <formula>SEARCH("INTERROTTO",$M169)&gt;0</formula>
    </cfRule>
  </conditionalFormatting>
  <conditionalFormatting sqref="G169">
    <cfRule type="expression" dxfId="5892" priority="4987">
      <formula>SEARCH("IN CORSO",$M169)&gt;0</formula>
    </cfRule>
    <cfRule type="expression" dxfId="5891" priority="4988">
      <formula>SEARCH("CHIUSO",$M169)&gt;0</formula>
    </cfRule>
    <cfRule type="expression" dxfId="5890" priority="4989">
      <formula>SEARCH("EMESSO",$M169)&gt;0</formula>
    </cfRule>
    <cfRule type="expression" dxfId="5889" priority="4990">
      <formula>SEARCH("RICHIESTO",$M169)&gt;0</formula>
    </cfRule>
    <cfRule type="expression" dxfId="5888" priority="4991">
      <formula>SEARCH("DA CHIUDERE",$M169)&gt;0</formula>
    </cfRule>
    <cfRule type="expression" dxfId="5887" priority="4992">
      <formula>SEARCH("INTERROTTO",$M169)&gt;0</formula>
    </cfRule>
  </conditionalFormatting>
  <conditionalFormatting sqref="E169">
    <cfRule type="expression" dxfId="5886" priority="4993">
      <formula>SEARCH("IN CORSO",$M169)&gt;0</formula>
    </cfRule>
    <cfRule type="expression" dxfId="5885" priority="4994">
      <formula>SEARCH("CHIUSO",$M169)&gt;0</formula>
    </cfRule>
    <cfRule type="expression" dxfId="5884" priority="4995">
      <formula>SEARCH("EMESSO",$M169)&gt;0</formula>
    </cfRule>
    <cfRule type="expression" dxfId="5883" priority="4996">
      <formula>SEARCH("RICHIESTO",$M169)&gt;0</formula>
    </cfRule>
    <cfRule type="expression" dxfId="5882" priority="4997">
      <formula>SEARCH("DA CHIUDERE",$M169)&gt;0</formula>
    </cfRule>
    <cfRule type="expression" dxfId="5881" priority="4998">
      <formula>SEARCH("INTERROTTO",$M169)&gt;0</formula>
    </cfRule>
  </conditionalFormatting>
  <conditionalFormatting sqref="F169">
    <cfRule type="expression" dxfId="5880" priority="4981">
      <formula>SEARCH("IN CORSO",$M169)&gt;0</formula>
    </cfRule>
    <cfRule type="expression" dxfId="5879" priority="4982">
      <formula>SEARCH("CHIUSO",$M169)&gt;0</formula>
    </cfRule>
    <cfRule type="expression" dxfId="5878" priority="4983">
      <formula>SEARCH("EMESSO",$M169)&gt;0</formula>
    </cfRule>
    <cfRule type="expression" dxfId="5877" priority="4984">
      <formula>SEARCH("RICHIESTO",$M169)&gt;0</formula>
    </cfRule>
    <cfRule type="expression" dxfId="5876" priority="4985">
      <formula>SEARCH("DA CHIUDERE",$M169)&gt;0</formula>
    </cfRule>
    <cfRule type="expression" dxfId="5875" priority="4986">
      <formula>SEARCH("INTERROTTO",$M169)&gt;0</formula>
    </cfRule>
  </conditionalFormatting>
  <conditionalFormatting sqref="M168">
    <cfRule type="expression" dxfId="5874" priority="4975">
      <formula>SEARCH("IN CORSO",$M168)&gt;0</formula>
    </cfRule>
    <cfRule type="expression" dxfId="5873" priority="4976">
      <formula>SEARCH("CHIUSO",$M168)&gt;0</formula>
    </cfRule>
    <cfRule type="expression" dxfId="5872" priority="4977">
      <formula>SEARCH("EMESSO",$M168)&gt;0</formula>
    </cfRule>
    <cfRule type="expression" dxfId="5871" priority="4978">
      <formula>SEARCH("RICHIESTO",$M168)&gt;0</formula>
    </cfRule>
    <cfRule type="expression" dxfId="5870" priority="4979">
      <formula>SEARCH("DA CHIUDERE",$M168)&gt;0</formula>
    </cfRule>
    <cfRule type="expression" dxfId="5869" priority="4980">
      <formula>SEARCH("INTERROTTO",$M168)&gt;0</formula>
    </cfRule>
  </conditionalFormatting>
  <conditionalFormatting sqref="N168:S168">
    <cfRule type="expression" dxfId="5868" priority="4969">
      <formula>SEARCH("IN CORSO",$M168)&gt;0</formula>
    </cfRule>
    <cfRule type="expression" dxfId="5867" priority="4970">
      <formula>SEARCH("CHIUSO",$M168)&gt;0</formula>
    </cfRule>
    <cfRule type="expression" dxfId="5866" priority="4971">
      <formula>SEARCH("EMESSO",$M168)&gt;0</formula>
    </cfRule>
    <cfRule type="expression" dxfId="5865" priority="4972">
      <formula>SEARCH("RICHIESTO",$M168)&gt;0</formula>
    </cfRule>
    <cfRule type="expression" dxfId="5864" priority="4973">
      <formula>SEARCH("DA CHIUDERE",$M168)&gt;0</formula>
    </cfRule>
    <cfRule type="expression" dxfId="5863" priority="4974">
      <formula>SEARCH("INTERROTTO",$M168)&gt;0</formula>
    </cfRule>
  </conditionalFormatting>
  <conditionalFormatting sqref="G168">
    <cfRule type="expression" dxfId="5862" priority="4957">
      <formula>SEARCH("IN CORSO",$M168)&gt;0</formula>
    </cfRule>
    <cfRule type="expression" dxfId="5861" priority="4958">
      <formula>SEARCH("CHIUSO",$M168)&gt;0</formula>
    </cfRule>
    <cfRule type="expression" dxfId="5860" priority="4959">
      <formula>SEARCH("EMESSO",$M168)&gt;0</formula>
    </cfRule>
    <cfRule type="expression" dxfId="5859" priority="4960">
      <formula>SEARCH("RICHIESTO",$M168)&gt;0</formula>
    </cfRule>
    <cfRule type="expression" dxfId="5858" priority="4961">
      <formula>SEARCH("DA CHIUDERE",$M168)&gt;0</formula>
    </cfRule>
    <cfRule type="expression" dxfId="5857" priority="4962">
      <formula>SEARCH("INTERROTTO",$M168)&gt;0</formula>
    </cfRule>
  </conditionalFormatting>
  <conditionalFormatting sqref="E168">
    <cfRule type="expression" dxfId="5856" priority="4963">
      <formula>SEARCH("IN CORSO",$M168)&gt;0</formula>
    </cfRule>
    <cfRule type="expression" dxfId="5855" priority="4964">
      <formula>SEARCH("CHIUSO",$M168)&gt;0</formula>
    </cfRule>
    <cfRule type="expression" dxfId="5854" priority="4965">
      <formula>SEARCH("EMESSO",$M168)&gt;0</formula>
    </cfRule>
    <cfRule type="expression" dxfId="5853" priority="4966">
      <formula>SEARCH("RICHIESTO",$M168)&gt;0</formula>
    </cfRule>
    <cfRule type="expression" dxfId="5852" priority="4967">
      <formula>SEARCH("DA CHIUDERE",$M168)&gt;0</formula>
    </cfRule>
    <cfRule type="expression" dxfId="5851" priority="4968">
      <formula>SEARCH("INTERROTTO",$M168)&gt;0</formula>
    </cfRule>
  </conditionalFormatting>
  <conditionalFormatting sqref="F168">
    <cfRule type="expression" dxfId="5850" priority="4951">
      <formula>SEARCH("IN CORSO",$M168)&gt;0</formula>
    </cfRule>
    <cfRule type="expression" dxfId="5849" priority="4952">
      <formula>SEARCH("CHIUSO",$M168)&gt;0</formula>
    </cfRule>
    <cfRule type="expression" dxfId="5848" priority="4953">
      <formula>SEARCH("EMESSO",$M168)&gt;0</formula>
    </cfRule>
    <cfRule type="expression" dxfId="5847" priority="4954">
      <formula>SEARCH("RICHIESTO",$M168)&gt;0</formula>
    </cfRule>
    <cfRule type="expression" dxfId="5846" priority="4955">
      <formula>SEARCH("DA CHIUDERE",$M168)&gt;0</formula>
    </cfRule>
    <cfRule type="expression" dxfId="5845" priority="4956">
      <formula>SEARCH("INTERROTTO",$M168)&gt;0</formula>
    </cfRule>
  </conditionalFormatting>
  <conditionalFormatting sqref="M167">
    <cfRule type="expression" dxfId="5844" priority="4945">
      <formula>SEARCH("IN CORSO",$M167)&gt;0</formula>
    </cfRule>
    <cfRule type="expression" dxfId="5843" priority="4946">
      <formula>SEARCH("CHIUSO",$M167)&gt;0</formula>
    </cfRule>
    <cfRule type="expression" dxfId="5842" priority="4947">
      <formula>SEARCH("EMESSO",$M167)&gt;0</formula>
    </cfRule>
    <cfRule type="expression" dxfId="5841" priority="4948">
      <formula>SEARCH("RICHIESTO",$M167)&gt;0</formula>
    </cfRule>
    <cfRule type="expression" dxfId="5840" priority="4949">
      <formula>SEARCH("DA CHIUDERE",$M167)&gt;0</formula>
    </cfRule>
    <cfRule type="expression" dxfId="5839" priority="4950">
      <formula>SEARCH("INTERROTTO",$M167)&gt;0</formula>
    </cfRule>
  </conditionalFormatting>
  <conditionalFormatting sqref="N167:S167">
    <cfRule type="expression" dxfId="5838" priority="4939">
      <formula>SEARCH("IN CORSO",$M167)&gt;0</formula>
    </cfRule>
    <cfRule type="expression" dxfId="5837" priority="4940">
      <formula>SEARCH("CHIUSO",$M167)&gt;0</formula>
    </cfRule>
    <cfRule type="expression" dxfId="5836" priority="4941">
      <formula>SEARCH("EMESSO",$M167)&gt;0</formula>
    </cfRule>
    <cfRule type="expression" dxfId="5835" priority="4942">
      <formula>SEARCH("RICHIESTO",$M167)&gt;0</formula>
    </cfRule>
    <cfRule type="expression" dxfId="5834" priority="4943">
      <formula>SEARCH("DA CHIUDERE",$M167)&gt;0</formula>
    </cfRule>
    <cfRule type="expression" dxfId="5833" priority="4944">
      <formula>SEARCH("INTERROTTO",$M167)&gt;0</formula>
    </cfRule>
  </conditionalFormatting>
  <conditionalFormatting sqref="G167">
    <cfRule type="expression" dxfId="5832" priority="4927">
      <formula>SEARCH("IN CORSO",$M167)&gt;0</formula>
    </cfRule>
    <cfRule type="expression" dxfId="5831" priority="4928">
      <formula>SEARCH("CHIUSO",$M167)&gt;0</formula>
    </cfRule>
    <cfRule type="expression" dxfId="5830" priority="4929">
      <formula>SEARCH("EMESSO",$M167)&gt;0</formula>
    </cfRule>
    <cfRule type="expression" dxfId="5829" priority="4930">
      <formula>SEARCH("RICHIESTO",$M167)&gt;0</formula>
    </cfRule>
    <cfRule type="expression" dxfId="5828" priority="4931">
      <formula>SEARCH("DA CHIUDERE",$M167)&gt;0</formula>
    </cfRule>
    <cfRule type="expression" dxfId="5827" priority="4932">
      <formula>SEARCH("INTERROTTO",$M167)&gt;0</formula>
    </cfRule>
  </conditionalFormatting>
  <conditionalFormatting sqref="E167">
    <cfRule type="expression" dxfId="5826" priority="4933">
      <formula>SEARCH("IN CORSO",$M167)&gt;0</formula>
    </cfRule>
    <cfRule type="expression" dxfId="5825" priority="4934">
      <formula>SEARCH("CHIUSO",$M167)&gt;0</formula>
    </cfRule>
    <cfRule type="expression" dxfId="5824" priority="4935">
      <formula>SEARCH("EMESSO",$M167)&gt;0</formula>
    </cfRule>
    <cfRule type="expression" dxfId="5823" priority="4936">
      <formula>SEARCH("RICHIESTO",$M167)&gt;0</formula>
    </cfRule>
    <cfRule type="expression" dxfId="5822" priority="4937">
      <formula>SEARCH("DA CHIUDERE",$M167)&gt;0</formula>
    </cfRule>
    <cfRule type="expression" dxfId="5821" priority="4938">
      <formula>SEARCH("INTERROTTO",$M167)&gt;0</formula>
    </cfRule>
  </conditionalFormatting>
  <conditionalFormatting sqref="F167">
    <cfRule type="expression" dxfId="5820" priority="4921">
      <formula>SEARCH("IN CORSO",$M167)&gt;0</formula>
    </cfRule>
    <cfRule type="expression" dxfId="5819" priority="4922">
      <formula>SEARCH("CHIUSO",$M167)&gt;0</formula>
    </cfRule>
    <cfRule type="expression" dxfId="5818" priority="4923">
      <formula>SEARCH("EMESSO",$M167)&gt;0</formula>
    </cfRule>
    <cfRule type="expression" dxfId="5817" priority="4924">
      <formula>SEARCH("RICHIESTO",$M167)&gt;0</formula>
    </cfRule>
    <cfRule type="expression" dxfId="5816" priority="4925">
      <formula>SEARCH("DA CHIUDERE",$M167)&gt;0</formula>
    </cfRule>
    <cfRule type="expression" dxfId="5815" priority="4926">
      <formula>SEARCH("INTERROTTO",$M167)&gt;0</formula>
    </cfRule>
  </conditionalFormatting>
  <conditionalFormatting sqref="M166">
    <cfRule type="expression" dxfId="5814" priority="4915">
      <formula>SEARCH("IN CORSO",$M166)&gt;0</formula>
    </cfRule>
    <cfRule type="expression" dxfId="5813" priority="4916">
      <formula>SEARCH("CHIUSO",$M166)&gt;0</formula>
    </cfRule>
    <cfRule type="expression" dxfId="5812" priority="4917">
      <formula>SEARCH("EMESSO",$M166)&gt;0</formula>
    </cfRule>
    <cfRule type="expression" dxfId="5811" priority="4918">
      <formula>SEARCH("RICHIESTO",$M166)&gt;0</formula>
    </cfRule>
    <cfRule type="expression" dxfId="5810" priority="4919">
      <formula>SEARCH("DA CHIUDERE",$M166)&gt;0</formula>
    </cfRule>
    <cfRule type="expression" dxfId="5809" priority="4920">
      <formula>SEARCH("INTERROTTO",$M166)&gt;0</formula>
    </cfRule>
  </conditionalFormatting>
  <conditionalFormatting sqref="N166:S166">
    <cfRule type="expression" dxfId="5808" priority="4909">
      <formula>SEARCH("IN CORSO",$M166)&gt;0</formula>
    </cfRule>
    <cfRule type="expression" dxfId="5807" priority="4910">
      <formula>SEARCH("CHIUSO",$M166)&gt;0</formula>
    </cfRule>
    <cfRule type="expression" dxfId="5806" priority="4911">
      <formula>SEARCH("EMESSO",$M166)&gt;0</formula>
    </cfRule>
    <cfRule type="expression" dxfId="5805" priority="4912">
      <formula>SEARCH("RICHIESTO",$M166)&gt;0</formula>
    </cfRule>
    <cfRule type="expression" dxfId="5804" priority="4913">
      <formula>SEARCH("DA CHIUDERE",$M166)&gt;0</formula>
    </cfRule>
    <cfRule type="expression" dxfId="5803" priority="4914">
      <formula>SEARCH("INTERROTTO",$M166)&gt;0</formula>
    </cfRule>
  </conditionalFormatting>
  <conditionalFormatting sqref="G166">
    <cfRule type="expression" dxfId="5802" priority="4897">
      <formula>SEARCH("IN CORSO",$M166)&gt;0</formula>
    </cfRule>
    <cfRule type="expression" dxfId="5801" priority="4898">
      <formula>SEARCH("CHIUSO",$M166)&gt;0</formula>
    </cfRule>
    <cfRule type="expression" dxfId="5800" priority="4899">
      <formula>SEARCH("EMESSO",$M166)&gt;0</formula>
    </cfRule>
    <cfRule type="expression" dxfId="5799" priority="4900">
      <formula>SEARCH("RICHIESTO",$M166)&gt;0</formula>
    </cfRule>
    <cfRule type="expression" dxfId="5798" priority="4901">
      <formula>SEARCH("DA CHIUDERE",$M166)&gt;0</formula>
    </cfRule>
    <cfRule type="expression" dxfId="5797" priority="4902">
      <formula>SEARCH("INTERROTTO",$M166)&gt;0</formula>
    </cfRule>
  </conditionalFormatting>
  <conditionalFormatting sqref="E166">
    <cfRule type="expression" dxfId="5796" priority="4903">
      <formula>SEARCH("IN CORSO",$M166)&gt;0</formula>
    </cfRule>
    <cfRule type="expression" dxfId="5795" priority="4904">
      <formula>SEARCH("CHIUSO",$M166)&gt;0</formula>
    </cfRule>
    <cfRule type="expression" dxfId="5794" priority="4905">
      <formula>SEARCH("EMESSO",$M166)&gt;0</formula>
    </cfRule>
    <cfRule type="expression" dxfId="5793" priority="4906">
      <formula>SEARCH("RICHIESTO",$M166)&gt;0</formula>
    </cfRule>
    <cfRule type="expression" dxfId="5792" priority="4907">
      <formula>SEARCH("DA CHIUDERE",$M166)&gt;0</formula>
    </cfRule>
    <cfRule type="expression" dxfId="5791" priority="4908">
      <formula>SEARCH("INTERROTTO",$M166)&gt;0</formula>
    </cfRule>
  </conditionalFormatting>
  <conditionalFormatting sqref="F166">
    <cfRule type="expression" dxfId="5790" priority="4891">
      <formula>SEARCH("IN CORSO",$M166)&gt;0</formula>
    </cfRule>
    <cfRule type="expression" dxfId="5789" priority="4892">
      <formula>SEARCH("CHIUSO",$M166)&gt;0</formula>
    </cfRule>
    <cfRule type="expression" dxfId="5788" priority="4893">
      <formula>SEARCH("EMESSO",$M166)&gt;0</formula>
    </cfRule>
    <cfRule type="expression" dxfId="5787" priority="4894">
      <formula>SEARCH("RICHIESTO",$M166)&gt;0</formula>
    </cfRule>
    <cfRule type="expression" dxfId="5786" priority="4895">
      <formula>SEARCH("DA CHIUDERE",$M166)&gt;0</formula>
    </cfRule>
    <cfRule type="expression" dxfId="5785" priority="4896">
      <formula>SEARCH("INTERROTTO",$M166)&gt;0</formula>
    </cfRule>
  </conditionalFormatting>
  <conditionalFormatting sqref="N165:S165">
    <cfRule type="expression" dxfId="5784" priority="4885">
      <formula>SEARCH("IN CORSO",$M165)&gt;0</formula>
    </cfRule>
    <cfRule type="expression" dxfId="5783" priority="4886">
      <formula>SEARCH("CHIUSO",$M165)&gt;0</formula>
    </cfRule>
    <cfRule type="expression" dxfId="5782" priority="4887">
      <formula>SEARCH("EMESSO",$M165)&gt;0</formula>
    </cfRule>
    <cfRule type="expression" dxfId="5781" priority="4888">
      <formula>SEARCH("RICHIESTO",$M165)&gt;0</formula>
    </cfRule>
    <cfRule type="expression" dxfId="5780" priority="4889">
      <formula>SEARCH("DA CHIUDERE",$M165)&gt;0</formula>
    </cfRule>
    <cfRule type="expression" dxfId="5779" priority="4890">
      <formula>SEARCH("INTERROTTO",$M165)&gt;0</formula>
    </cfRule>
  </conditionalFormatting>
  <conditionalFormatting sqref="G165">
    <cfRule type="expression" dxfId="5778" priority="4873">
      <formula>SEARCH("IN CORSO",$M165)&gt;0</formula>
    </cfRule>
    <cfRule type="expression" dxfId="5777" priority="4874">
      <formula>SEARCH("CHIUSO",$M165)&gt;0</formula>
    </cfRule>
    <cfRule type="expression" dxfId="5776" priority="4875">
      <formula>SEARCH("EMESSO",$M165)&gt;0</formula>
    </cfRule>
    <cfRule type="expression" dxfId="5775" priority="4876">
      <formula>SEARCH("RICHIESTO",$M165)&gt;0</formula>
    </cfRule>
    <cfRule type="expression" dxfId="5774" priority="4877">
      <formula>SEARCH("DA CHIUDERE",$M165)&gt;0</formula>
    </cfRule>
    <cfRule type="expression" dxfId="5773" priority="4878">
      <formula>SEARCH("INTERROTTO",$M165)&gt;0</formula>
    </cfRule>
  </conditionalFormatting>
  <conditionalFormatting sqref="E165">
    <cfRule type="expression" dxfId="5772" priority="4879">
      <formula>SEARCH("IN CORSO",$M165)&gt;0</formula>
    </cfRule>
    <cfRule type="expression" dxfId="5771" priority="4880">
      <formula>SEARCH("CHIUSO",$M165)&gt;0</formula>
    </cfRule>
    <cfRule type="expression" dxfId="5770" priority="4881">
      <formula>SEARCH("EMESSO",$M165)&gt;0</formula>
    </cfRule>
    <cfRule type="expression" dxfId="5769" priority="4882">
      <formula>SEARCH("RICHIESTO",$M165)&gt;0</formula>
    </cfRule>
    <cfRule type="expression" dxfId="5768" priority="4883">
      <formula>SEARCH("DA CHIUDERE",$M165)&gt;0</formula>
    </cfRule>
    <cfRule type="expression" dxfId="5767" priority="4884">
      <formula>SEARCH("INTERROTTO",$M165)&gt;0</formula>
    </cfRule>
  </conditionalFormatting>
  <conditionalFormatting sqref="F165">
    <cfRule type="expression" dxfId="5766" priority="4867">
      <formula>SEARCH("IN CORSO",$M165)&gt;0</formula>
    </cfRule>
    <cfRule type="expression" dxfId="5765" priority="4868">
      <formula>SEARCH("CHIUSO",$M165)&gt;0</formula>
    </cfRule>
    <cfRule type="expression" dxfId="5764" priority="4869">
      <formula>SEARCH("EMESSO",$M165)&gt;0</formula>
    </cfRule>
    <cfRule type="expression" dxfId="5763" priority="4870">
      <formula>SEARCH("RICHIESTO",$M165)&gt;0</formula>
    </cfRule>
    <cfRule type="expression" dxfId="5762" priority="4871">
      <formula>SEARCH("DA CHIUDERE",$M165)&gt;0</formula>
    </cfRule>
    <cfRule type="expression" dxfId="5761" priority="4872">
      <formula>SEARCH("INTERROTTO",$M165)&gt;0</formula>
    </cfRule>
  </conditionalFormatting>
  <conditionalFormatting sqref="M165">
    <cfRule type="expression" dxfId="5760" priority="4861">
      <formula>SEARCH("IN CORSO",$M165)&gt;0</formula>
    </cfRule>
    <cfRule type="expression" dxfId="5759" priority="4862">
      <formula>SEARCH("CHIUSO",$M165)&gt;0</formula>
    </cfRule>
    <cfRule type="expression" dxfId="5758" priority="4863">
      <formula>SEARCH("EMESSO",$M165)&gt;0</formula>
    </cfRule>
    <cfRule type="expression" dxfId="5757" priority="4864">
      <formula>SEARCH("RICHIESTO",$M165)&gt;0</formula>
    </cfRule>
    <cfRule type="expression" dxfId="5756" priority="4865">
      <formula>SEARCH("DA CHIUDERE",$M165)&gt;0</formula>
    </cfRule>
    <cfRule type="expression" dxfId="5755" priority="4866">
      <formula>SEARCH("INTERROTTO",$M165)&gt;0</formula>
    </cfRule>
  </conditionalFormatting>
  <conditionalFormatting sqref="N164:S164">
    <cfRule type="expression" dxfId="5754" priority="4855">
      <formula>SEARCH("IN CORSO",$M164)&gt;0</formula>
    </cfRule>
    <cfRule type="expression" dxfId="5753" priority="4856">
      <formula>SEARCH("CHIUSO",$M164)&gt;0</formula>
    </cfRule>
    <cfRule type="expression" dxfId="5752" priority="4857">
      <formula>SEARCH("EMESSO",$M164)&gt;0</formula>
    </cfRule>
    <cfRule type="expression" dxfId="5751" priority="4858">
      <formula>SEARCH("RICHIESTO",$M164)&gt;0</formula>
    </cfRule>
    <cfRule type="expression" dxfId="5750" priority="4859">
      <formula>SEARCH("DA CHIUDERE",$M164)&gt;0</formula>
    </cfRule>
    <cfRule type="expression" dxfId="5749" priority="4860">
      <formula>SEARCH("INTERROTTO",$M164)&gt;0</formula>
    </cfRule>
  </conditionalFormatting>
  <conditionalFormatting sqref="G164">
    <cfRule type="expression" dxfId="5748" priority="4843">
      <formula>SEARCH("IN CORSO",$M164)&gt;0</formula>
    </cfRule>
    <cfRule type="expression" dxfId="5747" priority="4844">
      <formula>SEARCH("CHIUSO",$M164)&gt;0</formula>
    </cfRule>
    <cfRule type="expression" dxfId="5746" priority="4845">
      <formula>SEARCH("EMESSO",$M164)&gt;0</formula>
    </cfRule>
    <cfRule type="expression" dxfId="5745" priority="4846">
      <formula>SEARCH("RICHIESTO",$M164)&gt;0</formula>
    </cfRule>
    <cfRule type="expression" dxfId="5744" priority="4847">
      <formula>SEARCH("DA CHIUDERE",$M164)&gt;0</formula>
    </cfRule>
    <cfRule type="expression" dxfId="5743" priority="4848">
      <formula>SEARCH("INTERROTTO",$M164)&gt;0</formula>
    </cfRule>
  </conditionalFormatting>
  <conditionalFormatting sqref="E164">
    <cfRule type="expression" dxfId="5742" priority="4849">
      <formula>SEARCH("IN CORSO",$M164)&gt;0</formula>
    </cfRule>
    <cfRule type="expression" dxfId="5741" priority="4850">
      <formula>SEARCH("CHIUSO",$M164)&gt;0</formula>
    </cfRule>
    <cfRule type="expression" dxfId="5740" priority="4851">
      <formula>SEARCH("EMESSO",$M164)&gt;0</formula>
    </cfRule>
    <cfRule type="expression" dxfId="5739" priority="4852">
      <formula>SEARCH("RICHIESTO",$M164)&gt;0</formula>
    </cfRule>
    <cfRule type="expression" dxfId="5738" priority="4853">
      <formula>SEARCH("DA CHIUDERE",$M164)&gt;0</formula>
    </cfRule>
    <cfRule type="expression" dxfId="5737" priority="4854">
      <formula>SEARCH("INTERROTTO",$M164)&gt;0</formula>
    </cfRule>
  </conditionalFormatting>
  <conditionalFormatting sqref="F164">
    <cfRule type="expression" dxfId="5736" priority="4837">
      <formula>SEARCH("IN CORSO",$M164)&gt;0</formula>
    </cfRule>
    <cfRule type="expression" dxfId="5735" priority="4838">
      <formula>SEARCH("CHIUSO",$M164)&gt;0</formula>
    </cfRule>
    <cfRule type="expression" dxfId="5734" priority="4839">
      <formula>SEARCH("EMESSO",$M164)&gt;0</formula>
    </cfRule>
    <cfRule type="expression" dxfId="5733" priority="4840">
      <formula>SEARCH("RICHIESTO",$M164)&gt;0</formula>
    </cfRule>
    <cfRule type="expression" dxfId="5732" priority="4841">
      <formula>SEARCH("DA CHIUDERE",$M164)&gt;0</formula>
    </cfRule>
    <cfRule type="expression" dxfId="5731" priority="4842">
      <formula>SEARCH("INTERROTTO",$M164)&gt;0</formula>
    </cfRule>
  </conditionalFormatting>
  <conditionalFormatting sqref="M164">
    <cfRule type="expression" dxfId="5730" priority="4831">
      <formula>SEARCH("IN CORSO",$M164)&gt;0</formula>
    </cfRule>
    <cfRule type="expression" dxfId="5729" priority="4832">
      <formula>SEARCH("CHIUSO",$M164)&gt;0</formula>
    </cfRule>
    <cfRule type="expression" dxfId="5728" priority="4833">
      <formula>SEARCH("EMESSO",$M164)&gt;0</formula>
    </cfRule>
    <cfRule type="expression" dxfId="5727" priority="4834">
      <formula>SEARCH("RICHIESTO",$M164)&gt;0</formula>
    </cfRule>
    <cfRule type="expression" dxfId="5726" priority="4835">
      <formula>SEARCH("DA CHIUDERE",$M164)&gt;0</formula>
    </cfRule>
    <cfRule type="expression" dxfId="5725" priority="4836">
      <formula>SEARCH("INTERROTTO",$M164)&gt;0</formula>
    </cfRule>
  </conditionalFormatting>
  <conditionalFormatting sqref="N163:S163">
    <cfRule type="expression" dxfId="5724" priority="4825">
      <formula>SEARCH("IN CORSO",$M163)&gt;0</formula>
    </cfRule>
    <cfRule type="expression" dxfId="5723" priority="4826">
      <formula>SEARCH("CHIUSO",$M163)&gt;0</formula>
    </cfRule>
    <cfRule type="expression" dxfId="5722" priority="4827">
      <formula>SEARCH("EMESSO",$M163)&gt;0</formula>
    </cfRule>
    <cfRule type="expression" dxfId="5721" priority="4828">
      <formula>SEARCH("RICHIESTO",$M163)&gt;0</formula>
    </cfRule>
    <cfRule type="expression" dxfId="5720" priority="4829">
      <formula>SEARCH("DA CHIUDERE",$M163)&gt;0</formula>
    </cfRule>
    <cfRule type="expression" dxfId="5719" priority="4830">
      <formula>SEARCH("INTERROTTO",$M163)&gt;0</formula>
    </cfRule>
  </conditionalFormatting>
  <conditionalFormatting sqref="G163">
    <cfRule type="expression" dxfId="5718" priority="4813">
      <formula>SEARCH("IN CORSO",$M163)&gt;0</formula>
    </cfRule>
    <cfRule type="expression" dxfId="5717" priority="4814">
      <formula>SEARCH("CHIUSO",$M163)&gt;0</formula>
    </cfRule>
    <cfRule type="expression" dxfId="5716" priority="4815">
      <formula>SEARCH("EMESSO",$M163)&gt;0</formula>
    </cfRule>
    <cfRule type="expression" dxfId="5715" priority="4816">
      <formula>SEARCH("RICHIESTO",$M163)&gt;0</formula>
    </cfRule>
    <cfRule type="expression" dxfId="5714" priority="4817">
      <formula>SEARCH("DA CHIUDERE",$M163)&gt;0</formula>
    </cfRule>
    <cfRule type="expression" dxfId="5713" priority="4818">
      <formula>SEARCH("INTERROTTO",$M163)&gt;0</formula>
    </cfRule>
  </conditionalFormatting>
  <conditionalFormatting sqref="E163">
    <cfRule type="expression" dxfId="5712" priority="4819">
      <formula>SEARCH("IN CORSO",$M163)&gt;0</formula>
    </cfRule>
    <cfRule type="expression" dxfId="5711" priority="4820">
      <formula>SEARCH("CHIUSO",$M163)&gt;0</formula>
    </cfRule>
    <cfRule type="expression" dxfId="5710" priority="4821">
      <formula>SEARCH("EMESSO",$M163)&gt;0</formula>
    </cfRule>
    <cfRule type="expression" dxfId="5709" priority="4822">
      <formula>SEARCH("RICHIESTO",$M163)&gt;0</formula>
    </cfRule>
    <cfRule type="expression" dxfId="5708" priority="4823">
      <formula>SEARCH("DA CHIUDERE",$M163)&gt;0</formula>
    </cfRule>
    <cfRule type="expression" dxfId="5707" priority="4824">
      <formula>SEARCH("INTERROTTO",$M163)&gt;0</formula>
    </cfRule>
  </conditionalFormatting>
  <conditionalFormatting sqref="F163">
    <cfRule type="expression" dxfId="5706" priority="4807">
      <formula>SEARCH("IN CORSO",$M163)&gt;0</formula>
    </cfRule>
    <cfRule type="expression" dxfId="5705" priority="4808">
      <formula>SEARCH("CHIUSO",$M163)&gt;0</formula>
    </cfRule>
    <cfRule type="expression" dxfId="5704" priority="4809">
      <formula>SEARCH("EMESSO",$M163)&gt;0</formula>
    </cfRule>
    <cfRule type="expression" dxfId="5703" priority="4810">
      <formula>SEARCH("RICHIESTO",$M163)&gt;0</formula>
    </cfRule>
    <cfRule type="expression" dxfId="5702" priority="4811">
      <formula>SEARCH("DA CHIUDERE",$M163)&gt;0</formula>
    </cfRule>
    <cfRule type="expression" dxfId="5701" priority="4812">
      <formula>SEARCH("INTERROTTO",$M163)&gt;0</formula>
    </cfRule>
  </conditionalFormatting>
  <conditionalFormatting sqref="M163">
    <cfRule type="expression" dxfId="5700" priority="4801">
      <formula>SEARCH("IN CORSO",$M163)&gt;0</formula>
    </cfRule>
    <cfRule type="expression" dxfId="5699" priority="4802">
      <formula>SEARCH("CHIUSO",$M163)&gt;0</formula>
    </cfRule>
    <cfRule type="expression" dxfId="5698" priority="4803">
      <formula>SEARCH("EMESSO",$M163)&gt;0</formula>
    </cfRule>
    <cfRule type="expression" dxfId="5697" priority="4804">
      <formula>SEARCH("RICHIESTO",$M163)&gt;0</formula>
    </cfRule>
    <cfRule type="expression" dxfId="5696" priority="4805">
      <formula>SEARCH("DA CHIUDERE",$M163)&gt;0</formula>
    </cfRule>
    <cfRule type="expression" dxfId="5695" priority="4806">
      <formula>SEARCH("INTERROTTO",$M163)&gt;0</formula>
    </cfRule>
  </conditionalFormatting>
  <conditionalFormatting sqref="N162:S162">
    <cfRule type="expression" dxfId="5694" priority="4795">
      <formula>SEARCH("IN CORSO",$M162)&gt;0</formula>
    </cfRule>
    <cfRule type="expression" dxfId="5693" priority="4796">
      <formula>SEARCH("CHIUSO",$M162)&gt;0</formula>
    </cfRule>
    <cfRule type="expression" dxfId="5692" priority="4797">
      <formula>SEARCH("EMESSO",$M162)&gt;0</formula>
    </cfRule>
    <cfRule type="expression" dxfId="5691" priority="4798">
      <formula>SEARCH("RICHIESTO",$M162)&gt;0</formula>
    </cfRule>
    <cfRule type="expression" dxfId="5690" priority="4799">
      <formula>SEARCH("DA CHIUDERE",$M162)&gt;0</formula>
    </cfRule>
    <cfRule type="expression" dxfId="5689" priority="4800">
      <formula>SEARCH("INTERROTTO",$M162)&gt;0</formula>
    </cfRule>
  </conditionalFormatting>
  <conditionalFormatting sqref="G162">
    <cfRule type="expression" dxfId="5688" priority="4783">
      <formula>SEARCH("IN CORSO",$M162)&gt;0</formula>
    </cfRule>
    <cfRule type="expression" dxfId="5687" priority="4784">
      <formula>SEARCH("CHIUSO",$M162)&gt;0</formula>
    </cfRule>
    <cfRule type="expression" dxfId="5686" priority="4785">
      <formula>SEARCH("EMESSO",$M162)&gt;0</formula>
    </cfRule>
    <cfRule type="expression" dxfId="5685" priority="4786">
      <formula>SEARCH("RICHIESTO",$M162)&gt;0</formula>
    </cfRule>
    <cfRule type="expression" dxfId="5684" priority="4787">
      <formula>SEARCH("DA CHIUDERE",$M162)&gt;0</formula>
    </cfRule>
    <cfRule type="expression" dxfId="5683" priority="4788">
      <formula>SEARCH("INTERROTTO",$M162)&gt;0</formula>
    </cfRule>
  </conditionalFormatting>
  <conditionalFormatting sqref="E162">
    <cfRule type="expression" dxfId="5682" priority="4789">
      <formula>SEARCH("IN CORSO",$M162)&gt;0</formula>
    </cfRule>
    <cfRule type="expression" dxfId="5681" priority="4790">
      <formula>SEARCH("CHIUSO",$M162)&gt;0</formula>
    </cfRule>
    <cfRule type="expression" dxfId="5680" priority="4791">
      <formula>SEARCH("EMESSO",$M162)&gt;0</formula>
    </cfRule>
    <cfRule type="expression" dxfId="5679" priority="4792">
      <formula>SEARCH("RICHIESTO",$M162)&gt;0</formula>
    </cfRule>
    <cfRule type="expression" dxfId="5678" priority="4793">
      <formula>SEARCH("DA CHIUDERE",$M162)&gt;0</formula>
    </cfRule>
    <cfRule type="expression" dxfId="5677" priority="4794">
      <formula>SEARCH("INTERROTTO",$M162)&gt;0</formula>
    </cfRule>
  </conditionalFormatting>
  <conditionalFormatting sqref="F162">
    <cfRule type="expression" dxfId="5676" priority="4777">
      <formula>SEARCH("IN CORSO",$M162)&gt;0</formula>
    </cfRule>
    <cfRule type="expression" dxfId="5675" priority="4778">
      <formula>SEARCH("CHIUSO",$M162)&gt;0</formula>
    </cfRule>
    <cfRule type="expression" dxfId="5674" priority="4779">
      <formula>SEARCH("EMESSO",$M162)&gt;0</formula>
    </cfRule>
    <cfRule type="expression" dxfId="5673" priority="4780">
      <formula>SEARCH("RICHIESTO",$M162)&gt;0</formula>
    </cfRule>
    <cfRule type="expression" dxfId="5672" priority="4781">
      <formula>SEARCH("DA CHIUDERE",$M162)&gt;0</formula>
    </cfRule>
    <cfRule type="expression" dxfId="5671" priority="4782">
      <formula>SEARCH("INTERROTTO",$M162)&gt;0</formula>
    </cfRule>
  </conditionalFormatting>
  <conditionalFormatting sqref="M162">
    <cfRule type="expression" dxfId="5670" priority="4771">
      <formula>SEARCH("IN CORSO",$M162)&gt;0</formula>
    </cfRule>
    <cfRule type="expression" dxfId="5669" priority="4772">
      <formula>SEARCH("CHIUSO",$M162)&gt;0</formula>
    </cfRule>
    <cfRule type="expression" dxfId="5668" priority="4773">
      <formula>SEARCH("EMESSO",$M162)&gt;0</formula>
    </cfRule>
    <cfRule type="expression" dxfId="5667" priority="4774">
      <formula>SEARCH("RICHIESTO",$M162)&gt;0</formula>
    </cfRule>
    <cfRule type="expression" dxfId="5666" priority="4775">
      <formula>SEARCH("DA CHIUDERE",$M162)&gt;0</formula>
    </cfRule>
    <cfRule type="expression" dxfId="5665" priority="4776">
      <formula>SEARCH("INTERROTTO",$M162)&gt;0</formula>
    </cfRule>
  </conditionalFormatting>
  <conditionalFormatting sqref="N161:S161">
    <cfRule type="expression" dxfId="5664" priority="4765">
      <formula>SEARCH("IN CORSO",$M161)&gt;0</formula>
    </cfRule>
    <cfRule type="expression" dxfId="5663" priority="4766">
      <formula>SEARCH("CHIUSO",$M161)&gt;0</formula>
    </cfRule>
    <cfRule type="expression" dxfId="5662" priority="4767">
      <formula>SEARCH("EMESSO",$M161)&gt;0</formula>
    </cfRule>
    <cfRule type="expression" dxfId="5661" priority="4768">
      <formula>SEARCH("RICHIESTO",$M161)&gt;0</formula>
    </cfRule>
    <cfRule type="expression" dxfId="5660" priority="4769">
      <formula>SEARCH("DA CHIUDERE",$M161)&gt;0</formula>
    </cfRule>
    <cfRule type="expression" dxfId="5659" priority="4770">
      <formula>SEARCH("INTERROTTO",$M161)&gt;0</formula>
    </cfRule>
  </conditionalFormatting>
  <conditionalFormatting sqref="G161">
    <cfRule type="expression" dxfId="5658" priority="4753">
      <formula>SEARCH("IN CORSO",$M161)&gt;0</formula>
    </cfRule>
    <cfRule type="expression" dxfId="5657" priority="4754">
      <formula>SEARCH("CHIUSO",$M161)&gt;0</formula>
    </cfRule>
    <cfRule type="expression" dxfId="5656" priority="4755">
      <formula>SEARCH("EMESSO",$M161)&gt;0</formula>
    </cfRule>
    <cfRule type="expression" dxfId="5655" priority="4756">
      <formula>SEARCH("RICHIESTO",$M161)&gt;0</formula>
    </cfRule>
    <cfRule type="expression" dxfId="5654" priority="4757">
      <formula>SEARCH("DA CHIUDERE",$M161)&gt;0</formula>
    </cfRule>
    <cfRule type="expression" dxfId="5653" priority="4758">
      <formula>SEARCH("INTERROTTO",$M161)&gt;0</formula>
    </cfRule>
  </conditionalFormatting>
  <conditionalFormatting sqref="E161">
    <cfRule type="expression" dxfId="5652" priority="4759">
      <formula>SEARCH("IN CORSO",$M161)&gt;0</formula>
    </cfRule>
    <cfRule type="expression" dxfId="5651" priority="4760">
      <formula>SEARCH("CHIUSO",$M161)&gt;0</formula>
    </cfRule>
    <cfRule type="expression" dxfId="5650" priority="4761">
      <formula>SEARCH("EMESSO",$M161)&gt;0</formula>
    </cfRule>
    <cfRule type="expression" dxfId="5649" priority="4762">
      <formula>SEARCH("RICHIESTO",$M161)&gt;0</formula>
    </cfRule>
    <cfRule type="expression" dxfId="5648" priority="4763">
      <formula>SEARCH("DA CHIUDERE",$M161)&gt;0</formula>
    </cfRule>
    <cfRule type="expression" dxfId="5647" priority="4764">
      <formula>SEARCH("INTERROTTO",$M161)&gt;0</formula>
    </cfRule>
  </conditionalFormatting>
  <conditionalFormatting sqref="F161">
    <cfRule type="expression" dxfId="5646" priority="4747">
      <formula>SEARCH("IN CORSO",$M161)&gt;0</formula>
    </cfRule>
    <cfRule type="expression" dxfId="5645" priority="4748">
      <formula>SEARCH("CHIUSO",$M161)&gt;0</formula>
    </cfRule>
    <cfRule type="expression" dxfId="5644" priority="4749">
      <formula>SEARCH("EMESSO",$M161)&gt;0</formula>
    </cfRule>
    <cfRule type="expression" dxfId="5643" priority="4750">
      <formula>SEARCH("RICHIESTO",$M161)&gt;0</formula>
    </cfRule>
    <cfRule type="expression" dxfId="5642" priority="4751">
      <formula>SEARCH("DA CHIUDERE",$M161)&gt;0</formula>
    </cfRule>
    <cfRule type="expression" dxfId="5641" priority="4752">
      <formula>SEARCH("INTERROTTO",$M161)&gt;0</formula>
    </cfRule>
  </conditionalFormatting>
  <conditionalFormatting sqref="M161">
    <cfRule type="expression" dxfId="5640" priority="4741">
      <formula>SEARCH("IN CORSO",$M161)&gt;0</formula>
    </cfRule>
    <cfRule type="expression" dxfId="5639" priority="4742">
      <formula>SEARCH("CHIUSO",$M161)&gt;0</formula>
    </cfRule>
    <cfRule type="expression" dxfId="5638" priority="4743">
      <formula>SEARCH("EMESSO",$M161)&gt;0</formula>
    </cfRule>
    <cfRule type="expression" dxfId="5637" priority="4744">
      <formula>SEARCH("RICHIESTO",$M161)&gt;0</formula>
    </cfRule>
    <cfRule type="expression" dxfId="5636" priority="4745">
      <formula>SEARCH("DA CHIUDERE",$M161)&gt;0</formula>
    </cfRule>
    <cfRule type="expression" dxfId="5635" priority="4746">
      <formula>SEARCH("INTERROTTO",$M161)&gt;0</formula>
    </cfRule>
  </conditionalFormatting>
  <conditionalFormatting sqref="N160:S160">
    <cfRule type="expression" dxfId="5634" priority="4735">
      <formula>SEARCH("IN CORSO",$M160)&gt;0</formula>
    </cfRule>
    <cfRule type="expression" dxfId="5633" priority="4736">
      <formula>SEARCH("CHIUSO",$M160)&gt;0</formula>
    </cfRule>
    <cfRule type="expression" dxfId="5632" priority="4737">
      <formula>SEARCH("EMESSO",$M160)&gt;0</formula>
    </cfRule>
    <cfRule type="expression" dxfId="5631" priority="4738">
      <formula>SEARCH("RICHIESTO",$M160)&gt;0</formula>
    </cfRule>
    <cfRule type="expression" dxfId="5630" priority="4739">
      <formula>SEARCH("DA CHIUDERE",$M160)&gt;0</formula>
    </cfRule>
    <cfRule type="expression" dxfId="5629" priority="4740">
      <formula>SEARCH("INTERROTTO",$M160)&gt;0</formula>
    </cfRule>
  </conditionalFormatting>
  <conditionalFormatting sqref="G160">
    <cfRule type="expression" dxfId="5628" priority="4723">
      <formula>SEARCH("IN CORSO",$M160)&gt;0</formula>
    </cfRule>
    <cfRule type="expression" dxfId="5627" priority="4724">
      <formula>SEARCH("CHIUSO",$M160)&gt;0</formula>
    </cfRule>
    <cfRule type="expression" dxfId="5626" priority="4725">
      <formula>SEARCH("EMESSO",$M160)&gt;0</formula>
    </cfRule>
    <cfRule type="expression" dxfId="5625" priority="4726">
      <formula>SEARCH("RICHIESTO",$M160)&gt;0</formula>
    </cfRule>
    <cfRule type="expression" dxfId="5624" priority="4727">
      <formula>SEARCH("DA CHIUDERE",$M160)&gt;0</formula>
    </cfRule>
    <cfRule type="expression" dxfId="5623" priority="4728">
      <formula>SEARCH("INTERROTTO",$M160)&gt;0</formula>
    </cfRule>
  </conditionalFormatting>
  <conditionalFormatting sqref="E160">
    <cfRule type="expression" dxfId="5622" priority="4729">
      <formula>SEARCH("IN CORSO",$M160)&gt;0</formula>
    </cfRule>
    <cfRule type="expression" dxfId="5621" priority="4730">
      <formula>SEARCH("CHIUSO",$M160)&gt;0</formula>
    </cfRule>
    <cfRule type="expression" dxfId="5620" priority="4731">
      <formula>SEARCH("EMESSO",$M160)&gt;0</formula>
    </cfRule>
    <cfRule type="expression" dxfId="5619" priority="4732">
      <formula>SEARCH("RICHIESTO",$M160)&gt;0</formula>
    </cfRule>
    <cfRule type="expression" dxfId="5618" priority="4733">
      <formula>SEARCH("DA CHIUDERE",$M160)&gt;0</formula>
    </cfRule>
    <cfRule type="expression" dxfId="5617" priority="4734">
      <formula>SEARCH("INTERROTTO",$M160)&gt;0</formula>
    </cfRule>
  </conditionalFormatting>
  <conditionalFormatting sqref="F160">
    <cfRule type="expression" dxfId="5616" priority="4717">
      <formula>SEARCH("IN CORSO",$M160)&gt;0</formula>
    </cfRule>
    <cfRule type="expression" dxfId="5615" priority="4718">
      <formula>SEARCH("CHIUSO",$M160)&gt;0</formula>
    </cfRule>
    <cfRule type="expression" dxfId="5614" priority="4719">
      <formula>SEARCH("EMESSO",$M160)&gt;0</formula>
    </cfRule>
    <cfRule type="expression" dxfId="5613" priority="4720">
      <formula>SEARCH("RICHIESTO",$M160)&gt;0</formula>
    </cfRule>
    <cfRule type="expression" dxfId="5612" priority="4721">
      <formula>SEARCH("DA CHIUDERE",$M160)&gt;0</formula>
    </cfRule>
    <cfRule type="expression" dxfId="5611" priority="4722">
      <formula>SEARCH("INTERROTTO",$M160)&gt;0</formula>
    </cfRule>
  </conditionalFormatting>
  <conditionalFormatting sqref="M160">
    <cfRule type="expression" dxfId="5610" priority="4711">
      <formula>SEARCH("IN CORSO",$M160)&gt;0</formula>
    </cfRule>
    <cfRule type="expression" dxfId="5609" priority="4712">
      <formula>SEARCH("CHIUSO",$M160)&gt;0</formula>
    </cfRule>
    <cfRule type="expression" dxfId="5608" priority="4713">
      <formula>SEARCH("EMESSO",$M160)&gt;0</formula>
    </cfRule>
    <cfRule type="expression" dxfId="5607" priority="4714">
      <formula>SEARCH("RICHIESTO",$M160)&gt;0</formula>
    </cfRule>
    <cfRule type="expression" dxfId="5606" priority="4715">
      <formula>SEARCH("DA CHIUDERE",$M160)&gt;0</formula>
    </cfRule>
    <cfRule type="expression" dxfId="5605" priority="4716">
      <formula>SEARCH("INTERROTTO",$M160)&gt;0</formula>
    </cfRule>
  </conditionalFormatting>
  <conditionalFormatting sqref="N159:S159">
    <cfRule type="expression" dxfId="5604" priority="4705">
      <formula>SEARCH("IN CORSO",$M159)&gt;0</formula>
    </cfRule>
    <cfRule type="expression" dxfId="5603" priority="4706">
      <formula>SEARCH("CHIUSO",$M159)&gt;0</formula>
    </cfRule>
    <cfRule type="expression" dxfId="5602" priority="4707">
      <formula>SEARCH("EMESSO",$M159)&gt;0</formula>
    </cfRule>
    <cfRule type="expression" dxfId="5601" priority="4708">
      <formula>SEARCH("RICHIESTO",$M159)&gt;0</formula>
    </cfRule>
    <cfRule type="expression" dxfId="5600" priority="4709">
      <formula>SEARCH("DA CHIUDERE",$M159)&gt;0</formula>
    </cfRule>
    <cfRule type="expression" dxfId="5599" priority="4710">
      <formula>SEARCH("INTERROTTO",$M159)&gt;0</formula>
    </cfRule>
  </conditionalFormatting>
  <conditionalFormatting sqref="G159">
    <cfRule type="expression" dxfId="5598" priority="4693">
      <formula>SEARCH("IN CORSO",$M159)&gt;0</formula>
    </cfRule>
    <cfRule type="expression" dxfId="5597" priority="4694">
      <formula>SEARCH("CHIUSO",$M159)&gt;0</formula>
    </cfRule>
    <cfRule type="expression" dxfId="5596" priority="4695">
      <formula>SEARCH("EMESSO",$M159)&gt;0</formula>
    </cfRule>
    <cfRule type="expression" dxfId="5595" priority="4696">
      <formula>SEARCH("RICHIESTO",$M159)&gt;0</formula>
    </cfRule>
    <cfRule type="expression" dxfId="5594" priority="4697">
      <formula>SEARCH("DA CHIUDERE",$M159)&gt;0</formula>
    </cfRule>
    <cfRule type="expression" dxfId="5593" priority="4698">
      <formula>SEARCH("INTERROTTO",$M159)&gt;0</formula>
    </cfRule>
  </conditionalFormatting>
  <conditionalFormatting sqref="E159">
    <cfRule type="expression" dxfId="5592" priority="4699">
      <formula>SEARCH("IN CORSO",$M159)&gt;0</formula>
    </cfRule>
    <cfRule type="expression" dxfId="5591" priority="4700">
      <formula>SEARCH("CHIUSO",$M159)&gt;0</formula>
    </cfRule>
    <cfRule type="expression" dxfId="5590" priority="4701">
      <formula>SEARCH("EMESSO",$M159)&gt;0</formula>
    </cfRule>
    <cfRule type="expression" dxfId="5589" priority="4702">
      <formula>SEARCH("RICHIESTO",$M159)&gt;0</formula>
    </cfRule>
    <cfRule type="expression" dxfId="5588" priority="4703">
      <formula>SEARCH("DA CHIUDERE",$M159)&gt;0</formula>
    </cfRule>
    <cfRule type="expression" dxfId="5587" priority="4704">
      <formula>SEARCH("INTERROTTO",$M159)&gt;0</formula>
    </cfRule>
  </conditionalFormatting>
  <conditionalFormatting sqref="F159">
    <cfRule type="expression" dxfId="5586" priority="4687">
      <formula>SEARCH("IN CORSO",$M159)&gt;0</formula>
    </cfRule>
    <cfRule type="expression" dxfId="5585" priority="4688">
      <formula>SEARCH("CHIUSO",$M159)&gt;0</formula>
    </cfRule>
    <cfRule type="expression" dxfId="5584" priority="4689">
      <formula>SEARCH("EMESSO",$M159)&gt;0</formula>
    </cfRule>
    <cfRule type="expression" dxfId="5583" priority="4690">
      <formula>SEARCH("RICHIESTO",$M159)&gt;0</formula>
    </cfRule>
    <cfRule type="expression" dxfId="5582" priority="4691">
      <formula>SEARCH("DA CHIUDERE",$M159)&gt;0</formula>
    </cfRule>
    <cfRule type="expression" dxfId="5581" priority="4692">
      <formula>SEARCH("INTERROTTO",$M159)&gt;0</formula>
    </cfRule>
  </conditionalFormatting>
  <conditionalFormatting sqref="M159">
    <cfRule type="expression" dxfId="5580" priority="4681">
      <formula>SEARCH("IN CORSO",$M159)&gt;0</formula>
    </cfRule>
    <cfRule type="expression" dxfId="5579" priority="4682">
      <formula>SEARCH("CHIUSO",$M159)&gt;0</formula>
    </cfRule>
    <cfRule type="expression" dxfId="5578" priority="4683">
      <formula>SEARCH("EMESSO",$M159)&gt;0</formula>
    </cfRule>
    <cfRule type="expression" dxfId="5577" priority="4684">
      <formula>SEARCH("RICHIESTO",$M159)&gt;0</formula>
    </cfRule>
    <cfRule type="expression" dxfId="5576" priority="4685">
      <formula>SEARCH("DA CHIUDERE",$M159)&gt;0</formula>
    </cfRule>
    <cfRule type="expression" dxfId="5575" priority="4686">
      <formula>SEARCH("INTERROTTO",$M159)&gt;0</formula>
    </cfRule>
  </conditionalFormatting>
  <conditionalFormatting sqref="N158:S158">
    <cfRule type="expression" dxfId="5574" priority="4675">
      <formula>SEARCH("IN CORSO",$M158)&gt;0</formula>
    </cfRule>
    <cfRule type="expression" dxfId="5573" priority="4676">
      <formula>SEARCH("CHIUSO",$M158)&gt;0</formula>
    </cfRule>
    <cfRule type="expression" dxfId="5572" priority="4677">
      <formula>SEARCH("EMESSO",$M158)&gt;0</formula>
    </cfRule>
    <cfRule type="expression" dxfId="5571" priority="4678">
      <formula>SEARCH("RICHIESTO",$M158)&gt;0</formula>
    </cfRule>
    <cfRule type="expression" dxfId="5570" priority="4679">
      <formula>SEARCH("DA CHIUDERE",$M158)&gt;0</formula>
    </cfRule>
    <cfRule type="expression" dxfId="5569" priority="4680">
      <formula>SEARCH("INTERROTTO",$M158)&gt;0</formula>
    </cfRule>
  </conditionalFormatting>
  <conditionalFormatting sqref="G158">
    <cfRule type="expression" dxfId="5568" priority="4663">
      <formula>SEARCH("IN CORSO",$M158)&gt;0</formula>
    </cfRule>
    <cfRule type="expression" dxfId="5567" priority="4664">
      <formula>SEARCH("CHIUSO",$M158)&gt;0</formula>
    </cfRule>
    <cfRule type="expression" dxfId="5566" priority="4665">
      <formula>SEARCH("EMESSO",$M158)&gt;0</formula>
    </cfRule>
    <cfRule type="expression" dxfId="5565" priority="4666">
      <formula>SEARCH("RICHIESTO",$M158)&gt;0</formula>
    </cfRule>
    <cfRule type="expression" dxfId="5564" priority="4667">
      <formula>SEARCH("DA CHIUDERE",$M158)&gt;0</formula>
    </cfRule>
    <cfRule type="expression" dxfId="5563" priority="4668">
      <formula>SEARCH("INTERROTTO",$M158)&gt;0</formula>
    </cfRule>
  </conditionalFormatting>
  <conditionalFormatting sqref="E158">
    <cfRule type="expression" dxfId="5562" priority="4669">
      <formula>SEARCH("IN CORSO",$M158)&gt;0</formula>
    </cfRule>
    <cfRule type="expression" dxfId="5561" priority="4670">
      <formula>SEARCH("CHIUSO",$M158)&gt;0</formula>
    </cfRule>
    <cfRule type="expression" dxfId="5560" priority="4671">
      <formula>SEARCH("EMESSO",$M158)&gt;0</formula>
    </cfRule>
    <cfRule type="expression" dxfId="5559" priority="4672">
      <formula>SEARCH("RICHIESTO",$M158)&gt;0</formula>
    </cfRule>
    <cfRule type="expression" dxfId="5558" priority="4673">
      <formula>SEARCH("DA CHIUDERE",$M158)&gt;0</formula>
    </cfRule>
    <cfRule type="expression" dxfId="5557" priority="4674">
      <formula>SEARCH("INTERROTTO",$M158)&gt;0</formula>
    </cfRule>
  </conditionalFormatting>
  <conditionalFormatting sqref="F158">
    <cfRule type="expression" dxfId="5556" priority="4657">
      <formula>SEARCH("IN CORSO",$M158)&gt;0</formula>
    </cfRule>
    <cfRule type="expression" dxfId="5555" priority="4658">
      <formula>SEARCH("CHIUSO",$M158)&gt;0</formula>
    </cfRule>
    <cfRule type="expression" dxfId="5554" priority="4659">
      <formula>SEARCH("EMESSO",$M158)&gt;0</formula>
    </cfRule>
    <cfRule type="expression" dxfId="5553" priority="4660">
      <formula>SEARCH("RICHIESTO",$M158)&gt;0</formula>
    </cfRule>
    <cfRule type="expression" dxfId="5552" priority="4661">
      <formula>SEARCH("DA CHIUDERE",$M158)&gt;0</formula>
    </cfRule>
    <cfRule type="expression" dxfId="5551" priority="4662">
      <formula>SEARCH("INTERROTTO",$M158)&gt;0</formula>
    </cfRule>
  </conditionalFormatting>
  <conditionalFormatting sqref="M158">
    <cfRule type="expression" dxfId="5550" priority="4651">
      <formula>SEARCH("IN CORSO",$M158)&gt;0</formula>
    </cfRule>
    <cfRule type="expression" dxfId="5549" priority="4652">
      <formula>SEARCH("CHIUSO",$M158)&gt;0</formula>
    </cfRule>
    <cfRule type="expression" dxfId="5548" priority="4653">
      <formula>SEARCH("EMESSO",$M158)&gt;0</formula>
    </cfRule>
    <cfRule type="expression" dxfId="5547" priority="4654">
      <formula>SEARCH("RICHIESTO",$M158)&gt;0</formula>
    </cfRule>
    <cfRule type="expression" dxfId="5546" priority="4655">
      <formula>SEARCH("DA CHIUDERE",$M158)&gt;0</formula>
    </cfRule>
    <cfRule type="expression" dxfId="5545" priority="4656">
      <formula>SEARCH("INTERROTTO",$M158)&gt;0</formula>
    </cfRule>
  </conditionalFormatting>
  <conditionalFormatting sqref="N157:S157">
    <cfRule type="expression" dxfId="5544" priority="4645">
      <formula>SEARCH("IN CORSO",$M157)&gt;0</formula>
    </cfRule>
    <cfRule type="expression" dxfId="5543" priority="4646">
      <formula>SEARCH("CHIUSO",$M157)&gt;0</formula>
    </cfRule>
    <cfRule type="expression" dxfId="5542" priority="4647">
      <formula>SEARCH("EMESSO",$M157)&gt;0</formula>
    </cfRule>
    <cfRule type="expression" dxfId="5541" priority="4648">
      <formula>SEARCH("RICHIESTO",$M157)&gt;0</formula>
    </cfRule>
    <cfRule type="expression" dxfId="5540" priority="4649">
      <formula>SEARCH("DA CHIUDERE",$M157)&gt;0</formula>
    </cfRule>
    <cfRule type="expression" dxfId="5539" priority="4650">
      <formula>SEARCH("INTERROTTO",$M157)&gt;0</formula>
    </cfRule>
  </conditionalFormatting>
  <conditionalFormatting sqref="G157">
    <cfRule type="expression" dxfId="5538" priority="4633">
      <formula>SEARCH("IN CORSO",$M157)&gt;0</formula>
    </cfRule>
    <cfRule type="expression" dxfId="5537" priority="4634">
      <formula>SEARCH("CHIUSO",$M157)&gt;0</formula>
    </cfRule>
    <cfRule type="expression" dxfId="5536" priority="4635">
      <formula>SEARCH("EMESSO",$M157)&gt;0</formula>
    </cfRule>
    <cfRule type="expression" dxfId="5535" priority="4636">
      <formula>SEARCH("RICHIESTO",$M157)&gt;0</formula>
    </cfRule>
    <cfRule type="expression" dxfId="5534" priority="4637">
      <formula>SEARCH("DA CHIUDERE",$M157)&gt;0</formula>
    </cfRule>
    <cfRule type="expression" dxfId="5533" priority="4638">
      <formula>SEARCH("INTERROTTO",$M157)&gt;0</formula>
    </cfRule>
  </conditionalFormatting>
  <conditionalFormatting sqref="E157">
    <cfRule type="expression" dxfId="5532" priority="4639">
      <formula>SEARCH("IN CORSO",$M157)&gt;0</formula>
    </cfRule>
    <cfRule type="expression" dxfId="5531" priority="4640">
      <formula>SEARCH("CHIUSO",$M157)&gt;0</formula>
    </cfRule>
    <cfRule type="expression" dxfId="5530" priority="4641">
      <formula>SEARCH("EMESSO",$M157)&gt;0</formula>
    </cfRule>
    <cfRule type="expression" dxfId="5529" priority="4642">
      <formula>SEARCH("RICHIESTO",$M157)&gt;0</formula>
    </cfRule>
    <cfRule type="expression" dxfId="5528" priority="4643">
      <formula>SEARCH("DA CHIUDERE",$M157)&gt;0</formula>
    </cfRule>
    <cfRule type="expression" dxfId="5527" priority="4644">
      <formula>SEARCH("INTERROTTO",$M157)&gt;0</formula>
    </cfRule>
  </conditionalFormatting>
  <conditionalFormatting sqref="F157">
    <cfRule type="expression" dxfId="5526" priority="4627">
      <formula>SEARCH("IN CORSO",$M157)&gt;0</formula>
    </cfRule>
    <cfRule type="expression" dxfId="5525" priority="4628">
      <formula>SEARCH("CHIUSO",$M157)&gt;0</formula>
    </cfRule>
    <cfRule type="expression" dxfId="5524" priority="4629">
      <formula>SEARCH("EMESSO",$M157)&gt;0</formula>
    </cfRule>
    <cfRule type="expression" dxfId="5523" priority="4630">
      <formula>SEARCH("RICHIESTO",$M157)&gt;0</formula>
    </cfRule>
    <cfRule type="expression" dxfId="5522" priority="4631">
      <formula>SEARCH("DA CHIUDERE",$M157)&gt;0</formula>
    </cfRule>
    <cfRule type="expression" dxfId="5521" priority="4632">
      <formula>SEARCH("INTERROTTO",$M157)&gt;0</formula>
    </cfRule>
  </conditionalFormatting>
  <conditionalFormatting sqref="M157">
    <cfRule type="expression" dxfId="5520" priority="4621">
      <formula>SEARCH("IN CORSO",$M157)&gt;0</formula>
    </cfRule>
    <cfRule type="expression" dxfId="5519" priority="4622">
      <formula>SEARCH("CHIUSO",$M157)&gt;0</formula>
    </cfRule>
    <cfRule type="expression" dxfId="5518" priority="4623">
      <formula>SEARCH("EMESSO",$M157)&gt;0</formula>
    </cfRule>
    <cfRule type="expression" dxfId="5517" priority="4624">
      <formula>SEARCH("RICHIESTO",$M157)&gt;0</formula>
    </cfRule>
    <cfRule type="expression" dxfId="5516" priority="4625">
      <formula>SEARCH("DA CHIUDERE",$M157)&gt;0</formula>
    </cfRule>
    <cfRule type="expression" dxfId="5515" priority="4626">
      <formula>SEARCH("INTERROTTO",$M157)&gt;0</formula>
    </cfRule>
  </conditionalFormatting>
  <conditionalFormatting sqref="N156:S156">
    <cfRule type="expression" dxfId="5514" priority="4615">
      <formula>SEARCH("IN CORSO",$M156)&gt;0</formula>
    </cfRule>
    <cfRule type="expression" dxfId="5513" priority="4616">
      <formula>SEARCH("CHIUSO",$M156)&gt;0</formula>
    </cfRule>
    <cfRule type="expression" dxfId="5512" priority="4617">
      <formula>SEARCH("EMESSO",$M156)&gt;0</formula>
    </cfRule>
    <cfRule type="expression" dxfId="5511" priority="4618">
      <formula>SEARCH("RICHIESTO",$M156)&gt;0</formula>
    </cfRule>
    <cfRule type="expression" dxfId="5510" priority="4619">
      <formula>SEARCH("DA CHIUDERE",$M156)&gt;0</formula>
    </cfRule>
    <cfRule type="expression" dxfId="5509" priority="4620">
      <formula>SEARCH("INTERROTTO",$M156)&gt;0</formula>
    </cfRule>
  </conditionalFormatting>
  <conditionalFormatting sqref="G156">
    <cfRule type="expression" dxfId="5508" priority="4603">
      <formula>SEARCH("IN CORSO",$M156)&gt;0</formula>
    </cfRule>
    <cfRule type="expression" dxfId="5507" priority="4604">
      <formula>SEARCH("CHIUSO",$M156)&gt;0</formula>
    </cfRule>
    <cfRule type="expression" dxfId="5506" priority="4605">
      <formula>SEARCH("EMESSO",$M156)&gt;0</formula>
    </cfRule>
    <cfRule type="expression" dxfId="5505" priority="4606">
      <formula>SEARCH("RICHIESTO",$M156)&gt;0</formula>
    </cfRule>
    <cfRule type="expression" dxfId="5504" priority="4607">
      <formula>SEARCH("DA CHIUDERE",$M156)&gt;0</formula>
    </cfRule>
    <cfRule type="expression" dxfId="5503" priority="4608">
      <formula>SEARCH("INTERROTTO",$M156)&gt;0</formula>
    </cfRule>
  </conditionalFormatting>
  <conditionalFormatting sqref="E156">
    <cfRule type="expression" dxfId="5502" priority="4609">
      <formula>SEARCH("IN CORSO",$M156)&gt;0</formula>
    </cfRule>
    <cfRule type="expression" dxfId="5501" priority="4610">
      <formula>SEARCH("CHIUSO",$M156)&gt;0</formula>
    </cfRule>
    <cfRule type="expression" dxfId="5500" priority="4611">
      <formula>SEARCH("EMESSO",$M156)&gt;0</formula>
    </cfRule>
    <cfRule type="expression" dxfId="5499" priority="4612">
      <formula>SEARCH("RICHIESTO",$M156)&gt;0</formula>
    </cfRule>
    <cfRule type="expression" dxfId="5498" priority="4613">
      <formula>SEARCH("DA CHIUDERE",$M156)&gt;0</formula>
    </cfRule>
    <cfRule type="expression" dxfId="5497" priority="4614">
      <formula>SEARCH("INTERROTTO",$M156)&gt;0</formula>
    </cfRule>
  </conditionalFormatting>
  <conditionalFormatting sqref="F156">
    <cfRule type="expression" dxfId="5496" priority="4597">
      <formula>SEARCH("IN CORSO",$M156)&gt;0</formula>
    </cfRule>
    <cfRule type="expression" dxfId="5495" priority="4598">
      <formula>SEARCH("CHIUSO",$M156)&gt;0</formula>
    </cfRule>
    <cfRule type="expression" dxfId="5494" priority="4599">
      <formula>SEARCH("EMESSO",$M156)&gt;0</formula>
    </cfRule>
    <cfRule type="expression" dxfId="5493" priority="4600">
      <formula>SEARCH("RICHIESTO",$M156)&gt;0</formula>
    </cfRule>
    <cfRule type="expression" dxfId="5492" priority="4601">
      <formula>SEARCH("DA CHIUDERE",$M156)&gt;0</formula>
    </cfRule>
    <cfRule type="expression" dxfId="5491" priority="4602">
      <formula>SEARCH("INTERROTTO",$M156)&gt;0</formula>
    </cfRule>
  </conditionalFormatting>
  <conditionalFormatting sqref="M156">
    <cfRule type="expression" dxfId="5490" priority="4591">
      <formula>SEARCH("IN CORSO",$M156)&gt;0</formula>
    </cfRule>
    <cfRule type="expression" dxfId="5489" priority="4592">
      <formula>SEARCH("CHIUSO",$M156)&gt;0</formula>
    </cfRule>
    <cfRule type="expression" dxfId="5488" priority="4593">
      <formula>SEARCH("EMESSO",$M156)&gt;0</formula>
    </cfRule>
    <cfRule type="expression" dxfId="5487" priority="4594">
      <formula>SEARCH("RICHIESTO",$M156)&gt;0</formula>
    </cfRule>
    <cfRule type="expression" dxfId="5486" priority="4595">
      <formula>SEARCH("DA CHIUDERE",$M156)&gt;0</formula>
    </cfRule>
    <cfRule type="expression" dxfId="5485" priority="4596">
      <formula>SEARCH("INTERROTTO",$M156)&gt;0</formula>
    </cfRule>
  </conditionalFormatting>
  <conditionalFormatting sqref="N155:S155">
    <cfRule type="expression" dxfId="5484" priority="4585">
      <formula>SEARCH("IN CORSO",$M155)&gt;0</formula>
    </cfRule>
    <cfRule type="expression" dxfId="5483" priority="4586">
      <formula>SEARCH("CHIUSO",$M155)&gt;0</formula>
    </cfRule>
    <cfRule type="expression" dxfId="5482" priority="4587">
      <formula>SEARCH("EMESSO",$M155)&gt;0</formula>
    </cfRule>
    <cfRule type="expression" dxfId="5481" priority="4588">
      <formula>SEARCH("RICHIESTO",$M155)&gt;0</formula>
    </cfRule>
    <cfRule type="expression" dxfId="5480" priority="4589">
      <formula>SEARCH("DA CHIUDERE",$M155)&gt;0</formula>
    </cfRule>
    <cfRule type="expression" dxfId="5479" priority="4590">
      <formula>SEARCH("INTERROTTO",$M155)&gt;0</formula>
    </cfRule>
  </conditionalFormatting>
  <conditionalFormatting sqref="G155">
    <cfRule type="expression" dxfId="5478" priority="4573">
      <formula>SEARCH("IN CORSO",$M155)&gt;0</formula>
    </cfRule>
    <cfRule type="expression" dxfId="5477" priority="4574">
      <formula>SEARCH("CHIUSO",$M155)&gt;0</formula>
    </cfRule>
    <cfRule type="expression" dxfId="5476" priority="4575">
      <formula>SEARCH("EMESSO",$M155)&gt;0</formula>
    </cfRule>
    <cfRule type="expression" dxfId="5475" priority="4576">
      <formula>SEARCH("RICHIESTO",$M155)&gt;0</formula>
    </cfRule>
    <cfRule type="expression" dxfId="5474" priority="4577">
      <formula>SEARCH("DA CHIUDERE",$M155)&gt;0</formula>
    </cfRule>
    <cfRule type="expression" dxfId="5473" priority="4578">
      <formula>SEARCH("INTERROTTO",$M155)&gt;0</formula>
    </cfRule>
  </conditionalFormatting>
  <conditionalFormatting sqref="E155">
    <cfRule type="expression" dxfId="5472" priority="4579">
      <formula>SEARCH("IN CORSO",$M155)&gt;0</formula>
    </cfRule>
    <cfRule type="expression" dxfId="5471" priority="4580">
      <formula>SEARCH("CHIUSO",$M155)&gt;0</formula>
    </cfRule>
    <cfRule type="expression" dxfId="5470" priority="4581">
      <formula>SEARCH("EMESSO",$M155)&gt;0</formula>
    </cfRule>
    <cfRule type="expression" dxfId="5469" priority="4582">
      <formula>SEARCH("RICHIESTO",$M155)&gt;0</formula>
    </cfRule>
    <cfRule type="expression" dxfId="5468" priority="4583">
      <formula>SEARCH("DA CHIUDERE",$M155)&gt;0</formula>
    </cfRule>
    <cfRule type="expression" dxfId="5467" priority="4584">
      <formula>SEARCH("INTERROTTO",$M155)&gt;0</formula>
    </cfRule>
  </conditionalFormatting>
  <conditionalFormatting sqref="F155">
    <cfRule type="expression" dxfId="5466" priority="4567">
      <formula>SEARCH("IN CORSO",$M155)&gt;0</formula>
    </cfRule>
    <cfRule type="expression" dxfId="5465" priority="4568">
      <formula>SEARCH("CHIUSO",$M155)&gt;0</formula>
    </cfRule>
    <cfRule type="expression" dxfId="5464" priority="4569">
      <formula>SEARCH("EMESSO",$M155)&gt;0</formula>
    </cfRule>
    <cfRule type="expression" dxfId="5463" priority="4570">
      <formula>SEARCH("RICHIESTO",$M155)&gt;0</formula>
    </cfRule>
    <cfRule type="expression" dxfId="5462" priority="4571">
      <formula>SEARCH("DA CHIUDERE",$M155)&gt;0</formula>
    </cfRule>
    <cfRule type="expression" dxfId="5461" priority="4572">
      <formula>SEARCH("INTERROTTO",$M155)&gt;0</formula>
    </cfRule>
  </conditionalFormatting>
  <conditionalFormatting sqref="M155">
    <cfRule type="expression" dxfId="5460" priority="4561">
      <formula>SEARCH("IN CORSO",$M155)&gt;0</formula>
    </cfRule>
    <cfRule type="expression" dxfId="5459" priority="4562">
      <formula>SEARCH("CHIUSO",$M155)&gt;0</formula>
    </cfRule>
    <cfRule type="expression" dxfId="5458" priority="4563">
      <formula>SEARCH("EMESSO",$M155)&gt;0</formula>
    </cfRule>
    <cfRule type="expression" dxfId="5457" priority="4564">
      <formula>SEARCH("RICHIESTO",$M155)&gt;0</formula>
    </cfRule>
    <cfRule type="expression" dxfId="5456" priority="4565">
      <formula>SEARCH("DA CHIUDERE",$M155)&gt;0</formula>
    </cfRule>
    <cfRule type="expression" dxfId="5455" priority="4566">
      <formula>SEARCH("INTERROTTO",$M155)&gt;0</formula>
    </cfRule>
  </conditionalFormatting>
  <conditionalFormatting sqref="N154:S154">
    <cfRule type="expression" dxfId="5454" priority="4555">
      <formula>SEARCH("IN CORSO",$M154)&gt;0</formula>
    </cfRule>
    <cfRule type="expression" dxfId="5453" priority="4556">
      <formula>SEARCH("CHIUSO",$M154)&gt;0</formula>
    </cfRule>
    <cfRule type="expression" dxfId="5452" priority="4557">
      <formula>SEARCH("EMESSO",$M154)&gt;0</formula>
    </cfRule>
    <cfRule type="expression" dxfId="5451" priority="4558">
      <formula>SEARCH("RICHIESTO",$M154)&gt;0</formula>
    </cfRule>
    <cfRule type="expression" dxfId="5450" priority="4559">
      <formula>SEARCH("DA CHIUDERE",$M154)&gt;0</formula>
    </cfRule>
    <cfRule type="expression" dxfId="5449" priority="4560">
      <formula>SEARCH("INTERROTTO",$M154)&gt;0</formula>
    </cfRule>
  </conditionalFormatting>
  <conditionalFormatting sqref="G154">
    <cfRule type="expression" dxfId="5448" priority="4543">
      <formula>SEARCH("IN CORSO",$M154)&gt;0</formula>
    </cfRule>
    <cfRule type="expression" dxfId="5447" priority="4544">
      <formula>SEARCH("CHIUSO",$M154)&gt;0</formula>
    </cfRule>
    <cfRule type="expression" dxfId="5446" priority="4545">
      <formula>SEARCH("EMESSO",$M154)&gt;0</formula>
    </cfRule>
    <cfRule type="expression" dxfId="5445" priority="4546">
      <formula>SEARCH("RICHIESTO",$M154)&gt;0</formula>
    </cfRule>
    <cfRule type="expression" dxfId="5444" priority="4547">
      <formula>SEARCH("DA CHIUDERE",$M154)&gt;0</formula>
    </cfRule>
    <cfRule type="expression" dxfId="5443" priority="4548">
      <formula>SEARCH("INTERROTTO",$M154)&gt;0</formula>
    </cfRule>
  </conditionalFormatting>
  <conditionalFormatting sqref="E154">
    <cfRule type="expression" dxfId="5442" priority="4549">
      <formula>SEARCH("IN CORSO",$M154)&gt;0</formula>
    </cfRule>
    <cfRule type="expression" dxfId="5441" priority="4550">
      <formula>SEARCH("CHIUSO",$M154)&gt;0</formula>
    </cfRule>
    <cfRule type="expression" dxfId="5440" priority="4551">
      <formula>SEARCH("EMESSO",$M154)&gt;0</formula>
    </cfRule>
    <cfRule type="expression" dxfId="5439" priority="4552">
      <formula>SEARCH("RICHIESTO",$M154)&gt;0</formula>
    </cfRule>
    <cfRule type="expression" dxfId="5438" priority="4553">
      <formula>SEARCH("DA CHIUDERE",$M154)&gt;0</formula>
    </cfRule>
    <cfRule type="expression" dxfId="5437" priority="4554">
      <formula>SEARCH("INTERROTTO",$M154)&gt;0</formula>
    </cfRule>
  </conditionalFormatting>
  <conditionalFormatting sqref="F154">
    <cfRule type="expression" dxfId="5436" priority="4537">
      <formula>SEARCH("IN CORSO",$M154)&gt;0</formula>
    </cfRule>
    <cfRule type="expression" dxfId="5435" priority="4538">
      <formula>SEARCH("CHIUSO",$M154)&gt;0</formula>
    </cfRule>
    <cfRule type="expression" dxfId="5434" priority="4539">
      <formula>SEARCH("EMESSO",$M154)&gt;0</formula>
    </cfRule>
    <cfRule type="expression" dxfId="5433" priority="4540">
      <formula>SEARCH("RICHIESTO",$M154)&gt;0</formula>
    </cfRule>
    <cfRule type="expression" dxfId="5432" priority="4541">
      <formula>SEARCH("DA CHIUDERE",$M154)&gt;0</formula>
    </cfRule>
    <cfRule type="expression" dxfId="5431" priority="4542">
      <formula>SEARCH("INTERROTTO",$M154)&gt;0</formula>
    </cfRule>
  </conditionalFormatting>
  <conditionalFormatting sqref="M154">
    <cfRule type="expression" dxfId="5430" priority="4531">
      <formula>SEARCH("IN CORSO",$M154)&gt;0</formula>
    </cfRule>
    <cfRule type="expression" dxfId="5429" priority="4532">
      <formula>SEARCH("CHIUSO",$M154)&gt;0</formula>
    </cfRule>
    <cfRule type="expression" dxfId="5428" priority="4533">
      <formula>SEARCH("EMESSO",$M154)&gt;0</formula>
    </cfRule>
    <cfRule type="expression" dxfId="5427" priority="4534">
      <formula>SEARCH("RICHIESTO",$M154)&gt;0</formula>
    </cfRule>
    <cfRule type="expression" dxfId="5426" priority="4535">
      <formula>SEARCH("DA CHIUDERE",$M154)&gt;0</formula>
    </cfRule>
    <cfRule type="expression" dxfId="5425" priority="4536">
      <formula>SEARCH("INTERROTTO",$M154)&gt;0</formula>
    </cfRule>
  </conditionalFormatting>
  <conditionalFormatting sqref="N153:S153">
    <cfRule type="expression" dxfId="5424" priority="4525">
      <formula>SEARCH("IN CORSO",$M153)&gt;0</formula>
    </cfRule>
    <cfRule type="expression" dxfId="5423" priority="4526">
      <formula>SEARCH("CHIUSO",$M153)&gt;0</formula>
    </cfRule>
    <cfRule type="expression" dxfId="5422" priority="4527">
      <formula>SEARCH("EMESSO",$M153)&gt;0</formula>
    </cfRule>
    <cfRule type="expression" dxfId="5421" priority="4528">
      <formula>SEARCH("RICHIESTO",$M153)&gt;0</formula>
    </cfRule>
    <cfRule type="expression" dxfId="5420" priority="4529">
      <formula>SEARCH("DA CHIUDERE",$M153)&gt;0</formula>
    </cfRule>
    <cfRule type="expression" dxfId="5419" priority="4530">
      <formula>SEARCH("INTERROTTO",$M153)&gt;0</formula>
    </cfRule>
  </conditionalFormatting>
  <conditionalFormatting sqref="G153">
    <cfRule type="expression" dxfId="5418" priority="4513">
      <formula>SEARCH("IN CORSO",$M153)&gt;0</formula>
    </cfRule>
    <cfRule type="expression" dxfId="5417" priority="4514">
      <formula>SEARCH("CHIUSO",$M153)&gt;0</formula>
    </cfRule>
    <cfRule type="expression" dxfId="5416" priority="4515">
      <formula>SEARCH("EMESSO",$M153)&gt;0</formula>
    </cfRule>
    <cfRule type="expression" dxfId="5415" priority="4516">
      <formula>SEARCH("RICHIESTO",$M153)&gt;0</formula>
    </cfRule>
    <cfRule type="expression" dxfId="5414" priority="4517">
      <formula>SEARCH("DA CHIUDERE",$M153)&gt;0</formula>
    </cfRule>
    <cfRule type="expression" dxfId="5413" priority="4518">
      <formula>SEARCH("INTERROTTO",$M153)&gt;0</formula>
    </cfRule>
  </conditionalFormatting>
  <conditionalFormatting sqref="E153">
    <cfRule type="expression" dxfId="5412" priority="4519">
      <formula>SEARCH("IN CORSO",$M153)&gt;0</formula>
    </cfRule>
    <cfRule type="expression" dxfId="5411" priority="4520">
      <formula>SEARCH("CHIUSO",$M153)&gt;0</formula>
    </cfRule>
    <cfRule type="expression" dxfId="5410" priority="4521">
      <formula>SEARCH("EMESSO",$M153)&gt;0</formula>
    </cfRule>
    <cfRule type="expression" dxfId="5409" priority="4522">
      <formula>SEARCH("RICHIESTO",$M153)&gt;0</formula>
    </cfRule>
    <cfRule type="expression" dxfId="5408" priority="4523">
      <formula>SEARCH("DA CHIUDERE",$M153)&gt;0</formula>
    </cfRule>
    <cfRule type="expression" dxfId="5407" priority="4524">
      <formula>SEARCH("INTERROTTO",$M153)&gt;0</formula>
    </cfRule>
  </conditionalFormatting>
  <conditionalFormatting sqref="F153">
    <cfRule type="expression" dxfId="5406" priority="4507">
      <formula>SEARCH("IN CORSO",$M153)&gt;0</formula>
    </cfRule>
    <cfRule type="expression" dxfId="5405" priority="4508">
      <formula>SEARCH("CHIUSO",$M153)&gt;0</formula>
    </cfRule>
    <cfRule type="expression" dxfId="5404" priority="4509">
      <formula>SEARCH("EMESSO",$M153)&gt;0</formula>
    </cfRule>
    <cfRule type="expression" dxfId="5403" priority="4510">
      <formula>SEARCH("RICHIESTO",$M153)&gt;0</formula>
    </cfRule>
    <cfRule type="expression" dxfId="5402" priority="4511">
      <formula>SEARCH("DA CHIUDERE",$M153)&gt;0</formula>
    </cfRule>
    <cfRule type="expression" dxfId="5401" priority="4512">
      <formula>SEARCH("INTERROTTO",$M153)&gt;0</formula>
    </cfRule>
  </conditionalFormatting>
  <conditionalFormatting sqref="M153">
    <cfRule type="expression" dxfId="5400" priority="4501">
      <formula>SEARCH("IN CORSO",$M153)&gt;0</formula>
    </cfRule>
    <cfRule type="expression" dxfId="5399" priority="4502">
      <formula>SEARCH("CHIUSO",$M153)&gt;0</formula>
    </cfRule>
    <cfRule type="expression" dxfId="5398" priority="4503">
      <formula>SEARCH("EMESSO",$M153)&gt;0</formula>
    </cfRule>
    <cfRule type="expression" dxfId="5397" priority="4504">
      <formula>SEARCH("RICHIESTO",$M153)&gt;0</formula>
    </cfRule>
    <cfRule type="expression" dxfId="5396" priority="4505">
      <formula>SEARCH("DA CHIUDERE",$M153)&gt;0</formula>
    </cfRule>
    <cfRule type="expression" dxfId="5395" priority="4506">
      <formula>SEARCH("INTERROTTO",$M153)&gt;0</formula>
    </cfRule>
  </conditionalFormatting>
  <conditionalFormatting sqref="N152:S152">
    <cfRule type="expression" dxfId="5394" priority="4495">
      <formula>SEARCH("IN CORSO",$M152)&gt;0</formula>
    </cfRule>
    <cfRule type="expression" dxfId="5393" priority="4496">
      <formula>SEARCH("CHIUSO",$M152)&gt;0</formula>
    </cfRule>
    <cfRule type="expression" dxfId="5392" priority="4497">
      <formula>SEARCH("EMESSO",$M152)&gt;0</formula>
    </cfRule>
    <cfRule type="expression" dxfId="5391" priority="4498">
      <formula>SEARCH("RICHIESTO",$M152)&gt;0</formula>
    </cfRule>
    <cfRule type="expression" dxfId="5390" priority="4499">
      <formula>SEARCH("DA CHIUDERE",$M152)&gt;0</formula>
    </cfRule>
    <cfRule type="expression" dxfId="5389" priority="4500">
      <formula>SEARCH("INTERROTTO",$M152)&gt;0</formula>
    </cfRule>
  </conditionalFormatting>
  <conditionalFormatting sqref="G152">
    <cfRule type="expression" dxfId="5388" priority="4483">
      <formula>SEARCH("IN CORSO",$M152)&gt;0</formula>
    </cfRule>
    <cfRule type="expression" dxfId="5387" priority="4484">
      <formula>SEARCH("CHIUSO",$M152)&gt;0</formula>
    </cfRule>
    <cfRule type="expression" dxfId="5386" priority="4485">
      <formula>SEARCH("EMESSO",$M152)&gt;0</formula>
    </cfRule>
    <cfRule type="expression" dxfId="5385" priority="4486">
      <formula>SEARCH("RICHIESTO",$M152)&gt;0</formula>
    </cfRule>
    <cfRule type="expression" dxfId="5384" priority="4487">
      <formula>SEARCH("DA CHIUDERE",$M152)&gt;0</formula>
    </cfRule>
    <cfRule type="expression" dxfId="5383" priority="4488">
      <formula>SEARCH("INTERROTTO",$M152)&gt;0</formula>
    </cfRule>
  </conditionalFormatting>
  <conditionalFormatting sqref="E152">
    <cfRule type="expression" dxfId="5382" priority="4489">
      <formula>SEARCH("IN CORSO",$M152)&gt;0</formula>
    </cfRule>
    <cfRule type="expression" dxfId="5381" priority="4490">
      <formula>SEARCH("CHIUSO",$M152)&gt;0</formula>
    </cfRule>
    <cfRule type="expression" dxfId="5380" priority="4491">
      <formula>SEARCH("EMESSO",$M152)&gt;0</formula>
    </cfRule>
    <cfRule type="expression" dxfId="5379" priority="4492">
      <formula>SEARCH("RICHIESTO",$M152)&gt;0</formula>
    </cfRule>
    <cfRule type="expression" dxfId="5378" priority="4493">
      <formula>SEARCH("DA CHIUDERE",$M152)&gt;0</formula>
    </cfRule>
    <cfRule type="expression" dxfId="5377" priority="4494">
      <formula>SEARCH("INTERROTTO",$M152)&gt;0</formula>
    </cfRule>
  </conditionalFormatting>
  <conditionalFormatting sqref="F152">
    <cfRule type="expression" dxfId="5376" priority="4477">
      <formula>SEARCH("IN CORSO",$M152)&gt;0</formula>
    </cfRule>
    <cfRule type="expression" dxfId="5375" priority="4478">
      <formula>SEARCH("CHIUSO",$M152)&gt;0</formula>
    </cfRule>
    <cfRule type="expression" dxfId="5374" priority="4479">
      <formula>SEARCH("EMESSO",$M152)&gt;0</formula>
    </cfRule>
    <cfRule type="expression" dxfId="5373" priority="4480">
      <formula>SEARCH("RICHIESTO",$M152)&gt;0</formula>
    </cfRule>
    <cfRule type="expression" dxfId="5372" priority="4481">
      <formula>SEARCH("DA CHIUDERE",$M152)&gt;0</formula>
    </cfRule>
    <cfRule type="expression" dxfId="5371" priority="4482">
      <formula>SEARCH("INTERROTTO",$M152)&gt;0</formula>
    </cfRule>
  </conditionalFormatting>
  <conditionalFormatting sqref="M152">
    <cfRule type="expression" dxfId="5370" priority="4471">
      <formula>SEARCH("IN CORSO",$M152)&gt;0</formula>
    </cfRule>
    <cfRule type="expression" dxfId="5369" priority="4472">
      <formula>SEARCH("CHIUSO",$M152)&gt;0</formula>
    </cfRule>
    <cfRule type="expression" dxfId="5368" priority="4473">
      <formula>SEARCH("EMESSO",$M152)&gt;0</formula>
    </cfRule>
    <cfRule type="expression" dxfId="5367" priority="4474">
      <formula>SEARCH("RICHIESTO",$M152)&gt;0</formula>
    </cfRule>
    <cfRule type="expression" dxfId="5366" priority="4475">
      <formula>SEARCH("DA CHIUDERE",$M152)&gt;0</formula>
    </cfRule>
    <cfRule type="expression" dxfId="5365" priority="4476">
      <formula>SEARCH("INTERROTTO",$M152)&gt;0</formula>
    </cfRule>
  </conditionalFormatting>
  <conditionalFormatting sqref="N151:S151">
    <cfRule type="expression" dxfId="5364" priority="4465">
      <formula>SEARCH("IN CORSO",$M151)&gt;0</formula>
    </cfRule>
    <cfRule type="expression" dxfId="5363" priority="4466">
      <formula>SEARCH("CHIUSO",$M151)&gt;0</formula>
    </cfRule>
    <cfRule type="expression" dxfId="5362" priority="4467">
      <formula>SEARCH("EMESSO",$M151)&gt;0</formula>
    </cfRule>
    <cfRule type="expression" dxfId="5361" priority="4468">
      <formula>SEARCH("RICHIESTO",$M151)&gt;0</formula>
    </cfRule>
    <cfRule type="expression" dxfId="5360" priority="4469">
      <formula>SEARCH("DA CHIUDERE",$M151)&gt;0</formula>
    </cfRule>
    <cfRule type="expression" dxfId="5359" priority="4470">
      <formula>SEARCH("INTERROTTO",$M151)&gt;0</formula>
    </cfRule>
  </conditionalFormatting>
  <conditionalFormatting sqref="G151">
    <cfRule type="expression" dxfId="5358" priority="4453">
      <formula>SEARCH("IN CORSO",$M151)&gt;0</formula>
    </cfRule>
    <cfRule type="expression" dxfId="5357" priority="4454">
      <formula>SEARCH("CHIUSO",$M151)&gt;0</formula>
    </cfRule>
    <cfRule type="expression" dxfId="5356" priority="4455">
      <formula>SEARCH("EMESSO",$M151)&gt;0</formula>
    </cfRule>
    <cfRule type="expression" dxfId="5355" priority="4456">
      <formula>SEARCH("RICHIESTO",$M151)&gt;0</formula>
    </cfRule>
    <cfRule type="expression" dxfId="5354" priority="4457">
      <formula>SEARCH("DA CHIUDERE",$M151)&gt;0</formula>
    </cfRule>
    <cfRule type="expression" dxfId="5353" priority="4458">
      <formula>SEARCH("INTERROTTO",$M151)&gt;0</formula>
    </cfRule>
  </conditionalFormatting>
  <conditionalFormatting sqref="E151">
    <cfRule type="expression" dxfId="5352" priority="4459">
      <formula>SEARCH("IN CORSO",$M151)&gt;0</formula>
    </cfRule>
    <cfRule type="expression" dxfId="5351" priority="4460">
      <formula>SEARCH("CHIUSO",$M151)&gt;0</formula>
    </cfRule>
    <cfRule type="expression" dxfId="5350" priority="4461">
      <formula>SEARCH("EMESSO",$M151)&gt;0</formula>
    </cfRule>
    <cfRule type="expression" dxfId="5349" priority="4462">
      <formula>SEARCH("RICHIESTO",$M151)&gt;0</formula>
    </cfRule>
    <cfRule type="expression" dxfId="5348" priority="4463">
      <formula>SEARCH("DA CHIUDERE",$M151)&gt;0</formula>
    </cfRule>
    <cfRule type="expression" dxfId="5347" priority="4464">
      <formula>SEARCH("INTERROTTO",$M151)&gt;0</formula>
    </cfRule>
  </conditionalFormatting>
  <conditionalFormatting sqref="F151">
    <cfRule type="expression" dxfId="5346" priority="4447">
      <formula>SEARCH("IN CORSO",$M151)&gt;0</formula>
    </cfRule>
    <cfRule type="expression" dxfId="5345" priority="4448">
      <formula>SEARCH("CHIUSO",$M151)&gt;0</formula>
    </cfRule>
    <cfRule type="expression" dxfId="5344" priority="4449">
      <formula>SEARCH("EMESSO",$M151)&gt;0</formula>
    </cfRule>
    <cfRule type="expression" dxfId="5343" priority="4450">
      <formula>SEARCH("RICHIESTO",$M151)&gt;0</formula>
    </cfRule>
    <cfRule type="expression" dxfId="5342" priority="4451">
      <formula>SEARCH("DA CHIUDERE",$M151)&gt;0</formula>
    </cfRule>
    <cfRule type="expression" dxfId="5341" priority="4452">
      <formula>SEARCH("INTERROTTO",$M151)&gt;0</formula>
    </cfRule>
  </conditionalFormatting>
  <conditionalFormatting sqref="M151">
    <cfRule type="expression" dxfId="5340" priority="4441">
      <formula>SEARCH("IN CORSO",$M151)&gt;0</formula>
    </cfRule>
    <cfRule type="expression" dxfId="5339" priority="4442">
      <formula>SEARCH("CHIUSO",$M151)&gt;0</formula>
    </cfRule>
    <cfRule type="expression" dxfId="5338" priority="4443">
      <formula>SEARCH("EMESSO",$M151)&gt;0</formula>
    </cfRule>
    <cfRule type="expression" dxfId="5337" priority="4444">
      <formula>SEARCH("RICHIESTO",$M151)&gt;0</formula>
    </cfRule>
    <cfRule type="expression" dxfId="5336" priority="4445">
      <formula>SEARCH("DA CHIUDERE",$M151)&gt;0</formula>
    </cfRule>
    <cfRule type="expression" dxfId="5335" priority="4446">
      <formula>SEARCH("INTERROTTO",$M151)&gt;0</formula>
    </cfRule>
  </conditionalFormatting>
  <conditionalFormatting sqref="N150:S150">
    <cfRule type="expression" dxfId="5334" priority="4435">
      <formula>SEARCH("IN CORSO",$M150)&gt;0</formula>
    </cfRule>
    <cfRule type="expression" dxfId="5333" priority="4436">
      <formula>SEARCH("CHIUSO",$M150)&gt;0</formula>
    </cfRule>
    <cfRule type="expression" dxfId="5332" priority="4437">
      <formula>SEARCH("EMESSO",$M150)&gt;0</formula>
    </cfRule>
    <cfRule type="expression" dxfId="5331" priority="4438">
      <formula>SEARCH("RICHIESTO",$M150)&gt;0</formula>
    </cfRule>
    <cfRule type="expression" dxfId="5330" priority="4439">
      <formula>SEARCH("DA CHIUDERE",$M150)&gt;0</formula>
    </cfRule>
    <cfRule type="expression" dxfId="5329" priority="4440">
      <formula>SEARCH("INTERROTTO",$M150)&gt;0</formula>
    </cfRule>
  </conditionalFormatting>
  <conditionalFormatting sqref="G150">
    <cfRule type="expression" dxfId="5328" priority="4423">
      <formula>SEARCH("IN CORSO",$M150)&gt;0</formula>
    </cfRule>
    <cfRule type="expression" dxfId="5327" priority="4424">
      <formula>SEARCH("CHIUSO",$M150)&gt;0</formula>
    </cfRule>
    <cfRule type="expression" dxfId="5326" priority="4425">
      <formula>SEARCH("EMESSO",$M150)&gt;0</formula>
    </cfRule>
    <cfRule type="expression" dxfId="5325" priority="4426">
      <formula>SEARCH("RICHIESTO",$M150)&gt;0</formula>
    </cfRule>
    <cfRule type="expression" dxfId="5324" priority="4427">
      <formula>SEARCH("DA CHIUDERE",$M150)&gt;0</formula>
    </cfRule>
    <cfRule type="expression" dxfId="5323" priority="4428">
      <formula>SEARCH("INTERROTTO",$M150)&gt;0</formula>
    </cfRule>
  </conditionalFormatting>
  <conditionalFormatting sqref="E150">
    <cfRule type="expression" dxfId="5322" priority="4429">
      <formula>SEARCH("IN CORSO",$M150)&gt;0</formula>
    </cfRule>
    <cfRule type="expression" dxfId="5321" priority="4430">
      <formula>SEARCH("CHIUSO",$M150)&gt;0</formula>
    </cfRule>
    <cfRule type="expression" dxfId="5320" priority="4431">
      <formula>SEARCH("EMESSO",$M150)&gt;0</formula>
    </cfRule>
    <cfRule type="expression" dxfId="5319" priority="4432">
      <formula>SEARCH("RICHIESTO",$M150)&gt;0</formula>
    </cfRule>
    <cfRule type="expression" dxfId="5318" priority="4433">
      <formula>SEARCH("DA CHIUDERE",$M150)&gt;0</formula>
    </cfRule>
    <cfRule type="expression" dxfId="5317" priority="4434">
      <formula>SEARCH("INTERROTTO",$M150)&gt;0</formula>
    </cfRule>
  </conditionalFormatting>
  <conditionalFormatting sqref="F150">
    <cfRule type="expression" dxfId="5316" priority="4417">
      <formula>SEARCH("IN CORSO",$M150)&gt;0</formula>
    </cfRule>
    <cfRule type="expression" dxfId="5315" priority="4418">
      <formula>SEARCH("CHIUSO",$M150)&gt;0</formula>
    </cfRule>
    <cfRule type="expression" dxfId="5314" priority="4419">
      <formula>SEARCH("EMESSO",$M150)&gt;0</formula>
    </cfRule>
    <cfRule type="expression" dxfId="5313" priority="4420">
      <formula>SEARCH("RICHIESTO",$M150)&gt;0</formula>
    </cfRule>
    <cfRule type="expression" dxfId="5312" priority="4421">
      <formula>SEARCH("DA CHIUDERE",$M150)&gt;0</formula>
    </cfRule>
    <cfRule type="expression" dxfId="5311" priority="4422">
      <formula>SEARCH("INTERROTTO",$M150)&gt;0</formula>
    </cfRule>
  </conditionalFormatting>
  <conditionalFormatting sqref="M150">
    <cfRule type="expression" dxfId="5310" priority="4411">
      <formula>SEARCH("IN CORSO",$M150)&gt;0</formula>
    </cfRule>
    <cfRule type="expression" dxfId="5309" priority="4412">
      <formula>SEARCH("CHIUSO",$M150)&gt;0</formula>
    </cfRule>
    <cfRule type="expression" dxfId="5308" priority="4413">
      <formula>SEARCH("EMESSO",$M150)&gt;0</formula>
    </cfRule>
    <cfRule type="expression" dxfId="5307" priority="4414">
      <formula>SEARCH("RICHIESTO",$M150)&gt;0</formula>
    </cfRule>
    <cfRule type="expression" dxfId="5306" priority="4415">
      <formula>SEARCH("DA CHIUDERE",$M150)&gt;0</formula>
    </cfRule>
    <cfRule type="expression" dxfId="5305" priority="4416">
      <formula>SEARCH("INTERROTTO",$M150)&gt;0</formula>
    </cfRule>
  </conditionalFormatting>
  <conditionalFormatting sqref="N149:S149">
    <cfRule type="expression" dxfId="5304" priority="4405">
      <formula>SEARCH("IN CORSO",$M149)&gt;0</formula>
    </cfRule>
    <cfRule type="expression" dxfId="5303" priority="4406">
      <formula>SEARCH("CHIUSO",$M149)&gt;0</formula>
    </cfRule>
    <cfRule type="expression" dxfId="5302" priority="4407">
      <formula>SEARCH("EMESSO",$M149)&gt;0</formula>
    </cfRule>
    <cfRule type="expression" dxfId="5301" priority="4408">
      <formula>SEARCH("RICHIESTO",$M149)&gt;0</formula>
    </cfRule>
    <cfRule type="expression" dxfId="5300" priority="4409">
      <formula>SEARCH("DA CHIUDERE",$M149)&gt;0</formula>
    </cfRule>
    <cfRule type="expression" dxfId="5299" priority="4410">
      <formula>SEARCH("INTERROTTO",$M149)&gt;0</formula>
    </cfRule>
  </conditionalFormatting>
  <conditionalFormatting sqref="G149">
    <cfRule type="expression" dxfId="5298" priority="4393">
      <formula>SEARCH("IN CORSO",$M149)&gt;0</formula>
    </cfRule>
    <cfRule type="expression" dxfId="5297" priority="4394">
      <formula>SEARCH("CHIUSO",$M149)&gt;0</formula>
    </cfRule>
    <cfRule type="expression" dxfId="5296" priority="4395">
      <formula>SEARCH("EMESSO",$M149)&gt;0</formula>
    </cfRule>
    <cfRule type="expression" dxfId="5295" priority="4396">
      <formula>SEARCH("RICHIESTO",$M149)&gt;0</formula>
    </cfRule>
    <cfRule type="expression" dxfId="5294" priority="4397">
      <formula>SEARCH("DA CHIUDERE",$M149)&gt;0</formula>
    </cfRule>
    <cfRule type="expression" dxfId="5293" priority="4398">
      <formula>SEARCH("INTERROTTO",$M149)&gt;0</formula>
    </cfRule>
  </conditionalFormatting>
  <conditionalFormatting sqref="E149">
    <cfRule type="expression" dxfId="5292" priority="4399">
      <formula>SEARCH("IN CORSO",$M149)&gt;0</formula>
    </cfRule>
    <cfRule type="expression" dxfId="5291" priority="4400">
      <formula>SEARCH("CHIUSO",$M149)&gt;0</formula>
    </cfRule>
    <cfRule type="expression" dxfId="5290" priority="4401">
      <formula>SEARCH("EMESSO",$M149)&gt;0</formula>
    </cfRule>
    <cfRule type="expression" dxfId="5289" priority="4402">
      <formula>SEARCH("RICHIESTO",$M149)&gt;0</formula>
    </cfRule>
    <cfRule type="expression" dxfId="5288" priority="4403">
      <formula>SEARCH("DA CHIUDERE",$M149)&gt;0</formula>
    </cfRule>
    <cfRule type="expression" dxfId="5287" priority="4404">
      <formula>SEARCH("INTERROTTO",$M149)&gt;0</formula>
    </cfRule>
  </conditionalFormatting>
  <conditionalFormatting sqref="F149">
    <cfRule type="expression" dxfId="5286" priority="4387">
      <formula>SEARCH("IN CORSO",$M149)&gt;0</formula>
    </cfRule>
    <cfRule type="expression" dxfId="5285" priority="4388">
      <formula>SEARCH("CHIUSO",$M149)&gt;0</formula>
    </cfRule>
    <cfRule type="expression" dxfId="5284" priority="4389">
      <formula>SEARCH("EMESSO",$M149)&gt;0</formula>
    </cfRule>
    <cfRule type="expression" dxfId="5283" priority="4390">
      <formula>SEARCH("RICHIESTO",$M149)&gt;0</formula>
    </cfRule>
    <cfRule type="expression" dxfId="5282" priority="4391">
      <formula>SEARCH("DA CHIUDERE",$M149)&gt;0</formula>
    </cfRule>
    <cfRule type="expression" dxfId="5281" priority="4392">
      <formula>SEARCH("INTERROTTO",$M149)&gt;0</formula>
    </cfRule>
  </conditionalFormatting>
  <conditionalFormatting sqref="M149">
    <cfRule type="expression" dxfId="5280" priority="4381">
      <formula>SEARCH("IN CORSO",$M149)&gt;0</formula>
    </cfRule>
    <cfRule type="expression" dxfId="5279" priority="4382">
      <formula>SEARCH("CHIUSO",$M149)&gt;0</formula>
    </cfRule>
    <cfRule type="expression" dxfId="5278" priority="4383">
      <formula>SEARCH("EMESSO",$M149)&gt;0</formula>
    </cfRule>
    <cfRule type="expression" dxfId="5277" priority="4384">
      <formula>SEARCH("RICHIESTO",$M149)&gt;0</formula>
    </cfRule>
    <cfRule type="expression" dxfId="5276" priority="4385">
      <formula>SEARCH("DA CHIUDERE",$M149)&gt;0</formula>
    </cfRule>
    <cfRule type="expression" dxfId="5275" priority="4386">
      <formula>SEARCH("INTERROTTO",$M149)&gt;0</formula>
    </cfRule>
  </conditionalFormatting>
  <conditionalFormatting sqref="N148:S148">
    <cfRule type="expression" dxfId="5274" priority="4375">
      <formula>SEARCH("IN CORSO",$M148)&gt;0</formula>
    </cfRule>
    <cfRule type="expression" dxfId="5273" priority="4376">
      <formula>SEARCH("CHIUSO",$M148)&gt;0</formula>
    </cfRule>
    <cfRule type="expression" dxfId="5272" priority="4377">
      <formula>SEARCH("EMESSO",$M148)&gt;0</formula>
    </cfRule>
    <cfRule type="expression" dxfId="5271" priority="4378">
      <formula>SEARCH("RICHIESTO",$M148)&gt;0</formula>
    </cfRule>
    <cfRule type="expression" dxfId="5270" priority="4379">
      <formula>SEARCH("DA CHIUDERE",$M148)&gt;0</formula>
    </cfRule>
    <cfRule type="expression" dxfId="5269" priority="4380">
      <formula>SEARCH("INTERROTTO",$M148)&gt;0</formula>
    </cfRule>
  </conditionalFormatting>
  <conditionalFormatting sqref="G148">
    <cfRule type="expression" dxfId="5268" priority="4363">
      <formula>SEARCH("IN CORSO",$M148)&gt;0</formula>
    </cfRule>
    <cfRule type="expression" dxfId="5267" priority="4364">
      <formula>SEARCH("CHIUSO",$M148)&gt;0</formula>
    </cfRule>
    <cfRule type="expression" dxfId="5266" priority="4365">
      <formula>SEARCH("EMESSO",$M148)&gt;0</formula>
    </cfRule>
    <cfRule type="expression" dxfId="5265" priority="4366">
      <formula>SEARCH("RICHIESTO",$M148)&gt;0</formula>
    </cfRule>
    <cfRule type="expression" dxfId="5264" priority="4367">
      <formula>SEARCH("DA CHIUDERE",$M148)&gt;0</formula>
    </cfRule>
    <cfRule type="expression" dxfId="5263" priority="4368">
      <formula>SEARCH("INTERROTTO",$M148)&gt;0</formula>
    </cfRule>
  </conditionalFormatting>
  <conditionalFormatting sqref="E148">
    <cfRule type="expression" dxfId="5262" priority="4369">
      <formula>SEARCH("IN CORSO",$M148)&gt;0</formula>
    </cfRule>
    <cfRule type="expression" dxfId="5261" priority="4370">
      <formula>SEARCH("CHIUSO",$M148)&gt;0</formula>
    </cfRule>
    <cfRule type="expression" dxfId="5260" priority="4371">
      <formula>SEARCH("EMESSO",$M148)&gt;0</formula>
    </cfRule>
    <cfRule type="expression" dxfId="5259" priority="4372">
      <formula>SEARCH("RICHIESTO",$M148)&gt;0</formula>
    </cfRule>
    <cfRule type="expression" dxfId="5258" priority="4373">
      <formula>SEARCH("DA CHIUDERE",$M148)&gt;0</formula>
    </cfRule>
    <cfRule type="expression" dxfId="5257" priority="4374">
      <formula>SEARCH("INTERROTTO",$M148)&gt;0</formula>
    </cfRule>
  </conditionalFormatting>
  <conditionalFormatting sqref="F148">
    <cfRule type="expression" dxfId="5256" priority="4357">
      <formula>SEARCH("IN CORSO",$M148)&gt;0</formula>
    </cfRule>
    <cfRule type="expression" dxfId="5255" priority="4358">
      <formula>SEARCH("CHIUSO",$M148)&gt;0</formula>
    </cfRule>
    <cfRule type="expression" dxfId="5254" priority="4359">
      <formula>SEARCH("EMESSO",$M148)&gt;0</formula>
    </cfRule>
    <cfRule type="expression" dxfId="5253" priority="4360">
      <formula>SEARCH("RICHIESTO",$M148)&gt;0</formula>
    </cfRule>
    <cfRule type="expression" dxfId="5252" priority="4361">
      <formula>SEARCH("DA CHIUDERE",$M148)&gt;0</formula>
    </cfRule>
    <cfRule type="expression" dxfId="5251" priority="4362">
      <formula>SEARCH("INTERROTTO",$M148)&gt;0</formula>
    </cfRule>
  </conditionalFormatting>
  <conditionalFormatting sqref="M148">
    <cfRule type="expression" dxfId="5250" priority="4351">
      <formula>SEARCH("IN CORSO",$M148)&gt;0</formula>
    </cfRule>
    <cfRule type="expression" dxfId="5249" priority="4352">
      <formula>SEARCH("CHIUSO",$M148)&gt;0</formula>
    </cfRule>
    <cfRule type="expression" dxfId="5248" priority="4353">
      <formula>SEARCH("EMESSO",$M148)&gt;0</formula>
    </cfRule>
    <cfRule type="expression" dxfId="5247" priority="4354">
      <formula>SEARCH("RICHIESTO",$M148)&gt;0</formula>
    </cfRule>
    <cfRule type="expression" dxfId="5246" priority="4355">
      <formula>SEARCH("DA CHIUDERE",$M148)&gt;0</formula>
    </cfRule>
    <cfRule type="expression" dxfId="5245" priority="4356">
      <formula>SEARCH("INTERROTTO",$M148)&gt;0</formula>
    </cfRule>
  </conditionalFormatting>
  <conditionalFormatting sqref="N147:S147">
    <cfRule type="expression" dxfId="5244" priority="4345">
      <formula>SEARCH("IN CORSO",$M147)&gt;0</formula>
    </cfRule>
    <cfRule type="expression" dxfId="5243" priority="4346">
      <formula>SEARCH("CHIUSO",$M147)&gt;0</formula>
    </cfRule>
    <cfRule type="expression" dxfId="5242" priority="4347">
      <formula>SEARCH("EMESSO",$M147)&gt;0</formula>
    </cfRule>
    <cfRule type="expression" dxfId="5241" priority="4348">
      <formula>SEARCH("RICHIESTO",$M147)&gt;0</formula>
    </cfRule>
    <cfRule type="expression" dxfId="5240" priority="4349">
      <formula>SEARCH("DA CHIUDERE",$M147)&gt;0</formula>
    </cfRule>
    <cfRule type="expression" dxfId="5239" priority="4350">
      <formula>SEARCH("INTERROTTO",$M147)&gt;0</formula>
    </cfRule>
  </conditionalFormatting>
  <conditionalFormatting sqref="G147">
    <cfRule type="expression" dxfId="5238" priority="4333">
      <formula>SEARCH("IN CORSO",$M147)&gt;0</formula>
    </cfRule>
    <cfRule type="expression" dxfId="5237" priority="4334">
      <formula>SEARCH("CHIUSO",$M147)&gt;0</formula>
    </cfRule>
    <cfRule type="expression" dxfId="5236" priority="4335">
      <formula>SEARCH("EMESSO",$M147)&gt;0</formula>
    </cfRule>
    <cfRule type="expression" dxfId="5235" priority="4336">
      <formula>SEARCH("RICHIESTO",$M147)&gt;0</formula>
    </cfRule>
    <cfRule type="expression" dxfId="5234" priority="4337">
      <formula>SEARCH("DA CHIUDERE",$M147)&gt;0</formula>
    </cfRule>
    <cfRule type="expression" dxfId="5233" priority="4338">
      <formula>SEARCH("INTERROTTO",$M147)&gt;0</formula>
    </cfRule>
  </conditionalFormatting>
  <conditionalFormatting sqref="E147">
    <cfRule type="expression" dxfId="5232" priority="4339">
      <formula>SEARCH("IN CORSO",$M147)&gt;0</formula>
    </cfRule>
    <cfRule type="expression" dxfId="5231" priority="4340">
      <formula>SEARCH("CHIUSO",$M147)&gt;0</formula>
    </cfRule>
    <cfRule type="expression" dxfId="5230" priority="4341">
      <formula>SEARCH("EMESSO",$M147)&gt;0</formula>
    </cfRule>
    <cfRule type="expression" dxfId="5229" priority="4342">
      <formula>SEARCH("RICHIESTO",$M147)&gt;0</formula>
    </cfRule>
    <cfRule type="expression" dxfId="5228" priority="4343">
      <formula>SEARCH("DA CHIUDERE",$M147)&gt;0</formula>
    </cfRule>
    <cfRule type="expression" dxfId="5227" priority="4344">
      <formula>SEARCH("INTERROTTO",$M147)&gt;0</formula>
    </cfRule>
  </conditionalFormatting>
  <conditionalFormatting sqref="F147">
    <cfRule type="expression" dxfId="5226" priority="4327">
      <formula>SEARCH("IN CORSO",$M147)&gt;0</formula>
    </cfRule>
    <cfRule type="expression" dxfId="5225" priority="4328">
      <formula>SEARCH("CHIUSO",$M147)&gt;0</formula>
    </cfRule>
    <cfRule type="expression" dxfId="5224" priority="4329">
      <formula>SEARCH("EMESSO",$M147)&gt;0</formula>
    </cfRule>
    <cfRule type="expression" dxfId="5223" priority="4330">
      <formula>SEARCH("RICHIESTO",$M147)&gt;0</formula>
    </cfRule>
    <cfRule type="expression" dxfId="5222" priority="4331">
      <formula>SEARCH("DA CHIUDERE",$M147)&gt;0</formula>
    </cfRule>
    <cfRule type="expression" dxfId="5221" priority="4332">
      <formula>SEARCH("INTERROTTO",$M147)&gt;0</formula>
    </cfRule>
  </conditionalFormatting>
  <conditionalFormatting sqref="M147">
    <cfRule type="expression" dxfId="5220" priority="4321">
      <formula>SEARCH("IN CORSO",$M147)&gt;0</formula>
    </cfRule>
    <cfRule type="expression" dxfId="5219" priority="4322">
      <formula>SEARCH("CHIUSO",$M147)&gt;0</formula>
    </cfRule>
    <cfRule type="expression" dxfId="5218" priority="4323">
      <formula>SEARCH("EMESSO",$M147)&gt;0</formula>
    </cfRule>
    <cfRule type="expression" dxfId="5217" priority="4324">
      <formula>SEARCH("RICHIESTO",$M147)&gt;0</formula>
    </cfRule>
    <cfRule type="expression" dxfId="5216" priority="4325">
      <formula>SEARCH("DA CHIUDERE",$M147)&gt;0</formula>
    </cfRule>
    <cfRule type="expression" dxfId="5215" priority="4326">
      <formula>SEARCH("INTERROTTO",$M147)&gt;0</formula>
    </cfRule>
  </conditionalFormatting>
  <conditionalFormatting sqref="N146:S146">
    <cfRule type="expression" dxfId="5214" priority="4315">
      <formula>SEARCH("IN CORSO",$M146)&gt;0</formula>
    </cfRule>
    <cfRule type="expression" dxfId="5213" priority="4316">
      <formula>SEARCH("CHIUSO",$M146)&gt;0</formula>
    </cfRule>
    <cfRule type="expression" dxfId="5212" priority="4317">
      <formula>SEARCH("EMESSO",$M146)&gt;0</formula>
    </cfRule>
    <cfRule type="expression" dxfId="5211" priority="4318">
      <formula>SEARCH("RICHIESTO",$M146)&gt;0</formula>
    </cfRule>
    <cfRule type="expression" dxfId="5210" priority="4319">
      <formula>SEARCH("DA CHIUDERE",$M146)&gt;0</formula>
    </cfRule>
    <cfRule type="expression" dxfId="5209" priority="4320">
      <formula>SEARCH("INTERROTTO",$M146)&gt;0</formula>
    </cfRule>
  </conditionalFormatting>
  <conditionalFormatting sqref="G146">
    <cfRule type="expression" dxfId="5208" priority="4303">
      <formula>SEARCH("IN CORSO",$M146)&gt;0</formula>
    </cfRule>
    <cfRule type="expression" dxfId="5207" priority="4304">
      <formula>SEARCH("CHIUSO",$M146)&gt;0</formula>
    </cfRule>
    <cfRule type="expression" dxfId="5206" priority="4305">
      <formula>SEARCH("EMESSO",$M146)&gt;0</formula>
    </cfRule>
    <cfRule type="expression" dxfId="5205" priority="4306">
      <formula>SEARCH("RICHIESTO",$M146)&gt;0</formula>
    </cfRule>
    <cfRule type="expression" dxfId="5204" priority="4307">
      <formula>SEARCH("DA CHIUDERE",$M146)&gt;0</formula>
    </cfRule>
    <cfRule type="expression" dxfId="5203" priority="4308">
      <formula>SEARCH("INTERROTTO",$M146)&gt;0</formula>
    </cfRule>
  </conditionalFormatting>
  <conditionalFormatting sqref="E146">
    <cfRule type="expression" dxfId="5202" priority="4309">
      <formula>SEARCH("IN CORSO",$M146)&gt;0</formula>
    </cfRule>
    <cfRule type="expression" dxfId="5201" priority="4310">
      <formula>SEARCH("CHIUSO",$M146)&gt;0</formula>
    </cfRule>
    <cfRule type="expression" dxfId="5200" priority="4311">
      <formula>SEARCH("EMESSO",$M146)&gt;0</formula>
    </cfRule>
    <cfRule type="expression" dxfId="5199" priority="4312">
      <formula>SEARCH("RICHIESTO",$M146)&gt;0</formula>
    </cfRule>
    <cfRule type="expression" dxfId="5198" priority="4313">
      <formula>SEARCH("DA CHIUDERE",$M146)&gt;0</formula>
    </cfRule>
    <cfRule type="expression" dxfId="5197" priority="4314">
      <formula>SEARCH("INTERROTTO",$M146)&gt;0</formula>
    </cfRule>
  </conditionalFormatting>
  <conditionalFormatting sqref="F146">
    <cfRule type="expression" dxfId="5196" priority="4297">
      <formula>SEARCH("IN CORSO",$M146)&gt;0</formula>
    </cfRule>
    <cfRule type="expression" dxfId="5195" priority="4298">
      <formula>SEARCH("CHIUSO",$M146)&gt;0</formula>
    </cfRule>
    <cfRule type="expression" dxfId="5194" priority="4299">
      <formula>SEARCH("EMESSO",$M146)&gt;0</formula>
    </cfRule>
    <cfRule type="expression" dxfId="5193" priority="4300">
      <formula>SEARCH("RICHIESTO",$M146)&gt;0</formula>
    </cfRule>
    <cfRule type="expression" dxfId="5192" priority="4301">
      <formula>SEARCH("DA CHIUDERE",$M146)&gt;0</formula>
    </cfRule>
    <cfRule type="expression" dxfId="5191" priority="4302">
      <formula>SEARCH("INTERROTTO",$M146)&gt;0</formula>
    </cfRule>
  </conditionalFormatting>
  <conditionalFormatting sqref="M146">
    <cfRule type="expression" dxfId="5190" priority="4291">
      <formula>SEARCH("IN CORSO",$M146)&gt;0</formula>
    </cfRule>
    <cfRule type="expression" dxfId="5189" priority="4292">
      <formula>SEARCH("CHIUSO",$M146)&gt;0</formula>
    </cfRule>
    <cfRule type="expression" dxfId="5188" priority="4293">
      <formula>SEARCH("EMESSO",$M146)&gt;0</formula>
    </cfRule>
    <cfRule type="expression" dxfId="5187" priority="4294">
      <formula>SEARCH("RICHIESTO",$M146)&gt;0</formula>
    </cfRule>
    <cfRule type="expression" dxfId="5186" priority="4295">
      <formula>SEARCH("DA CHIUDERE",$M146)&gt;0</formula>
    </cfRule>
    <cfRule type="expression" dxfId="5185" priority="4296">
      <formula>SEARCH("INTERROTTO",$M146)&gt;0</formula>
    </cfRule>
  </conditionalFormatting>
  <conditionalFormatting sqref="N145:S145">
    <cfRule type="expression" dxfId="5184" priority="4285">
      <formula>SEARCH("IN CORSO",$M145)&gt;0</formula>
    </cfRule>
    <cfRule type="expression" dxfId="5183" priority="4286">
      <formula>SEARCH("CHIUSO",$M145)&gt;0</formula>
    </cfRule>
    <cfRule type="expression" dxfId="5182" priority="4287">
      <formula>SEARCH("EMESSO",$M145)&gt;0</formula>
    </cfRule>
    <cfRule type="expression" dxfId="5181" priority="4288">
      <formula>SEARCH("RICHIESTO",$M145)&gt;0</formula>
    </cfRule>
    <cfRule type="expression" dxfId="5180" priority="4289">
      <formula>SEARCH("DA CHIUDERE",$M145)&gt;0</formula>
    </cfRule>
    <cfRule type="expression" dxfId="5179" priority="4290">
      <formula>SEARCH("INTERROTTO",$M145)&gt;0</formula>
    </cfRule>
  </conditionalFormatting>
  <conditionalFormatting sqref="G145">
    <cfRule type="expression" dxfId="5178" priority="4273">
      <formula>SEARCH("IN CORSO",$M145)&gt;0</formula>
    </cfRule>
    <cfRule type="expression" dxfId="5177" priority="4274">
      <formula>SEARCH("CHIUSO",$M145)&gt;0</formula>
    </cfRule>
    <cfRule type="expression" dxfId="5176" priority="4275">
      <formula>SEARCH("EMESSO",$M145)&gt;0</formula>
    </cfRule>
    <cfRule type="expression" dxfId="5175" priority="4276">
      <formula>SEARCH("RICHIESTO",$M145)&gt;0</formula>
    </cfRule>
    <cfRule type="expression" dxfId="5174" priority="4277">
      <formula>SEARCH("DA CHIUDERE",$M145)&gt;0</formula>
    </cfRule>
    <cfRule type="expression" dxfId="5173" priority="4278">
      <formula>SEARCH("INTERROTTO",$M145)&gt;0</formula>
    </cfRule>
  </conditionalFormatting>
  <conditionalFormatting sqref="E145">
    <cfRule type="expression" dxfId="5172" priority="4279">
      <formula>SEARCH("IN CORSO",$M145)&gt;0</formula>
    </cfRule>
    <cfRule type="expression" dxfId="5171" priority="4280">
      <formula>SEARCH("CHIUSO",$M145)&gt;0</formula>
    </cfRule>
    <cfRule type="expression" dxfId="5170" priority="4281">
      <formula>SEARCH("EMESSO",$M145)&gt;0</formula>
    </cfRule>
    <cfRule type="expression" dxfId="5169" priority="4282">
      <formula>SEARCH("RICHIESTO",$M145)&gt;0</formula>
    </cfRule>
    <cfRule type="expression" dxfId="5168" priority="4283">
      <formula>SEARCH("DA CHIUDERE",$M145)&gt;0</formula>
    </cfRule>
    <cfRule type="expression" dxfId="5167" priority="4284">
      <formula>SEARCH("INTERROTTO",$M145)&gt;0</formula>
    </cfRule>
  </conditionalFormatting>
  <conditionalFormatting sqref="F145">
    <cfRule type="expression" dxfId="5166" priority="4267">
      <formula>SEARCH("IN CORSO",$M145)&gt;0</formula>
    </cfRule>
    <cfRule type="expression" dxfId="5165" priority="4268">
      <formula>SEARCH("CHIUSO",$M145)&gt;0</formula>
    </cfRule>
    <cfRule type="expression" dxfId="5164" priority="4269">
      <formula>SEARCH("EMESSO",$M145)&gt;0</formula>
    </cfRule>
    <cfRule type="expression" dxfId="5163" priority="4270">
      <formula>SEARCH("RICHIESTO",$M145)&gt;0</formula>
    </cfRule>
    <cfRule type="expression" dxfId="5162" priority="4271">
      <formula>SEARCH("DA CHIUDERE",$M145)&gt;0</formula>
    </cfRule>
    <cfRule type="expression" dxfId="5161" priority="4272">
      <formula>SEARCH("INTERROTTO",$M145)&gt;0</formula>
    </cfRule>
  </conditionalFormatting>
  <conditionalFormatting sqref="M145">
    <cfRule type="expression" dxfId="5160" priority="4261">
      <formula>SEARCH("IN CORSO",$M145)&gt;0</formula>
    </cfRule>
    <cfRule type="expression" dxfId="5159" priority="4262">
      <formula>SEARCH("CHIUSO",$M145)&gt;0</formula>
    </cfRule>
    <cfRule type="expression" dxfId="5158" priority="4263">
      <formula>SEARCH("EMESSO",$M145)&gt;0</formula>
    </cfRule>
    <cfRule type="expression" dxfId="5157" priority="4264">
      <formula>SEARCH("RICHIESTO",$M145)&gt;0</formula>
    </cfRule>
    <cfRule type="expression" dxfId="5156" priority="4265">
      <formula>SEARCH("DA CHIUDERE",$M145)&gt;0</formula>
    </cfRule>
    <cfRule type="expression" dxfId="5155" priority="4266">
      <formula>SEARCH("INTERROTTO",$M145)&gt;0</formula>
    </cfRule>
  </conditionalFormatting>
  <conditionalFormatting sqref="N144:S144">
    <cfRule type="expression" dxfId="5154" priority="4255">
      <formula>SEARCH("IN CORSO",$M144)&gt;0</formula>
    </cfRule>
    <cfRule type="expression" dxfId="5153" priority="4256">
      <formula>SEARCH("CHIUSO",$M144)&gt;0</formula>
    </cfRule>
    <cfRule type="expression" dxfId="5152" priority="4257">
      <formula>SEARCH("EMESSO",$M144)&gt;0</formula>
    </cfRule>
    <cfRule type="expression" dxfId="5151" priority="4258">
      <formula>SEARCH("RICHIESTO",$M144)&gt;0</formula>
    </cfRule>
    <cfRule type="expression" dxfId="5150" priority="4259">
      <formula>SEARCH("DA CHIUDERE",$M144)&gt;0</formula>
    </cfRule>
    <cfRule type="expression" dxfId="5149" priority="4260">
      <formula>SEARCH("INTERROTTO",$M144)&gt;0</formula>
    </cfRule>
  </conditionalFormatting>
  <conditionalFormatting sqref="G144">
    <cfRule type="expression" dxfId="5148" priority="4243">
      <formula>SEARCH("IN CORSO",$M144)&gt;0</formula>
    </cfRule>
    <cfRule type="expression" dxfId="5147" priority="4244">
      <formula>SEARCH("CHIUSO",$M144)&gt;0</formula>
    </cfRule>
    <cfRule type="expression" dxfId="5146" priority="4245">
      <formula>SEARCH("EMESSO",$M144)&gt;0</formula>
    </cfRule>
    <cfRule type="expression" dxfId="5145" priority="4246">
      <formula>SEARCH("RICHIESTO",$M144)&gt;0</formula>
    </cfRule>
    <cfRule type="expression" dxfId="5144" priority="4247">
      <formula>SEARCH("DA CHIUDERE",$M144)&gt;0</formula>
    </cfRule>
    <cfRule type="expression" dxfId="5143" priority="4248">
      <formula>SEARCH("INTERROTTO",$M144)&gt;0</formula>
    </cfRule>
  </conditionalFormatting>
  <conditionalFormatting sqref="E144">
    <cfRule type="expression" dxfId="5142" priority="4249">
      <formula>SEARCH("IN CORSO",$M144)&gt;0</formula>
    </cfRule>
    <cfRule type="expression" dxfId="5141" priority="4250">
      <formula>SEARCH("CHIUSO",$M144)&gt;0</formula>
    </cfRule>
    <cfRule type="expression" dxfId="5140" priority="4251">
      <formula>SEARCH("EMESSO",$M144)&gt;0</formula>
    </cfRule>
    <cfRule type="expression" dxfId="5139" priority="4252">
      <formula>SEARCH("RICHIESTO",$M144)&gt;0</formula>
    </cfRule>
    <cfRule type="expression" dxfId="5138" priority="4253">
      <formula>SEARCH("DA CHIUDERE",$M144)&gt;0</formula>
    </cfRule>
    <cfRule type="expression" dxfId="5137" priority="4254">
      <formula>SEARCH("INTERROTTO",$M144)&gt;0</formula>
    </cfRule>
  </conditionalFormatting>
  <conditionalFormatting sqref="F144">
    <cfRule type="expression" dxfId="5136" priority="4237">
      <formula>SEARCH("IN CORSO",$M144)&gt;0</formula>
    </cfRule>
    <cfRule type="expression" dxfId="5135" priority="4238">
      <formula>SEARCH("CHIUSO",$M144)&gt;0</formula>
    </cfRule>
    <cfRule type="expression" dxfId="5134" priority="4239">
      <formula>SEARCH("EMESSO",$M144)&gt;0</formula>
    </cfRule>
    <cfRule type="expression" dxfId="5133" priority="4240">
      <formula>SEARCH("RICHIESTO",$M144)&gt;0</formula>
    </cfRule>
    <cfRule type="expression" dxfId="5132" priority="4241">
      <formula>SEARCH("DA CHIUDERE",$M144)&gt;0</formula>
    </cfRule>
    <cfRule type="expression" dxfId="5131" priority="4242">
      <formula>SEARCH("INTERROTTO",$M144)&gt;0</formula>
    </cfRule>
  </conditionalFormatting>
  <conditionalFormatting sqref="M144">
    <cfRule type="expression" dxfId="5130" priority="4231">
      <formula>SEARCH("IN CORSO",$M144)&gt;0</formula>
    </cfRule>
    <cfRule type="expression" dxfId="5129" priority="4232">
      <formula>SEARCH("CHIUSO",$M144)&gt;0</formula>
    </cfRule>
    <cfRule type="expression" dxfId="5128" priority="4233">
      <formula>SEARCH("EMESSO",$M144)&gt;0</formula>
    </cfRule>
    <cfRule type="expression" dxfId="5127" priority="4234">
      <formula>SEARCH("RICHIESTO",$M144)&gt;0</formula>
    </cfRule>
    <cfRule type="expression" dxfId="5126" priority="4235">
      <formula>SEARCH("DA CHIUDERE",$M144)&gt;0</formula>
    </cfRule>
    <cfRule type="expression" dxfId="5125" priority="4236">
      <formula>SEARCH("INTERROTTO",$M144)&gt;0</formula>
    </cfRule>
  </conditionalFormatting>
  <conditionalFormatting sqref="N143:S143">
    <cfRule type="expression" dxfId="5124" priority="4225">
      <formula>SEARCH("IN CORSO",$M143)&gt;0</formula>
    </cfRule>
    <cfRule type="expression" dxfId="5123" priority="4226">
      <formula>SEARCH("CHIUSO",$M143)&gt;0</formula>
    </cfRule>
    <cfRule type="expression" dxfId="5122" priority="4227">
      <formula>SEARCH("EMESSO",$M143)&gt;0</formula>
    </cfRule>
    <cfRule type="expression" dxfId="5121" priority="4228">
      <formula>SEARCH("RICHIESTO",$M143)&gt;0</formula>
    </cfRule>
    <cfRule type="expression" dxfId="5120" priority="4229">
      <formula>SEARCH("DA CHIUDERE",$M143)&gt;0</formula>
    </cfRule>
    <cfRule type="expression" dxfId="5119" priority="4230">
      <formula>SEARCH("INTERROTTO",$M143)&gt;0</formula>
    </cfRule>
  </conditionalFormatting>
  <conditionalFormatting sqref="G143">
    <cfRule type="expression" dxfId="5118" priority="4213">
      <formula>SEARCH("IN CORSO",$M143)&gt;0</formula>
    </cfRule>
    <cfRule type="expression" dxfId="5117" priority="4214">
      <formula>SEARCH("CHIUSO",$M143)&gt;0</formula>
    </cfRule>
    <cfRule type="expression" dxfId="5116" priority="4215">
      <formula>SEARCH("EMESSO",$M143)&gt;0</formula>
    </cfRule>
    <cfRule type="expression" dxfId="5115" priority="4216">
      <formula>SEARCH("RICHIESTO",$M143)&gt;0</formula>
    </cfRule>
    <cfRule type="expression" dxfId="5114" priority="4217">
      <formula>SEARCH("DA CHIUDERE",$M143)&gt;0</formula>
    </cfRule>
    <cfRule type="expression" dxfId="5113" priority="4218">
      <formula>SEARCH("INTERROTTO",$M143)&gt;0</formula>
    </cfRule>
  </conditionalFormatting>
  <conditionalFormatting sqref="E143">
    <cfRule type="expression" dxfId="5112" priority="4219">
      <formula>SEARCH("IN CORSO",$M143)&gt;0</formula>
    </cfRule>
    <cfRule type="expression" dxfId="5111" priority="4220">
      <formula>SEARCH("CHIUSO",$M143)&gt;0</formula>
    </cfRule>
    <cfRule type="expression" dxfId="5110" priority="4221">
      <formula>SEARCH("EMESSO",$M143)&gt;0</formula>
    </cfRule>
    <cfRule type="expression" dxfId="5109" priority="4222">
      <formula>SEARCH("RICHIESTO",$M143)&gt;0</formula>
    </cfRule>
    <cfRule type="expression" dxfId="5108" priority="4223">
      <formula>SEARCH("DA CHIUDERE",$M143)&gt;0</formula>
    </cfRule>
    <cfRule type="expression" dxfId="5107" priority="4224">
      <formula>SEARCH("INTERROTTO",$M143)&gt;0</formula>
    </cfRule>
  </conditionalFormatting>
  <conditionalFormatting sqref="F143">
    <cfRule type="expression" dxfId="5106" priority="4207">
      <formula>SEARCH("IN CORSO",$M143)&gt;0</formula>
    </cfRule>
    <cfRule type="expression" dxfId="5105" priority="4208">
      <formula>SEARCH("CHIUSO",$M143)&gt;0</formula>
    </cfRule>
    <cfRule type="expression" dxfId="5104" priority="4209">
      <formula>SEARCH("EMESSO",$M143)&gt;0</formula>
    </cfRule>
    <cfRule type="expression" dxfId="5103" priority="4210">
      <formula>SEARCH("RICHIESTO",$M143)&gt;0</formula>
    </cfRule>
    <cfRule type="expression" dxfId="5102" priority="4211">
      <formula>SEARCH("DA CHIUDERE",$M143)&gt;0</formula>
    </cfRule>
    <cfRule type="expression" dxfId="5101" priority="4212">
      <formula>SEARCH("INTERROTTO",$M143)&gt;0</formula>
    </cfRule>
  </conditionalFormatting>
  <conditionalFormatting sqref="M143">
    <cfRule type="expression" dxfId="5100" priority="4201">
      <formula>SEARCH("IN CORSO",$M143)&gt;0</formula>
    </cfRule>
    <cfRule type="expression" dxfId="5099" priority="4202">
      <formula>SEARCH("CHIUSO",$M143)&gt;0</formula>
    </cfRule>
    <cfRule type="expression" dxfId="5098" priority="4203">
      <formula>SEARCH("EMESSO",$M143)&gt;0</formula>
    </cfRule>
    <cfRule type="expression" dxfId="5097" priority="4204">
      <formula>SEARCH("RICHIESTO",$M143)&gt;0</formula>
    </cfRule>
    <cfRule type="expression" dxfId="5096" priority="4205">
      <formula>SEARCH("DA CHIUDERE",$M143)&gt;0</formula>
    </cfRule>
    <cfRule type="expression" dxfId="5095" priority="4206">
      <formula>SEARCH("INTERROTTO",$M143)&gt;0</formula>
    </cfRule>
  </conditionalFormatting>
  <conditionalFormatting sqref="N142:S142">
    <cfRule type="expression" dxfId="5094" priority="4195">
      <formula>SEARCH("IN CORSO",$M142)&gt;0</formula>
    </cfRule>
    <cfRule type="expression" dxfId="5093" priority="4196">
      <formula>SEARCH("CHIUSO",$M142)&gt;0</formula>
    </cfRule>
    <cfRule type="expression" dxfId="5092" priority="4197">
      <formula>SEARCH("EMESSO",$M142)&gt;0</formula>
    </cfRule>
    <cfRule type="expression" dxfId="5091" priority="4198">
      <formula>SEARCH("RICHIESTO",$M142)&gt;0</formula>
    </cfRule>
    <cfRule type="expression" dxfId="5090" priority="4199">
      <formula>SEARCH("DA CHIUDERE",$M142)&gt;0</formula>
    </cfRule>
    <cfRule type="expression" dxfId="5089" priority="4200">
      <formula>SEARCH("INTERROTTO",$M142)&gt;0</formula>
    </cfRule>
  </conditionalFormatting>
  <conditionalFormatting sqref="G142">
    <cfRule type="expression" dxfId="5088" priority="4183">
      <formula>SEARCH("IN CORSO",$M142)&gt;0</formula>
    </cfRule>
    <cfRule type="expression" dxfId="5087" priority="4184">
      <formula>SEARCH("CHIUSO",$M142)&gt;0</formula>
    </cfRule>
    <cfRule type="expression" dxfId="5086" priority="4185">
      <formula>SEARCH("EMESSO",$M142)&gt;0</formula>
    </cfRule>
    <cfRule type="expression" dxfId="5085" priority="4186">
      <formula>SEARCH("RICHIESTO",$M142)&gt;0</formula>
    </cfRule>
    <cfRule type="expression" dxfId="5084" priority="4187">
      <formula>SEARCH("DA CHIUDERE",$M142)&gt;0</formula>
    </cfRule>
    <cfRule type="expression" dxfId="5083" priority="4188">
      <formula>SEARCH("INTERROTTO",$M142)&gt;0</formula>
    </cfRule>
  </conditionalFormatting>
  <conditionalFormatting sqref="E142">
    <cfRule type="expression" dxfId="5082" priority="4189">
      <formula>SEARCH("IN CORSO",$M142)&gt;0</formula>
    </cfRule>
    <cfRule type="expression" dxfId="5081" priority="4190">
      <formula>SEARCH("CHIUSO",$M142)&gt;0</formula>
    </cfRule>
    <cfRule type="expression" dxfId="5080" priority="4191">
      <formula>SEARCH("EMESSO",$M142)&gt;0</formula>
    </cfRule>
    <cfRule type="expression" dxfId="5079" priority="4192">
      <formula>SEARCH("RICHIESTO",$M142)&gt;0</formula>
    </cfRule>
    <cfRule type="expression" dxfId="5078" priority="4193">
      <formula>SEARCH("DA CHIUDERE",$M142)&gt;0</formula>
    </cfRule>
    <cfRule type="expression" dxfId="5077" priority="4194">
      <formula>SEARCH("INTERROTTO",$M142)&gt;0</formula>
    </cfRule>
  </conditionalFormatting>
  <conditionalFormatting sqref="F142">
    <cfRule type="expression" dxfId="5076" priority="4177">
      <formula>SEARCH("IN CORSO",$M142)&gt;0</formula>
    </cfRule>
    <cfRule type="expression" dxfId="5075" priority="4178">
      <formula>SEARCH("CHIUSO",$M142)&gt;0</formula>
    </cfRule>
    <cfRule type="expression" dxfId="5074" priority="4179">
      <formula>SEARCH("EMESSO",$M142)&gt;0</formula>
    </cfRule>
    <cfRule type="expression" dxfId="5073" priority="4180">
      <formula>SEARCH("RICHIESTO",$M142)&gt;0</formula>
    </cfRule>
    <cfRule type="expression" dxfId="5072" priority="4181">
      <formula>SEARCH("DA CHIUDERE",$M142)&gt;0</formula>
    </cfRule>
    <cfRule type="expression" dxfId="5071" priority="4182">
      <formula>SEARCH("INTERROTTO",$M142)&gt;0</formula>
    </cfRule>
  </conditionalFormatting>
  <conditionalFormatting sqref="M142">
    <cfRule type="expression" dxfId="5070" priority="4171">
      <formula>SEARCH("IN CORSO",$M142)&gt;0</formula>
    </cfRule>
    <cfRule type="expression" dxfId="5069" priority="4172">
      <formula>SEARCH("CHIUSO",$M142)&gt;0</formula>
    </cfRule>
    <cfRule type="expression" dxfId="5068" priority="4173">
      <formula>SEARCH("EMESSO",$M142)&gt;0</formula>
    </cfRule>
    <cfRule type="expression" dxfId="5067" priority="4174">
      <formula>SEARCH("RICHIESTO",$M142)&gt;0</formula>
    </cfRule>
    <cfRule type="expression" dxfId="5066" priority="4175">
      <formula>SEARCH("DA CHIUDERE",$M142)&gt;0</formula>
    </cfRule>
    <cfRule type="expression" dxfId="5065" priority="4176">
      <formula>SEARCH("INTERROTTO",$M142)&gt;0</formula>
    </cfRule>
  </conditionalFormatting>
  <conditionalFormatting sqref="N141:S141">
    <cfRule type="expression" dxfId="5064" priority="4165">
      <formula>SEARCH("IN CORSO",$M141)&gt;0</formula>
    </cfRule>
    <cfRule type="expression" dxfId="5063" priority="4166">
      <formula>SEARCH("CHIUSO",$M141)&gt;0</formula>
    </cfRule>
    <cfRule type="expression" dxfId="5062" priority="4167">
      <formula>SEARCH("EMESSO",$M141)&gt;0</formula>
    </cfRule>
    <cfRule type="expression" dxfId="5061" priority="4168">
      <formula>SEARCH("RICHIESTO",$M141)&gt;0</formula>
    </cfRule>
    <cfRule type="expression" dxfId="5060" priority="4169">
      <formula>SEARCH("DA CHIUDERE",$M141)&gt;0</formula>
    </cfRule>
    <cfRule type="expression" dxfId="5059" priority="4170">
      <formula>SEARCH("INTERROTTO",$M141)&gt;0</formula>
    </cfRule>
  </conditionalFormatting>
  <conditionalFormatting sqref="G141">
    <cfRule type="expression" dxfId="5058" priority="4153">
      <formula>SEARCH("IN CORSO",$M141)&gt;0</formula>
    </cfRule>
    <cfRule type="expression" dxfId="5057" priority="4154">
      <formula>SEARCH("CHIUSO",$M141)&gt;0</formula>
    </cfRule>
    <cfRule type="expression" dxfId="5056" priority="4155">
      <formula>SEARCH("EMESSO",$M141)&gt;0</formula>
    </cfRule>
    <cfRule type="expression" dxfId="5055" priority="4156">
      <formula>SEARCH("RICHIESTO",$M141)&gt;0</formula>
    </cfRule>
    <cfRule type="expression" dxfId="5054" priority="4157">
      <formula>SEARCH("DA CHIUDERE",$M141)&gt;0</formula>
    </cfRule>
    <cfRule type="expression" dxfId="5053" priority="4158">
      <formula>SEARCH("INTERROTTO",$M141)&gt;0</formula>
    </cfRule>
  </conditionalFormatting>
  <conditionalFormatting sqref="E141">
    <cfRule type="expression" dxfId="5052" priority="4159">
      <formula>SEARCH("IN CORSO",$M141)&gt;0</formula>
    </cfRule>
    <cfRule type="expression" dxfId="5051" priority="4160">
      <formula>SEARCH("CHIUSO",$M141)&gt;0</formula>
    </cfRule>
    <cfRule type="expression" dxfId="5050" priority="4161">
      <formula>SEARCH("EMESSO",$M141)&gt;0</formula>
    </cfRule>
    <cfRule type="expression" dxfId="5049" priority="4162">
      <formula>SEARCH("RICHIESTO",$M141)&gt;0</formula>
    </cfRule>
    <cfRule type="expression" dxfId="5048" priority="4163">
      <formula>SEARCH("DA CHIUDERE",$M141)&gt;0</formula>
    </cfRule>
    <cfRule type="expression" dxfId="5047" priority="4164">
      <formula>SEARCH("INTERROTTO",$M141)&gt;0</formula>
    </cfRule>
  </conditionalFormatting>
  <conditionalFormatting sqref="F141">
    <cfRule type="expression" dxfId="5046" priority="4147">
      <formula>SEARCH("IN CORSO",$M141)&gt;0</formula>
    </cfRule>
    <cfRule type="expression" dxfId="5045" priority="4148">
      <formula>SEARCH("CHIUSO",$M141)&gt;0</formula>
    </cfRule>
    <cfRule type="expression" dxfId="5044" priority="4149">
      <formula>SEARCH("EMESSO",$M141)&gt;0</formula>
    </cfRule>
    <cfRule type="expression" dxfId="5043" priority="4150">
      <formula>SEARCH("RICHIESTO",$M141)&gt;0</formula>
    </cfRule>
    <cfRule type="expression" dxfId="5042" priority="4151">
      <formula>SEARCH("DA CHIUDERE",$M141)&gt;0</formula>
    </cfRule>
    <cfRule type="expression" dxfId="5041" priority="4152">
      <formula>SEARCH("INTERROTTO",$M141)&gt;0</formula>
    </cfRule>
  </conditionalFormatting>
  <conditionalFormatting sqref="M141">
    <cfRule type="expression" dxfId="5040" priority="4141">
      <formula>SEARCH("IN CORSO",$M141)&gt;0</formula>
    </cfRule>
    <cfRule type="expression" dxfId="5039" priority="4142">
      <formula>SEARCH("CHIUSO",$M141)&gt;0</formula>
    </cfRule>
    <cfRule type="expression" dxfId="5038" priority="4143">
      <formula>SEARCH("EMESSO",$M141)&gt;0</formula>
    </cfRule>
    <cfRule type="expression" dxfId="5037" priority="4144">
      <formula>SEARCH("RICHIESTO",$M141)&gt;0</formula>
    </cfRule>
    <cfRule type="expression" dxfId="5036" priority="4145">
      <formula>SEARCH("DA CHIUDERE",$M141)&gt;0</formula>
    </cfRule>
    <cfRule type="expression" dxfId="5035" priority="4146">
      <formula>SEARCH("INTERROTTO",$M141)&gt;0</formula>
    </cfRule>
  </conditionalFormatting>
  <conditionalFormatting sqref="N140:S140">
    <cfRule type="expression" dxfId="5034" priority="4135">
      <formula>SEARCH("IN CORSO",$M140)&gt;0</formula>
    </cfRule>
    <cfRule type="expression" dxfId="5033" priority="4136">
      <formula>SEARCH("CHIUSO",$M140)&gt;0</formula>
    </cfRule>
    <cfRule type="expression" dxfId="5032" priority="4137">
      <formula>SEARCH("EMESSO",$M140)&gt;0</formula>
    </cfRule>
    <cfRule type="expression" dxfId="5031" priority="4138">
      <formula>SEARCH("RICHIESTO",$M140)&gt;0</formula>
    </cfRule>
    <cfRule type="expression" dxfId="5030" priority="4139">
      <formula>SEARCH("DA CHIUDERE",$M140)&gt;0</formula>
    </cfRule>
    <cfRule type="expression" dxfId="5029" priority="4140">
      <formula>SEARCH("INTERROTTO",$M140)&gt;0</formula>
    </cfRule>
  </conditionalFormatting>
  <conditionalFormatting sqref="G140">
    <cfRule type="expression" dxfId="5028" priority="4123">
      <formula>SEARCH("IN CORSO",$M140)&gt;0</formula>
    </cfRule>
    <cfRule type="expression" dxfId="5027" priority="4124">
      <formula>SEARCH("CHIUSO",$M140)&gt;0</formula>
    </cfRule>
    <cfRule type="expression" dxfId="5026" priority="4125">
      <formula>SEARCH("EMESSO",$M140)&gt;0</formula>
    </cfRule>
    <cfRule type="expression" dxfId="5025" priority="4126">
      <formula>SEARCH("RICHIESTO",$M140)&gt;0</formula>
    </cfRule>
    <cfRule type="expression" dxfId="5024" priority="4127">
      <formula>SEARCH("DA CHIUDERE",$M140)&gt;0</formula>
    </cfRule>
    <cfRule type="expression" dxfId="5023" priority="4128">
      <formula>SEARCH("INTERROTTO",$M140)&gt;0</formula>
    </cfRule>
  </conditionalFormatting>
  <conditionalFormatting sqref="E140">
    <cfRule type="expression" dxfId="5022" priority="4129">
      <formula>SEARCH("IN CORSO",$M140)&gt;0</formula>
    </cfRule>
    <cfRule type="expression" dxfId="5021" priority="4130">
      <formula>SEARCH("CHIUSO",$M140)&gt;0</formula>
    </cfRule>
    <cfRule type="expression" dxfId="5020" priority="4131">
      <formula>SEARCH("EMESSO",$M140)&gt;0</formula>
    </cfRule>
    <cfRule type="expression" dxfId="5019" priority="4132">
      <formula>SEARCH("RICHIESTO",$M140)&gt;0</formula>
    </cfRule>
    <cfRule type="expression" dxfId="5018" priority="4133">
      <formula>SEARCH("DA CHIUDERE",$M140)&gt;0</formula>
    </cfRule>
    <cfRule type="expression" dxfId="5017" priority="4134">
      <formula>SEARCH("INTERROTTO",$M140)&gt;0</formula>
    </cfRule>
  </conditionalFormatting>
  <conditionalFormatting sqref="F140">
    <cfRule type="expression" dxfId="5016" priority="4117">
      <formula>SEARCH("IN CORSO",$M140)&gt;0</formula>
    </cfRule>
    <cfRule type="expression" dxfId="5015" priority="4118">
      <formula>SEARCH("CHIUSO",$M140)&gt;0</formula>
    </cfRule>
    <cfRule type="expression" dxfId="5014" priority="4119">
      <formula>SEARCH("EMESSO",$M140)&gt;0</formula>
    </cfRule>
    <cfRule type="expression" dxfId="5013" priority="4120">
      <formula>SEARCH("RICHIESTO",$M140)&gt;0</formula>
    </cfRule>
    <cfRule type="expression" dxfId="5012" priority="4121">
      <formula>SEARCH("DA CHIUDERE",$M140)&gt;0</formula>
    </cfRule>
    <cfRule type="expression" dxfId="5011" priority="4122">
      <formula>SEARCH("INTERROTTO",$M140)&gt;0</formula>
    </cfRule>
  </conditionalFormatting>
  <conditionalFormatting sqref="M140">
    <cfRule type="expression" dxfId="5010" priority="4111">
      <formula>SEARCH("IN CORSO",$M140)&gt;0</formula>
    </cfRule>
    <cfRule type="expression" dxfId="5009" priority="4112">
      <formula>SEARCH("CHIUSO",$M140)&gt;0</formula>
    </cfRule>
    <cfRule type="expression" dxfId="5008" priority="4113">
      <formula>SEARCH("EMESSO",$M140)&gt;0</formula>
    </cfRule>
    <cfRule type="expression" dxfId="5007" priority="4114">
      <formula>SEARCH("RICHIESTO",$M140)&gt;0</formula>
    </cfRule>
    <cfRule type="expression" dxfId="5006" priority="4115">
      <formula>SEARCH("DA CHIUDERE",$M140)&gt;0</formula>
    </cfRule>
    <cfRule type="expression" dxfId="5005" priority="4116">
      <formula>SEARCH("INTERROTTO",$M140)&gt;0</formula>
    </cfRule>
  </conditionalFormatting>
  <conditionalFormatting sqref="N139:S139">
    <cfRule type="expression" dxfId="5004" priority="4105">
      <formula>SEARCH("IN CORSO",$M139)&gt;0</formula>
    </cfRule>
    <cfRule type="expression" dxfId="5003" priority="4106">
      <formula>SEARCH("CHIUSO",$M139)&gt;0</formula>
    </cfRule>
    <cfRule type="expression" dxfId="5002" priority="4107">
      <formula>SEARCH("EMESSO",$M139)&gt;0</formula>
    </cfRule>
    <cfRule type="expression" dxfId="5001" priority="4108">
      <formula>SEARCH("RICHIESTO",$M139)&gt;0</formula>
    </cfRule>
    <cfRule type="expression" dxfId="5000" priority="4109">
      <formula>SEARCH("DA CHIUDERE",$M139)&gt;0</formula>
    </cfRule>
    <cfRule type="expression" dxfId="4999" priority="4110">
      <formula>SEARCH("INTERROTTO",$M139)&gt;0</formula>
    </cfRule>
  </conditionalFormatting>
  <conditionalFormatting sqref="G139">
    <cfRule type="expression" dxfId="4998" priority="4093">
      <formula>SEARCH("IN CORSO",$M139)&gt;0</formula>
    </cfRule>
    <cfRule type="expression" dxfId="4997" priority="4094">
      <formula>SEARCH("CHIUSO",$M139)&gt;0</formula>
    </cfRule>
    <cfRule type="expression" dxfId="4996" priority="4095">
      <formula>SEARCH("EMESSO",$M139)&gt;0</formula>
    </cfRule>
    <cfRule type="expression" dxfId="4995" priority="4096">
      <formula>SEARCH("RICHIESTO",$M139)&gt;0</formula>
    </cfRule>
    <cfRule type="expression" dxfId="4994" priority="4097">
      <formula>SEARCH("DA CHIUDERE",$M139)&gt;0</formula>
    </cfRule>
    <cfRule type="expression" dxfId="4993" priority="4098">
      <formula>SEARCH("INTERROTTO",$M139)&gt;0</formula>
    </cfRule>
  </conditionalFormatting>
  <conditionalFormatting sqref="E139">
    <cfRule type="expression" dxfId="4992" priority="4099">
      <formula>SEARCH("IN CORSO",$M139)&gt;0</formula>
    </cfRule>
    <cfRule type="expression" dxfId="4991" priority="4100">
      <formula>SEARCH("CHIUSO",$M139)&gt;0</formula>
    </cfRule>
    <cfRule type="expression" dxfId="4990" priority="4101">
      <formula>SEARCH("EMESSO",$M139)&gt;0</formula>
    </cfRule>
    <cfRule type="expression" dxfId="4989" priority="4102">
      <formula>SEARCH("RICHIESTO",$M139)&gt;0</formula>
    </cfRule>
    <cfRule type="expression" dxfId="4988" priority="4103">
      <formula>SEARCH("DA CHIUDERE",$M139)&gt;0</formula>
    </cfRule>
    <cfRule type="expression" dxfId="4987" priority="4104">
      <formula>SEARCH("INTERROTTO",$M139)&gt;0</formula>
    </cfRule>
  </conditionalFormatting>
  <conditionalFormatting sqref="F139">
    <cfRule type="expression" dxfId="4986" priority="4087">
      <formula>SEARCH("IN CORSO",$M139)&gt;0</formula>
    </cfRule>
    <cfRule type="expression" dxfId="4985" priority="4088">
      <formula>SEARCH("CHIUSO",$M139)&gt;0</formula>
    </cfRule>
    <cfRule type="expression" dxfId="4984" priority="4089">
      <formula>SEARCH("EMESSO",$M139)&gt;0</formula>
    </cfRule>
    <cfRule type="expression" dxfId="4983" priority="4090">
      <formula>SEARCH("RICHIESTO",$M139)&gt;0</formula>
    </cfRule>
    <cfRule type="expression" dxfId="4982" priority="4091">
      <formula>SEARCH("DA CHIUDERE",$M139)&gt;0</formula>
    </cfRule>
    <cfRule type="expression" dxfId="4981" priority="4092">
      <formula>SEARCH("INTERROTTO",$M139)&gt;0</formula>
    </cfRule>
  </conditionalFormatting>
  <conditionalFormatting sqref="M139">
    <cfRule type="expression" dxfId="4980" priority="4081">
      <formula>SEARCH("IN CORSO",$M139)&gt;0</formula>
    </cfRule>
    <cfRule type="expression" dxfId="4979" priority="4082">
      <formula>SEARCH("CHIUSO",$M139)&gt;0</formula>
    </cfRule>
    <cfRule type="expression" dxfId="4978" priority="4083">
      <formula>SEARCH("EMESSO",$M139)&gt;0</formula>
    </cfRule>
    <cfRule type="expression" dxfId="4977" priority="4084">
      <formula>SEARCH("RICHIESTO",$M139)&gt;0</formula>
    </cfRule>
    <cfRule type="expression" dxfId="4976" priority="4085">
      <formula>SEARCH("DA CHIUDERE",$M139)&gt;0</formula>
    </cfRule>
    <cfRule type="expression" dxfId="4975" priority="4086">
      <formula>SEARCH("INTERROTTO",$M139)&gt;0</formula>
    </cfRule>
  </conditionalFormatting>
  <conditionalFormatting sqref="N138:S138">
    <cfRule type="expression" dxfId="4974" priority="4075">
      <formula>SEARCH("IN CORSO",$M138)&gt;0</formula>
    </cfRule>
    <cfRule type="expression" dxfId="4973" priority="4076">
      <formula>SEARCH("CHIUSO",$M138)&gt;0</formula>
    </cfRule>
    <cfRule type="expression" dxfId="4972" priority="4077">
      <formula>SEARCH("EMESSO",$M138)&gt;0</formula>
    </cfRule>
    <cfRule type="expression" dxfId="4971" priority="4078">
      <formula>SEARCH("RICHIESTO",$M138)&gt;0</formula>
    </cfRule>
    <cfRule type="expression" dxfId="4970" priority="4079">
      <formula>SEARCH("DA CHIUDERE",$M138)&gt;0</formula>
    </cfRule>
    <cfRule type="expression" dxfId="4969" priority="4080">
      <formula>SEARCH("INTERROTTO",$M138)&gt;0</formula>
    </cfRule>
  </conditionalFormatting>
  <conditionalFormatting sqref="G138">
    <cfRule type="expression" dxfId="4968" priority="4063">
      <formula>SEARCH("IN CORSO",$M138)&gt;0</formula>
    </cfRule>
    <cfRule type="expression" dxfId="4967" priority="4064">
      <formula>SEARCH("CHIUSO",$M138)&gt;0</formula>
    </cfRule>
    <cfRule type="expression" dxfId="4966" priority="4065">
      <formula>SEARCH("EMESSO",$M138)&gt;0</formula>
    </cfRule>
    <cfRule type="expression" dxfId="4965" priority="4066">
      <formula>SEARCH("RICHIESTO",$M138)&gt;0</formula>
    </cfRule>
    <cfRule type="expression" dxfId="4964" priority="4067">
      <formula>SEARCH("DA CHIUDERE",$M138)&gt;0</formula>
    </cfRule>
    <cfRule type="expression" dxfId="4963" priority="4068">
      <formula>SEARCH("INTERROTTO",$M138)&gt;0</formula>
    </cfRule>
  </conditionalFormatting>
  <conditionalFormatting sqref="E138">
    <cfRule type="expression" dxfId="4962" priority="4069">
      <formula>SEARCH("IN CORSO",$M138)&gt;0</formula>
    </cfRule>
    <cfRule type="expression" dxfId="4961" priority="4070">
      <formula>SEARCH("CHIUSO",$M138)&gt;0</formula>
    </cfRule>
    <cfRule type="expression" dxfId="4960" priority="4071">
      <formula>SEARCH("EMESSO",$M138)&gt;0</formula>
    </cfRule>
    <cfRule type="expression" dxfId="4959" priority="4072">
      <formula>SEARCH("RICHIESTO",$M138)&gt;0</formula>
    </cfRule>
    <cfRule type="expression" dxfId="4958" priority="4073">
      <formula>SEARCH("DA CHIUDERE",$M138)&gt;0</formula>
    </cfRule>
    <cfRule type="expression" dxfId="4957" priority="4074">
      <formula>SEARCH("INTERROTTO",$M138)&gt;0</formula>
    </cfRule>
  </conditionalFormatting>
  <conditionalFormatting sqref="F138">
    <cfRule type="expression" dxfId="4956" priority="4057">
      <formula>SEARCH("IN CORSO",$M138)&gt;0</formula>
    </cfRule>
    <cfRule type="expression" dxfId="4955" priority="4058">
      <formula>SEARCH("CHIUSO",$M138)&gt;0</formula>
    </cfRule>
    <cfRule type="expression" dxfId="4954" priority="4059">
      <formula>SEARCH("EMESSO",$M138)&gt;0</formula>
    </cfRule>
    <cfRule type="expression" dxfId="4953" priority="4060">
      <formula>SEARCH("RICHIESTO",$M138)&gt;0</formula>
    </cfRule>
    <cfRule type="expression" dxfId="4952" priority="4061">
      <formula>SEARCH("DA CHIUDERE",$M138)&gt;0</formula>
    </cfRule>
    <cfRule type="expression" dxfId="4951" priority="4062">
      <formula>SEARCH("INTERROTTO",$M138)&gt;0</formula>
    </cfRule>
  </conditionalFormatting>
  <conditionalFormatting sqref="M138">
    <cfRule type="expression" dxfId="4950" priority="4051">
      <formula>SEARCH("IN CORSO",$M138)&gt;0</formula>
    </cfRule>
    <cfRule type="expression" dxfId="4949" priority="4052">
      <formula>SEARCH("CHIUSO",$M138)&gt;0</formula>
    </cfRule>
    <cfRule type="expression" dxfId="4948" priority="4053">
      <formula>SEARCH("EMESSO",$M138)&gt;0</formula>
    </cfRule>
    <cfRule type="expression" dxfId="4947" priority="4054">
      <formula>SEARCH("RICHIESTO",$M138)&gt;0</formula>
    </cfRule>
    <cfRule type="expression" dxfId="4946" priority="4055">
      <formula>SEARCH("DA CHIUDERE",$M138)&gt;0</formula>
    </cfRule>
    <cfRule type="expression" dxfId="4945" priority="4056">
      <formula>SEARCH("INTERROTTO",$M138)&gt;0</formula>
    </cfRule>
  </conditionalFormatting>
  <conditionalFormatting sqref="N137:S137">
    <cfRule type="expression" dxfId="4944" priority="4045">
      <formula>SEARCH("IN CORSO",$M137)&gt;0</formula>
    </cfRule>
    <cfRule type="expression" dxfId="4943" priority="4046">
      <formula>SEARCH("CHIUSO",$M137)&gt;0</formula>
    </cfRule>
    <cfRule type="expression" dxfId="4942" priority="4047">
      <formula>SEARCH("EMESSO",$M137)&gt;0</formula>
    </cfRule>
    <cfRule type="expression" dxfId="4941" priority="4048">
      <formula>SEARCH("RICHIESTO",$M137)&gt;0</formula>
    </cfRule>
    <cfRule type="expression" dxfId="4940" priority="4049">
      <formula>SEARCH("DA CHIUDERE",$M137)&gt;0</formula>
    </cfRule>
    <cfRule type="expression" dxfId="4939" priority="4050">
      <formula>SEARCH("INTERROTTO",$M137)&gt;0</formula>
    </cfRule>
  </conditionalFormatting>
  <conditionalFormatting sqref="G137">
    <cfRule type="expression" dxfId="4938" priority="4033">
      <formula>SEARCH("IN CORSO",$M137)&gt;0</formula>
    </cfRule>
    <cfRule type="expression" dxfId="4937" priority="4034">
      <formula>SEARCH("CHIUSO",$M137)&gt;0</formula>
    </cfRule>
    <cfRule type="expression" dxfId="4936" priority="4035">
      <formula>SEARCH("EMESSO",$M137)&gt;0</formula>
    </cfRule>
    <cfRule type="expression" dxfId="4935" priority="4036">
      <formula>SEARCH("RICHIESTO",$M137)&gt;0</formula>
    </cfRule>
    <cfRule type="expression" dxfId="4934" priority="4037">
      <formula>SEARCH("DA CHIUDERE",$M137)&gt;0</formula>
    </cfRule>
    <cfRule type="expression" dxfId="4933" priority="4038">
      <formula>SEARCH("INTERROTTO",$M137)&gt;0</formula>
    </cfRule>
  </conditionalFormatting>
  <conditionalFormatting sqref="E137">
    <cfRule type="expression" dxfId="4932" priority="4039">
      <formula>SEARCH("IN CORSO",$M137)&gt;0</formula>
    </cfRule>
    <cfRule type="expression" dxfId="4931" priority="4040">
      <formula>SEARCH("CHIUSO",$M137)&gt;0</formula>
    </cfRule>
    <cfRule type="expression" dxfId="4930" priority="4041">
      <formula>SEARCH("EMESSO",$M137)&gt;0</formula>
    </cfRule>
    <cfRule type="expression" dxfId="4929" priority="4042">
      <formula>SEARCH("RICHIESTO",$M137)&gt;0</formula>
    </cfRule>
    <cfRule type="expression" dxfId="4928" priority="4043">
      <formula>SEARCH("DA CHIUDERE",$M137)&gt;0</formula>
    </cfRule>
    <cfRule type="expression" dxfId="4927" priority="4044">
      <formula>SEARCH("INTERROTTO",$M137)&gt;0</formula>
    </cfRule>
  </conditionalFormatting>
  <conditionalFormatting sqref="F137">
    <cfRule type="expression" dxfId="4926" priority="4027">
      <formula>SEARCH("IN CORSO",$M137)&gt;0</formula>
    </cfRule>
    <cfRule type="expression" dxfId="4925" priority="4028">
      <formula>SEARCH("CHIUSO",$M137)&gt;0</formula>
    </cfRule>
    <cfRule type="expression" dxfId="4924" priority="4029">
      <formula>SEARCH("EMESSO",$M137)&gt;0</formula>
    </cfRule>
    <cfRule type="expression" dxfId="4923" priority="4030">
      <formula>SEARCH("RICHIESTO",$M137)&gt;0</formula>
    </cfRule>
    <cfRule type="expression" dxfId="4922" priority="4031">
      <formula>SEARCH("DA CHIUDERE",$M137)&gt;0</formula>
    </cfRule>
    <cfRule type="expression" dxfId="4921" priority="4032">
      <formula>SEARCH("INTERROTTO",$M137)&gt;0</formula>
    </cfRule>
  </conditionalFormatting>
  <conditionalFormatting sqref="M137">
    <cfRule type="expression" dxfId="4920" priority="4021">
      <formula>SEARCH("IN CORSO",$M137)&gt;0</formula>
    </cfRule>
    <cfRule type="expression" dxfId="4919" priority="4022">
      <formula>SEARCH("CHIUSO",$M137)&gt;0</formula>
    </cfRule>
    <cfRule type="expression" dxfId="4918" priority="4023">
      <formula>SEARCH("EMESSO",$M137)&gt;0</formula>
    </cfRule>
    <cfRule type="expression" dxfId="4917" priority="4024">
      <formula>SEARCH("RICHIESTO",$M137)&gt;0</formula>
    </cfRule>
    <cfRule type="expression" dxfId="4916" priority="4025">
      <formula>SEARCH("DA CHIUDERE",$M137)&gt;0</formula>
    </cfRule>
    <cfRule type="expression" dxfId="4915" priority="4026">
      <formula>SEARCH("INTERROTTO",$M137)&gt;0</formula>
    </cfRule>
  </conditionalFormatting>
  <conditionalFormatting sqref="N136:S136">
    <cfRule type="expression" dxfId="4914" priority="4015">
      <formula>SEARCH("IN CORSO",$M136)&gt;0</formula>
    </cfRule>
    <cfRule type="expression" dxfId="4913" priority="4016">
      <formula>SEARCH("CHIUSO",$M136)&gt;0</formula>
    </cfRule>
    <cfRule type="expression" dxfId="4912" priority="4017">
      <formula>SEARCH("EMESSO",$M136)&gt;0</formula>
    </cfRule>
    <cfRule type="expression" dxfId="4911" priority="4018">
      <formula>SEARCH("RICHIESTO",$M136)&gt;0</formula>
    </cfRule>
    <cfRule type="expression" dxfId="4910" priority="4019">
      <formula>SEARCH("DA CHIUDERE",$M136)&gt;0</formula>
    </cfRule>
    <cfRule type="expression" dxfId="4909" priority="4020">
      <formula>SEARCH("INTERROTTO",$M136)&gt;0</formula>
    </cfRule>
  </conditionalFormatting>
  <conditionalFormatting sqref="G136">
    <cfRule type="expression" dxfId="4908" priority="4003">
      <formula>SEARCH("IN CORSO",$M136)&gt;0</formula>
    </cfRule>
    <cfRule type="expression" dxfId="4907" priority="4004">
      <formula>SEARCH("CHIUSO",$M136)&gt;0</formula>
    </cfRule>
    <cfRule type="expression" dxfId="4906" priority="4005">
      <formula>SEARCH("EMESSO",$M136)&gt;0</formula>
    </cfRule>
    <cfRule type="expression" dxfId="4905" priority="4006">
      <formula>SEARCH("RICHIESTO",$M136)&gt;0</formula>
    </cfRule>
    <cfRule type="expression" dxfId="4904" priority="4007">
      <formula>SEARCH("DA CHIUDERE",$M136)&gt;0</formula>
    </cfRule>
    <cfRule type="expression" dxfId="4903" priority="4008">
      <formula>SEARCH("INTERROTTO",$M136)&gt;0</formula>
    </cfRule>
  </conditionalFormatting>
  <conditionalFormatting sqref="E136">
    <cfRule type="expression" dxfId="4902" priority="4009">
      <formula>SEARCH("IN CORSO",$M136)&gt;0</formula>
    </cfRule>
    <cfRule type="expression" dxfId="4901" priority="4010">
      <formula>SEARCH("CHIUSO",$M136)&gt;0</formula>
    </cfRule>
    <cfRule type="expression" dxfId="4900" priority="4011">
      <formula>SEARCH("EMESSO",$M136)&gt;0</formula>
    </cfRule>
    <cfRule type="expression" dxfId="4899" priority="4012">
      <formula>SEARCH("RICHIESTO",$M136)&gt;0</formula>
    </cfRule>
    <cfRule type="expression" dxfId="4898" priority="4013">
      <formula>SEARCH("DA CHIUDERE",$M136)&gt;0</formula>
    </cfRule>
    <cfRule type="expression" dxfId="4897" priority="4014">
      <formula>SEARCH("INTERROTTO",$M136)&gt;0</formula>
    </cfRule>
  </conditionalFormatting>
  <conditionalFormatting sqref="F136">
    <cfRule type="expression" dxfId="4896" priority="3997">
      <formula>SEARCH("IN CORSO",$M136)&gt;0</formula>
    </cfRule>
    <cfRule type="expression" dxfId="4895" priority="3998">
      <formula>SEARCH("CHIUSO",$M136)&gt;0</formula>
    </cfRule>
    <cfRule type="expression" dxfId="4894" priority="3999">
      <formula>SEARCH("EMESSO",$M136)&gt;0</formula>
    </cfRule>
    <cfRule type="expression" dxfId="4893" priority="4000">
      <formula>SEARCH("RICHIESTO",$M136)&gt;0</formula>
    </cfRule>
    <cfRule type="expression" dxfId="4892" priority="4001">
      <formula>SEARCH("DA CHIUDERE",$M136)&gt;0</formula>
    </cfRule>
    <cfRule type="expression" dxfId="4891" priority="4002">
      <formula>SEARCH("INTERROTTO",$M136)&gt;0</formula>
    </cfRule>
  </conditionalFormatting>
  <conditionalFormatting sqref="M136">
    <cfRule type="expression" dxfId="4890" priority="3991">
      <formula>SEARCH("IN CORSO",$M136)&gt;0</formula>
    </cfRule>
    <cfRule type="expression" dxfId="4889" priority="3992">
      <formula>SEARCH("CHIUSO",$M136)&gt;0</formula>
    </cfRule>
    <cfRule type="expression" dxfId="4888" priority="3993">
      <formula>SEARCH("EMESSO",$M136)&gt;0</formula>
    </cfRule>
    <cfRule type="expression" dxfId="4887" priority="3994">
      <formula>SEARCH("RICHIESTO",$M136)&gt;0</formula>
    </cfRule>
    <cfRule type="expression" dxfId="4886" priority="3995">
      <formula>SEARCH("DA CHIUDERE",$M136)&gt;0</formula>
    </cfRule>
    <cfRule type="expression" dxfId="4885" priority="3996">
      <formula>SEARCH("INTERROTTO",$M136)&gt;0</formula>
    </cfRule>
  </conditionalFormatting>
  <conditionalFormatting sqref="N135:S135">
    <cfRule type="expression" dxfId="4884" priority="3985">
      <formula>SEARCH("IN CORSO",$M135)&gt;0</formula>
    </cfRule>
    <cfRule type="expression" dxfId="4883" priority="3986">
      <formula>SEARCH("CHIUSO",$M135)&gt;0</formula>
    </cfRule>
    <cfRule type="expression" dxfId="4882" priority="3987">
      <formula>SEARCH("EMESSO",$M135)&gt;0</formula>
    </cfRule>
    <cfRule type="expression" dxfId="4881" priority="3988">
      <formula>SEARCH("RICHIESTO",$M135)&gt;0</formula>
    </cfRule>
    <cfRule type="expression" dxfId="4880" priority="3989">
      <formula>SEARCH("DA CHIUDERE",$M135)&gt;0</formula>
    </cfRule>
    <cfRule type="expression" dxfId="4879" priority="3990">
      <formula>SEARCH("INTERROTTO",$M135)&gt;0</formula>
    </cfRule>
  </conditionalFormatting>
  <conditionalFormatting sqref="G135">
    <cfRule type="expression" dxfId="4878" priority="3973">
      <formula>SEARCH("IN CORSO",$M135)&gt;0</formula>
    </cfRule>
    <cfRule type="expression" dxfId="4877" priority="3974">
      <formula>SEARCH("CHIUSO",$M135)&gt;0</formula>
    </cfRule>
    <cfRule type="expression" dxfId="4876" priority="3975">
      <formula>SEARCH("EMESSO",$M135)&gt;0</formula>
    </cfRule>
    <cfRule type="expression" dxfId="4875" priority="3976">
      <formula>SEARCH("RICHIESTO",$M135)&gt;0</formula>
    </cfRule>
    <cfRule type="expression" dxfId="4874" priority="3977">
      <formula>SEARCH("DA CHIUDERE",$M135)&gt;0</formula>
    </cfRule>
    <cfRule type="expression" dxfId="4873" priority="3978">
      <formula>SEARCH("INTERROTTO",$M135)&gt;0</formula>
    </cfRule>
  </conditionalFormatting>
  <conditionalFormatting sqref="E135">
    <cfRule type="expression" dxfId="4872" priority="3979">
      <formula>SEARCH("IN CORSO",$M135)&gt;0</formula>
    </cfRule>
    <cfRule type="expression" dxfId="4871" priority="3980">
      <formula>SEARCH("CHIUSO",$M135)&gt;0</formula>
    </cfRule>
    <cfRule type="expression" dxfId="4870" priority="3981">
      <formula>SEARCH("EMESSO",$M135)&gt;0</formula>
    </cfRule>
    <cfRule type="expression" dxfId="4869" priority="3982">
      <formula>SEARCH("RICHIESTO",$M135)&gt;0</formula>
    </cfRule>
    <cfRule type="expression" dxfId="4868" priority="3983">
      <formula>SEARCH("DA CHIUDERE",$M135)&gt;0</formula>
    </cfRule>
    <cfRule type="expression" dxfId="4867" priority="3984">
      <formula>SEARCH("INTERROTTO",$M135)&gt;0</formula>
    </cfRule>
  </conditionalFormatting>
  <conditionalFormatting sqref="F135">
    <cfRule type="expression" dxfId="4866" priority="3967">
      <formula>SEARCH("IN CORSO",$M135)&gt;0</formula>
    </cfRule>
    <cfRule type="expression" dxfId="4865" priority="3968">
      <formula>SEARCH("CHIUSO",$M135)&gt;0</formula>
    </cfRule>
    <cfRule type="expression" dxfId="4864" priority="3969">
      <formula>SEARCH("EMESSO",$M135)&gt;0</formula>
    </cfRule>
    <cfRule type="expression" dxfId="4863" priority="3970">
      <formula>SEARCH("RICHIESTO",$M135)&gt;0</formula>
    </cfRule>
    <cfRule type="expression" dxfId="4862" priority="3971">
      <formula>SEARCH("DA CHIUDERE",$M135)&gt;0</formula>
    </cfRule>
    <cfRule type="expression" dxfId="4861" priority="3972">
      <formula>SEARCH("INTERROTTO",$M135)&gt;0</formula>
    </cfRule>
  </conditionalFormatting>
  <conditionalFormatting sqref="M135">
    <cfRule type="expression" dxfId="4860" priority="3961">
      <formula>SEARCH("IN CORSO",$M135)&gt;0</formula>
    </cfRule>
    <cfRule type="expression" dxfId="4859" priority="3962">
      <formula>SEARCH("CHIUSO",$M135)&gt;0</formula>
    </cfRule>
    <cfRule type="expression" dxfId="4858" priority="3963">
      <formula>SEARCH("EMESSO",$M135)&gt;0</formula>
    </cfRule>
    <cfRule type="expression" dxfId="4857" priority="3964">
      <formula>SEARCH("RICHIESTO",$M135)&gt;0</formula>
    </cfRule>
    <cfRule type="expression" dxfId="4856" priority="3965">
      <formula>SEARCH("DA CHIUDERE",$M135)&gt;0</formula>
    </cfRule>
    <cfRule type="expression" dxfId="4855" priority="3966">
      <formula>SEARCH("INTERROTTO",$M135)&gt;0</formula>
    </cfRule>
  </conditionalFormatting>
  <conditionalFormatting sqref="N134:S134">
    <cfRule type="expression" dxfId="4854" priority="3955">
      <formula>SEARCH("IN CORSO",$M134)&gt;0</formula>
    </cfRule>
    <cfRule type="expression" dxfId="4853" priority="3956">
      <formula>SEARCH("CHIUSO",$M134)&gt;0</formula>
    </cfRule>
    <cfRule type="expression" dxfId="4852" priority="3957">
      <formula>SEARCH("EMESSO",$M134)&gt;0</formula>
    </cfRule>
    <cfRule type="expression" dxfId="4851" priority="3958">
      <formula>SEARCH("RICHIESTO",$M134)&gt;0</formula>
    </cfRule>
    <cfRule type="expression" dxfId="4850" priority="3959">
      <formula>SEARCH("DA CHIUDERE",$M134)&gt;0</formula>
    </cfRule>
    <cfRule type="expression" dxfId="4849" priority="3960">
      <formula>SEARCH("INTERROTTO",$M134)&gt;0</formula>
    </cfRule>
  </conditionalFormatting>
  <conditionalFormatting sqref="G134">
    <cfRule type="expression" dxfId="4848" priority="3943">
      <formula>SEARCH("IN CORSO",$M134)&gt;0</formula>
    </cfRule>
    <cfRule type="expression" dxfId="4847" priority="3944">
      <formula>SEARCH("CHIUSO",$M134)&gt;0</formula>
    </cfRule>
    <cfRule type="expression" dxfId="4846" priority="3945">
      <formula>SEARCH("EMESSO",$M134)&gt;0</formula>
    </cfRule>
    <cfRule type="expression" dxfId="4845" priority="3946">
      <formula>SEARCH("RICHIESTO",$M134)&gt;0</formula>
    </cfRule>
    <cfRule type="expression" dxfId="4844" priority="3947">
      <formula>SEARCH("DA CHIUDERE",$M134)&gt;0</formula>
    </cfRule>
    <cfRule type="expression" dxfId="4843" priority="3948">
      <formula>SEARCH("INTERROTTO",$M134)&gt;0</formula>
    </cfRule>
  </conditionalFormatting>
  <conditionalFormatting sqref="E134">
    <cfRule type="expression" dxfId="4842" priority="3949">
      <formula>SEARCH("IN CORSO",$M134)&gt;0</formula>
    </cfRule>
    <cfRule type="expression" dxfId="4841" priority="3950">
      <formula>SEARCH("CHIUSO",$M134)&gt;0</formula>
    </cfRule>
    <cfRule type="expression" dxfId="4840" priority="3951">
      <formula>SEARCH("EMESSO",$M134)&gt;0</formula>
    </cfRule>
    <cfRule type="expression" dxfId="4839" priority="3952">
      <formula>SEARCH("RICHIESTO",$M134)&gt;0</formula>
    </cfRule>
    <cfRule type="expression" dxfId="4838" priority="3953">
      <formula>SEARCH("DA CHIUDERE",$M134)&gt;0</formula>
    </cfRule>
    <cfRule type="expression" dxfId="4837" priority="3954">
      <formula>SEARCH("INTERROTTO",$M134)&gt;0</formula>
    </cfRule>
  </conditionalFormatting>
  <conditionalFormatting sqref="F134">
    <cfRule type="expression" dxfId="4836" priority="3937">
      <formula>SEARCH("IN CORSO",$M134)&gt;0</formula>
    </cfRule>
    <cfRule type="expression" dxfId="4835" priority="3938">
      <formula>SEARCH("CHIUSO",$M134)&gt;0</formula>
    </cfRule>
    <cfRule type="expression" dxfId="4834" priority="3939">
      <formula>SEARCH("EMESSO",$M134)&gt;0</formula>
    </cfRule>
    <cfRule type="expression" dxfId="4833" priority="3940">
      <formula>SEARCH("RICHIESTO",$M134)&gt;0</formula>
    </cfRule>
    <cfRule type="expression" dxfId="4832" priority="3941">
      <formula>SEARCH("DA CHIUDERE",$M134)&gt;0</formula>
    </cfRule>
    <cfRule type="expression" dxfId="4831" priority="3942">
      <formula>SEARCH("INTERROTTO",$M134)&gt;0</formula>
    </cfRule>
  </conditionalFormatting>
  <conditionalFormatting sqref="M134">
    <cfRule type="expression" dxfId="4830" priority="3931">
      <formula>SEARCH("IN CORSO",$M134)&gt;0</formula>
    </cfRule>
    <cfRule type="expression" dxfId="4829" priority="3932">
      <formula>SEARCH("CHIUSO",$M134)&gt;0</formula>
    </cfRule>
    <cfRule type="expression" dxfId="4828" priority="3933">
      <formula>SEARCH("EMESSO",$M134)&gt;0</formula>
    </cfRule>
    <cfRule type="expression" dxfId="4827" priority="3934">
      <formula>SEARCH("RICHIESTO",$M134)&gt;0</formula>
    </cfRule>
    <cfRule type="expression" dxfId="4826" priority="3935">
      <formula>SEARCH("DA CHIUDERE",$M134)&gt;0</formula>
    </cfRule>
    <cfRule type="expression" dxfId="4825" priority="3936">
      <formula>SEARCH("INTERROTTO",$M134)&gt;0</formula>
    </cfRule>
  </conditionalFormatting>
  <conditionalFormatting sqref="N133:S133">
    <cfRule type="expression" dxfId="4824" priority="3925">
      <formula>SEARCH("IN CORSO",$M133)&gt;0</formula>
    </cfRule>
    <cfRule type="expression" dxfId="4823" priority="3926">
      <formula>SEARCH("CHIUSO",$M133)&gt;0</formula>
    </cfRule>
    <cfRule type="expression" dxfId="4822" priority="3927">
      <formula>SEARCH("EMESSO",$M133)&gt;0</formula>
    </cfRule>
    <cfRule type="expression" dxfId="4821" priority="3928">
      <formula>SEARCH("RICHIESTO",$M133)&gt;0</formula>
    </cfRule>
    <cfRule type="expression" dxfId="4820" priority="3929">
      <formula>SEARCH("DA CHIUDERE",$M133)&gt;0</formula>
    </cfRule>
    <cfRule type="expression" dxfId="4819" priority="3930">
      <formula>SEARCH("INTERROTTO",$M133)&gt;0</formula>
    </cfRule>
  </conditionalFormatting>
  <conditionalFormatting sqref="G133">
    <cfRule type="expression" dxfId="4818" priority="3913">
      <formula>SEARCH("IN CORSO",$M133)&gt;0</formula>
    </cfRule>
    <cfRule type="expression" dxfId="4817" priority="3914">
      <formula>SEARCH("CHIUSO",$M133)&gt;0</formula>
    </cfRule>
    <cfRule type="expression" dxfId="4816" priority="3915">
      <formula>SEARCH("EMESSO",$M133)&gt;0</formula>
    </cfRule>
    <cfRule type="expression" dxfId="4815" priority="3916">
      <formula>SEARCH("RICHIESTO",$M133)&gt;0</formula>
    </cfRule>
    <cfRule type="expression" dxfId="4814" priority="3917">
      <formula>SEARCH("DA CHIUDERE",$M133)&gt;0</formula>
    </cfRule>
    <cfRule type="expression" dxfId="4813" priority="3918">
      <formula>SEARCH("INTERROTTO",$M133)&gt;0</formula>
    </cfRule>
  </conditionalFormatting>
  <conditionalFormatting sqref="E133">
    <cfRule type="expression" dxfId="4812" priority="3919">
      <formula>SEARCH("IN CORSO",$M133)&gt;0</formula>
    </cfRule>
    <cfRule type="expression" dxfId="4811" priority="3920">
      <formula>SEARCH("CHIUSO",$M133)&gt;0</formula>
    </cfRule>
    <cfRule type="expression" dxfId="4810" priority="3921">
      <formula>SEARCH("EMESSO",$M133)&gt;0</formula>
    </cfRule>
    <cfRule type="expression" dxfId="4809" priority="3922">
      <formula>SEARCH("RICHIESTO",$M133)&gt;0</formula>
    </cfRule>
    <cfRule type="expression" dxfId="4808" priority="3923">
      <formula>SEARCH("DA CHIUDERE",$M133)&gt;0</formula>
    </cfRule>
    <cfRule type="expression" dxfId="4807" priority="3924">
      <formula>SEARCH("INTERROTTO",$M133)&gt;0</formula>
    </cfRule>
  </conditionalFormatting>
  <conditionalFormatting sqref="F133">
    <cfRule type="expression" dxfId="4806" priority="3907">
      <formula>SEARCH("IN CORSO",$M133)&gt;0</formula>
    </cfRule>
    <cfRule type="expression" dxfId="4805" priority="3908">
      <formula>SEARCH("CHIUSO",$M133)&gt;0</formula>
    </cfRule>
    <cfRule type="expression" dxfId="4804" priority="3909">
      <formula>SEARCH("EMESSO",$M133)&gt;0</formula>
    </cfRule>
    <cfRule type="expression" dxfId="4803" priority="3910">
      <formula>SEARCH("RICHIESTO",$M133)&gt;0</formula>
    </cfRule>
    <cfRule type="expression" dxfId="4802" priority="3911">
      <formula>SEARCH("DA CHIUDERE",$M133)&gt;0</formula>
    </cfRule>
    <cfRule type="expression" dxfId="4801" priority="3912">
      <formula>SEARCH("INTERROTTO",$M133)&gt;0</formula>
    </cfRule>
  </conditionalFormatting>
  <conditionalFormatting sqref="M133">
    <cfRule type="expression" dxfId="4800" priority="3901">
      <formula>SEARCH("IN CORSO",$M133)&gt;0</formula>
    </cfRule>
    <cfRule type="expression" dxfId="4799" priority="3902">
      <formula>SEARCH("CHIUSO",$M133)&gt;0</formula>
    </cfRule>
    <cfRule type="expression" dxfId="4798" priority="3903">
      <formula>SEARCH("EMESSO",$M133)&gt;0</formula>
    </cfRule>
    <cfRule type="expression" dxfId="4797" priority="3904">
      <formula>SEARCH("RICHIESTO",$M133)&gt;0</formula>
    </cfRule>
    <cfRule type="expression" dxfId="4796" priority="3905">
      <formula>SEARCH("DA CHIUDERE",$M133)&gt;0</formula>
    </cfRule>
    <cfRule type="expression" dxfId="4795" priority="3906">
      <formula>SEARCH("INTERROTTO",$M133)&gt;0</formula>
    </cfRule>
  </conditionalFormatting>
  <conditionalFormatting sqref="N132:S132">
    <cfRule type="expression" dxfId="4794" priority="3895">
      <formula>SEARCH("IN CORSO",$M132)&gt;0</formula>
    </cfRule>
    <cfRule type="expression" dxfId="4793" priority="3896">
      <formula>SEARCH("CHIUSO",$M132)&gt;0</formula>
    </cfRule>
    <cfRule type="expression" dxfId="4792" priority="3897">
      <formula>SEARCH("EMESSO",$M132)&gt;0</formula>
    </cfRule>
    <cfRule type="expression" dxfId="4791" priority="3898">
      <formula>SEARCH("RICHIESTO",$M132)&gt;0</formula>
    </cfRule>
    <cfRule type="expression" dxfId="4790" priority="3899">
      <formula>SEARCH("DA CHIUDERE",$M132)&gt;0</formula>
    </cfRule>
    <cfRule type="expression" dxfId="4789" priority="3900">
      <formula>SEARCH("INTERROTTO",$M132)&gt;0</formula>
    </cfRule>
  </conditionalFormatting>
  <conditionalFormatting sqref="G132">
    <cfRule type="expression" dxfId="4788" priority="3883">
      <formula>SEARCH("IN CORSO",$M132)&gt;0</formula>
    </cfRule>
    <cfRule type="expression" dxfId="4787" priority="3884">
      <formula>SEARCH("CHIUSO",$M132)&gt;0</formula>
    </cfRule>
    <cfRule type="expression" dxfId="4786" priority="3885">
      <formula>SEARCH("EMESSO",$M132)&gt;0</formula>
    </cfRule>
    <cfRule type="expression" dxfId="4785" priority="3886">
      <formula>SEARCH("RICHIESTO",$M132)&gt;0</formula>
    </cfRule>
    <cfRule type="expression" dxfId="4784" priority="3887">
      <formula>SEARCH("DA CHIUDERE",$M132)&gt;0</formula>
    </cfRule>
    <cfRule type="expression" dxfId="4783" priority="3888">
      <formula>SEARCH("INTERROTTO",$M132)&gt;0</formula>
    </cfRule>
  </conditionalFormatting>
  <conditionalFormatting sqref="E132">
    <cfRule type="expression" dxfId="4782" priority="3889">
      <formula>SEARCH("IN CORSO",$M132)&gt;0</formula>
    </cfRule>
    <cfRule type="expression" dxfId="4781" priority="3890">
      <formula>SEARCH("CHIUSO",$M132)&gt;0</formula>
    </cfRule>
    <cfRule type="expression" dxfId="4780" priority="3891">
      <formula>SEARCH("EMESSO",$M132)&gt;0</formula>
    </cfRule>
    <cfRule type="expression" dxfId="4779" priority="3892">
      <formula>SEARCH("RICHIESTO",$M132)&gt;0</formula>
    </cfRule>
    <cfRule type="expression" dxfId="4778" priority="3893">
      <formula>SEARCH("DA CHIUDERE",$M132)&gt;0</formula>
    </cfRule>
    <cfRule type="expression" dxfId="4777" priority="3894">
      <formula>SEARCH("INTERROTTO",$M132)&gt;0</formula>
    </cfRule>
  </conditionalFormatting>
  <conditionalFormatting sqref="F132">
    <cfRule type="expression" dxfId="4776" priority="3877">
      <formula>SEARCH("IN CORSO",$M132)&gt;0</formula>
    </cfRule>
    <cfRule type="expression" dxfId="4775" priority="3878">
      <formula>SEARCH("CHIUSO",$M132)&gt;0</formula>
    </cfRule>
    <cfRule type="expression" dxfId="4774" priority="3879">
      <formula>SEARCH("EMESSO",$M132)&gt;0</formula>
    </cfRule>
    <cfRule type="expression" dxfId="4773" priority="3880">
      <formula>SEARCH("RICHIESTO",$M132)&gt;0</formula>
    </cfRule>
    <cfRule type="expression" dxfId="4772" priority="3881">
      <formula>SEARCH("DA CHIUDERE",$M132)&gt;0</formula>
    </cfRule>
    <cfRule type="expression" dxfId="4771" priority="3882">
      <formula>SEARCH("INTERROTTO",$M132)&gt;0</formula>
    </cfRule>
  </conditionalFormatting>
  <conditionalFormatting sqref="M132">
    <cfRule type="expression" dxfId="4770" priority="3871">
      <formula>SEARCH("IN CORSO",$M132)&gt;0</formula>
    </cfRule>
    <cfRule type="expression" dxfId="4769" priority="3872">
      <formula>SEARCH("CHIUSO",$M132)&gt;0</formula>
    </cfRule>
    <cfRule type="expression" dxfId="4768" priority="3873">
      <formula>SEARCH("EMESSO",$M132)&gt;0</formula>
    </cfRule>
    <cfRule type="expression" dxfId="4767" priority="3874">
      <formula>SEARCH("RICHIESTO",$M132)&gt;0</formula>
    </cfRule>
    <cfRule type="expression" dxfId="4766" priority="3875">
      <formula>SEARCH("DA CHIUDERE",$M132)&gt;0</formula>
    </cfRule>
    <cfRule type="expression" dxfId="4765" priority="3876">
      <formula>SEARCH("INTERROTTO",$M132)&gt;0</formula>
    </cfRule>
  </conditionalFormatting>
  <conditionalFormatting sqref="N131:S131">
    <cfRule type="expression" dxfId="4764" priority="3865">
      <formula>SEARCH("IN CORSO",$M131)&gt;0</formula>
    </cfRule>
    <cfRule type="expression" dxfId="4763" priority="3866">
      <formula>SEARCH("CHIUSO",$M131)&gt;0</formula>
    </cfRule>
    <cfRule type="expression" dxfId="4762" priority="3867">
      <formula>SEARCH("EMESSO",$M131)&gt;0</formula>
    </cfRule>
    <cfRule type="expression" dxfId="4761" priority="3868">
      <formula>SEARCH("RICHIESTO",$M131)&gt;0</formula>
    </cfRule>
    <cfRule type="expression" dxfId="4760" priority="3869">
      <formula>SEARCH("DA CHIUDERE",$M131)&gt;0</formula>
    </cfRule>
    <cfRule type="expression" dxfId="4759" priority="3870">
      <formula>SEARCH("INTERROTTO",$M131)&gt;0</formula>
    </cfRule>
  </conditionalFormatting>
  <conditionalFormatting sqref="G131">
    <cfRule type="expression" dxfId="4758" priority="3853">
      <formula>SEARCH("IN CORSO",$M131)&gt;0</formula>
    </cfRule>
    <cfRule type="expression" dxfId="4757" priority="3854">
      <formula>SEARCH("CHIUSO",$M131)&gt;0</formula>
    </cfRule>
    <cfRule type="expression" dxfId="4756" priority="3855">
      <formula>SEARCH("EMESSO",$M131)&gt;0</formula>
    </cfRule>
    <cfRule type="expression" dxfId="4755" priority="3856">
      <formula>SEARCH("RICHIESTO",$M131)&gt;0</formula>
    </cfRule>
    <cfRule type="expression" dxfId="4754" priority="3857">
      <formula>SEARCH("DA CHIUDERE",$M131)&gt;0</formula>
    </cfRule>
    <cfRule type="expression" dxfId="4753" priority="3858">
      <formula>SEARCH("INTERROTTO",$M131)&gt;0</formula>
    </cfRule>
  </conditionalFormatting>
  <conditionalFormatting sqref="E131">
    <cfRule type="expression" dxfId="4752" priority="3859">
      <formula>SEARCH("IN CORSO",$M131)&gt;0</formula>
    </cfRule>
    <cfRule type="expression" dxfId="4751" priority="3860">
      <formula>SEARCH("CHIUSO",$M131)&gt;0</formula>
    </cfRule>
    <cfRule type="expression" dxfId="4750" priority="3861">
      <formula>SEARCH("EMESSO",$M131)&gt;0</formula>
    </cfRule>
    <cfRule type="expression" dxfId="4749" priority="3862">
      <formula>SEARCH("RICHIESTO",$M131)&gt;0</formula>
    </cfRule>
    <cfRule type="expression" dxfId="4748" priority="3863">
      <formula>SEARCH("DA CHIUDERE",$M131)&gt;0</formula>
    </cfRule>
    <cfRule type="expression" dxfId="4747" priority="3864">
      <formula>SEARCH("INTERROTTO",$M131)&gt;0</formula>
    </cfRule>
  </conditionalFormatting>
  <conditionalFormatting sqref="F131">
    <cfRule type="expression" dxfId="4746" priority="3847">
      <formula>SEARCH("IN CORSO",$M131)&gt;0</formula>
    </cfRule>
    <cfRule type="expression" dxfId="4745" priority="3848">
      <formula>SEARCH("CHIUSO",$M131)&gt;0</formula>
    </cfRule>
    <cfRule type="expression" dxfId="4744" priority="3849">
      <formula>SEARCH("EMESSO",$M131)&gt;0</formula>
    </cfRule>
    <cfRule type="expression" dxfId="4743" priority="3850">
      <formula>SEARCH("RICHIESTO",$M131)&gt;0</formula>
    </cfRule>
    <cfRule type="expression" dxfId="4742" priority="3851">
      <formula>SEARCH("DA CHIUDERE",$M131)&gt;0</formula>
    </cfRule>
    <cfRule type="expression" dxfId="4741" priority="3852">
      <formula>SEARCH("INTERROTTO",$M131)&gt;0</formula>
    </cfRule>
  </conditionalFormatting>
  <conditionalFormatting sqref="M131">
    <cfRule type="expression" dxfId="4740" priority="3841">
      <formula>SEARCH("IN CORSO",$M131)&gt;0</formula>
    </cfRule>
    <cfRule type="expression" dxfId="4739" priority="3842">
      <formula>SEARCH("CHIUSO",$M131)&gt;0</formula>
    </cfRule>
    <cfRule type="expression" dxfId="4738" priority="3843">
      <formula>SEARCH("EMESSO",$M131)&gt;0</formula>
    </cfRule>
    <cfRule type="expression" dxfId="4737" priority="3844">
      <formula>SEARCH("RICHIESTO",$M131)&gt;0</formula>
    </cfRule>
    <cfRule type="expression" dxfId="4736" priority="3845">
      <formula>SEARCH("DA CHIUDERE",$M131)&gt;0</formula>
    </cfRule>
    <cfRule type="expression" dxfId="4735" priority="3846">
      <formula>SEARCH("INTERROTTO",$M131)&gt;0</formula>
    </cfRule>
  </conditionalFormatting>
  <conditionalFormatting sqref="N130:S130">
    <cfRule type="expression" dxfId="4734" priority="3835">
      <formula>SEARCH("IN CORSO",$M130)&gt;0</formula>
    </cfRule>
    <cfRule type="expression" dxfId="4733" priority="3836">
      <formula>SEARCH("CHIUSO",$M130)&gt;0</formula>
    </cfRule>
    <cfRule type="expression" dxfId="4732" priority="3837">
      <formula>SEARCH("EMESSO",$M130)&gt;0</formula>
    </cfRule>
    <cfRule type="expression" dxfId="4731" priority="3838">
      <formula>SEARCH("RICHIESTO",$M130)&gt;0</formula>
    </cfRule>
    <cfRule type="expression" dxfId="4730" priority="3839">
      <formula>SEARCH("DA CHIUDERE",$M130)&gt;0</formula>
    </cfRule>
    <cfRule type="expression" dxfId="4729" priority="3840">
      <formula>SEARCH("INTERROTTO",$M130)&gt;0</formula>
    </cfRule>
  </conditionalFormatting>
  <conditionalFormatting sqref="G130">
    <cfRule type="expression" dxfId="4728" priority="3823">
      <formula>SEARCH("IN CORSO",$M130)&gt;0</formula>
    </cfRule>
    <cfRule type="expression" dxfId="4727" priority="3824">
      <formula>SEARCH("CHIUSO",$M130)&gt;0</formula>
    </cfRule>
    <cfRule type="expression" dxfId="4726" priority="3825">
      <formula>SEARCH("EMESSO",$M130)&gt;0</formula>
    </cfRule>
    <cfRule type="expression" dxfId="4725" priority="3826">
      <formula>SEARCH("RICHIESTO",$M130)&gt;0</formula>
    </cfRule>
    <cfRule type="expression" dxfId="4724" priority="3827">
      <formula>SEARCH("DA CHIUDERE",$M130)&gt;0</formula>
    </cfRule>
    <cfRule type="expression" dxfId="4723" priority="3828">
      <formula>SEARCH("INTERROTTO",$M130)&gt;0</formula>
    </cfRule>
  </conditionalFormatting>
  <conditionalFormatting sqref="E130">
    <cfRule type="expression" dxfId="4722" priority="3829">
      <formula>SEARCH("IN CORSO",$M130)&gt;0</formula>
    </cfRule>
    <cfRule type="expression" dxfId="4721" priority="3830">
      <formula>SEARCH("CHIUSO",$M130)&gt;0</formula>
    </cfRule>
    <cfRule type="expression" dxfId="4720" priority="3831">
      <formula>SEARCH("EMESSO",$M130)&gt;0</formula>
    </cfRule>
    <cfRule type="expression" dxfId="4719" priority="3832">
      <formula>SEARCH("RICHIESTO",$M130)&gt;0</formula>
    </cfRule>
    <cfRule type="expression" dxfId="4718" priority="3833">
      <formula>SEARCH("DA CHIUDERE",$M130)&gt;0</formula>
    </cfRule>
    <cfRule type="expression" dxfId="4717" priority="3834">
      <formula>SEARCH("INTERROTTO",$M130)&gt;0</formula>
    </cfRule>
  </conditionalFormatting>
  <conditionalFormatting sqref="F130">
    <cfRule type="expression" dxfId="4716" priority="3817">
      <formula>SEARCH("IN CORSO",$M130)&gt;0</formula>
    </cfRule>
    <cfRule type="expression" dxfId="4715" priority="3818">
      <formula>SEARCH("CHIUSO",$M130)&gt;0</formula>
    </cfRule>
    <cfRule type="expression" dxfId="4714" priority="3819">
      <formula>SEARCH("EMESSO",$M130)&gt;0</formula>
    </cfRule>
    <cfRule type="expression" dxfId="4713" priority="3820">
      <formula>SEARCH("RICHIESTO",$M130)&gt;0</formula>
    </cfRule>
    <cfRule type="expression" dxfId="4712" priority="3821">
      <formula>SEARCH("DA CHIUDERE",$M130)&gt;0</formula>
    </cfRule>
    <cfRule type="expression" dxfId="4711" priority="3822">
      <formula>SEARCH("INTERROTTO",$M130)&gt;0</formula>
    </cfRule>
  </conditionalFormatting>
  <conditionalFormatting sqref="M130">
    <cfRule type="expression" dxfId="4710" priority="3811">
      <formula>SEARCH("IN CORSO",$M130)&gt;0</formula>
    </cfRule>
    <cfRule type="expression" dxfId="4709" priority="3812">
      <formula>SEARCH("CHIUSO",$M130)&gt;0</formula>
    </cfRule>
    <cfRule type="expression" dxfId="4708" priority="3813">
      <formula>SEARCH("EMESSO",$M130)&gt;0</formula>
    </cfRule>
    <cfRule type="expression" dxfId="4707" priority="3814">
      <formula>SEARCH("RICHIESTO",$M130)&gt;0</formula>
    </cfRule>
    <cfRule type="expression" dxfId="4706" priority="3815">
      <formula>SEARCH("DA CHIUDERE",$M130)&gt;0</formula>
    </cfRule>
    <cfRule type="expression" dxfId="4705" priority="3816">
      <formula>SEARCH("INTERROTTO",$M130)&gt;0</formula>
    </cfRule>
  </conditionalFormatting>
  <conditionalFormatting sqref="N129:S129">
    <cfRule type="expression" dxfId="4704" priority="3805">
      <formula>SEARCH("IN CORSO",$M129)&gt;0</formula>
    </cfRule>
    <cfRule type="expression" dxfId="4703" priority="3806">
      <formula>SEARCH("CHIUSO",$M129)&gt;0</formula>
    </cfRule>
    <cfRule type="expression" dxfId="4702" priority="3807">
      <formula>SEARCH("EMESSO",$M129)&gt;0</formula>
    </cfRule>
    <cfRule type="expression" dxfId="4701" priority="3808">
      <formula>SEARCH("RICHIESTO",$M129)&gt;0</formula>
    </cfRule>
    <cfRule type="expression" dxfId="4700" priority="3809">
      <formula>SEARCH("DA CHIUDERE",$M129)&gt;0</formula>
    </cfRule>
    <cfRule type="expression" dxfId="4699" priority="3810">
      <formula>SEARCH("INTERROTTO",$M129)&gt;0</formula>
    </cfRule>
  </conditionalFormatting>
  <conditionalFormatting sqref="G129">
    <cfRule type="expression" dxfId="4698" priority="3793">
      <formula>SEARCH("IN CORSO",$M129)&gt;0</formula>
    </cfRule>
    <cfRule type="expression" dxfId="4697" priority="3794">
      <formula>SEARCH("CHIUSO",$M129)&gt;0</formula>
    </cfRule>
    <cfRule type="expression" dxfId="4696" priority="3795">
      <formula>SEARCH("EMESSO",$M129)&gt;0</formula>
    </cfRule>
    <cfRule type="expression" dxfId="4695" priority="3796">
      <formula>SEARCH("RICHIESTO",$M129)&gt;0</formula>
    </cfRule>
    <cfRule type="expression" dxfId="4694" priority="3797">
      <formula>SEARCH("DA CHIUDERE",$M129)&gt;0</formula>
    </cfRule>
    <cfRule type="expression" dxfId="4693" priority="3798">
      <formula>SEARCH("INTERROTTO",$M129)&gt;0</formula>
    </cfRule>
  </conditionalFormatting>
  <conditionalFormatting sqref="E129">
    <cfRule type="expression" dxfId="4692" priority="3799">
      <formula>SEARCH("IN CORSO",$M129)&gt;0</formula>
    </cfRule>
    <cfRule type="expression" dxfId="4691" priority="3800">
      <formula>SEARCH("CHIUSO",$M129)&gt;0</formula>
    </cfRule>
    <cfRule type="expression" dxfId="4690" priority="3801">
      <formula>SEARCH("EMESSO",$M129)&gt;0</formula>
    </cfRule>
    <cfRule type="expression" dxfId="4689" priority="3802">
      <formula>SEARCH("RICHIESTO",$M129)&gt;0</formula>
    </cfRule>
    <cfRule type="expression" dxfId="4688" priority="3803">
      <formula>SEARCH("DA CHIUDERE",$M129)&gt;0</formula>
    </cfRule>
    <cfRule type="expression" dxfId="4687" priority="3804">
      <formula>SEARCH("INTERROTTO",$M129)&gt;0</formula>
    </cfRule>
  </conditionalFormatting>
  <conditionalFormatting sqref="F129">
    <cfRule type="expression" dxfId="4686" priority="3787">
      <formula>SEARCH("IN CORSO",$M129)&gt;0</formula>
    </cfRule>
    <cfRule type="expression" dxfId="4685" priority="3788">
      <formula>SEARCH("CHIUSO",$M129)&gt;0</formula>
    </cfRule>
    <cfRule type="expression" dxfId="4684" priority="3789">
      <formula>SEARCH("EMESSO",$M129)&gt;0</formula>
    </cfRule>
    <cfRule type="expression" dxfId="4683" priority="3790">
      <formula>SEARCH("RICHIESTO",$M129)&gt;0</formula>
    </cfRule>
    <cfRule type="expression" dxfId="4682" priority="3791">
      <formula>SEARCH("DA CHIUDERE",$M129)&gt;0</formula>
    </cfRule>
    <cfRule type="expression" dxfId="4681" priority="3792">
      <formula>SEARCH("INTERROTTO",$M129)&gt;0</formula>
    </cfRule>
  </conditionalFormatting>
  <conditionalFormatting sqref="M129">
    <cfRule type="expression" dxfId="4680" priority="3781">
      <formula>SEARCH("IN CORSO",$M129)&gt;0</formula>
    </cfRule>
    <cfRule type="expression" dxfId="4679" priority="3782">
      <formula>SEARCH("CHIUSO",$M129)&gt;0</formula>
    </cfRule>
    <cfRule type="expression" dxfId="4678" priority="3783">
      <formula>SEARCH("EMESSO",$M129)&gt;0</formula>
    </cfRule>
    <cfRule type="expression" dxfId="4677" priority="3784">
      <formula>SEARCH("RICHIESTO",$M129)&gt;0</formula>
    </cfRule>
    <cfRule type="expression" dxfId="4676" priority="3785">
      <formula>SEARCH("DA CHIUDERE",$M129)&gt;0</formula>
    </cfRule>
    <cfRule type="expression" dxfId="4675" priority="3786">
      <formula>SEARCH("INTERROTTO",$M129)&gt;0</formula>
    </cfRule>
  </conditionalFormatting>
  <conditionalFormatting sqref="N128:S128">
    <cfRule type="expression" dxfId="4674" priority="3775">
      <formula>SEARCH("IN CORSO",$M128)&gt;0</formula>
    </cfRule>
    <cfRule type="expression" dxfId="4673" priority="3776">
      <formula>SEARCH("CHIUSO",$M128)&gt;0</formula>
    </cfRule>
    <cfRule type="expression" dxfId="4672" priority="3777">
      <formula>SEARCH("EMESSO",$M128)&gt;0</formula>
    </cfRule>
    <cfRule type="expression" dxfId="4671" priority="3778">
      <formula>SEARCH("RICHIESTO",$M128)&gt;0</formula>
    </cfRule>
    <cfRule type="expression" dxfId="4670" priority="3779">
      <formula>SEARCH("DA CHIUDERE",$M128)&gt;0</formula>
    </cfRule>
    <cfRule type="expression" dxfId="4669" priority="3780">
      <formula>SEARCH("INTERROTTO",$M128)&gt;0</formula>
    </cfRule>
  </conditionalFormatting>
  <conditionalFormatting sqref="G128">
    <cfRule type="expression" dxfId="4668" priority="3763">
      <formula>SEARCH("IN CORSO",$M128)&gt;0</formula>
    </cfRule>
    <cfRule type="expression" dxfId="4667" priority="3764">
      <formula>SEARCH("CHIUSO",$M128)&gt;0</formula>
    </cfRule>
    <cfRule type="expression" dxfId="4666" priority="3765">
      <formula>SEARCH("EMESSO",$M128)&gt;0</formula>
    </cfRule>
    <cfRule type="expression" dxfId="4665" priority="3766">
      <formula>SEARCH("RICHIESTO",$M128)&gt;0</formula>
    </cfRule>
    <cfRule type="expression" dxfId="4664" priority="3767">
      <formula>SEARCH("DA CHIUDERE",$M128)&gt;0</formula>
    </cfRule>
    <cfRule type="expression" dxfId="4663" priority="3768">
      <formula>SEARCH("INTERROTTO",$M128)&gt;0</formula>
    </cfRule>
  </conditionalFormatting>
  <conditionalFormatting sqref="E128">
    <cfRule type="expression" dxfId="4662" priority="3769">
      <formula>SEARCH("IN CORSO",$M128)&gt;0</formula>
    </cfRule>
    <cfRule type="expression" dxfId="4661" priority="3770">
      <formula>SEARCH("CHIUSO",$M128)&gt;0</formula>
    </cfRule>
    <cfRule type="expression" dxfId="4660" priority="3771">
      <formula>SEARCH("EMESSO",$M128)&gt;0</formula>
    </cfRule>
    <cfRule type="expression" dxfId="4659" priority="3772">
      <formula>SEARCH("RICHIESTO",$M128)&gt;0</formula>
    </cfRule>
    <cfRule type="expression" dxfId="4658" priority="3773">
      <formula>SEARCH("DA CHIUDERE",$M128)&gt;0</formula>
    </cfRule>
    <cfRule type="expression" dxfId="4657" priority="3774">
      <formula>SEARCH("INTERROTTO",$M128)&gt;0</formula>
    </cfRule>
  </conditionalFormatting>
  <conditionalFormatting sqref="F128">
    <cfRule type="expression" dxfId="4656" priority="3757">
      <formula>SEARCH("IN CORSO",$M128)&gt;0</formula>
    </cfRule>
    <cfRule type="expression" dxfId="4655" priority="3758">
      <formula>SEARCH("CHIUSO",$M128)&gt;0</formula>
    </cfRule>
    <cfRule type="expression" dxfId="4654" priority="3759">
      <formula>SEARCH("EMESSO",$M128)&gt;0</formula>
    </cfRule>
    <cfRule type="expression" dxfId="4653" priority="3760">
      <formula>SEARCH("RICHIESTO",$M128)&gt;0</formula>
    </cfRule>
    <cfRule type="expression" dxfId="4652" priority="3761">
      <formula>SEARCH("DA CHIUDERE",$M128)&gt;0</formula>
    </cfRule>
    <cfRule type="expression" dxfId="4651" priority="3762">
      <formula>SEARCH("INTERROTTO",$M128)&gt;0</formula>
    </cfRule>
  </conditionalFormatting>
  <conditionalFormatting sqref="M128">
    <cfRule type="expression" dxfId="4650" priority="3751">
      <formula>SEARCH("IN CORSO",$M128)&gt;0</formula>
    </cfRule>
    <cfRule type="expression" dxfId="4649" priority="3752">
      <formula>SEARCH("CHIUSO",$M128)&gt;0</formula>
    </cfRule>
    <cfRule type="expression" dxfId="4648" priority="3753">
      <formula>SEARCH("EMESSO",$M128)&gt;0</formula>
    </cfRule>
    <cfRule type="expression" dxfId="4647" priority="3754">
      <formula>SEARCH("RICHIESTO",$M128)&gt;0</formula>
    </cfRule>
    <cfRule type="expression" dxfId="4646" priority="3755">
      <formula>SEARCH("DA CHIUDERE",$M128)&gt;0</formula>
    </cfRule>
    <cfRule type="expression" dxfId="4645" priority="3756">
      <formula>SEARCH("INTERROTTO",$M128)&gt;0</formula>
    </cfRule>
  </conditionalFormatting>
  <conditionalFormatting sqref="N127:S127">
    <cfRule type="expression" dxfId="4644" priority="3745">
      <formula>SEARCH("IN CORSO",$M127)&gt;0</formula>
    </cfRule>
    <cfRule type="expression" dxfId="4643" priority="3746">
      <formula>SEARCH("CHIUSO",$M127)&gt;0</formula>
    </cfRule>
    <cfRule type="expression" dxfId="4642" priority="3747">
      <formula>SEARCH("EMESSO",$M127)&gt;0</formula>
    </cfRule>
    <cfRule type="expression" dxfId="4641" priority="3748">
      <formula>SEARCH("RICHIESTO",$M127)&gt;0</formula>
    </cfRule>
    <cfRule type="expression" dxfId="4640" priority="3749">
      <formula>SEARCH("DA CHIUDERE",$M127)&gt;0</formula>
    </cfRule>
    <cfRule type="expression" dxfId="4639" priority="3750">
      <formula>SEARCH("INTERROTTO",$M127)&gt;0</formula>
    </cfRule>
  </conditionalFormatting>
  <conditionalFormatting sqref="G127">
    <cfRule type="expression" dxfId="4638" priority="3733">
      <formula>SEARCH("IN CORSO",$M127)&gt;0</formula>
    </cfRule>
    <cfRule type="expression" dxfId="4637" priority="3734">
      <formula>SEARCH("CHIUSO",$M127)&gt;0</formula>
    </cfRule>
    <cfRule type="expression" dxfId="4636" priority="3735">
      <formula>SEARCH("EMESSO",$M127)&gt;0</formula>
    </cfRule>
    <cfRule type="expression" dxfId="4635" priority="3736">
      <formula>SEARCH("RICHIESTO",$M127)&gt;0</formula>
    </cfRule>
    <cfRule type="expression" dxfId="4634" priority="3737">
      <formula>SEARCH("DA CHIUDERE",$M127)&gt;0</formula>
    </cfRule>
    <cfRule type="expression" dxfId="4633" priority="3738">
      <formula>SEARCH("INTERROTTO",$M127)&gt;0</formula>
    </cfRule>
  </conditionalFormatting>
  <conditionalFormatting sqref="E127">
    <cfRule type="expression" dxfId="4632" priority="3739">
      <formula>SEARCH("IN CORSO",$M127)&gt;0</formula>
    </cfRule>
    <cfRule type="expression" dxfId="4631" priority="3740">
      <formula>SEARCH("CHIUSO",$M127)&gt;0</formula>
    </cfRule>
    <cfRule type="expression" dxfId="4630" priority="3741">
      <formula>SEARCH("EMESSO",$M127)&gt;0</formula>
    </cfRule>
    <cfRule type="expression" dxfId="4629" priority="3742">
      <formula>SEARCH("RICHIESTO",$M127)&gt;0</formula>
    </cfRule>
    <cfRule type="expression" dxfId="4628" priority="3743">
      <formula>SEARCH("DA CHIUDERE",$M127)&gt;0</formula>
    </cfRule>
    <cfRule type="expression" dxfId="4627" priority="3744">
      <formula>SEARCH("INTERROTTO",$M127)&gt;0</formula>
    </cfRule>
  </conditionalFormatting>
  <conditionalFormatting sqref="F127">
    <cfRule type="expression" dxfId="4626" priority="3727">
      <formula>SEARCH("IN CORSO",$M127)&gt;0</formula>
    </cfRule>
    <cfRule type="expression" dxfId="4625" priority="3728">
      <formula>SEARCH("CHIUSO",$M127)&gt;0</formula>
    </cfRule>
    <cfRule type="expression" dxfId="4624" priority="3729">
      <formula>SEARCH("EMESSO",$M127)&gt;0</formula>
    </cfRule>
    <cfRule type="expression" dxfId="4623" priority="3730">
      <formula>SEARCH("RICHIESTO",$M127)&gt;0</formula>
    </cfRule>
    <cfRule type="expression" dxfId="4622" priority="3731">
      <formula>SEARCH("DA CHIUDERE",$M127)&gt;0</formula>
    </cfRule>
    <cfRule type="expression" dxfId="4621" priority="3732">
      <formula>SEARCH("INTERROTTO",$M127)&gt;0</formula>
    </cfRule>
  </conditionalFormatting>
  <conditionalFormatting sqref="M127">
    <cfRule type="expression" dxfId="4620" priority="3721">
      <formula>SEARCH("IN CORSO",$M127)&gt;0</formula>
    </cfRule>
    <cfRule type="expression" dxfId="4619" priority="3722">
      <formula>SEARCH("CHIUSO",$M127)&gt;0</formula>
    </cfRule>
    <cfRule type="expression" dxfId="4618" priority="3723">
      <formula>SEARCH("EMESSO",$M127)&gt;0</formula>
    </cfRule>
    <cfRule type="expression" dxfId="4617" priority="3724">
      <formula>SEARCH("RICHIESTO",$M127)&gt;0</formula>
    </cfRule>
    <cfRule type="expression" dxfId="4616" priority="3725">
      <formula>SEARCH("DA CHIUDERE",$M127)&gt;0</formula>
    </cfRule>
    <cfRule type="expression" dxfId="4615" priority="3726">
      <formula>SEARCH("INTERROTTO",$M127)&gt;0</formula>
    </cfRule>
  </conditionalFormatting>
  <conditionalFormatting sqref="N126:S126">
    <cfRule type="expression" dxfId="4614" priority="3715">
      <formula>SEARCH("IN CORSO",$M126)&gt;0</formula>
    </cfRule>
    <cfRule type="expression" dxfId="4613" priority="3716">
      <formula>SEARCH("CHIUSO",$M126)&gt;0</formula>
    </cfRule>
    <cfRule type="expression" dxfId="4612" priority="3717">
      <formula>SEARCH("EMESSO",$M126)&gt;0</formula>
    </cfRule>
    <cfRule type="expression" dxfId="4611" priority="3718">
      <formula>SEARCH("RICHIESTO",$M126)&gt;0</formula>
    </cfRule>
    <cfRule type="expression" dxfId="4610" priority="3719">
      <formula>SEARCH("DA CHIUDERE",$M126)&gt;0</formula>
    </cfRule>
    <cfRule type="expression" dxfId="4609" priority="3720">
      <formula>SEARCH("INTERROTTO",$M126)&gt;0</formula>
    </cfRule>
  </conditionalFormatting>
  <conditionalFormatting sqref="G126">
    <cfRule type="expression" dxfId="4608" priority="3703">
      <formula>SEARCH("IN CORSO",$M126)&gt;0</formula>
    </cfRule>
    <cfRule type="expression" dxfId="4607" priority="3704">
      <formula>SEARCH("CHIUSO",$M126)&gt;0</formula>
    </cfRule>
    <cfRule type="expression" dxfId="4606" priority="3705">
      <formula>SEARCH("EMESSO",$M126)&gt;0</formula>
    </cfRule>
    <cfRule type="expression" dxfId="4605" priority="3706">
      <formula>SEARCH("RICHIESTO",$M126)&gt;0</formula>
    </cfRule>
    <cfRule type="expression" dxfId="4604" priority="3707">
      <formula>SEARCH("DA CHIUDERE",$M126)&gt;0</formula>
    </cfRule>
    <cfRule type="expression" dxfId="4603" priority="3708">
      <formula>SEARCH("INTERROTTO",$M126)&gt;0</formula>
    </cfRule>
  </conditionalFormatting>
  <conditionalFormatting sqref="E126">
    <cfRule type="expression" dxfId="4602" priority="3709">
      <formula>SEARCH("IN CORSO",$M126)&gt;0</formula>
    </cfRule>
    <cfRule type="expression" dxfId="4601" priority="3710">
      <formula>SEARCH("CHIUSO",$M126)&gt;0</formula>
    </cfRule>
    <cfRule type="expression" dxfId="4600" priority="3711">
      <formula>SEARCH("EMESSO",$M126)&gt;0</formula>
    </cfRule>
    <cfRule type="expression" dxfId="4599" priority="3712">
      <formula>SEARCH("RICHIESTO",$M126)&gt;0</formula>
    </cfRule>
    <cfRule type="expression" dxfId="4598" priority="3713">
      <formula>SEARCH("DA CHIUDERE",$M126)&gt;0</formula>
    </cfRule>
    <cfRule type="expression" dxfId="4597" priority="3714">
      <formula>SEARCH("INTERROTTO",$M126)&gt;0</formula>
    </cfRule>
  </conditionalFormatting>
  <conditionalFormatting sqref="F126">
    <cfRule type="expression" dxfId="4596" priority="3697">
      <formula>SEARCH("IN CORSO",$M126)&gt;0</formula>
    </cfRule>
    <cfRule type="expression" dxfId="4595" priority="3698">
      <formula>SEARCH("CHIUSO",$M126)&gt;0</formula>
    </cfRule>
    <cfRule type="expression" dxfId="4594" priority="3699">
      <formula>SEARCH("EMESSO",$M126)&gt;0</formula>
    </cfRule>
    <cfRule type="expression" dxfId="4593" priority="3700">
      <formula>SEARCH("RICHIESTO",$M126)&gt;0</formula>
    </cfRule>
    <cfRule type="expression" dxfId="4592" priority="3701">
      <formula>SEARCH("DA CHIUDERE",$M126)&gt;0</formula>
    </cfRule>
    <cfRule type="expression" dxfId="4591" priority="3702">
      <formula>SEARCH("INTERROTTO",$M126)&gt;0</formula>
    </cfRule>
  </conditionalFormatting>
  <conditionalFormatting sqref="M126">
    <cfRule type="expression" dxfId="4590" priority="3691">
      <formula>SEARCH("IN CORSO",$M126)&gt;0</formula>
    </cfRule>
    <cfRule type="expression" dxfId="4589" priority="3692">
      <formula>SEARCH("CHIUSO",$M126)&gt;0</formula>
    </cfRule>
    <cfRule type="expression" dxfId="4588" priority="3693">
      <formula>SEARCH("EMESSO",$M126)&gt;0</formula>
    </cfRule>
    <cfRule type="expression" dxfId="4587" priority="3694">
      <formula>SEARCH("RICHIESTO",$M126)&gt;0</formula>
    </cfRule>
    <cfRule type="expression" dxfId="4586" priority="3695">
      <formula>SEARCH("DA CHIUDERE",$M126)&gt;0</formula>
    </cfRule>
    <cfRule type="expression" dxfId="4585" priority="3696">
      <formula>SEARCH("INTERROTTO",$M126)&gt;0</formula>
    </cfRule>
  </conditionalFormatting>
  <conditionalFormatting sqref="N125:S125">
    <cfRule type="expression" dxfId="4584" priority="3685">
      <formula>SEARCH("IN CORSO",$M125)&gt;0</formula>
    </cfRule>
    <cfRule type="expression" dxfId="4583" priority="3686">
      <formula>SEARCH("CHIUSO",$M125)&gt;0</formula>
    </cfRule>
    <cfRule type="expression" dxfId="4582" priority="3687">
      <formula>SEARCH("EMESSO",$M125)&gt;0</formula>
    </cfRule>
    <cfRule type="expression" dxfId="4581" priority="3688">
      <formula>SEARCH("RICHIESTO",$M125)&gt;0</formula>
    </cfRule>
    <cfRule type="expression" dxfId="4580" priority="3689">
      <formula>SEARCH("DA CHIUDERE",$M125)&gt;0</formula>
    </cfRule>
    <cfRule type="expression" dxfId="4579" priority="3690">
      <formula>SEARCH("INTERROTTO",$M125)&gt;0</formula>
    </cfRule>
  </conditionalFormatting>
  <conditionalFormatting sqref="G125">
    <cfRule type="expression" dxfId="4578" priority="3673">
      <formula>SEARCH("IN CORSO",$M125)&gt;0</formula>
    </cfRule>
    <cfRule type="expression" dxfId="4577" priority="3674">
      <formula>SEARCH("CHIUSO",$M125)&gt;0</formula>
    </cfRule>
    <cfRule type="expression" dxfId="4576" priority="3675">
      <formula>SEARCH("EMESSO",$M125)&gt;0</formula>
    </cfRule>
    <cfRule type="expression" dxfId="4575" priority="3676">
      <formula>SEARCH("RICHIESTO",$M125)&gt;0</formula>
    </cfRule>
    <cfRule type="expression" dxfId="4574" priority="3677">
      <formula>SEARCH("DA CHIUDERE",$M125)&gt;0</formula>
    </cfRule>
    <cfRule type="expression" dxfId="4573" priority="3678">
      <formula>SEARCH("INTERROTTO",$M125)&gt;0</formula>
    </cfRule>
  </conditionalFormatting>
  <conditionalFormatting sqref="E125">
    <cfRule type="expression" dxfId="4572" priority="3679">
      <formula>SEARCH("IN CORSO",$M125)&gt;0</formula>
    </cfRule>
    <cfRule type="expression" dxfId="4571" priority="3680">
      <formula>SEARCH("CHIUSO",$M125)&gt;0</formula>
    </cfRule>
    <cfRule type="expression" dxfId="4570" priority="3681">
      <formula>SEARCH("EMESSO",$M125)&gt;0</formula>
    </cfRule>
    <cfRule type="expression" dxfId="4569" priority="3682">
      <formula>SEARCH("RICHIESTO",$M125)&gt;0</formula>
    </cfRule>
    <cfRule type="expression" dxfId="4568" priority="3683">
      <formula>SEARCH("DA CHIUDERE",$M125)&gt;0</formula>
    </cfRule>
    <cfRule type="expression" dxfId="4567" priority="3684">
      <formula>SEARCH("INTERROTTO",$M125)&gt;0</formula>
    </cfRule>
  </conditionalFormatting>
  <conditionalFormatting sqref="F125">
    <cfRule type="expression" dxfId="4566" priority="3667">
      <formula>SEARCH("IN CORSO",$M125)&gt;0</formula>
    </cfRule>
    <cfRule type="expression" dxfId="4565" priority="3668">
      <formula>SEARCH("CHIUSO",$M125)&gt;0</formula>
    </cfRule>
    <cfRule type="expression" dxfId="4564" priority="3669">
      <formula>SEARCH("EMESSO",$M125)&gt;0</formula>
    </cfRule>
    <cfRule type="expression" dxfId="4563" priority="3670">
      <formula>SEARCH("RICHIESTO",$M125)&gt;0</formula>
    </cfRule>
    <cfRule type="expression" dxfId="4562" priority="3671">
      <formula>SEARCH("DA CHIUDERE",$M125)&gt;0</formula>
    </cfRule>
    <cfRule type="expression" dxfId="4561" priority="3672">
      <formula>SEARCH("INTERROTTO",$M125)&gt;0</formula>
    </cfRule>
  </conditionalFormatting>
  <conditionalFormatting sqref="M125">
    <cfRule type="expression" dxfId="4560" priority="3661">
      <formula>SEARCH("IN CORSO",$M125)&gt;0</formula>
    </cfRule>
    <cfRule type="expression" dxfId="4559" priority="3662">
      <formula>SEARCH("CHIUSO",$M125)&gt;0</formula>
    </cfRule>
    <cfRule type="expression" dxfId="4558" priority="3663">
      <formula>SEARCH("EMESSO",$M125)&gt;0</formula>
    </cfRule>
    <cfRule type="expression" dxfId="4557" priority="3664">
      <formula>SEARCH("RICHIESTO",$M125)&gt;0</formula>
    </cfRule>
    <cfRule type="expression" dxfId="4556" priority="3665">
      <formula>SEARCH("DA CHIUDERE",$M125)&gt;0</formula>
    </cfRule>
    <cfRule type="expression" dxfId="4555" priority="3666">
      <formula>SEARCH("INTERROTTO",$M125)&gt;0</formula>
    </cfRule>
  </conditionalFormatting>
  <conditionalFormatting sqref="N124:S124">
    <cfRule type="expression" dxfId="4554" priority="3655">
      <formula>SEARCH("IN CORSO",$M124)&gt;0</formula>
    </cfRule>
    <cfRule type="expression" dxfId="4553" priority="3656">
      <formula>SEARCH("CHIUSO",$M124)&gt;0</formula>
    </cfRule>
    <cfRule type="expression" dxfId="4552" priority="3657">
      <formula>SEARCH("EMESSO",$M124)&gt;0</formula>
    </cfRule>
    <cfRule type="expression" dxfId="4551" priority="3658">
      <formula>SEARCH("RICHIESTO",$M124)&gt;0</formula>
    </cfRule>
    <cfRule type="expression" dxfId="4550" priority="3659">
      <formula>SEARCH("DA CHIUDERE",$M124)&gt;0</formula>
    </cfRule>
    <cfRule type="expression" dxfId="4549" priority="3660">
      <formula>SEARCH("INTERROTTO",$M124)&gt;0</formula>
    </cfRule>
  </conditionalFormatting>
  <conditionalFormatting sqref="G124">
    <cfRule type="expression" dxfId="4548" priority="3643">
      <formula>SEARCH("IN CORSO",$M124)&gt;0</formula>
    </cfRule>
    <cfRule type="expression" dxfId="4547" priority="3644">
      <formula>SEARCH("CHIUSO",$M124)&gt;0</formula>
    </cfRule>
    <cfRule type="expression" dxfId="4546" priority="3645">
      <formula>SEARCH("EMESSO",$M124)&gt;0</formula>
    </cfRule>
    <cfRule type="expression" dxfId="4545" priority="3646">
      <formula>SEARCH("RICHIESTO",$M124)&gt;0</formula>
    </cfRule>
    <cfRule type="expression" dxfId="4544" priority="3647">
      <formula>SEARCH("DA CHIUDERE",$M124)&gt;0</formula>
    </cfRule>
    <cfRule type="expression" dxfId="4543" priority="3648">
      <formula>SEARCH("INTERROTTO",$M124)&gt;0</formula>
    </cfRule>
  </conditionalFormatting>
  <conditionalFormatting sqref="E124">
    <cfRule type="expression" dxfId="4542" priority="3649">
      <formula>SEARCH("IN CORSO",$M124)&gt;0</formula>
    </cfRule>
    <cfRule type="expression" dxfId="4541" priority="3650">
      <formula>SEARCH("CHIUSO",$M124)&gt;0</formula>
    </cfRule>
    <cfRule type="expression" dxfId="4540" priority="3651">
      <formula>SEARCH("EMESSO",$M124)&gt;0</formula>
    </cfRule>
    <cfRule type="expression" dxfId="4539" priority="3652">
      <formula>SEARCH("RICHIESTO",$M124)&gt;0</formula>
    </cfRule>
    <cfRule type="expression" dxfId="4538" priority="3653">
      <formula>SEARCH("DA CHIUDERE",$M124)&gt;0</formula>
    </cfRule>
    <cfRule type="expression" dxfId="4537" priority="3654">
      <formula>SEARCH("INTERROTTO",$M124)&gt;0</formula>
    </cfRule>
  </conditionalFormatting>
  <conditionalFormatting sqref="F124">
    <cfRule type="expression" dxfId="4536" priority="3637">
      <formula>SEARCH("IN CORSO",$M124)&gt;0</formula>
    </cfRule>
    <cfRule type="expression" dxfId="4535" priority="3638">
      <formula>SEARCH("CHIUSO",$M124)&gt;0</formula>
    </cfRule>
    <cfRule type="expression" dxfId="4534" priority="3639">
      <formula>SEARCH("EMESSO",$M124)&gt;0</formula>
    </cfRule>
    <cfRule type="expression" dxfId="4533" priority="3640">
      <formula>SEARCH("RICHIESTO",$M124)&gt;0</formula>
    </cfRule>
    <cfRule type="expression" dxfId="4532" priority="3641">
      <formula>SEARCH("DA CHIUDERE",$M124)&gt;0</formula>
    </cfRule>
    <cfRule type="expression" dxfId="4531" priority="3642">
      <formula>SEARCH("INTERROTTO",$M124)&gt;0</formula>
    </cfRule>
  </conditionalFormatting>
  <conditionalFormatting sqref="M124">
    <cfRule type="expression" dxfId="4530" priority="3631">
      <formula>SEARCH("IN CORSO",$M124)&gt;0</formula>
    </cfRule>
    <cfRule type="expression" dxfId="4529" priority="3632">
      <formula>SEARCH("CHIUSO",$M124)&gt;0</formula>
    </cfRule>
    <cfRule type="expression" dxfId="4528" priority="3633">
      <formula>SEARCH("EMESSO",$M124)&gt;0</formula>
    </cfRule>
    <cfRule type="expression" dxfId="4527" priority="3634">
      <formula>SEARCH("RICHIESTO",$M124)&gt;0</formula>
    </cfRule>
    <cfRule type="expression" dxfId="4526" priority="3635">
      <formula>SEARCH("DA CHIUDERE",$M124)&gt;0</formula>
    </cfRule>
    <cfRule type="expression" dxfId="4525" priority="3636">
      <formula>SEARCH("INTERROTTO",$M124)&gt;0</formula>
    </cfRule>
  </conditionalFormatting>
  <conditionalFormatting sqref="N123:S123">
    <cfRule type="expression" dxfId="4524" priority="3625">
      <formula>SEARCH("IN CORSO",$M123)&gt;0</formula>
    </cfRule>
    <cfRule type="expression" dxfId="4523" priority="3626">
      <formula>SEARCH("CHIUSO",$M123)&gt;0</formula>
    </cfRule>
    <cfRule type="expression" dxfId="4522" priority="3627">
      <formula>SEARCH("EMESSO",$M123)&gt;0</formula>
    </cfRule>
    <cfRule type="expression" dxfId="4521" priority="3628">
      <formula>SEARCH("RICHIESTO",$M123)&gt;0</formula>
    </cfRule>
    <cfRule type="expression" dxfId="4520" priority="3629">
      <formula>SEARCH("DA CHIUDERE",$M123)&gt;0</formula>
    </cfRule>
    <cfRule type="expression" dxfId="4519" priority="3630">
      <formula>SEARCH("INTERROTTO",$M123)&gt;0</formula>
    </cfRule>
  </conditionalFormatting>
  <conditionalFormatting sqref="G123">
    <cfRule type="expression" dxfId="4518" priority="3613">
      <formula>SEARCH("IN CORSO",$M123)&gt;0</formula>
    </cfRule>
    <cfRule type="expression" dxfId="4517" priority="3614">
      <formula>SEARCH("CHIUSO",$M123)&gt;0</formula>
    </cfRule>
    <cfRule type="expression" dxfId="4516" priority="3615">
      <formula>SEARCH("EMESSO",$M123)&gt;0</formula>
    </cfRule>
    <cfRule type="expression" dxfId="4515" priority="3616">
      <formula>SEARCH("RICHIESTO",$M123)&gt;0</formula>
    </cfRule>
    <cfRule type="expression" dxfId="4514" priority="3617">
      <formula>SEARCH("DA CHIUDERE",$M123)&gt;0</formula>
    </cfRule>
    <cfRule type="expression" dxfId="4513" priority="3618">
      <formula>SEARCH("INTERROTTO",$M123)&gt;0</formula>
    </cfRule>
  </conditionalFormatting>
  <conditionalFormatting sqref="E123">
    <cfRule type="expression" dxfId="4512" priority="3619">
      <formula>SEARCH("IN CORSO",$M123)&gt;0</formula>
    </cfRule>
    <cfRule type="expression" dxfId="4511" priority="3620">
      <formula>SEARCH("CHIUSO",$M123)&gt;0</formula>
    </cfRule>
    <cfRule type="expression" dxfId="4510" priority="3621">
      <formula>SEARCH("EMESSO",$M123)&gt;0</formula>
    </cfRule>
    <cfRule type="expression" dxfId="4509" priority="3622">
      <formula>SEARCH("RICHIESTO",$M123)&gt;0</formula>
    </cfRule>
    <cfRule type="expression" dxfId="4508" priority="3623">
      <formula>SEARCH("DA CHIUDERE",$M123)&gt;0</formula>
    </cfRule>
    <cfRule type="expression" dxfId="4507" priority="3624">
      <formula>SEARCH("INTERROTTO",$M123)&gt;0</formula>
    </cfRule>
  </conditionalFormatting>
  <conditionalFormatting sqref="F123">
    <cfRule type="expression" dxfId="4506" priority="3607">
      <formula>SEARCH("IN CORSO",$M123)&gt;0</formula>
    </cfRule>
    <cfRule type="expression" dxfId="4505" priority="3608">
      <formula>SEARCH("CHIUSO",$M123)&gt;0</formula>
    </cfRule>
    <cfRule type="expression" dxfId="4504" priority="3609">
      <formula>SEARCH("EMESSO",$M123)&gt;0</formula>
    </cfRule>
    <cfRule type="expression" dxfId="4503" priority="3610">
      <formula>SEARCH("RICHIESTO",$M123)&gt;0</formula>
    </cfRule>
    <cfRule type="expression" dxfId="4502" priority="3611">
      <formula>SEARCH("DA CHIUDERE",$M123)&gt;0</formula>
    </cfRule>
    <cfRule type="expression" dxfId="4501" priority="3612">
      <formula>SEARCH("INTERROTTO",$M123)&gt;0</formula>
    </cfRule>
  </conditionalFormatting>
  <conditionalFormatting sqref="M123">
    <cfRule type="expression" dxfId="4500" priority="3601">
      <formula>SEARCH("IN CORSO",$M123)&gt;0</formula>
    </cfRule>
    <cfRule type="expression" dxfId="4499" priority="3602">
      <formula>SEARCH("CHIUSO",$M123)&gt;0</formula>
    </cfRule>
    <cfRule type="expression" dxfId="4498" priority="3603">
      <formula>SEARCH("EMESSO",$M123)&gt;0</formula>
    </cfRule>
    <cfRule type="expression" dxfId="4497" priority="3604">
      <formula>SEARCH("RICHIESTO",$M123)&gt;0</formula>
    </cfRule>
    <cfRule type="expression" dxfId="4496" priority="3605">
      <formula>SEARCH("DA CHIUDERE",$M123)&gt;0</formula>
    </cfRule>
    <cfRule type="expression" dxfId="4495" priority="3606">
      <formula>SEARCH("INTERROTTO",$M123)&gt;0</formula>
    </cfRule>
  </conditionalFormatting>
  <conditionalFormatting sqref="N122:S122">
    <cfRule type="expression" dxfId="4494" priority="3595">
      <formula>SEARCH("IN CORSO",$M122)&gt;0</formula>
    </cfRule>
    <cfRule type="expression" dxfId="4493" priority="3596">
      <formula>SEARCH("CHIUSO",$M122)&gt;0</formula>
    </cfRule>
    <cfRule type="expression" dxfId="4492" priority="3597">
      <formula>SEARCH("EMESSO",$M122)&gt;0</formula>
    </cfRule>
    <cfRule type="expression" dxfId="4491" priority="3598">
      <formula>SEARCH("RICHIESTO",$M122)&gt;0</formula>
    </cfRule>
    <cfRule type="expression" dxfId="4490" priority="3599">
      <formula>SEARCH("DA CHIUDERE",$M122)&gt;0</formula>
    </cfRule>
    <cfRule type="expression" dxfId="4489" priority="3600">
      <formula>SEARCH("INTERROTTO",$M122)&gt;0</formula>
    </cfRule>
  </conditionalFormatting>
  <conditionalFormatting sqref="G122">
    <cfRule type="expression" dxfId="4488" priority="3583">
      <formula>SEARCH("IN CORSO",$M122)&gt;0</formula>
    </cfRule>
    <cfRule type="expression" dxfId="4487" priority="3584">
      <formula>SEARCH("CHIUSO",$M122)&gt;0</formula>
    </cfRule>
    <cfRule type="expression" dxfId="4486" priority="3585">
      <formula>SEARCH("EMESSO",$M122)&gt;0</formula>
    </cfRule>
    <cfRule type="expression" dxfId="4485" priority="3586">
      <formula>SEARCH("RICHIESTO",$M122)&gt;0</formula>
    </cfRule>
    <cfRule type="expression" dxfId="4484" priority="3587">
      <formula>SEARCH("DA CHIUDERE",$M122)&gt;0</formula>
    </cfRule>
    <cfRule type="expression" dxfId="4483" priority="3588">
      <formula>SEARCH("INTERROTTO",$M122)&gt;0</formula>
    </cfRule>
  </conditionalFormatting>
  <conditionalFormatting sqref="E122">
    <cfRule type="expression" dxfId="4482" priority="3589">
      <formula>SEARCH("IN CORSO",$M122)&gt;0</formula>
    </cfRule>
    <cfRule type="expression" dxfId="4481" priority="3590">
      <formula>SEARCH("CHIUSO",$M122)&gt;0</formula>
    </cfRule>
    <cfRule type="expression" dxfId="4480" priority="3591">
      <formula>SEARCH("EMESSO",$M122)&gt;0</formula>
    </cfRule>
    <cfRule type="expression" dxfId="4479" priority="3592">
      <formula>SEARCH("RICHIESTO",$M122)&gt;0</formula>
    </cfRule>
    <cfRule type="expression" dxfId="4478" priority="3593">
      <formula>SEARCH("DA CHIUDERE",$M122)&gt;0</formula>
    </cfRule>
    <cfRule type="expression" dxfId="4477" priority="3594">
      <formula>SEARCH("INTERROTTO",$M122)&gt;0</formula>
    </cfRule>
  </conditionalFormatting>
  <conditionalFormatting sqref="F122">
    <cfRule type="expression" dxfId="4476" priority="3577">
      <formula>SEARCH("IN CORSO",$M122)&gt;0</formula>
    </cfRule>
    <cfRule type="expression" dxfId="4475" priority="3578">
      <formula>SEARCH("CHIUSO",$M122)&gt;0</formula>
    </cfRule>
    <cfRule type="expression" dxfId="4474" priority="3579">
      <formula>SEARCH("EMESSO",$M122)&gt;0</formula>
    </cfRule>
    <cfRule type="expression" dxfId="4473" priority="3580">
      <formula>SEARCH("RICHIESTO",$M122)&gt;0</formula>
    </cfRule>
    <cfRule type="expression" dxfId="4472" priority="3581">
      <formula>SEARCH("DA CHIUDERE",$M122)&gt;0</formula>
    </cfRule>
    <cfRule type="expression" dxfId="4471" priority="3582">
      <formula>SEARCH("INTERROTTO",$M122)&gt;0</formula>
    </cfRule>
  </conditionalFormatting>
  <conditionalFormatting sqref="M122">
    <cfRule type="expression" dxfId="4470" priority="3571">
      <formula>SEARCH("IN CORSO",$M122)&gt;0</formula>
    </cfRule>
    <cfRule type="expression" dxfId="4469" priority="3572">
      <formula>SEARCH("CHIUSO",$M122)&gt;0</formula>
    </cfRule>
    <cfRule type="expression" dxfId="4468" priority="3573">
      <formula>SEARCH("EMESSO",$M122)&gt;0</formula>
    </cfRule>
    <cfRule type="expression" dxfId="4467" priority="3574">
      <formula>SEARCH("RICHIESTO",$M122)&gt;0</formula>
    </cfRule>
    <cfRule type="expression" dxfId="4466" priority="3575">
      <formula>SEARCH("DA CHIUDERE",$M122)&gt;0</formula>
    </cfRule>
    <cfRule type="expression" dxfId="4465" priority="3576">
      <formula>SEARCH("INTERROTTO",$M122)&gt;0</formula>
    </cfRule>
  </conditionalFormatting>
  <conditionalFormatting sqref="N121:S121">
    <cfRule type="expression" dxfId="4464" priority="3565">
      <formula>SEARCH("IN CORSO",$M121)&gt;0</formula>
    </cfRule>
    <cfRule type="expression" dxfId="4463" priority="3566">
      <formula>SEARCH("CHIUSO",$M121)&gt;0</formula>
    </cfRule>
    <cfRule type="expression" dxfId="4462" priority="3567">
      <formula>SEARCH("EMESSO",$M121)&gt;0</formula>
    </cfRule>
    <cfRule type="expression" dxfId="4461" priority="3568">
      <formula>SEARCH("RICHIESTO",$M121)&gt;0</formula>
    </cfRule>
    <cfRule type="expression" dxfId="4460" priority="3569">
      <formula>SEARCH("DA CHIUDERE",$M121)&gt;0</formula>
    </cfRule>
    <cfRule type="expression" dxfId="4459" priority="3570">
      <formula>SEARCH("INTERROTTO",$M121)&gt;0</formula>
    </cfRule>
  </conditionalFormatting>
  <conditionalFormatting sqref="G121">
    <cfRule type="expression" dxfId="4458" priority="3553">
      <formula>SEARCH("IN CORSO",$M121)&gt;0</formula>
    </cfRule>
    <cfRule type="expression" dxfId="4457" priority="3554">
      <formula>SEARCH("CHIUSO",$M121)&gt;0</formula>
    </cfRule>
    <cfRule type="expression" dxfId="4456" priority="3555">
      <formula>SEARCH("EMESSO",$M121)&gt;0</formula>
    </cfRule>
    <cfRule type="expression" dxfId="4455" priority="3556">
      <formula>SEARCH("RICHIESTO",$M121)&gt;0</formula>
    </cfRule>
    <cfRule type="expression" dxfId="4454" priority="3557">
      <formula>SEARCH("DA CHIUDERE",$M121)&gt;0</formula>
    </cfRule>
    <cfRule type="expression" dxfId="4453" priority="3558">
      <formula>SEARCH("INTERROTTO",$M121)&gt;0</formula>
    </cfRule>
  </conditionalFormatting>
  <conditionalFormatting sqref="E121">
    <cfRule type="expression" dxfId="4452" priority="3559">
      <formula>SEARCH("IN CORSO",$M121)&gt;0</formula>
    </cfRule>
    <cfRule type="expression" dxfId="4451" priority="3560">
      <formula>SEARCH("CHIUSO",$M121)&gt;0</formula>
    </cfRule>
    <cfRule type="expression" dxfId="4450" priority="3561">
      <formula>SEARCH("EMESSO",$M121)&gt;0</formula>
    </cfRule>
    <cfRule type="expression" dxfId="4449" priority="3562">
      <formula>SEARCH("RICHIESTO",$M121)&gt;0</formula>
    </cfRule>
    <cfRule type="expression" dxfId="4448" priority="3563">
      <formula>SEARCH("DA CHIUDERE",$M121)&gt;0</formula>
    </cfRule>
    <cfRule type="expression" dxfId="4447" priority="3564">
      <formula>SEARCH("INTERROTTO",$M121)&gt;0</formula>
    </cfRule>
  </conditionalFormatting>
  <conditionalFormatting sqref="F121">
    <cfRule type="expression" dxfId="4446" priority="3547">
      <formula>SEARCH("IN CORSO",$M121)&gt;0</formula>
    </cfRule>
    <cfRule type="expression" dxfId="4445" priority="3548">
      <formula>SEARCH("CHIUSO",$M121)&gt;0</formula>
    </cfRule>
    <cfRule type="expression" dxfId="4444" priority="3549">
      <formula>SEARCH("EMESSO",$M121)&gt;0</formula>
    </cfRule>
    <cfRule type="expression" dxfId="4443" priority="3550">
      <formula>SEARCH("RICHIESTO",$M121)&gt;0</formula>
    </cfRule>
    <cfRule type="expression" dxfId="4442" priority="3551">
      <formula>SEARCH("DA CHIUDERE",$M121)&gt;0</formula>
    </cfRule>
    <cfRule type="expression" dxfId="4441" priority="3552">
      <formula>SEARCH("INTERROTTO",$M121)&gt;0</formula>
    </cfRule>
  </conditionalFormatting>
  <conditionalFormatting sqref="M121">
    <cfRule type="expression" dxfId="4440" priority="3541">
      <formula>SEARCH("IN CORSO",$M121)&gt;0</formula>
    </cfRule>
    <cfRule type="expression" dxfId="4439" priority="3542">
      <formula>SEARCH("CHIUSO",$M121)&gt;0</formula>
    </cfRule>
    <cfRule type="expression" dxfId="4438" priority="3543">
      <formula>SEARCH("EMESSO",$M121)&gt;0</formula>
    </cfRule>
    <cfRule type="expression" dxfId="4437" priority="3544">
      <formula>SEARCH("RICHIESTO",$M121)&gt;0</formula>
    </cfRule>
    <cfRule type="expression" dxfId="4436" priority="3545">
      <formula>SEARCH("DA CHIUDERE",$M121)&gt;0</formula>
    </cfRule>
    <cfRule type="expression" dxfId="4435" priority="3546">
      <formula>SEARCH("INTERROTTO",$M121)&gt;0</formula>
    </cfRule>
  </conditionalFormatting>
  <conditionalFormatting sqref="N120:S120">
    <cfRule type="expression" dxfId="4434" priority="3535">
      <formula>SEARCH("IN CORSO",$M120)&gt;0</formula>
    </cfRule>
    <cfRule type="expression" dxfId="4433" priority="3536">
      <formula>SEARCH("CHIUSO",$M120)&gt;0</formula>
    </cfRule>
    <cfRule type="expression" dxfId="4432" priority="3537">
      <formula>SEARCH("EMESSO",$M120)&gt;0</formula>
    </cfRule>
    <cfRule type="expression" dxfId="4431" priority="3538">
      <formula>SEARCH("RICHIESTO",$M120)&gt;0</formula>
    </cfRule>
    <cfRule type="expression" dxfId="4430" priority="3539">
      <formula>SEARCH("DA CHIUDERE",$M120)&gt;0</formula>
    </cfRule>
    <cfRule type="expression" dxfId="4429" priority="3540">
      <formula>SEARCH("INTERROTTO",$M120)&gt;0</formula>
    </cfRule>
  </conditionalFormatting>
  <conditionalFormatting sqref="G120">
    <cfRule type="expression" dxfId="4428" priority="3523">
      <formula>SEARCH("IN CORSO",$M120)&gt;0</formula>
    </cfRule>
    <cfRule type="expression" dxfId="4427" priority="3524">
      <formula>SEARCH("CHIUSO",$M120)&gt;0</formula>
    </cfRule>
    <cfRule type="expression" dxfId="4426" priority="3525">
      <formula>SEARCH("EMESSO",$M120)&gt;0</formula>
    </cfRule>
    <cfRule type="expression" dxfId="4425" priority="3526">
      <formula>SEARCH("RICHIESTO",$M120)&gt;0</formula>
    </cfRule>
    <cfRule type="expression" dxfId="4424" priority="3527">
      <formula>SEARCH("DA CHIUDERE",$M120)&gt;0</formula>
    </cfRule>
    <cfRule type="expression" dxfId="4423" priority="3528">
      <formula>SEARCH("INTERROTTO",$M120)&gt;0</formula>
    </cfRule>
  </conditionalFormatting>
  <conditionalFormatting sqref="E120">
    <cfRule type="expression" dxfId="4422" priority="3529">
      <formula>SEARCH("IN CORSO",$M120)&gt;0</formula>
    </cfRule>
    <cfRule type="expression" dxfId="4421" priority="3530">
      <formula>SEARCH("CHIUSO",$M120)&gt;0</formula>
    </cfRule>
    <cfRule type="expression" dxfId="4420" priority="3531">
      <formula>SEARCH("EMESSO",$M120)&gt;0</formula>
    </cfRule>
    <cfRule type="expression" dxfId="4419" priority="3532">
      <formula>SEARCH("RICHIESTO",$M120)&gt;0</formula>
    </cfRule>
    <cfRule type="expression" dxfId="4418" priority="3533">
      <formula>SEARCH("DA CHIUDERE",$M120)&gt;0</formula>
    </cfRule>
    <cfRule type="expression" dxfId="4417" priority="3534">
      <formula>SEARCH("INTERROTTO",$M120)&gt;0</formula>
    </cfRule>
  </conditionalFormatting>
  <conditionalFormatting sqref="F120">
    <cfRule type="expression" dxfId="4416" priority="3517">
      <formula>SEARCH("IN CORSO",$M120)&gt;0</formula>
    </cfRule>
    <cfRule type="expression" dxfId="4415" priority="3518">
      <formula>SEARCH("CHIUSO",$M120)&gt;0</formula>
    </cfRule>
    <cfRule type="expression" dxfId="4414" priority="3519">
      <formula>SEARCH("EMESSO",$M120)&gt;0</formula>
    </cfRule>
    <cfRule type="expression" dxfId="4413" priority="3520">
      <formula>SEARCH("RICHIESTO",$M120)&gt;0</formula>
    </cfRule>
    <cfRule type="expression" dxfId="4412" priority="3521">
      <formula>SEARCH("DA CHIUDERE",$M120)&gt;0</formula>
    </cfRule>
    <cfRule type="expression" dxfId="4411" priority="3522">
      <formula>SEARCH("INTERROTTO",$M120)&gt;0</formula>
    </cfRule>
  </conditionalFormatting>
  <conditionalFormatting sqref="M120">
    <cfRule type="expression" dxfId="4410" priority="3511">
      <formula>SEARCH("IN CORSO",$M120)&gt;0</formula>
    </cfRule>
    <cfRule type="expression" dxfId="4409" priority="3512">
      <formula>SEARCH("CHIUSO",$M120)&gt;0</formula>
    </cfRule>
    <cfRule type="expression" dxfId="4408" priority="3513">
      <formula>SEARCH("EMESSO",$M120)&gt;0</formula>
    </cfRule>
    <cfRule type="expression" dxfId="4407" priority="3514">
      <formula>SEARCH("RICHIESTO",$M120)&gt;0</formula>
    </cfRule>
    <cfRule type="expression" dxfId="4406" priority="3515">
      <formula>SEARCH("DA CHIUDERE",$M120)&gt;0</formula>
    </cfRule>
    <cfRule type="expression" dxfId="4405" priority="3516">
      <formula>SEARCH("INTERROTTO",$M120)&gt;0</formula>
    </cfRule>
  </conditionalFormatting>
  <conditionalFormatting sqref="N119:S119">
    <cfRule type="expression" dxfId="4404" priority="3505">
      <formula>SEARCH("IN CORSO",$M119)&gt;0</formula>
    </cfRule>
    <cfRule type="expression" dxfId="4403" priority="3506">
      <formula>SEARCH("CHIUSO",$M119)&gt;0</formula>
    </cfRule>
    <cfRule type="expression" dxfId="4402" priority="3507">
      <formula>SEARCH("EMESSO",$M119)&gt;0</formula>
    </cfRule>
    <cfRule type="expression" dxfId="4401" priority="3508">
      <formula>SEARCH("RICHIESTO",$M119)&gt;0</formula>
    </cfRule>
    <cfRule type="expression" dxfId="4400" priority="3509">
      <formula>SEARCH("DA CHIUDERE",$M119)&gt;0</formula>
    </cfRule>
    <cfRule type="expression" dxfId="4399" priority="3510">
      <formula>SEARCH("INTERROTTO",$M119)&gt;0</formula>
    </cfRule>
  </conditionalFormatting>
  <conditionalFormatting sqref="G119">
    <cfRule type="expression" dxfId="4398" priority="3493">
      <formula>SEARCH("IN CORSO",$M119)&gt;0</formula>
    </cfRule>
    <cfRule type="expression" dxfId="4397" priority="3494">
      <formula>SEARCH("CHIUSO",$M119)&gt;0</formula>
    </cfRule>
    <cfRule type="expression" dxfId="4396" priority="3495">
      <formula>SEARCH("EMESSO",$M119)&gt;0</formula>
    </cfRule>
    <cfRule type="expression" dxfId="4395" priority="3496">
      <formula>SEARCH("RICHIESTO",$M119)&gt;0</formula>
    </cfRule>
    <cfRule type="expression" dxfId="4394" priority="3497">
      <formula>SEARCH("DA CHIUDERE",$M119)&gt;0</formula>
    </cfRule>
    <cfRule type="expression" dxfId="4393" priority="3498">
      <formula>SEARCH("INTERROTTO",$M119)&gt;0</formula>
    </cfRule>
  </conditionalFormatting>
  <conditionalFormatting sqref="E119">
    <cfRule type="expression" dxfId="4392" priority="3499">
      <formula>SEARCH("IN CORSO",$M119)&gt;0</formula>
    </cfRule>
    <cfRule type="expression" dxfId="4391" priority="3500">
      <formula>SEARCH("CHIUSO",$M119)&gt;0</formula>
    </cfRule>
    <cfRule type="expression" dxfId="4390" priority="3501">
      <formula>SEARCH("EMESSO",$M119)&gt;0</formula>
    </cfRule>
    <cfRule type="expression" dxfId="4389" priority="3502">
      <formula>SEARCH("RICHIESTO",$M119)&gt;0</formula>
    </cfRule>
    <cfRule type="expression" dxfId="4388" priority="3503">
      <formula>SEARCH("DA CHIUDERE",$M119)&gt;0</formula>
    </cfRule>
    <cfRule type="expression" dxfId="4387" priority="3504">
      <formula>SEARCH("INTERROTTO",$M119)&gt;0</formula>
    </cfRule>
  </conditionalFormatting>
  <conditionalFormatting sqref="F119">
    <cfRule type="expression" dxfId="4386" priority="3487">
      <formula>SEARCH("IN CORSO",$M119)&gt;0</formula>
    </cfRule>
    <cfRule type="expression" dxfId="4385" priority="3488">
      <formula>SEARCH("CHIUSO",$M119)&gt;0</formula>
    </cfRule>
    <cfRule type="expression" dxfId="4384" priority="3489">
      <formula>SEARCH("EMESSO",$M119)&gt;0</formula>
    </cfRule>
    <cfRule type="expression" dxfId="4383" priority="3490">
      <formula>SEARCH("RICHIESTO",$M119)&gt;0</formula>
    </cfRule>
    <cfRule type="expression" dxfId="4382" priority="3491">
      <formula>SEARCH("DA CHIUDERE",$M119)&gt;0</formula>
    </cfRule>
    <cfRule type="expression" dxfId="4381" priority="3492">
      <formula>SEARCH("INTERROTTO",$M119)&gt;0</formula>
    </cfRule>
  </conditionalFormatting>
  <conditionalFormatting sqref="M119">
    <cfRule type="expression" dxfId="4380" priority="3481">
      <formula>SEARCH("IN CORSO",$M119)&gt;0</formula>
    </cfRule>
    <cfRule type="expression" dxfId="4379" priority="3482">
      <formula>SEARCH("CHIUSO",$M119)&gt;0</formula>
    </cfRule>
    <cfRule type="expression" dxfId="4378" priority="3483">
      <formula>SEARCH("EMESSO",$M119)&gt;0</formula>
    </cfRule>
    <cfRule type="expression" dxfId="4377" priority="3484">
      <formula>SEARCH("RICHIESTO",$M119)&gt;0</formula>
    </cfRule>
    <cfRule type="expression" dxfId="4376" priority="3485">
      <formula>SEARCH("DA CHIUDERE",$M119)&gt;0</formula>
    </cfRule>
    <cfRule type="expression" dxfId="4375" priority="3486">
      <formula>SEARCH("INTERROTTO",$M119)&gt;0</formula>
    </cfRule>
  </conditionalFormatting>
  <conditionalFormatting sqref="N118:S118">
    <cfRule type="expression" dxfId="4374" priority="3475">
      <formula>SEARCH("IN CORSO",$M118)&gt;0</formula>
    </cfRule>
    <cfRule type="expression" dxfId="4373" priority="3476">
      <formula>SEARCH("CHIUSO",$M118)&gt;0</formula>
    </cfRule>
    <cfRule type="expression" dxfId="4372" priority="3477">
      <formula>SEARCH("EMESSO",$M118)&gt;0</formula>
    </cfRule>
    <cfRule type="expression" dxfId="4371" priority="3478">
      <formula>SEARCH("RICHIESTO",$M118)&gt;0</formula>
    </cfRule>
    <cfRule type="expression" dxfId="4370" priority="3479">
      <formula>SEARCH("DA CHIUDERE",$M118)&gt;0</formula>
    </cfRule>
    <cfRule type="expression" dxfId="4369" priority="3480">
      <formula>SEARCH("INTERROTTO",$M118)&gt;0</formula>
    </cfRule>
  </conditionalFormatting>
  <conditionalFormatting sqref="G118">
    <cfRule type="expression" dxfId="4368" priority="3463">
      <formula>SEARCH("IN CORSO",$M118)&gt;0</formula>
    </cfRule>
    <cfRule type="expression" dxfId="4367" priority="3464">
      <formula>SEARCH("CHIUSO",$M118)&gt;0</formula>
    </cfRule>
    <cfRule type="expression" dxfId="4366" priority="3465">
      <formula>SEARCH("EMESSO",$M118)&gt;0</formula>
    </cfRule>
    <cfRule type="expression" dxfId="4365" priority="3466">
      <formula>SEARCH("RICHIESTO",$M118)&gt;0</formula>
    </cfRule>
    <cfRule type="expression" dxfId="4364" priority="3467">
      <formula>SEARCH("DA CHIUDERE",$M118)&gt;0</formula>
    </cfRule>
    <cfRule type="expression" dxfId="4363" priority="3468">
      <formula>SEARCH("INTERROTTO",$M118)&gt;0</formula>
    </cfRule>
  </conditionalFormatting>
  <conditionalFormatting sqref="E118">
    <cfRule type="expression" dxfId="4362" priority="3469">
      <formula>SEARCH("IN CORSO",$M118)&gt;0</formula>
    </cfRule>
    <cfRule type="expression" dxfId="4361" priority="3470">
      <formula>SEARCH("CHIUSO",$M118)&gt;0</formula>
    </cfRule>
    <cfRule type="expression" dxfId="4360" priority="3471">
      <formula>SEARCH("EMESSO",$M118)&gt;0</formula>
    </cfRule>
    <cfRule type="expression" dxfId="4359" priority="3472">
      <formula>SEARCH("RICHIESTO",$M118)&gt;0</formula>
    </cfRule>
    <cfRule type="expression" dxfId="4358" priority="3473">
      <formula>SEARCH("DA CHIUDERE",$M118)&gt;0</formula>
    </cfRule>
    <cfRule type="expression" dxfId="4357" priority="3474">
      <formula>SEARCH("INTERROTTO",$M118)&gt;0</formula>
    </cfRule>
  </conditionalFormatting>
  <conditionalFormatting sqref="F118">
    <cfRule type="expression" dxfId="4356" priority="3457">
      <formula>SEARCH("IN CORSO",$M118)&gt;0</formula>
    </cfRule>
    <cfRule type="expression" dxfId="4355" priority="3458">
      <formula>SEARCH("CHIUSO",$M118)&gt;0</formula>
    </cfRule>
    <cfRule type="expression" dxfId="4354" priority="3459">
      <formula>SEARCH("EMESSO",$M118)&gt;0</formula>
    </cfRule>
    <cfRule type="expression" dxfId="4353" priority="3460">
      <formula>SEARCH("RICHIESTO",$M118)&gt;0</formula>
    </cfRule>
    <cfRule type="expression" dxfId="4352" priority="3461">
      <formula>SEARCH("DA CHIUDERE",$M118)&gt;0</formula>
    </cfRule>
    <cfRule type="expression" dxfId="4351" priority="3462">
      <formula>SEARCH("INTERROTTO",$M118)&gt;0</formula>
    </cfRule>
  </conditionalFormatting>
  <conditionalFormatting sqref="M118">
    <cfRule type="expression" dxfId="4350" priority="3451">
      <formula>SEARCH("IN CORSO",$M118)&gt;0</formula>
    </cfRule>
    <cfRule type="expression" dxfId="4349" priority="3452">
      <formula>SEARCH("CHIUSO",$M118)&gt;0</formula>
    </cfRule>
    <cfRule type="expression" dxfId="4348" priority="3453">
      <formula>SEARCH("EMESSO",$M118)&gt;0</formula>
    </cfRule>
    <cfRule type="expression" dxfId="4347" priority="3454">
      <formula>SEARCH("RICHIESTO",$M118)&gt;0</formula>
    </cfRule>
    <cfRule type="expression" dxfId="4346" priority="3455">
      <formula>SEARCH("DA CHIUDERE",$M118)&gt;0</formula>
    </cfRule>
    <cfRule type="expression" dxfId="4345" priority="3456">
      <formula>SEARCH("INTERROTTO",$M118)&gt;0</formula>
    </cfRule>
  </conditionalFormatting>
  <conditionalFormatting sqref="N117:S117">
    <cfRule type="expression" dxfId="4344" priority="3445">
      <formula>SEARCH("IN CORSO",$M117)&gt;0</formula>
    </cfRule>
    <cfRule type="expression" dxfId="4343" priority="3446">
      <formula>SEARCH("CHIUSO",$M117)&gt;0</formula>
    </cfRule>
    <cfRule type="expression" dxfId="4342" priority="3447">
      <formula>SEARCH("EMESSO",$M117)&gt;0</formula>
    </cfRule>
    <cfRule type="expression" dxfId="4341" priority="3448">
      <formula>SEARCH("RICHIESTO",$M117)&gt;0</formula>
    </cfRule>
    <cfRule type="expression" dxfId="4340" priority="3449">
      <formula>SEARCH("DA CHIUDERE",$M117)&gt;0</formula>
    </cfRule>
    <cfRule type="expression" dxfId="4339" priority="3450">
      <formula>SEARCH("INTERROTTO",$M117)&gt;0</formula>
    </cfRule>
  </conditionalFormatting>
  <conditionalFormatting sqref="G117">
    <cfRule type="expression" dxfId="4338" priority="3433">
      <formula>SEARCH("IN CORSO",$M117)&gt;0</formula>
    </cfRule>
    <cfRule type="expression" dxfId="4337" priority="3434">
      <formula>SEARCH("CHIUSO",$M117)&gt;0</formula>
    </cfRule>
    <cfRule type="expression" dxfId="4336" priority="3435">
      <formula>SEARCH("EMESSO",$M117)&gt;0</formula>
    </cfRule>
    <cfRule type="expression" dxfId="4335" priority="3436">
      <formula>SEARCH("RICHIESTO",$M117)&gt;0</formula>
    </cfRule>
    <cfRule type="expression" dxfId="4334" priority="3437">
      <formula>SEARCH("DA CHIUDERE",$M117)&gt;0</formula>
    </cfRule>
    <cfRule type="expression" dxfId="4333" priority="3438">
      <formula>SEARCH("INTERROTTO",$M117)&gt;0</formula>
    </cfRule>
  </conditionalFormatting>
  <conditionalFormatting sqref="E117">
    <cfRule type="expression" dxfId="4332" priority="3439">
      <formula>SEARCH("IN CORSO",$M117)&gt;0</formula>
    </cfRule>
    <cfRule type="expression" dxfId="4331" priority="3440">
      <formula>SEARCH("CHIUSO",$M117)&gt;0</formula>
    </cfRule>
    <cfRule type="expression" dxfId="4330" priority="3441">
      <formula>SEARCH("EMESSO",$M117)&gt;0</formula>
    </cfRule>
    <cfRule type="expression" dxfId="4329" priority="3442">
      <formula>SEARCH("RICHIESTO",$M117)&gt;0</formula>
    </cfRule>
    <cfRule type="expression" dxfId="4328" priority="3443">
      <formula>SEARCH("DA CHIUDERE",$M117)&gt;0</formula>
    </cfRule>
    <cfRule type="expression" dxfId="4327" priority="3444">
      <formula>SEARCH("INTERROTTO",$M117)&gt;0</formula>
    </cfRule>
  </conditionalFormatting>
  <conditionalFormatting sqref="F117">
    <cfRule type="expression" dxfId="4326" priority="3427">
      <formula>SEARCH("IN CORSO",$M117)&gt;0</formula>
    </cfRule>
    <cfRule type="expression" dxfId="4325" priority="3428">
      <formula>SEARCH("CHIUSO",$M117)&gt;0</formula>
    </cfRule>
    <cfRule type="expression" dxfId="4324" priority="3429">
      <formula>SEARCH("EMESSO",$M117)&gt;0</formula>
    </cfRule>
    <cfRule type="expression" dxfId="4323" priority="3430">
      <formula>SEARCH("RICHIESTO",$M117)&gt;0</formula>
    </cfRule>
    <cfRule type="expression" dxfId="4322" priority="3431">
      <formula>SEARCH("DA CHIUDERE",$M117)&gt;0</formula>
    </cfRule>
    <cfRule type="expression" dxfId="4321" priority="3432">
      <formula>SEARCH("INTERROTTO",$M117)&gt;0</formula>
    </cfRule>
  </conditionalFormatting>
  <conditionalFormatting sqref="M117">
    <cfRule type="expression" dxfId="4320" priority="3421">
      <formula>SEARCH("IN CORSO",$M117)&gt;0</formula>
    </cfRule>
    <cfRule type="expression" dxfId="4319" priority="3422">
      <formula>SEARCH("CHIUSO",$M117)&gt;0</formula>
    </cfRule>
    <cfRule type="expression" dxfId="4318" priority="3423">
      <formula>SEARCH("EMESSO",$M117)&gt;0</formula>
    </cfRule>
    <cfRule type="expression" dxfId="4317" priority="3424">
      <formula>SEARCH("RICHIESTO",$M117)&gt;0</formula>
    </cfRule>
    <cfRule type="expression" dxfId="4316" priority="3425">
      <formula>SEARCH("DA CHIUDERE",$M117)&gt;0</formula>
    </cfRule>
    <cfRule type="expression" dxfId="4315" priority="3426">
      <formula>SEARCH("INTERROTTO",$M117)&gt;0</formula>
    </cfRule>
  </conditionalFormatting>
  <conditionalFormatting sqref="N116:S116">
    <cfRule type="expression" dxfId="4314" priority="3415">
      <formula>SEARCH("IN CORSO",$M116)&gt;0</formula>
    </cfRule>
    <cfRule type="expression" dxfId="4313" priority="3416">
      <formula>SEARCH("CHIUSO",$M116)&gt;0</formula>
    </cfRule>
    <cfRule type="expression" dxfId="4312" priority="3417">
      <formula>SEARCH("EMESSO",$M116)&gt;0</formula>
    </cfRule>
    <cfRule type="expression" dxfId="4311" priority="3418">
      <formula>SEARCH("RICHIESTO",$M116)&gt;0</formula>
    </cfRule>
    <cfRule type="expression" dxfId="4310" priority="3419">
      <formula>SEARCH("DA CHIUDERE",$M116)&gt;0</formula>
    </cfRule>
    <cfRule type="expression" dxfId="4309" priority="3420">
      <formula>SEARCH("INTERROTTO",$M116)&gt;0</formula>
    </cfRule>
  </conditionalFormatting>
  <conditionalFormatting sqref="G116">
    <cfRule type="expression" dxfId="4308" priority="3403">
      <formula>SEARCH("IN CORSO",$M116)&gt;0</formula>
    </cfRule>
    <cfRule type="expression" dxfId="4307" priority="3404">
      <formula>SEARCH("CHIUSO",$M116)&gt;0</formula>
    </cfRule>
    <cfRule type="expression" dxfId="4306" priority="3405">
      <formula>SEARCH("EMESSO",$M116)&gt;0</formula>
    </cfRule>
    <cfRule type="expression" dxfId="4305" priority="3406">
      <formula>SEARCH("RICHIESTO",$M116)&gt;0</formula>
    </cfRule>
    <cfRule type="expression" dxfId="4304" priority="3407">
      <formula>SEARCH("DA CHIUDERE",$M116)&gt;0</formula>
    </cfRule>
    <cfRule type="expression" dxfId="4303" priority="3408">
      <formula>SEARCH("INTERROTTO",$M116)&gt;0</formula>
    </cfRule>
  </conditionalFormatting>
  <conditionalFormatting sqref="E116">
    <cfRule type="expression" dxfId="4302" priority="3409">
      <formula>SEARCH("IN CORSO",$M116)&gt;0</formula>
    </cfRule>
    <cfRule type="expression" dxfId="4301" priority="3410">
      <formula>SEARCH("CHIUSO",$M116)&gt;0</formula>
    </cfRule>
    <cfRule type="expression" dxfId="4300" priority="3411">
      <formula>SEARCH("EMESSO",$M116)&gt;0</formula>
    </cfRule>
    <cfRule type="expression" dxfId="4299" priority="3412">
      <formula>SEARCH("RICHIESTO",$M116)&gt;0</formula>
    </cfRule>
    <cfRule type="expression" dxfId="4298" priority="3413">
      <formula>SEARCH("DA CHIUDERE",$M116)&gt;0</formula>
    </cfRule>
    <cfRule type="expression" dxfId="4297" priority="3414">
      <formula>SEARCH("INTERROTTO",$M116)&gt;0</formula>
    </cfRule>
  </conditionalFormatting>
  <conditionalFormatting sqref="F116">
    <cfRule type="expression" dxfId="4296" priority="3397">
      <formula>SEARCH("IN CORSO",$M116)&gt;0</formula>
    </cfRule>
    <cfRule type="expression" dxfId="4295" priority="3398">
      <formula>SEARCH("CHIUSO",$M116)&gt;0</formula>
    </cfRule>
    <cfRule type="expression" dxfId="4294" priority="3399">
      <formula>SEARCH("EMESSO",$M116)&gt;0</formula>
    </cfRule>
    <cfRule type="expression" dxfId="4293" priority="3400">
      <formula>SEARCH("RICHIESTO",$M116)&gt;0</formula>
    </cfRule>
    <cfRule type="expression" dxfId="4292" priority="3401">
      <formula>SEARCH("DA CHIUDERE",$M116)&gt;0</formula>
    </cfRule>
    <cfRule type="expression" dxfId="4291" priority="3402">
      <formula>SEARCH("INTERROTTO",$M116)&gt;0</formula>
    </cfRule>
  </conditionalFormatting>
  <conditionalFormatting sqref="M116">
    <cfRule type="expression" dxfId="4290" priority="3391">
      <formula>SEARCH("IN CORSO",$M116)&gt;0</formula>
    </cfRule>
    <cfRule type="expression" dxfId="4289" priority="3392">
      <formula>SEARCH("CHIUSO",$M116)&gt;0</formula>
    </cfRule>
    <cfRule type="expression" dxfId="4288" priority="3393">
      <formula>SEARCH("EMESSO",$M116)&gt;0</formula>
    </cfRule>
    <cfRule type="expression" dxfId="4287" priority="3394">
      <formula>SEARCH("RICHIESTO",$M116)&gt;0</formula>
    </cfRule>
    <cfRule type="expression" dxfId="4286" priority="3395">
      <formula>SEARCH("DA CHIUDERE",$M116)&gt;0</formula>
    </cfRule>
    <cfRule type="expression" dxfId="4285" priority="3396">
      <formula>SEARCH("INTERROTTO",$M116)&gt;0</formula>
    </cfRule>
  </conditionalFormatting>
  <conditionalFormatting sqref="N115:S115">
    <cfRule type="expression" dxfId="4284" priority="3385">
      <formula>SEARCH("IN CORSO",$M115)&gt;0</formula>
    </cfRule>
    <cfRule type="expression" dxfId="4283" priority="3386">
      <formula>SEARCH("CHIUSO",$M115)&gt;0</formula>
    </cfRule>
    <cfRule type="expression" dxfId="4282" priority="3387">
      <formula>SEARCH("EMESSO",$M115)&gt;0</formula>
    </cfRule>
    <cfRule type="expression" dxfId="4281" priority="3388">
      <formula>SEARCH("RICHIESTO",$M115)&gt;0</formula>
    </cfRule>
    <cfRule type="expression" dxfId="4280" priority="3389">
      <formula>SEARCH("DA CHIUDERE",$M115)&gt;0</formula>
    </cfRule>
    <cfRule type="expression" dxfId="4279" priority="3390">
      <formula>SEARCH("INTERROTTO",$M115)&gt;0</formula>
    </cfRule>
  </conditionalFormatting>
  <conditionalFormatting sqref="G115">
    <cfRule type="expression" dxfId="4278" priority="3373">
      <formula>SEARCH("IN CORSO",$M115)&gt;0</formula>
    </cfRule>
    <cfRule type="expression" dxfId="4277" priority="3374">
      <formula>SEARCH("CHIUSO",$M115)&gt;0</formula>
    </cfRule>
    <cfRule type="expression" dxfId="4276" priority="3375">
      <formula>SEARCH("EMESSO",$M115)&gt;0</formula>
    </cfRule>
    <cfRule type="expression" dxfId="4275" priority="3376">
      <formula>SEARCH("RICHIESTO",$M115)&gt;0</formula>
    </cfRule>
    <cfRule type="expression" dxfId="4274" priority="3377">
      <formula>SEARCH("DA CHIUDERE",$M115)&gt;0</formula>
    </cfRule>
    <cfRule type="expression" dxfId="4273" priority="3378">
      <formula>SEARCH("INTERROTTO",$M115)&gt;0</formula>
    </cfRule>
  </conditionalFormatting>
  <conditionalFormatting sqref="E115">
    <cfRule type="expression" dxfId="4272" priority="3379">
      <formula>SEARCH("IN CORSO",$M115)&gt;0</formula>
    </cfRule>
    <cfRule type="expression" dxfId="4271" priority="3380">
      <formula>SEARCH("CHIUSO",$M115)&gt;0</formula>
    </cfRule>
    <cfRule type="expression" dxfId="4270" priority="3381">
      <formula>SEARCH("EMESSO",$M115)&gt;0</formula>
    </cfRule>
    <cfRule type="expression" dxfId="4269" priority="3382">
      <formula>SEARCH("RICHIESTO",$M115)&gt;0</formula>
    </cfRule>
    <cfRule type="expression" dxfId="4268" priority="3383">
      <formula>SEARCH("DA CHIUDERE",$M115)&gt;0</formula>
    </cfRule>
    <cfRule type="expression" dxfId="4267" priority="3384">
      <formula>SEARCH("INTERROTTO",$M115)&gt;0</formula>
    </cfRule>
  </conditionalFormatting>
  <conditionalFormatting sqref="F115">
    <cfRule type="expression" dxfId="4266" priority="3367">
      <formula>SEARCH("IN CORSO",$M115)&gt;0</formula>
    </cfRule>
    <cfRule type="expression" dxfId="4265" priority="3368">
      <formula>SEARCH("CHIUSO",$M115)&gt;0</formula>
    </cfRule>
    <cfRule type="expression" dxfId="4264" priority="3369">
      <formula>SEARCH("EMESSO",$M115)&gt;0</formula>
    </cfRule>
    <cfRule type="expression" dxfId="4263" priority="3370">
      <formula>SEARCH("RICHIESTO",$M115)&gt;0</formula>
    </cfRule>
    <cfRule type="expression" dxfId="4262" priority="3371">
      <formula>SEARCH("DA CHIUDERE",$M115)&gt;0</formula>
    </cfRule>
    <cfRule type="expression" dxfId="4261" priority="3372">
      <formula>SEARCH("INTERROTTO",$M115)&gt;0</formula>
    </cfRule>
  </conditionalFormatting>
  <conditionalFormatting sqref="M115">
    <cfRule type="expression" dxfId="4260" priority="3361">
      <formula>SEARCH("IN CORSO",$M115)&gt;0</formula>
    </cfRule>
    <cfRule type="expression" dxfId="4259" priority="3362">
      <formula>SEARCH("CHIUSO",$M115)&gt;0</formula>
    </cfRule>
    <cfRule type="expression" dxfId="4258" priority="3363">
      <formula>SEARCH("EMESSO",$M115)&gt;0</formula>
    </cfRule>
    <cfRule type="expression" dxfId="4257" priority="3364">
      <formula>SEARCH("RICHIESTO",$M115)&gt;0</formula>
    </cfRule>
    <cfRule type="expression" dxfId="4256" priority="3365">
      <formula>SEARCH("DA CHIUDERE",$M115)&gt;0</formula>
    </cfRule>
    <cfRule type="expression" dxfId="4255" priority="3366">
      <formula>SEARCH("INTERROTTO",$M115)&gt;0</formula>
    </cfRule>
  </conditionalFormatting>
  <conditionalFormatting sqref="N114:S114">
    <cfRule type="expression" dxfId="4254" priority="3355">
      <formula>SEARCH("IN CORSO",$M114)&gt;0</formula>
    </cfRule>
    <cfRule type="expression" dxfId="4253" priority="3356">
      <formula>SEARCH("CHIUSO",$M114)&gt;0</formula>
    </cfRule>
    <cfRule type="expression" dxfId="4252" priority="3357">
      <formula>SEARCH("EMESSO",$M114)&gt;0</formula>
    </cfRule>
    <cfRule type="expression" dxfId="4251" priority="3358">
      <formula>SEARCH("RICHIESTO",$M114)&gt;0</formula>
    </cfRule>
    <cfRule type="expression" dxfId="4250" priority="3359">
      <formula>SEARCH("DA CHIUDERE",$M114)&gt;0</formula>
    </cfRule>
    <cfRule type="expression" dxfId="4249" priority="3360">
      <formula>SEARCH("INTERROTTO",$M114)&gt;0</formula>
    </cfRule>
  </conditionalFormatting>
  <conditionalFormatting sqref="G114">
    <cfRule type="expression" dxfId="4248" priority="3343">
      <formula>SEARCH("IN CORSO",$M114)&gt;0</formula>
    </cfRule>
    <cfRule type="expression" dxfId="4247" priority="3344">
      <formula>SEARCH("CHIUSO",$M114)&gt;0</formula>
    </cfRule>
    <cfRule type="expression" dxfId="4246" priority="3345">
      <formula>SEARCH("EMESSO",$M114)&gt;0</formula>
    </cfRule>
    <cfRule type="expression" dxfId="4245" priority="3346">
      <formula>SEARCH("RICHIESTO",$M114)&gt;0</formula>
    </cfRule>
    <cfRule type="expression" dxfId="4244" priority="3347">
      <formula>SEARCH("DA CHIUDERE",$M114)&gt;0</formula>
    </cfRule>
    <cfRule type="expression" dxfId="4243" priority="3348">
      <formula>SEARCH("INTERROTTO",$M114)&gt;0</formula>
    </cfRule>
  </conditionalFormatting>
  <conditionalFormatting sqref="E114">
    <cfRule type="expression" dxfId="4242" priority="3349">
      <formula>SEARCH("IN CORSO",$M114)&gt;0</formula>
    </cfRule>
    <cfRule type="expression" dxfId="4241" priority="3350">
      <formula>SEARCH("CHIUSO",$M114)&gt;0</formula>
    </cfRule>
    <cfRule type="expression" dxfId="4240" priority="3351">
      <formula>SEARCH("EMESSO",$M114)&gt;0</formula>
    </cfRule>
    <cfRule type="expression" dxfId="4239" priority="3352">
      <formula>SEARCH("RICHIESTO",$M114)&gt;0</formula>
    </cfRule>
    <cfRule type="expression" dxfId="4238" priority="3353">
      <formula>SEARCH("DA CHIUDERE",$M114)&gt;0</formula>
    </cfRule>
    <cfRule type="expression" dxfId="4237" priority="3354">
      <formula>SEARCH("INTERROTTO",$M114)&gt;0</formula>
    </cfRule>
  </conditionalFormatting>
  <conditionalFormatting sqref="F114">
    <cfRule type="expression" dxfId="4236" priority="3337">
      <formula>SEARCH("IN CORSO",$M114)&gt;0</formula>
    </cfRule>
    <cfRule type="expression" dxfId="4235" priority="3338">
      <formula>SEARCH("CHIUSO",$M114)&gt;0</formula>
    </cfRule>
    <cfRule type="expression" dxfId="4234" priority="3339">
      <formula>SEARCH("EMESSO",$M114)&gt;0</formula>
    </cfRule>
    <cfRule type="expression" dxfId="4233" priority="3340">
      <formula>SEARCH("RICHIESTO",$M114)&gt;0</formula>
    </cfRule>
    <cfRule type="expression" dxfId="4232" priority="3341">
      <formula>SEARCH("DA CHIUDERE",$M114)&gt;0</formula>
    </cfRule>
    <cfRule type="expression" dxfId="4231" priority="3342">
      <formula>SEARCH("INTERROTTO",$M114)&gt;0</formula>
    </cfRule>
  </conditionalFormatting>
  <conditionalFormatting sqref="M114">
    <cfRule type="expression" dxfId="4230" priority="3331">
      <formula>SEARCH("IN CORSO",$M114)&gt;0</formula>
    </cfRule>
    <cfRule type="expression" dxfId="4229" priority="3332">
      <formula>SEARCH("CHIUSO",$M114)&gt;0</formula>
    </cfRule>
    <cfRule type="expression" dxfId="4228" priority="3333">
      <formula>SEARCH("EMESSO",$M114)&gt;0</formula>
    </cfRule>
    <cfRule type="expression" dxfId="4227" priority="3334">
      <formula>SEARCH("RICHIESTO",$M114)&gt;0</formula>
    </cfRule>
    <cfRule type="expression" dxfId="4226" priority="3335">
      <formula>SEARCH("DA CHIUDERE",$M114)&gt;0</formula>
    </cfRule>
    <cfRule type="expression" dxfId="4225" priority="3336">
      <formula>SEARCH("INTERROTTO",$M114)&gt;0</formula>
    </cfRule>
  </conditionalFormatting>
  <conditionalFormatting sqref="R227:S227">
    <cfRule type="expression" dxfId="4224" priority="3325">
      <formula>SEARCH("IN CORSO",$M227)&gt;0</formula>
    </cfRule>
    <cfRule type="expression" dxfId="4223" priority="3326">
      <formula>SEARCH("CHIUSO",$M227)&gt;0</formula>
    </cfRule>
    <cfRule type="expression" dxfId="4222" priority="3327">
      <formula>SEARCH("EMESSO",$M227)&gt;0</formula>
    </cfRule>
    <cfRule type="expression" dxfId="4221" priority="3328">
      <formula>SEARCH("RICHIESTO",$M227)&gt;0</formula>
    </cfRule>
    <cfRule type="expression" dxfId="4220" priority="3329">
      <formula>SEARCH("DA CHIUDERE",$M227)&gt;0</formula>
    </cfRule>
    <cfRule type="expression" dxfId="4219" priority="3330">
      <formula>SEARCH("INTERROTTO",$M227)&gt;0</formula>
    </cfRule>
  </conditionalFormatting>
  <conditionalFormatting sqref="N113:S113">
    <cfRule type="expression" dxfId="4218" priority="3319">
      <formula>SEARCH("IN CORSO",$M113)&gt;0</formula>
    </cfRule>
    <cfRule type="expression" dxfId="4217" priority="3320">
      <formula>SEARCH("CHIUSO",$M113)&gt;0</formula>
    </cfRule>
    <cfRule type="expression" dxfId="4216" priority="3321">
      <formula>SEARCH("EMESSO",$M113)&gt;0</formula>
    </cfRule>
    <cfRule type="expression" dxfId="4215" priority="3322">
      <formula>SEARCH("RICHIESTO",$M113)&gt;0</formula>
    </cfRule>
    <cfRule type="expression" dxfId="4214" priority="3323">
      <formula>SEARCH("DA CHIUDERE",$M113)&gt;0</formula>
    </cfRule>
    <cfRule type="expression" dxfId="4213" priority="3324">
      <formula>SEARCH("INTERROTTO",$M113)&gt;0</formula>
    </cfRule>
  </conditionalFormatting>
  <conditionalFormatting sqref="G113">
    <cfRule type="expression" dxfId="4212" priority="3307">
      <formula>SEARCH("IN CORSO",$M113)&gt;0</formula>
    </cfRule>
    <cfRule type="expression" dxfId="4211" priority="3308">
      <formula>SEARCH("CHIUSO",$M113)&gt;0</formula>
    </cfRule>
    <cfRule type="expression" dxfId="4210" priority="3309">
      <formula>SEARCH("EMESSO",$M113)&gt;0</formula>
    </cfRule>
    <cfRule type="expression" dxfId="4209" priority="3310">
      <formula>SEARCH("RICHIESTO",$M113)&gt;0</formula>
    </cfRule>
    <cfRule type="expression" dxfId="4208" priority="3311">
      <formula>SEARCH("DA CHIUDERE",$M113)&gt;0</formula>
    </cfRule>
    <cfRule type="expression" dxfId="4207" priority="3312">
      <formula>SEARCH("INTERROTTO",$M113)&gt;0</formula>
    </cfRule>
  </conditionalFormatting>
  <conditionalFormatting sqref="E113">
    <cfRule type="expression" dxfId="4206" priority="3313">
      <formula>SEARCH("IN CORSO",$M113)&gt;0</formula>
    </cfRule>
    <cfRule type="expression" dxfId="4205" priority="3314">
      <formula>SEARCH("CHIUSO",$M113)&gt;0</formula>
    </cfRule>
    <cfRule type="expression" dxfId="4204" priority="3315">
      <formula>SEARCH("EMESSO",$M113)&gt;0</formula>
    </cfRule>
    <cfRule type="expression" dxfId="4203" priority="3316">
      <formula>SEARCH("RICHIESTO",$M113)&gt;0</formula>
    </cfRule>
    <cfRule type="expression" dxfId="4202" priority="3317">
      <formula>SEARCH("DA CHIUDERE",$M113)&gt;0</formula>
    </cfRule>
    <cfRule type="expression" dxfId="4201" priority="3318">
      <formula>SEARCH("INTERROTTO",$M113)&gt;0</formula>
    </cfRule>
  </conditionalFormatting>
  <conditionalFormatting sqref="F113">
    <cfRule type="expression" dxfId="4200" priority="3301">
      <formula>SEARCH("IN CORSO",$M113)&gt;0</formula>
    </cfRule>
    <cfRule type="expression" dxfId="4199" priority="3302">
      <formula>SEARCH("CHIUSO",$M113)&gt;0</formula>
    </cfRule>
    <cfRule type="expression" dxfId="4198" priority="3303">
      <formula>SEARCH("EMESSO",$M113)&gt;0</formula>
    </cfRule>
    <cfRule type="expression" dxfId="4197" priority="3304">
      <formula>SEARCH("RICHIESTO",$M113)&gt;0</formula>
    </cfRule>
    <cfRule type="expression" dxfId="4196" priority="3305">
      <formula>SEARCH("DA CHIUDERE",$M113)&gt;0</formula>
    </cfRule>
    <cfRule type="expression" dxfId="4195" priority="3306">
      <formula>SEARCH("INTERROTTO",$M113)&gt;0</formula>
    </cfRule>
  </conditionalFormatting>
  <conditionalFormatting sqref="M113">
    <cfRule type="expression" dxfId="4194" priority="3295">
      <formula>SEARCH("IN CORSO",$M113)&gt;0</formula>
    </cfRule>
    <cfRule type="expression" dxfId="4193" priority="3296">
      <formula>SEARCH("CHIUSO",$M113)&gt;0</formula>
    </cfRule>
    <cfRule type="expression" dxfId="4192" priority="3297">
      <formula>SEARCH("EMESSO",$M113)&gt;0</formula>
    </cfRule>
    <cfRule type="expression" dxfId="4191" priority="3298">
      <formula>SEARCH("RICHIESTO",$M113)&gt;0</formula>
    </cfRule>
    <cfRule type="expression" dxfId="4190" priority="3299">
      <formula>SEARCH("DA CHIUDERE",$M113)&gt;0</formula>
    </cfRule>
    <cfRule type="expression" dxfId="4189" priority="3300">
      <formula>SEARCH("INTERROTTO",$M113)&gt;0</formula>
    </cfRule>
  </conditionalFormatting>
  <conditionalFormatting sqref="N112:S112">
    <cfRule type="expression" dxfId="4188" priority="3289">
      <formula>SEARCH("IN CORSO",$M112)&gt;0</formula>
    </cfRule>
    <cfRule type="expression" dxfId="4187" priority="3290">
      <formula>SEARCH("CHIUSO",$M112)&gt;0</formula>
    </cfRule>
    <cfRule type="expression" dxfId="4186" priority="3291">
      <formula>SEARCH("EMESSO",$M112)&gt;0</formula>
    </cfRule>
    <cfRule type="expression" dxfId="4185" priority="3292">
      <formula>SEARCH("RICHIESTO",$M112)&gt;0</formula>
    </cfRule>
    <cfRule type="expression" dxfId="4184" priority="3293">
      <formula>SEARCH("DA CHIUDERE",$M112)&gt;0</formula>
    </cfRule>
    <cfRule type="expression" dxfId="4183" priority="3294">
      <formula>SEARCH("INTERROTTO",$M112)&gt;0</formula>
    </cfRule>
  </conditionalFormatting>
  <conditionalFormatting sqref="G112">
    <cfRule type="expression" dxfId="4182" priority="3277">
      <formula>SEARCH("IN CORSO",$M112)&gt;0</formula>
    </cfRule>
    <cfRule type="expression" dxfId="4181" priority="3278">
      <formula>SEARCH("CHIUSO",$M112)&gt;0</formula>
    </cfRule>
    <cfRule type="expression" dxfId="4180" priority="3279">
      <formula>SEARCH("EMESSO",$M112)&gt;0</formula>
    </cfRule>
    <cfRule type="expression" dxfId="4179" priority="3280">
      <formula>SEARCH("RICHIESTO",$M112)&gt;0</formula>
    </cfRule>
    <cfRule type="expression" dxfId="4178" priority="3281">
      <formula>SEARCH("DA CHIUDERE",$M112)&gt;0</formula>
    </cfRule>
    <cfRule type="expression" dxfId="4177" priority="3282">
      <formula>SEARCH("INTERROTTO",$M112)&gt;0</formula>
    </cfRule>
  </conditionalFormatting>
  <conditionalFormatting sqref="E112">
    <cfRule type="expression" dxfId="4176" priority="3283">
      <formula>SEARCH("IN CORSO",$M112)&gt;0</formula>
    </cfRule>
    <cfRule type="expression" dxfId="4175" priority="3284">
      <formula>SEARCH("CHIUSO",$M112)&gt;0</formula>
    </cfRule>
    <cfRule type="expression" dxfId="4174" priority="3285">
      <formula>SEARCH("EMESSO",$M112)&gt;0</formula>
    </cfRule>
    <cfRule type="expression" dxfId="4173" priority="3286">
      <formula>SEARCH("RICHIESTO",$M112)&gt;0</formula>
    </cfRule>
    <cfRule type="expression" dxfId="4172" priority="3287">
      <formula>SEARCH("DA CHIUDERE",$M112)&gt;0</formula>
    </cfRule>
    <cfRule type="expression" dxfId="4171" priority="3288">
      <formula>SEARCH("INTERROTTO",$M112)&gt;0</formula>
    </cfRule>
  </conditionalFormatting>
  <conditionalFormatting sqref="F112">
    <cfRule type="expression" dxfId="4170" priority="3271">
      <formula>SEARCH("IN CORSO",$M112)&gt;0</formula>
    </cfRule>
    <cfRule type="expression" dxfId="4169" priority="3272">
      <formula>SEARCH("CHIUSO",$M112)&gt;0</formula>
    </cfRule>
    <cfRule type="expression" dxfId="4168" priority="3273">
      <formula>SEARCH("EMESSO",$M112)&gt;0</formula>
    </cfRule>
    <cfRule type="expression" dxfId="4167" priority="3274">
      <formula>SEARCH("RICHIESTO",$M112)&gt;0</formula>
    </cfRule>
    <cfRule type="expression" dxfId="4166" priority="3275">
      <formula>SEARCH("DA CHIUDERE",$M112)&gt;0</formula>
    </cfRule>
    <cfRule type="expression" dxfId="4165" priority="3276">
      <formula>SEARCH("INTERROTTO",$M112)&gt;0</formula>
    </cfRule>
  </conditionalFormatting>
  <conditionalFormatting sqref="M112">
    <cfRule type="expression" dxfId="4164" priority="3265">
      <formula>SEARCH("IN CORSO",$M112)&gt;0</formula>
    </cfRule>
    <cfRule type="expression" dxfId="4163" priority="3266">
      <formula>SEARCH("CHIUSO",$M112)&gt;0</formula>
    </cfRule>
    <cfRule type="expression" dxfId="4162" priority="3267">
      <formula>SEARCH("EMESSO",$M112)&gt;0</formula>
    </cfRule>
    <cfRule type="expression" dxfId="4161" priority="3268">
      <formula>SEARCH("RICHIESTO",$M112)&gt;0</formula>
    </cfRule>
    <cfRule type="expression" dxfId="4160" priority="3269">
      <formula>SEARCH("DA CHIUDERE",$M112)&gt;0</formula>
    </cfRule>
    <cfRule type="expression" dxfId="4159" priority="3270">
      <formula>SEARCH("INTERROTTO",$M112)&gt;0</formula>
    </cfRule>
  </conditionalFormatting>
  <conditionalFormatting sqref="Q229">
    <cfRule type="expression" dxfId="4158" priority="3259">
      <formula>SEARCH("IN CORSO",$M229)&gt;0</formula>
    </cfRule>
    <cfRule type="expression" dxfId="4157" priority="3260">
      <formula>SEARCH("CHIUSO",$M229)&gt;0</formula>
    </cfRule>
    <cfRule type="expression" dxfId="4156" priority="3261">
      <formula>SEARCH("EMESSO",$M229)&gt;0</formula>
    </cfRule>
    <cfRule type="expression" dxfId="4155" priority="3262">
      <formula>SEARCH("RICHIESTO",$M229)&gt;0</formula>
    </cfRule>
    <cfRule type="expression" dxfId="4154" priority="3263">
      <formula>SEARCH("DA CHIUDERE",$M229)&gt;0</formula>
    </cfRule>
    <cfRule type="expression" dxfId="4153" priority="3264">
      <formula>SEARCH("INTERROTTO",$M229)&gt;0</formula>
    </cfRule>
  </conditionalFormatting>
  <conditionalFormatting sqref="R229:S229">
    <cfRule type="expression" dxfId="4152" priority="3253">
      <formula>SEARCH("IN CORSO",$M229)&gt;0</formula>
    </cfRule>
    <cfRule type="expression" dxfId="4151" priority="3254">
      <formula>SEARCH("CHIUSO",$M229)&gt;0</formula>
    </cfRule>
    <cfRule type="expression" dxfId="4150" priority="3255">
      <formula>SEARCH("EMESSO",$M229)&gt;0</formula>
    </cfRule>
    <cfRule type="expression" dxfId="4149" priority="3256">
      <formula>SEARCH("RICHIESTO",$M229)&gt;0</formula>
    </cfRule>
    <cfRule type="expression" dxfId="4148" priority="3257">
      <formula>SEARCH("DA CHIUDERE",$M229)&gt;0</formula>
    </cfRule>
    <cfRule type="expression" dxfId="4147" priority="3258">
      <formula>SEARCH("INTERROTTO",$M229)&gt;0</formula>
    </cfRule>
  </conditionalFormatting>
  <conditionalFormatting sqref="N111:S111">
    <cfRule type="expression" dxfId="4146" priority="3247">
      <formula>SEARCH("IN CORSO",$M111)&gt;0</formula>
    </cfRule>
    <cfRule type="expression" dxfId="4145" priority="3248">
      <formula>SEARCH("CHIUSO",$M111)&gt;0</formula>
    </cfRule>
    <cfRule type="expression" dxfId="4144" priority="3249">
      <formula>SEARCH("EMESSO",$M111)&gt;0</formula>
    </cfRule>
    <cfRule type="expression" dxfId="4143" priority="3250">
      <formula>SEARCH("RICHIESTO",$M111)&gt;0</formula>
    </cfRule>
    <cfRule type="expression" dxfId="4142" priority="3251">
      <formula>SEARCH("DA CHIUDERE",$M111)&gt;0</formula>
    </cfRule>
    <cfRule type="expression" dxfId="4141" priority="3252">
      <formula>SEARCH("INTERROTTO",$M111)&gt;0</formula>
    </cfRule>
  </conditionalFormatting>
  <conditionalFormatting sqref="G111">
    <cfRule type="expression" dxfId="4140" priority="3235">
      <formula>SEARCH("IN CORSO",$M111)&gt;0</formula>
    </cfRule>
    <cfRule type="expression" dxfId="4139" priority="3236">
      <formula>SEARCH("CHIUSO",$M111)&gt;0</formula>
    </cfRule>
    <cfRule type="expression" dxfId="4138" priority="3237">
      <formula>SEARCH("EMESSO",$M111)&gt;0</formula>
    </cfRule>
    <cfRule type="expression" dxfId="4137" priority="3238">
      <formula>SEARCH("RICHIESTO",$M111)&gt;0</formula>
    </cfRule>
    <cfRule type="expression" dxfId="4136" priority="3239">
      <formula>SEARCH("DA CHIUDERE",$M111)&gt;0</formula>
    </cfRule>
    <cfRule type="expression" dxfId="4135" priority="3240">
      <formula>SEARCH("INTERROTTO",$M111)&gt;0</formula>
    </cfRule>
  </conditionalFormatting>
  <conditionalFormatting sqref="E111">
    <cfRule type="expression" dxfId="4134" priority="3241">
      <formula>SEARCH("IN CORSO",$M111)&gt;0</formula>
    </cfRule>
    <cfRule type="expression" dxfId="4133" priority="3242">
      <formula>SEARCH("CHIUSO",$M111)&gt;0</formula>
    </cfRule>
    <cfRule type="expression" dxfId="4132" priority="3243">
      <formula>SEARCH("EMESSO",$M111)&gt;0</formula>
    </cfRule>
    <cfRule type="expression" dxfId="4131" priority="3244">
      <formula>SEARCH("RICHIESTO",$M111)&gt;0</formula>
    </cfRule>
    <cfRule type="expression" dxfId="4130" priority="3245">
      <formula>SEARCH("DA CHIUDERE",$M111)&gt;0</formula>
    </cfRule>
    <cfRule type="expression" dxfId="4129" priority="3246">
      <formula>SEARCH("INTERROTTO",$M111)&gt;0</formula>
    </cfRule>
  </conditionalFormatting>
  <conditionalFormatting sqref="F111">
    <cfRule type="expression" dxfId="4128" priority="3229">
      <formula>SEARCH("IN CORSO",$M111)&gt;0</formula>
    </cfRule>
    <cfRule type="expression" dxfId="4127" priority="3230">
      <formula>SEARCH("CHIUSO",$M111)&gt;0</formula>
    </cfRule>
    <cfRule type="expression" dxfId="4126" priority="3231">
      <formula>SEARCH("EMESSO",$M111)&gt;0</formula>
    </cfRule>
    <cfRule type="expression" dxfId="4125" priority="3232">
      <formula>SEARCH("RICHIESTO",$M111)&gt;0</formula>
    </cfRule>
    <cfRule type="expression" dxfId="4124" priority="3233">
      <formula>SEARCH("DA CHIUDERE",$M111)&gt;0</formula>
    </cfRule>
    <cfRule type="expression" dxfId="4123" priority="3234">
      <formula>SEARCH("INTERROTTO",$M111)&gt;0</formula>
    </cfRule>
  </conditionalFormatting>
  <conditionalFormatting sqref="M111">
    <cfRule type="expression" dxfId="4122" priority="3223">
      <formula>SEARCH("IN CORSO",$M111)&gt;0</formula>
    </cfRule>
    <cfRule type="expression" dxfId="4121" priority="3224">
      <formula>SEARCH("CHIUSO",$M111)&gt;0</formula>
    </cfRule>
    <cfRule type="expression" dxfId="4120" priority="3225">
      <formula>SEARCH("EMESSO",$M111)&gt;0</formula>
    </cfRule>
    <cfRule type="expression" dxfId="4119" priority="3226">
      <formula>SEARCH("RICHIESTO",$M111)&gt;0</formula>
    </cfRule>
    <cfRule type="expression" dxfId="4118" priority="3227">
      <formula>SEARCH("DA CHIUDERE",$M111)&gt;0</formula>
    </cfRule>
    <cfRule type="expression" dxfId="4117" priority="3228">
      <formula>SEARCH("INTERROTTO",$M111)&gt;0</formula>
    </cfRule>
  </conditionalFormatting>
  <conditionalFormatting sqref="N110:S110">
    <cfRule type="expression" dxfId="4116" priority="3217">
      <formula>SEARCH("IN CORSO",$M110)&gt;0</formula>
    </cfRule>
    <cfRule type="expression" dxfId="4115" priority="3218">
      <formula>SEARCH("CHIUSO",$M110)&gt;0</formula>
    </cfRule>
    <cfRule type="expression" dxfId="4114" priority="3219">
      <formula>SEARCH("EMESSO",$M110)&gt;0</formula>
    </cfRule>
    <cfRule type="expression" dxfId="4113" priority="3220">
      <formula>SEARCH("RICHIESTO",$M110)&gt;0</formula>
    </cfRule>
    <cfRule type="expression" dxfId="4112" priority="3221">
      <formula>SEARCH("DA CHIUDERE",$M110)&gt;0</formula>
    </cfRule>
    <cfRule type="expression" dxfId="4111" priority="3222">
      <formula>SEARCH("INTERROTTO",$M110)&gt;0</formula>
    </cfRule>
  </conditionalFormatting>
  <conditionalFormatting sqref="G110">
    <cfRule type="expression" dxfId="4110" priority="3205">
      <formula>SEARCH("IN CORSO",$M110)&gt;0</formula>
    </cfRule>
    <cfRule type="expression" dxfId="4109" priority="3206">
      <formula>SEARCH("CHIUSO",$M110)&gt;0</formula>
    </cfRule>
    <cfRule type="expression" dxfId="4108" priority="3207">
      <formula>SEARCH("EMESSO",$M110)&gt;0</formula>
    </cfRule>
    <cfRule type="expression" dxfId="4107" priority="3208">
      <formula>SEARCH("RICHIESTO",$M110)&gt;0</formula>
    </cfRule>
    <cfRule type="expression" dxfId="4106" priority="3209">
      <formula>SEARCH("DA CHIUDERE",$M110)&gt;0</formula>
    </cfRule>
    <cfRule type="expression" dxfId="4105" priority="3210">
      <formula>SEARCH("INTERROTTO",$M110)&gt;0</formula>
    </cfRule>
  </conditionalFormatting>
  <conditionalFormatting sqref="E110">
    <cfRule type="expression" dxfId="4104" priority="3211">
      <formula>SEARCH("IN CORSO",$M110)&gt;0</formula>
    </cfRule>
    <cfRule type="expression" dxfId="4103" priority="3212">
      <formula>SEARCH("CHIUSO",$M110)&gt;0</formula>
    </cfRule>
    <cfRule type="expression" dxfId="4102" priority="3213">
      <formula>SEARCH("EMESSO",$M110)&gt;0</formula>
    </cfRule>
    <cfRule type="expression" dxfId="4101" priority="3214">
      <formula>SEARCH("RICHIESTO",$M110)&gt;0</formula>
    </cfRule>
    <cfRule type="expression" dxfId="4100" priority="3215">
      <formula>SEARCH("DA CHIUDERE",$M110)&gt;0</formula>
    </cfRule>
    <cfRule type="expression" dxfId="4099" priority="3216">
      <formula>SEARCH("INTERROTTO",$M110)&gt;0</formula>
    </cfRule>
  </conditionalFormatting>
  <conditionalFormatting sqref="F110">
    <cfRule type="expression" dxfId="4098" priority="3199">
      <formula>SEARCH("IN CORSO",$M110)&gt;0</formula>
    </cfRule>
    <cfRule type="expression" dxfId="4097" priority="3200">
      <formula>SEARCH("CHIUSO",$M110)&gt;0</formula>
    </cfRule>
    <cfRule type="expression" dxfId="4096" priority="3201">
      <formula>SEARCH("EMESSO",$M110)&gt;0</formula>
    </cfRule>
    <cfRule type="expression" dxfId="4095" priority="3202">
      <formula>SEARCH("RICHIESTO",$M110)&gt;0</formula>
    </cfRule>
    <cfRule type="expression" dxfId="4094" priority="3203">
      <formula>SEARCH("DA CHIUDERE",$M110)&gt;0</formula>
    </cfRule>
    <cfRule type="expression" dxfId="4093" priority="3204">
      <formula>SEARCH("INTERROTTO",$M110)&gt;0</formula>
    </cfRule>
  </conditionalFormatting>
  <conditionalFormatting sqref="M110">
    <cfRule type="expression" dxfId="4092" priority="3193">
      <formula>SEARCH("IN CORSO",$M110)&gt;0</formula>
    </cfRule>
    <cfRule type="expression" dxfId="4091" priority="3194">
      <formula>SEARCH("CHIUSO",$M110)&gt;0</formula>
    </cfRule>
    <cfRule type="expression" dxfId="4090" priority="3195">
      <formula>SEARCH("EMESSO",$M110)&gt;0</formula>
    </cfRule>
    <cfRule type="expression" dxfId="4089" priority="3196">
      <formula>SEARCH("RICHIESTO",$M110)&gt;0</formula>
    </cfRule>
    <cfRule type="expression" dxfId="4088" priority="3197">
      <formula>SEARCH("DA CHIUDERE",$M110)&gt;0</formula>
    </cfRule>
    <cfRule type="expression" dxfId="4087" priority="3198">
      <formula>SEARCH("INTERROTTO",$M110)&gt;0</formula>
    </cfRule>
  </conditionalFormatting>
  <conditionalFormatting sqref="N109:S109">
    <cfRule type="expression" dxfId="4086" priority="3187">
      <formula>SEARCH("IN CORSO",$M109)&gt;0</formula>
    </cfRule>
    <cfRule type="expression" dxfId="4085" priority="3188">
      <formula>SEARCH("CHIUSO",$M109)&gt;0</formula>
    </cfRule>
    <cfRule type="expression" dxfId="4084" priority="3189">
      <formula>SEARCH("EMESSO",$M109)&gt;0</formula>
    </cfRule>
    <cfRule type="expression" dxfId="4083" priority="3190">
      <formula>SEARCH("RICHIESTO",$M109)&gt;0</formula>
    </cfRule>
    <cfRule type="expression" dxfId="4082" priority="3191">
      <formula>SEARCH("DA CHIUDERE",$M109)&gt;0</formula>
    </cfRule>
    <cfRule type="expression" dxfId="4081" priority="3192">
      <formula>SEARCH("INTERROTTO",$M109)&gt;0</formula>
    </cfRule>
  </conditionalFormatting>
  <conditionalFormatting sqref="G109">
    <cfRule type="expression" dxfId="4080" priority="3175">
      <formula>SEARCH("IN CORSO",$M109)&gt;0</formula>
    </cfRule>
    <cfRule type="expression" dxfId="4079" priority="3176">
      <formula>SEARCH("CHIUSO",$M109)&gt;0</formula>
    </cfRule>
    <cfRule type="expression" dxfId="4078" priority="3177">
      <formula>SEARCH("EMESSO",$M109)&gt;0</formula>
    </cfRule>
    <cfRule type="expression" dxfId="4077" priority="3178">
      <formula>SEARCH("RICHIESTO",$M109)&gt;0</formula>
    </cfRule>
    <cfRule type="expression" dxfId="4076" priority="3179">
      <formula>SEARCH("DA CHIUDERE",$M109)&gt;0</formula>
    </cfRule>
    <cfRule type="expression" dxfId="4075" priority="3180">
      <formula>SEARCH("INTERROTTO",$M109)&gt;0</formula>
    </cfRule>
  </conditionalFormatting>
  <conditionalFormatting sqref="E109">
    <cfRule type="expression" dxfId="4074" priority="3181">
      <formula>SEARCH("IN CORSO",$M109)&gt;0</formula>
    </cfRule>
    <cfRule type="expression" dxfId="4073" priority="3182">
      <formula>SEARCH("CHIUSO",$M109)&gt;0</formula>
    </cfRule>
    <cfRule type="expression" dxfId="4072" priority="3183">
      <formula>SEARCH("EMESSO",$M109)&gt;0</formula>
    </cfRule>
    <cfRule type="expression" dxfId="4071" priority="3184">
      <formula>SEARCH("RICHIESTO",$M109)&gt;0</formula>
    </cfRule>
    <cfRule type="expression" dxfId="4070" priority="3185">
      <formula>SEARCH("DA CHIUDERE",$M109)&gt;0</formula>
    </cfRule>
    <cfRule type="expression" dxfId="4069" priority="3186">
      <formula>SEARCH("INTERROTTO",$M109)&gt;0</formula>
    </cfRule>
  </conditionalFormatting>
  <conditionalFormatting sqref="F109">
    <cfRule type="expression" dxfId="4068" priority="3169">
      <formula>SEARCH("IN CORSO",$M109)&gt;0</formula>
    </cfRule>
    <cfRule type="expression" dxfId="4067" priority="3170">
      <formula>SEARCH("CHIUSO",$M109)&gt;0</formula>
    </cfRule>
    <cfRule type="expression" dxfId="4066" priority="3171">
      <formula>SEARCH("EMESSO",$M109)&gt;0</formula>
    </cfRule>
    <cfRule type="expression" dxfId="4065" priority="3172">
      <formula>SEARCH("RICHIESTO",$M109)&gt;0</formula>
    </cfRule>
    <cfRule type="expression" dxfId="4064" priority="3173">
      <formula>SEARCH("DA CHIUDERE",$M109)&gt;0</formula>
    </cfRule>
    <cfRule type="expression" dxfId="4063" priority="3174">
      <formula>SEARCH("INTERROTTO",$M109)&gt;0</formula>
    </cfRule>
  </conditionalFormatting>
  <conditionalFormatting sqref="M109">
    <cfRule type="expression" dxfId="4062" priority="3163">
      <formula>SEARCH("IN CORSO",$M109)&gt;0</formula>
    </cfRule>
    <cfRule type="expression" dxfId="4061" priority="3164">
      <formula>SEARCH("CHIUSO",$M109)&gt;0</formula>
    </cfRule>
    <cfRule type="expression" dxfId="4060" priority="3165">
      <formula>SEARCH("EMESSO",$M109)&gt;0</formula>
    </cfRule>
    <cfRule type="expression" dxfId="4059" priority="3166">
      <formula>SEARCH("RICHIESTO",$M109)&gt;0</formula>
    </cfRule>
    <cfRule type="expression" dxfId="4058" priority="3167">
      <formula>SEARCH("DA CHIUDERE",$M109)&gt;0</formula>
    </cfRule>
    <cfRule type="expression" dxfId="4057" priority="3168">
      <formula>SEARCH("INTERROTTO",$M109)&gt;0</formula>
    </cfRule>
  </conditionalFormatting>
  <conditionalFormatting sqref="N108:S108">
    <cfRule type="expression" dxfId="4056" priority="3157">
      <formula>SEARCH("IN CORSO",$M108)&gt;0</formula>
    </cfRule>
    <cfRule type="expression" dxfId="4055" priority="3158">
      <formula>SEARCH("CHIUSO",$M108)&gt;0</formula>
    </cfRule>
    <cfRule type="expression" dxfId="4054" priority="3159">
      <formula>SEARCH("EMESSO",$M108)&gt;0</formula>
    </cfRule>
    <cfRule type="expression" dxfId="4053" priority="3160">
      <formula>SEARCH("RICHIESTO",$M108)&gt;0</formula>
    </cfRule>
    <cfRule type="expression" dxfId="4052" priority="3161">
      <formula>SEARCH("DA CHIUDERE",$M108)&gt;0</formula>
    </cfRule>
    <cfRule type="expression" dxfId="4051" priority="3162">
      <formula>SEARCH("INTERROTTO",$M108)&gt;0</formula>
    </cfRule>
  </conditionalFormatting>
  <conditionalFormatting sqref="G108">
    <cfRule type="expression" dxfId="4050" priority="3145">
      <formula>SEARCH("IN CORSO",$M108)&gt;0</formula>
    </cfRule>
    <cfRule type="expression" dxfId="4049" priority="3146">
      <formula>SEARCH("CHIUSO",$M108)&gt;0</formula>
    </cfRule>
    <cfRule type="expression" dxfId="4048" priority="3147">
      <formula>SEARCH("EMESSO",$M108)&gt;0</formula>
    </cfRule>
    <cfRule type="expression" dxfId="4047" priority="3148">
      <formula>SEARCH("RICHIESTO",$M108)&gt;0</formula>
    </cfRule>
    <cfRule type="expression" dxfId="4046" priority="3149">
      <formula>SEARCH("DA CHIUDERE",$M108)&gt;0</formula>
    </cfRule>
    <cfRule type="expression" dxfId="4045" priority="3150">
      <formula>SEARCH("INTERROTTO",$M108)&gt;0</formula>
    </cfRule>
  </conditionalFormatting>
  <conditionalFormatting sqref="E108">
    <cfRule type="expression" dxfId="4044" priority="3151">
      <formula>SEARCH("IN CORSO",$M108)&gt;0</formula>
    </cfRule>
    <cfRule type="expression" dxfId="4043" priority="3152">
      <formula>SEARCH("CHIUSO",$M108)&gt;0</formula>
    </cfRule>
    <cfRule type="expression" dxfId="4042" priority="3153">
      <formula>SEARCH("EMESSO",$M108)&gt;0</formula>
    </cfRule>
    <cfRule type="expression" dxfId="4041" priority="3154">
      <formula>SEARCH("RICHIESTO",$M108)&gt;0</formula>
    </cfRule>
    <cfRule type="expression" dxfId="4040" priority="3155">
      <formula>SEARCH("DA CHIUDERE",$M108)&gt;0</formula>
    </cfRule>
    <cfRule type="expression" dxfId="4039" priority="3156">
      <formula>SEARCH("INTERROTTO",$M108)&gt;0</formula>
    </cfRule>
  </conditionalFormatting>
  <conditionalFormatting sqref="F108">
    <cfRule type="expression" dxfId="4038" priority="3139">
      <formula>SEARCH("IN CORSO",$M108)&gt;0</formula>
    </cfRule>
    <cfRule type="expression" dxfId="4037" priority="3140">
      <formula>SEARCH("CHIUSO",$M108)&gt;0</formula>
    </cfRule>
    <cfRule type="expression" dxfId="4036" priority="3141">
      <formula>SEARCH("EMESSO",$M108)&gt;0</formula>
    </cfRule>
    <cfRule type="expression" dxfId="4035" priority="3142">
      <formula>SEARCH("RICHIESTO",$M108)&gt;0</formula>
    </cfRule>
    <cfRule type="expression" dxfId="4034" priority="3143">
      <formula>SEARCH("DA CHIUDERE",$M108)&gt;0</formula>
    </cfRule>
    <cfRule type="expression" dxfId="4033" priority="3144">
      <formula>SEARCH("INTERROTTO",$M108)&gt;0</formula>
    </cfRule>
  </conditionalFormatting>
  <conditionalFormatting sqref="M108">
    <cfRule type="expression" dxfId="4032" priority="3133">
      <formula>SEARCH("IN CORSO",$M108)&gt;0</formula>
    </cfRule>
    <cfRule type="expression" dxfId="4031" priority="3134">
      <formula>SEARCH("CHIUSO",$M108)&gt;0</formula>
    </cfRule>
    <cfRule type="expression" dxfId="4030" priority="3135">
      <formula>SEARCH("EMESSO",$M108)&gt;0</formula>
    </cfRule>
    <cfRule type="expression" dxfId="4029" priority="3136">
      <formula>SEARCH("RICHIESTO",$M108)&gt;0</formula>
    </cfRule>
    <cfRule type="expression" dxfId="4028" priority="3137">
      <formula>SEARCH("DA CHIUDERE",$M108)&gt;0</formula>
    </cfRule>
    <cfRule type="expression" dxfId="4027" priority="3138">
      <formula>SEARCH("INTERROTTO",$M108)&gt;0</formula>
    </cfRule>
  </conditionalFormatting>
  <conditionalFormatting sqref="N107:S107">
    <cfRule type="expression" dxfId="4026" priority="3127">
      <formula>SEARCH("IN CORSO",$M107)&gt;0</formula>
    </cfRule>
    <cfRule type="expression" dxfId="4025" priority="3128">
      <formula>SEARCH("CHIUSO",$M107)&gt;0</formula>
    </cfRule>
    <cfRule type="expression" dxfId="4024" priority="3129">
      <formula>SEARCH("EMESSO",$M107)&gt;0</formula>
    </cfRule>
    <cfRule type="expression" dxfId="4023" priority="3130">
      <formula>SEARCH("RICHIESTO",$M107)&gt;0</formula>
    </cfRule>
    <cfRule type="expression" dxfId="4022" priority="3131">
      <formula>SEARCH("DA CHIUDERE",$M107)&gt;0</formula>
    </cfRule>
    <cfRule type="expression" dxfId="4021" priority="3132">
      <formula>SEARCH("INTERROTTO",$M107)&gt;0</formula>
    </cfRule>
  </conditionalFormatting>
  <conditionalFormatting sqref="G107">
    <cfRule type="expression" dxfId="4020" priority="3115">
      <formula>SEARCH("IN CORSO",$M107)&gt;0</formula>
    </cfRule>
    <cfRule type="expression" dxfId="4019" priority="3116">
      <formula>SEARCH("CHIUSO",$M107)&gt;0</formula>
    </cfRule>
    <cfRule type="expression" dxfId="4018" priority="3117">
      <formula>SEARCH("EMESSO",$M107)&gt;0</formula>
    </cfRule>
    <cfRule type="expression" dxfId="4017" priority="3118">
      <formula>SEARCH("RICHIESTO",$M107)&gt;0</formula>
    </cfRule>
    <cfRule type="expression" dxfId="4016" priority="3119">
      <formula>SEARCH("DA CHIUDERE",$M107)&gt;0</formula>
    </cfRule>
    <cfRule type="expression" dxfId="4015" priority="3120">
      <formula>SEARCH("INTERROTTO",$M107)&gt;0</formula>
    </cfRule>
  </conditionalFormatting>
  <conditionalFormatting sqref="E107">
    <cfRule type="expression" dxfId="4014" priority="3121">
      <formula>SEARCH("IN CORSO",$M107)&gt;0</formula>
    </cfRule>
    <cfRule type="expression" dxfId="4013" priority="3122">
      <formula>SEARCH("CHIUSO",$M107)&gt;0</formula>
    </cfRule>
    <cfRule type="expression" dxfId="4012" priority="3123">
      <formula>SEARCH("EMESSO",$M107)&gt;0</formula>
    </cfRule>
    <cfRule type="expression" dxfId="4011" priority="3124">
      <formula>SEARCH("RICHIESTO",$M107)&gt;0</formula>
    </cfRule>
    <cfRule type="expression" dxfId="4010" priority="3125">
      <formula>SEARCH("DA CHIUDERE",$M107)&gt;0</formula>
    </cfRule>
    <cfRule type="expression" dxfId="4009" priority="3126">
      <formula>SEARCH("INTERROTTO",$M107)&gt;0</formula>
    </cfRule>
  </conditionalFormatting>
  <conditionalFormatting sqref="F107">
    <cfRule type="expression" dxfId="4008" priority="3109">
      <formula>SEARCH("IN CORSO",$M107)&gt;0</formula>
    </cfRule>
    <cfRule type="expression" dxfId="4007" priority="3110">
      <formula>SEARCH("CHIUSO",$M107)&gt;0</formula>
    </cfRule>
    <cfRule type="expression" dxfId="4006" priority="3111">
      <formula>SEARCH("EMESSO",$M107)&gt;0</formula>
    </cfRule>
    <cfRule type="expression" dxfId="4005" priority="3112">
      <formula>SEARCH("RICHIESTO",$M107)&gt;0</formula>
    </cfRule>
    <cfRule type="expression" dxfId="4004" priority="3113">
      <formula>SEARCH("DA CHIUDERE",$M107)&gt;0</formula>
    </cfRule>
    <cfRule type="expression" dxfId="4003" priority="3114">
      <formula>SEARCH("INTERROTTO",$M107)&gt;0</formula>
    </cfRule>
  </conditionalFormatting>
  <conditionalFormatting sqref="M107">
    <cfRule type="expression" dxfId="4002" priority="3103">
      <formula>SEARCH("IN CORSO",$M107)&gt;0</formula>
    </cfRule>
    <cfRule type="expression" dxfId="4001" priority="3104">
      <formula>SEARCH("CHIUSO",$M107)&gt;0</formula>
    </cfRule>
    <cfRule type="expression" dxfId="4000" priority="3105">
      <formula>SEARCH("EMESSO",$M107)&gt;0</formula>
    </cfRule>
    <cfRule type="expression" dxfId="3999" priority="3106">
      <formula>SEARCH("RICHIESTO",$M107)&gt;0</formula>
    </cfRule>
    <cfRule type="expression" dxfId="3998" priority="3107">
      <formula>SEARCH("DA CHIUDERE",$M107)&gt;0</formula>
    </cfRule>
    <cfRule type="expression" dxfId="3997" priority="3108">
      <formula>SEARCH("INTERROTTO",$M107)&gt;0</formula>
    </cfRule>
  </conditionalFormatting>
  <conditionalFormatting sqref="N100:S100">
    <cfRule type="expression" dxfId="3996" priority="2917">
      <formula>SEARCH("IN CORSO",$M100)&gt;0</formula>
    </cfRule>
    <cfRule type="expression" dxfId="3995" priority="2918">
      <formula>SEARCH("CHIUSO",$M100)&gt;0</formula>
    </cfRule>
    <cfRule type="expression" dxfId="3994" priority="2919">
      <formula>SEARCH("EMESSO",$M100)&gt;0</formula>
    </cfRule>
    <cfRule type="expression" dxfId="3993" priority="2920">
      <formula>SEARCH("RICHIESTO",$M100)&gt;0</formula>
    </cfRule>
    <cfRule type="expression" dxfId="3992" priority="2921">
      <formula>SEARCH("DA CHIUDERE",$M100)&gt;0</formula>
    </cfRule>
    <cfRule type="expression" dxfId="3991" priority="2922">
      <formula>SEARCH("INTERROTTO",$M100)&gt;0</formula>
    </cfRule>
  </conditionalFormatting>
  <conditionalFormatting sqref="E100">
    <cfRule type="expression" dxfId="3990" priority="2911">
      <formula>SEARCH("IN CORSO",$M100)&gt;0</formula>
    </cfRule>
    <cfRule type="expression" dxfId="3989" priority="2912">
      <formula>SEARCH("CHIUSO",$M100)&gt;0</formula>
    </cfRule>
    <cfRule type="expression" dxfId="3988" priority="2913">
      <formula>SEARCH("EMESSO",$M100)&gt;0</formula>
    </cfRule>
    <cfRule type="expression" dxfId="3987" priority="2914">
      <formula>SEARCH("RICHIESTO",$M100)&gt;0</formula>
    </cfRule>
    <cfRule type="expression" dxfId="3986" priority="2915">
      <formula>SEARCH("DA CHIUDERE",$M100)&gt;0</formula>
    </cfRule>
    <cfRule type="expression" dxfId="3985" priority="2916">
      <formula>SEARCH("INTERROTTO",$M100)&gt;0</formula>
    </cfRule>
  </conditionalFormatting>
  <conditionalFormatting sqref="G100">
    <cfRule type="expression" dxfId="3984" priority="2905">
      <formula>SEARCH("IN CORSO",$M100)&gt;0</formula>
    </cfRule>
    <cfRule type="expression" dxfId="3983" priority="2906">
      <formula>SEARCH("CHIUSO",$M100)&gt;0</formula>
    </cfRule>
    <cfRule type="expression" dxfId="3982" priority="2907">
      <formula>SEARCH("EMESSO",$M100)&gt;0</formula>
    </cfRule>
    <cfRule type="expression" dxfId="3981" priority="2908">
      <formula>SEARCH("RICHIESTO",$M100)&gt;0</formula>
    </cfRule>
    <cfRule type="expression" dxfId="3980" priority="2909">
      <formula>SEARCH("DA CHIUDERE",$M100)&gt;0</formula>
    </cfRule>
    <cfRule type="expression" dxfId="3979" priority="2910">
      <formula>SEARCH("INTERROTTO",$M100)&gt;0</formula>
    </cfRule>
  </conditionalFormatting>
  <conditionalFormatting sqref="F100">
    <cfRule type="expression" dxfId="3978" priority="2899">
      <formula>SEARCH("IN CORSO",$M100)&gt;0</formula>
    </cfRule>
    <cfRule type="expression" dxfId="3977" priority="2900">
      <formula>SEARCH("CHIUSO",$M100)&gt;0</formula>
    </cfRule>
    <cfRule type="expression" dxfId="3976" priority="2901">
      <formula>SEARCH("EMESSO",$M100)&gt;0</formula>
    </cfRule>
    <cfRule type="expression" dxfId="3975" priority="2902">
      <formula>SEARCH("RICHIESTO",$M100)&gt;0</formula>
    </cfRule>
    <cfRule type="expression" dxfId="3974" priority="2903">
      <formula>SEARCH("DA CHIUDERE",$M100)&gt;0</formula>
    </cfRule>
    <cfRule type="expression" dxfId="3973" priority="2904">
      <formula>SEARCH("INTERROTTO",$M100)&gt;0</formula>
    </cfRule>
  </conditionalFormatting>
  <conditionalFormatting sqref="M100">
    <cfRule type="expression" dxfId="3972" priority="2893">
      <formula>SEARCH("IN CORSO",$M100)&gt;0</formula>
    </cfRule>
    <cfRule type="expression" dxfId="3971" priority="2894">
      <formula>SEARCH("CHIUSO",$M100)&gt;0</formula>
    </cfRule>
    <cfRule type="expression" dxfId="3970" priority="2895">
      <formula>SEARCH("EMESSO",$M100)&gt;0</formula>
    </cfRule>
    <cfRule type="expression" dxfId="3969" priority="2896">
      <formula>SEARCH("RICHIESTO",$M100)&gt;0</formula>
    </cfRule>
    <cfRule type="expression" dxfId="3968" priority="2897">
      <formula>SEARCH("DA CHIUDERE",$M100)&gt;0</formula>
    </cfRule>
    <cfRule type="expression" dxfId="3967" priority="2898">
      <formula>SEARCH("INTERROTTO",$M100)&gt;0</formula>
    </cfRule>
  </conditionalFormatting>
  <conditionalFormatting sqref="N99:S99">
    <cfRule type="expression" dxfId="3966" priority="2887">
      <formula>SEARCH("IN CORSO",$M99)&gt;0</formula>
    </cfRule>
    <cfRule type="expression" dxfId="3965" priority="2888">
      <formula>SEARCH("CHIUSO",$M99)&gt;0</formula>
    </cfRule>
    <cfRule type="expression" dxfId="3964" priority="2889">
      <formula>SEARCH("EMESSO",$M99)&gt;0</formula>
    </cfRule>
    <cfRule type="expression" dxfId="3963" priority="2890">
      <formula>SEARCH("RICHIESTO",$M99)&gt;0</formula>
    </cfRule>
    <cfRule type="expression" dxfId="3962" priority="2891">
      <formula>SEARCH("DA CHIUDERE",$M99)&gt;0</formula>
    </cfRule>
    <cfRule type="expression" dxfId="3961" priority="2892">
      <formula>SEARCH("INTERROTTO",$M99)&gt;0</formula>
    </cfRule>
  </conditionalFormatting>
  <conditionalFormatting sqref="E99">
    <cfRule type="expression" dxfId="3960" priority="2881">
      <formula>SEARCH("IN CORSO",$M99)&gt;0</formula>
    </cfRule>
    <cfRule type="expression" dxfId="3959" priority="2882">
      <formula>SEARCH("CHIUSO",$M99)&gt;0</formula>
    </cfRule>
    <cfRule type="expression" dxfId="3958" priority="2883">
      <formula>SEARCH("EMESSO",$M99)&gt;0</formula>
    </cfRule>
    <cfRule type="expression" dxfId="3957" priority="2884">
      <formula>SEARCH("RICHIESTO",$M99)&gt;0</formula>
    </cfRule>
    <cfRule type="expression" dxfId="3956" priority="2885">
      <formula>SEARCH("DA CHIUDERE",$M99)&gt;0</formula>
    </cfRule>
    <cfRule type="expression" dxfId="3955" priority="2886">
      <formula>SEARCH("INTERROTTO",$M99)&gt;0</formula>
    </cfRule>
  </conditionalFormatting>
  <conditionalFormatting sqref="G99">
    <cfRule type="expression" dxfId="3954" priority="2875">
      <formula>SEARCH("IN CORSO",$M99)&gt;0</formula>
    </cfRule>
    <cfRule type="expression" dxfId="3953" priority="2876">
      <formula>SEARCH("CHIUSO",$M99)&gt;0</formula>
    </cfRule>
    <cfRule type="expression" dxfId="3952" priority="2877">
      <formula>SEARCH("EMESSO",$M99)&gt;0</formula>
    </cfRule>
    <cfRule type="expression" dxfId="3951" priority="2878">
      <formula>SEARCH("RICHIESTO",$M99)&gt;0</formula>
    </cfRule>
    <cfRule type="expression" dxfId="3950" priority="2879">
      <formula>SEARCH("DA CHIUDERE",$M99)&gt;0</formula>
    </cfRule>
    <cfRule type="expression" dxfId="3949" priority="2880">
      <formula>SEARCH("INTERROTTO",$M99)&gt;0</formula>
    </cfRule>
  </conditionalFormatting>
  <conditionalFormatting sqref="F99">
    <cfRule type="expression" dxfId="3948" priority="2869">
      <formula>SEARCH("IN CORSO",$M99)&gt;0</formula>
    </cfRule>
    <cfRule type="expression" dxfId="3947" priority="2870">
      <formula>SEARCH("CHIUSO",$M99)&gt;0</formula>
    </cfRule>
    <cfRule type="expression" dxfId="3946" priority="2871">
      <formula>SEARCH("EMESSO",$M99)&gt;0</formula>
    </cfRule>
    <cfRule type="expression" dxfId="3945" priority="2872">
      <formula>SEARCH("RICHIESTO",$M99)&gt;0</formula>
    </cfRule>
    <cfRule type="expression" dxfId="3944" priority="2873">
      <formula>SEARCH("DA CHIUDERE",$M99)&gt;0</formula>
    </cfRule>
    <cfRule type="expression" dxfId="3943" priority="2874">
      <formula>SEARCH("INTERROTTO",$M99)&gt;0</formula>
    </cfRule>
  </conditionalFormatting>
  <conditionalFormatting sqref="M99">
    <cfRule type="expression" dxfId="3942" priority="2863">
      <formula>SEARCH("IN CORSO",$M99)&gt;0</formula>
    </cfRule>
    <cfRule type="expression" dxfId="3941" priority="2864">
      <formula>SEARCH("CHIUSO",$M99)&gt;0</formula>
    </cfRule>
    <cfRule type="expression" dxfId="3940" priority="2865">
      <formula>SEARCH("EMESSO",$M99)&gt;0</formula>
    </cfRule>
    <cfRule type="expression" dxfId="3939" priority="2866">
      <formula>SEARCH("RICHIESTO",$M99)&gt;0</formula>
    </cfRule>
    <cfRule type="expression" dxfId="3938" priority="2867">
      <formula>SEARCH("DA CHIUDERE",$M99)&gt;0</formula>
    </cfRule>
    <cfRule type="expression" dxfId="3937" priority="2868">
      <formula>SEARCH("INTERROTTO",$M99)&gt;0</formula>
    </cfRule>
  </conditionalFormatting>
  <conditionalFormatting sqref="N98:S98">
    <cfRule type="expression" dxfId="3936" priority="2857">
      <formula>SEARCH("IN CORSO",$M98)&gt;0</formula>
    </cfRule>
    <cfRule type="expression" dxfId="3935" priority="2858">
      <formula>SEARCH("CHIUSO",$M98)&gt;0</formula>
    </cfRule>
    <cfRule type="expression" dxfId="3934" priority="2859">
      <formula>SEARCH("EMESSO",$M98)&gt;0</formula>
    </cfRule>
    <cfRule type="expression" dxfId="3933" priority="2860">
      <formula>SEARCH("RICHIESTO",$M98)&gt;0</formula>
    </cfRule>
    <cfRule type="expression" dxfId="3932" priority="2861">
      <formula>SEARCH("DA CHIUDERE",$M98)&gt;0</formula>
    </cfRule>
    <cfRule type="expression" dxfId="3931" priority="2862">
      <formula>SEARCH("INTERROTTO",$M98)&gt;0</formula>
    </cfRule>
  </conditionalFormatting>
  <conditionalFormatting sqref="E98">
    <cfRule type="expression" dxfId="3930" priority="2851">
      <formula>SEARCH("IN CORSO",$M98)&gt;0</formula>
    </cfRule>
    <cfRule type="expression" dxfId="3929" priority="2852">
      <formula>SEARCH("CHIUSO",$M98)&gt;0</formula>
    </cfRule>
    <cfRule type="expression" dxfId="3928" priority="2853">
      <formula>SEARCH("EMESSO",$M98)&gt;0</formula>
    </cfRule>
    <cfRule type="expression" dxfId="3927" priority="2854">
      <formula>SEARCH("RICHIESTO",$M98)&gt;0</formula>
    </cfRule>
    <cfRule type="expression" dxfId="3926" priority="2855">
      <formula>SEARCH("DA CHIUDERE",$M98)&gt;0</formula>
    </cfRule>
    <cfRule type="expression" dxfId="3925" priority="2856">
      <formula>SEARCH("INTERROTTO",$M98)&gt;0</formula>
    </cfRule>
  </conditionalFormatting>
  <conditionalFormatting sqref="G98">
    <cfRule type="expression" dxfId="3924" priority="2845">
      <formula>SEARCH("IN CORSO",$M98)&gt;0</formula>
    </cfRule>
    <cfRule type="expression" dxfId="3923" priority="2846">
      <formula>SEARCH("CHIUSO",$M98)&gt;0</formula>
    </cfRule>
    <cfRule type="expression" dxfId="3922" priority="2847">
      <formula>SEARCH("EMESSO",$M98)&gt;0</formula>
    </cfRule>
    <cfRule type="expression" dxfId="3921" priority="2848">
      <formula>SEARCH("RICHIESTO",$M98)&gt;0</formula>
    </cfRule>
    <cfRule type="expression" dxfId="3920" priority="2849">
      <formula>SEARCH("DA CHIUDERE",$M98)&gt;0</formula>
    </cfRule>
    <cfRule type="expression" dxfId="3919" priority="2850">
      <formula>SEARCH("INTERROTTO",$M98)&gt;0</formula>
    </cfRule>
  </conditionalFormatting>
  <conditionalFormatting sqref="F98">
    <cfRule type="expression" dxfId="3918" priority="2839">
      <formula>SEARCH("IN CORSO",$M98)&gt;0</formula>
    </cfRule>
    <cfRule type="expression" dxfId="3917" priority="2840">
      <formula>SEARCH("CHIUSO",$M98)&gt;0</formula>
    </cfRule>
    <cfRule type="expression" dxfId="3916" priority="2841">
      <formula>SEARCH("EMESSO",$M98)&gt;0</formula>
    </cfRule>
    <cfRule type="expression" dxfId="3915" priority="2842">
      <formula>SEARCH("RICHIESTO",$M98)&gt;0</formula>
    </cfRule>
    <cfRule type="expression" dxfId="3914" priority="2843">
      <formula>SEARCH("DA CHIUDERE",$M98)&gt;0</formula>
    </cfRule>
    <cfRule type="expression" dxfId="3913" priority="2844">
      <formula>SEARCH("INTERROTTO",$M98)&gt;0</formula>
    </cfRule>
  </conditionalFormatting>
  <conditionalFormatting sqref="M98">
    <cfRule type="expression" dxfId="3912" priority="2833">
      <formula>SEARCH("IN CORSO",$M98)&gt;0</formula>
    </cfRule>
    <cfRule type="expression" dxfId="3911" priority="2834">
      <formula>SEARCH("CHIUSO",$M98)&gt;0</formula>
    </cfRule>
    <cfRule type="expression" dxfId="3910" priority="2835">
      <formula>SEARCH("EMESSO",$M98)&gt;0</formula>
    </cfRule>
    <cfRule type="expression" dxfId="3909" priority="2836">
      <formula>SEARCH("RICHIESTO",$M98)&gt;0</formula>
    </cfRule>
    <cfRule type="expression" dxfId="3908" priority="2837">
      <formula>SEARCH("DA CHIUDERE",$M98)&gt;0</formula>
    </cfRule>
    <cfRule type="expression" dxfId="3907" priority="2838">
      <formula>SEARCH("INTERROTTO",$M98)&gt;0</formula>
    </cfRule>
  </conditionalFormatting>
  <conditionalFormatting sqref="N97:S97">
    <cfRule type="expression" dxfId="3906" priority="2827">
      <formula>SEARCH("IN CORSO",$M97)&gt;0</formula>
    </cfRule>
    <cfRule type="expression" dxfId="3905" priority="2828">
      <formula>SEARCH("CHIUSO",$M97)&gt;0</formula>
    </cfRule>
    <cfRule type="expression" dxfId="3904" priority="2829">
      <formula>SEARCH("EMESSO",$M97)&gt;0</formula>
    </cfRule>
    <cfRule type="expression" dxfId="3903" priority="2830">
      <formula>SEARCH("RICHIESTO",$M97)&gt;0</formula>
    </cfRule>
    <cfRule type="expression" dxfId="3902" priority="2831">
      <formula>SEARCH("DA CHIUDERE",$M97)&gt;0</formula>
    </cfRule>
    <cfRule type="expression" dxfId="3901" priority="2832">
      <formula>SEARCH("INTERROTTO",$M97)&gt;0</formula>
    </cfRule>
  </conditionalFormatting>
  <conditionalFormatting sqref="E97">
    <cfRule type="expression" dxfId="3900" priority="2821">
      <formula>SEARCH("IN CORSO",$M97)&gt;0</formula>
    </cfRule>
    <cfRule type="expression" dxfId="3899" priority="2822">
      <formula>SEARCH("CHIUSO",$M97)&gt;0</formula>
    </cfRule>
    <cfRule type="expression" dxfId="3898" priority="2823">
      <formula>SEARCH("EMESSO",$M97)&gt;0</formula>
    </cfRule>
    <cfRule type="expression" dxfId="3897" priority="2824">
      <formula>SEARCH("RICHIESTO",$M97)&gt;0</formula>
    </cfRule>
    <cfRule type="expression" dxfId="3896" priority="2825">
      <formula>SEARCH("DA CHIUDERE",$M97)&gt;0</formula>
    </cfRule>
    <cfRule type="expression" dxfId="3895" priority="2826">
      <formula>SEARCH("INTERROTTO",$M97)&gt;0</formula>
    </cfRule>
  </conditionalFormatting>
  <conditionalFormatting sqref="G97">
    <cfRule type="expression" dxfId="3894" priority="2815">
      <formula>SEARCH("IN CORSO",$M97)&gt;0</formula>
    </cfRule>
    <cfRule type="expression" dxfId="3893" priority="2816">
      <formula>SEARCH("CHIUSO",$M97)&gt;0</formula>
    </cfRule>
    <cfRule type="expression" dxfId="3892" priority="2817">
      <formula>SEARCH("EMESSO",$M97)&gt;0</formula>
    </cfRule>
    <cfRule type="expression" dxfId="3891" priority="2818">
      <formula>SEARCH("RICHIESTO",$M97)&gt;0</formula>
    </cfRule>
    <cfRule type="expression" dxfId="3890" priority="2819">
      <formula>SEARCH("DA CHIUDERE",$M97)&gt;0</formula>
    </cfRule>
    <cfRule type="expression" dxfId="3889" priority="2820">
      <formula>SEARCH("INTERROTTO",$M97)&gt;0</formula>
    </cfRule>
  </conditionalFormatting>
  <conditionalFormatting sqref="F97">
    <cfRule type="expression" dxfId="3888" priority="2809">
      <formula>SEARCH("IN CORSO",$M97)&gt;0</formula>
    </cfRule>
    <cfRule type="expression" dxfId="3887" priority="2810">
      <formula>SEARCH("CHIUSO",$M97)&gt;0</formula>
    </cfRule>
    <cfRule type="expression" dxfId="3886" priority="2811">
      <formula>SEARCH("EMESSO",$M97)&gt;0</formula>
    </cfRule>
    <cfRule type="expression" dxfId="3885" priority="2812">
      <formula>SEARCH("RICHIESTO",$M97)&gt;0</formula>
    </cfRule>
    <cfRule type="expression" dxfId="3884" priority="2813">
      <formula>SEARCH("DA CHIUDERE",$M97)&gt;0</formula>
    </cfRule>
    <cfRule type="expression" dxfId="3883" priority="2814">
      <formula>SEARCH("INTERROTTO",$M97)&gt;0</formula>
    </cfRule>
  </conditionalFormatting>
  <conditionalFormatting sqref="M97">
    <cfRule type="expression" dxfId="3882" priority="2803">
      <formula>SEARCH("IN CORSO",$M97)&gt;0</formula>
    </cfRule>
    <cfRule type="expression" dxfId="3881" priority="2804">
      <formula>SEARCH("CHIUSO",$M97)&gt;0</formula>
    </cfRule>
    <cfRule type="expression" dxfId="3880" priority="2805">
      <formula>SEARCH("EMESSO",$M97)&gt;0</formula>
    </cfRule>
    <cfRule type="expression" dxfId="3879" priority="2806">
      <formula>SEARCH("RICHIESTO",$M97)&gt;0</formula>
    </cfRule>
    <cfRule type="expression" dxfId="3878" priority="2807">
      <formula>SEARCH("DA CHIUDERE",$M97)&gt;0</formula>
    </cfRule>
    <cfRule type="expression" dxfId="3877" priority="2808">
      <formula>SEARCH("INTERROTTO",$M97)&gt;0</formula>
    </cfRule>
  </conditionalFormatting>
  <conditionalFormatting sqref="N96:S96">
    <cfRule type="expression" dxfId="3876" priority="2797">
      <formula>SEARCH("IN CORSO",$M96)&gt;0</formula>
    </cfRule>
    <cfRule type="expression" dxfId="3875" priority="2798">
      <formula>SEARCH("CHIUSO",$M96)&gt;0</formula>
    </cfRule>
    <cfRule type="expression" dxfId="3874" priority="2799">
      <formula>SEARCH("EMESSO",$M96)&gt;0</formula>
    </cfRule>
    <cfRule type="expression" dxfId="3873" priority="2800">
      <formula>SEARCH("RICHIESTO",$M96)&gt;0</formula>
    </cfRule>
    <cfRule type="expression" dxfId="3872" priority="2801">
      <formula>SEARCH("DA CHIUDERE",$M96)&gt;0</formula>
    </cfRule>
    <cfRule type="expression" dxfId="3871" priority="2802">
      <formula>SEARCH("INTERROTTO",$M96)&gt;0</formula>
    </cfRule>
  </conditionalFormatting>
  <conditionalFormatting sqref="E96">
    <cfRule type="expression" dxfId="3870" priority="2791">
      <formula>SEARCH("IN CORSO",$M96)&gt;0</formula>
    </cfRule>
    <cfRule type="expression" dxfId="3869" priority="2792">
      <formula>SEARCH("CHIUSO",$M96)&gt;0</formula>
    </cfRule>
    <cfRule type="expression" dxfId="3868" priority="2793">
      <formula>SEARCH("EMESSO",$M96)&gt;0</formula>
    </cfRule>
    <cfRule type="expression" dxfId="3867" priority="2794">
      <formula>SEARCH("RICHIESTO",$M96)&gt;0</formula>
    </cfRule>
    <cfRule type="expression" dxfId="3866" priority="2795">
      <formula>SEARCH("DA CHIUDERE",$M96)&gt;0</formula>
    </cfRule>
    <cfRule type="expression" dxfId="3865" priority="2796">
      <formula>SEARCH("INTERROTTO",$M96)&gt;0</formula>
    </cfRule>
  </conditionalFormatting>
  <conditionalFormatting sqref="G96">
    <cfRule type="expression" dxfId="3864" priority="2785">
      <formula>SEARCH("IN CORSO",$M96)&gt;0</formula>
    </cfRule>
    <cfRule type="expression" dxfId="3863" priority="2786">
      <formula>SEARCH("CHIUSO",$M96)&gt;0</formula>
    </cfRule>
    <cfRule type="expression" dxfId="3862" priority="2787">
      <formula>SEARCH("EMESSO",$M96)&gt;0</formula>
    </cfRule>
    <cfRule type="expression" dxfId="3861" priority="2788">
      <formula>SEARCH("RICHIESTO",$M96)&gt;0</formula>
    </cfRule>
    <cfRule type="expression" dxfId="3860" priority="2789">
      <formula>SEARCH("DA CHIUDERE",$M96)&gt;0</formula>
    </cfRule>
    <cfRule type="expression" dxfId="3859" priority="2790">
      <formula>SEARCH("INTERROTTO",$M96)&gt;0</formula>
    </cfRule>
  </conditionalFormatting>
  <conditionalFormatting sqref="F96">
    <cfRule type="expression" dxfId="3858" priority="2779">
      <formula>SEARCH("IN CORSO",$M96)&gt;0</formula>
    </cfRule>
    <cfRule type="expression" dxfId="3857" priority="2780">
      <formula>SEARCH("CHIUSO",$M96)&gt;0</formula>
    </cfRule>
    <cfRule type="expression" dxfId="3856" priority="2781">
      <formula>SEARCH("EMESSO",$M96)&gt;0</formula>
    </cfRule>
    <cfRule type="expression" dxfId="3855" priority="2782">
      <formula>SEARCH("RICHIESTO",$M96)&gt;0</formula>
    </cfRule>
    <cfRule type="expression" dxfId="3854" priority="2783">
      <formula>SEARCH("DA CHIUDERE",$M96)&gt;0</formula>
    </cfRule>
    <cfRule type="expression" dxfId="3853" priority="2784">
      <formula>SEARCH("INTERROTTO",$M96)&gt;0</formula>
    </cfRule>
  </conditionalFormatting>
  <conditionalFormatting sqref="M96">
    <cfRule type="expression" dxfId="3852" priority="2773">
      <formula>SEARCH("IN CORSO",$M96)&gt;0</formula>
    </cfRule>
    <cfRule type="expression" dxfId="3851" priority="2774">
      <formula>SEARCH("CHIUSO",$M96)&gt;0</formula>
    </cfRule>
    <cfRule type="expression" dxfId="3850" priority="2775">
      <formula>SEARCH("EMESSO",$M96)&gt;0</formula>
    </cfRule>
    <cfRule type="expression" dxfId="3849" priority="2776">
      <formula>SEARCH("RICHIESTO",$M96)&gt;0</formula>
    </cfRule>
    <cfRule type="expression" dxfId="3848" priority="2777">
      <formula>SEARCH("DA CHIUDERE",$M96)&gt;0</formula>
    </cfRule>
    <cfRule type="expression" dxfId="3847" priority="2778">
      <formula>SEARCH("INTERROTTO",$M96)&gt;0</formula>
    </cfRule>
  </conditionalFormatting>
  <conditionalFormatting sqref="N95:S95">
    <cfRule type="expression" dxfId="3846" priority="2767">
      <formula>SEARCH("IN CORSO",$M95)&gt;0</formula>
    </cfRule>
    <cfRule type="expression" dxfId="3845" priority="2768">
      <formula>SEARCH("CHIUSO",$M95)&gt;0</formula>
    </cfRule>
    <cfRule type="expression" dxfId="3844" priority="2769">
      <formula>SEARCH("EMESSO",$M95)&gt;0</formula>
    </cfRule>
    <cfRule type="expression" dxfId="3843" priority="2770">
      <formula>SEARCH("RICHIESTO",$M95)&gt;0</formula>
    </cfRule>
    <cfRule type="expression" dxfId="3842" priority="2771">
      <formula>SEARCH("DA CHIUDERE",$M95)&gt;0</formula>
    </cfRule>
    <cfRule type="expression" dxfId="3841" priority="2772">
      <formula>SEARCH("INTERROTTO",$M95)&gt;0</formula>
    </cfRule>
  </conditionalFormatting>
  <conditionalFormatting sqref="E95">
    <cfRule type="expression" dxfId="3840" priority="2761">
      <formula>SEARCH("IN CORSO",$M95)&gt;0</formula>
    </cfRule>
    <cfRule type="expression" dxfId="3839" priority="2762">
      <formula>SEARCH("CHIUSO",$M95)&gt;0</formula>
    </cfRule>
    <cfRule type="expression" dxfId="3838" priority="2763">
      <formula>SEARCH("EMESSO",$M95)&gt;0</formula>
    </cfRule>
    <cfRule type="expression" dxfId="3837" priority="2764">
      <formula>SEARCH("RICHIESTO",$M95)&gt;0</formula>
    </cfRule>
    <cfRule type="expression" dxfId="3836" priority="2765">
      <formula>SEARCH("DA CHIUDERE",$M95)&gt;0</formula>
    </cfRule>
    <cfRule type="expression" dxfId="3835" priority="2766">
      <formula>SEARCH("INTERROTTO",$M95)&gt;0</formula>
    </cfRule>
  </conditionalFormatting>
  <conditionalFormatting sqref="G95">
    <cfRule type="expression" dxfId="3834" priority="2755">
      <formula>SEARCH("IN CORSO",$M95)&gt;0</formula>
    </cfRule>
    <cfRule type="expression" dxfId="3833" priority="2756">
      <formula>SEARCH("CHIUSO",$M95)&gt;0</formula>
    </cfRule>
    <cfRule type="expression" dxfId="3832" priority="2757">
      <formula>SEARCH("EMESSO",$M95)&gt;0</formula>
    </cfRule>
    <cfRule type="expression" dxfId="3831" priority="2758">
      <formula>SEARCH("RICHIESTO",$M95)&gt;0</formula>
    </cfRule>
    <cfRule type="expression" dxfId="3830" priority="2759">
      <formula>SEARCH("DA CHIUDERE",$M95)&gt;0</formula>
    </cfRule>
    <cfRule type="expression" dxfId="3829" priority="2760">
      <formula>SEARCH("INTERROTTO",$M95)&gt;0</formula>
    </cfRule>
  </conditionalFormatting>
  <conditionalFormatting sqref="F95">
    <cfRule type="expression" dxfId="3828" priority="2749">
      <formula>SEARCH("IN CORSO",$M95)&gt;0</formula>
    </cfRule>
    <cfRule type="expression" dxfId="3827" priority="2750">
      <formula>SEARCH("CHIUSO",$M95)&gt;0</formula>
    </cfRule>
    <cfRule type="expression" dxfId="3826" priority="2751">
      <formula>SEARCH("EMESSO",$M95)&gt;0</formula>
    </cfRule>
    <cfRule type="expression" dxfId="3825" priority="2752">
      <formula>SEARCH("RICHIESTO",$M95)&gt;0</formula>
    </cfRule>
    <cfRule type="expression" dxfId="3824" priority="2753">
      <formula>SEARCH("DA CHIUDERE",$M95)&gt;0</formula>
    </cfRule>
    <cfRule type="expression" dxfId="3823" priority="2754">
      <formula>SEARCH("INTERROTTO",$M95)&gt;0</formula>
    </cfRule>
  </conditionalFormatting>
  <conditionalFormatting sqref="M95">
    <cfRule type="expression" dxfId="3822" priority="2743">
      <formula>SEARCH("IN CORSO",$M95)&gt;0</formula>
    </cfRule>
    <cfRule type="expression" dxfId="3821" priority="2744">
      <formula>SEARCH("CHIUSO",$M95)&gt;0</formula>
    </cfRule>
    <cfRule type="expression" dxfId="3820" priority="2745">
      <formula>SEARCH("EMESSO",$M95)&gt;0</formula>
    </cfRule>
    <cfRule type="expression" dxfId="3819" priority="2746">
      <formula>SEARCH("RICHIESTO",$M95)&gt;0</formula>
    </cfRule>
    <cfRule type="expression" dxfId="3818" priority="2747">
      <formula>SEARCH("DA CHIUDERE",$M95)&gt;0</formula>
    </cfRule>
    <cfRule type="expression" dxfId="3817" priority="2748">
      <formula>SEARCH("INTERROTTO",$M95)&gt;0</formula>
    </cfRule>
  </conditionalFormatting>
  <conditionalFormatting sqref="N94:S94">
    <cfRule type="expression" dxfId="3816" priority="2737">
      <formula>SEARCH("IN CORSO",$M94)&gt;0</formula>
    </cfRule>
    <cfRule type="expression" dxfId="3815" priority="2738">
      <formula>SEARCH("CHIUSO",$M94)&gt;0</formula>
    </cfRule>
    <cfRule type="expression" dxfId="3814" priority="2739">
      <formula>SEARCH("EMESSO",$M94)&gt;0</formula>
    </cfRule>
    <cfRule type="expression" dxfId="3813" priority="2740">
      <formula>SEARCH("RICHIESTO",$M94)&gt;0</formula>
    </cfRule>
    <cfRule type="expression" dxfId="3812" priority="2741">
      <formula>SEARCH("DA CHIUDERE",$M94)&gt;0</formula>
    </cfRule>
    <cfRule type="expression" dxfId="3811" priority="2742">
      <formula>SEARCH("INTERROTTO",$M94)&gt;0</formula>
    </cfRule>
  </conditionalFormatting>
  <conditionalFormatting sqref="E94">
    <cfRule type="expression" dxfId="3810" priority="2731">
      <formula>SEARCH("IN CORSO",$M94)&gt;0</formula>
    </cfRule>
    <cfRule type="expression" dxfId="3809" priority="2732">
      <formula>SEARCH("CHIUSO",$M94)&gt;0</formula>
    </cfRule>
    <cfRule type="expression" dxfId="3808" priority="2733">
      <formula>SEARCH("EMESSO",$M94)&gt;0</formula>
    </cfRule>
    <cfRule type="expression" dxfId="3807" priority="2734">
      <formula>SEARCH("RICHIESTO",$M94)&gt;0</formula>
    </cfRule>
    <cfRule type="expression" dxfId="3806" priority="2735">
      <formula>SEARCH("DA CHIUDERE",$M94)&gt;0</formula>
    </cfRule>
    <cfRule type="expression" dxfId="3805" priority="2736">
      <formula>SEARCH("INTERROTTO",$M94)&gt;0</formula>
    </cfRule>
  </conditionalFormatting>
  <conditionalFormatting sqref="G94">
    <cfRule type="expression" dxfId="3804" priority="2725">
      <formula>SEARCH("IN CORSO",$M94)&gt;0</formula>
    </cfRule>
    <cfRule type="expression" dxfId="3803" priority="2726">
      <formula>SEARCH("CHIUSO",$M94)&gt;0</formula>
    </cfRule>
    <cfRule type="expression" dxfId="3802" priority="2727">
      <formula>SEARCH("EMESSO",$M94)&gt;0</formula>
    </cfRule>
    <cfRule type="expression" dxfId="3801" priority="2728">
      <formula>SEARCH("RICHIESTO",$M94)&gt;0</formula>
    </cfRule>
    <cfRule type="expression" dxfId="3800" priority="2729">
      <formula>SEARCH("DA CHIUDERE",$M94)&gt;0</formula>
    </cfRule>
    <cfRule type="expression" dxfId="3799" priority="2730">
      <formula>SEARCH("INTERROTTO",$M94)&gt;0</formula>
    </cfRule>
  </conditionalFormatting>
  <conditionalFormatting sqref="F94">
    <cfRule type="expression" dxfId="3798" priority="2719">
      <formula>SEARCH("IN CORSO",$M94)&gt;0</formula>
    </cfRule>
    <cfRule type="expression" dxfId="3797" priority="2720">
      <formula>SEARCH("CHIUSO",$M94)&gt;0</formula>
    </cfRule>
    <cfRule type="expression" dxfId="3796" priority="2721">
      <formula>SEARCH("EMESSO",$M94)&gt;0</formula>
    </cfRule>
    <cfRule type="expression" dxfId="3795" priority="2722">
      <formula>SEARCH("RICHIESTO",$M94)&gt;0</formula>
    </cfRule>
    <cfRule type="expression" dxfId="3794" priority="2723">
      <formula>SEARCH("DA CHIUDERE",$M94)&gt;0</formula>
    </cfRule>
    <cfRule type="expression" dxfId="3793" priority="2724">
      <formula>SEARCH("INTERROTTO",$M94)&gt;0</formula>
    </cfRule>
  </conditionalFormatting>
  <conditionalFormatting sqref="M94">
    <cfRule type="expression" dxfId="3792" priority="2713">
      <formula>SEARCH("IN CORSO",$M94)&gt;0</formula>
    </cfRule>
    <cfRule type="expression" dxfId="3791" priority="2714">
      <formula>SEARCH("CHIUSO",$M94)&gt;0</formula>
    </cfRule>
    <cfRule type="expression" dxfId="3790" priority="2715">
      <formula>SEARCH("EMESSO",$M94)&gt;0</formula>
    </cfRule>
    <cfRule type="expression" dxfId="3789" priority="2716">
      <formula>SEARCH("RICHIESTO",$M94)&gt;0</formula>
    </cfRule>
    <cfRule type="expression" dxfId="3788" priority="2717">
      <formula>SEARCH("DA CHIUDERE",$M94)&gt;0</formula>
    </cfRule>
    <cfRule type="expression" dxfId="3787" priority="2718">
      <formula>SEARCH("INTERROTTO",$M94)&gt;0</formula>
    </cfRule>
  </conditionalFormatting>
  <conditionalFormatting sqref="N93:S93">
    <cfRule type="expression" dxfId="3786" priority="2707">
      <formula>SEARCH("IN CORSO",$M93)&gt;0</formula>
    </cfRule>
    <cfRule type="expression" dxfId="3785" priority="2708">
      <formula>SEARCH("CHIUSO",$M93)&gt;0</formula>
    </cfRule>
    <cfRule type="expression" dxfId="3784" priority="2709">
      <formula>SEARCH("EMESSO",$M93)&gt;0</formula>
    </cfRule>
    <cfRule type="expression" dxfId="3783" priority="2710">
      <formula>SEARCH("RICHIESTO",$M93)&gt;0</formula>
    </cfRule>
    <cfRule type="expression" dxfId="3782" priority="2711">
      <formula>SEARCH("DA CHIUDERE",$M93)&gt;0</formula>
    </cfRule>
    <cfRule type="expression" dxfId="3781" priority="2712">
      <formula>SEARCH("INTERROTTO",$M93)&gt;0</formula>
    </cfRule>
  </conditionalFormatting>
  <conditionalFormatting sqref="E93">
    <cfRule type="expression" dxfId="3780" priority="2701">
      <formula>SEARCH("IN CORSO",$M93)&gt;0</formula>
    </cfRule>
    <cfRule type="expression" dxfId="3779" priority="2702">
      <formula>SEARCH("CHIUSO",$M93)&gt;0</formula>
    </cfRule>
    <cfRule type="expression" dxfId="3778" priority="2703">
      <formula>SEARCH("EMESSO",$M93)&gt;0</formula>
    </cfRule>
    <cfRule type="expression" dxfId="3777" priority="2704">
      <formula>SEARCH("RICHIESTO",$M93)&gt;0</formula>
    </cfRule>
    <cfRule type="expression" dxfId="3776" priority="2705">
      <formula>SEARCH("DA CHIUDERE",$M93)&gt;0</formula>
    </cfRule>
    <cfRule type="expression" dxfId="3775" priority="2706">
      <formula>SEARCH("INTERROTTO",$M93)&gt;0</formula>
    </cfRule>
  </conditionalFormatting>
  <conditionalFormatting sqref="G93">
    <cfRule type="expression" dxfId="3774" priority="2695">
      <formula>SEARCH("IN CORSO",$M93)&gt;0</formula>
    </cfRule>
    <cfRule type="expression" dxfId="3773" priority="2696">
      <formula>SEARCH("CHIUSO",$M93)&gt;0</formula>
    </cfRule>
    <cfRule type="expression" dxfId="3772" priority="2697">
      <formula>SEARCH("EMESSO",$M93)&gt;0</formula>
    </cfRule>
    <cfRule type="expression" dxfId="3771" priority="2698">
      <formula>SEARCH("RICHIESTO",$M93)&gt;0</formula>
    </cfRule>
    <cfRule type="expression" dxfId="3770" priority="2699">
      <formula>SEARCH("DA CHIUDERE",$M93)&gt;0</formula>
    </cfRule>
    <cfRule type="expression" dxfId="3769" priority="2700">
      <formula>SEARCH("INTERROTTO",$M93)&gt;0</formula>
    </cfRule>
  </conditionalFormatting>
  <conditionalFormatting sqref="F93">
    <cfRule type="expression" dxfId="3768" priority="2689">
      <formula>SEARCH("IN CORSO",$M93)&gt;0</formula>
    </cfRule>
    <cfRule type="expression" dxfId="3767" priority="2690">
      <formula>SEARCH("CHIUSO",$M93)&gt;0</formula>
    </cfRule>
    <cfRule type="expression" dxfId="3766" priority="2691">
      <formula>SEARCH("EMESSO",$M93)&gt;0</formula>
    </cfRule>
    <cfRule type="expression" dxfId="3765" priority="2692">
      <formula>SEARCH("RICHIESTO",$M93)&gt;0</formula>
    </cfRule>
    <cfRule type="expression" dxfId="3764" priority="2693">
      <formula>SEARCH("DA CHIUDERE",$M93)&gt;0</formula>
    </cfRule>
    <cfRule type="expression" dxfId="3763" priority="2694">
      <formula>SEARCH("INTERROTTO",$M93)&gt;0</formula>
    </cfRule>
  </conditionalFormatting>
  <conditionalFormatting sqref="M93">
    <cfRule type="expression" dxfId="3762" priority="2683">
      <formula>SEARCH("IN CORSO",$M93)&gt;0</formula>
    </cfRule>
    <cfRule type="expression" dxfId="3761" priority="2684">
      <formula>SEARCH("CHIUSO",$M93)&gt;0</formula>
    </cfRule>
    <cfRule type="expression" dxfId="3760" priority="2685">
      <formula>SEARCH("EMESSO",$M93)&gt;0</formula>
    </cfRule>
    <cfRule type="expression" dxfId="3759" priority="2686">
      <formula>SEARCH("RICHIESTO",$M93)&gt;0</formula>
    </cfRule>
    <cfRule type="expression" dxfId="3758" priority="2687">
      <formula>SEARCH("DA CHIUDERE",$M93)&gt;0</formula>
    </cfRule>
    <cfRule type="expression" dxfId="3757" priority="2688">
      <formula>SEARCH("INTERROTTO",$M93)&gt;0</formula>
    </cfRule>
  </conditionalFormatting>
  <conditionalFormatting sqref="N92:S92">
    <cfRule type="expression" dxfId="3756" priority="2677">
      <formula>SEARCH("IN CORSO",$M92)&gt;0</formula>
    </cfRule>
    <cfRule type="expression" dxfId="3755" priority="2678">
      <formula>SEARCH("CHIUSO",$M92)&gt;0</formula>
    </cfRule>
    <cfRule type="expression" dxfId="3754" priority="2679">
      <formula>SEARCH("EMESSO",$M92)&gt;0</formula>
    </cfRule>
    <cfRule type="expression" dxfId="3753" priority="2680">
      <formula>SEARCH("RICHIESTO",$M92)&gt;0</formula>
    </cfRule>
    <cfRule type="expression" dxfId="3752" priority="2681">
      <formula>SEARCH("DA CHIUDERE",$M92)&gt;0</formula>
    </cfRule>
    <cfRule type="expression" dxfId="3751" priority="2682">
      <formula>SEARCH("INTERROTTO",$M92)&gt;0</formula>
    </cfRule>
  </conditionalFormatting>
  <conditionalFormatting sqref="E92">
    <cfRule type="expression" dxfId="3750" priority="2671">
      <formula>SEARCH("IN CORSO",$M92)&gt;0</formula>
    </cfRule>
    <cfRule type="expression" dxfId="3749" priority="2672">
      <formula>SEARCH("CHIUSO",$M92)&gt;0</formula>
    </cfRule>
    <cfRule type="expression" dxfId="3748" priority="2673">
      <formula>SEARCH("EMESSO",$M92)&gt;0</formula>
    </cfRule>
    <cfRule type="expression" dxfId="3747" priority="2674">
      <formula>SEARCH("RICHIESTO",$M92)&gt;0</formula>
    </cfRule>
    <cfRule type="expression" dxfId="3746" priority="2675">
      <formula>SEARCH("DA CHIUDERE",$M92)&gt;0</formula>
    </cfRule>
    <cfRule type="expression" dxfId="3745" priority="2676">
      <formula>SEARCH("INTERROTTO",$M92)&gt;0</formula>
    </cfRule>
  </conditionalFormatting>
  <conditionalFormatting sqref="G92">
    <cfRule type="expression" dxfId="3744" priority="2665">
      <formula>SEARCH("IN CORSO",$M92)&gt;0</formula>
    </cfRule>
    <cfRule type="expression" dxfId="3743" priority="2666">
      <formula>SEARCH("CHIUSO",$M92)&gt;0</formula>
    </cfRule>
    <cfRule type="expression" dxfId="3742" priority="2667">
      <formula>SEARCH("EMESSO",$M92)&gt;0</formula>
    </cfRule>
    <cfRule type="expression" dxfId="3741" priority="2668">
      <formula>SEARCH("RICHIESTO",$M92)&gt;0</formula>
    </cfRule>
    <cfRule type="expression" dxfId="3740" priority="2669">
      <formula>SEARCH("DA CHIUDERE",$M92)&gt;0</formula>
    </cfRule>
    <cfRule type="expression" dxfId="3739" priority="2670">
      <formula>SEARCH("INTERROTTO",$M92)&gt;0</formula>
    </cfRule>
  </conditionalFormatting>
  <conditionalFormatting sqref="F92">
    <cfRule type="expression" dxfId="3738" priority="2659">
      <formula>SEARCH("IN CORSO",$M92)&gt;0</formula>
    </cfRule>
    <cfRule type="expression" dxfId="3737" priority="2660">
      <formula>SEARCH("CHIUSO",$M92)&gt;0</formula>
    </cfRule>
    <cfRule type="expression" dxfId="3736" priority="2661">
      <formula>SEARCH("EMESSO",$M92)&gt;0</formula>
    </cfRule>
    <cfRule type="expression" dxfId="3735" priority="2662">
      <formula>SEARCH("RICHIESTO",$M92)&gt;0</formula>
    </cfRule>
    <cfRule type="expression" dxfId="3734" priority="2663">
      <formula>SEARCH("DA CHIUDERE",$M92)&gt;0</formula>
    </cfRule>
    <cfRule type="expression" dxfId="3733" priority="2664">
      <formula>SEARCH("INTERROTTO",$M92)&gt;0</formula>
    </cfRule>
  </conditionalFormatting>
  <conditionalFormatting sqref="M92">
    <cfRule type="expression" dxfId="3732" priority="2653">
      <formula>SEARCH("IN CORSO",$M92)&gt;0</formula>
    </cfRule>
    <cfRule type="expression" dxfId="3731" priority="2654">
      <formula>SEARCH("CHIUSO",$M92)&gt;0</formula>
    </cfRule>
    <cfRule type="expression" dxfId="3730" priority="2655">
      <formula>SEARCH("EMESSO",$M92)&gt;0</formula>
    </cfRule>
    <cfRule type="expression" dxfId="3729" priority="2656">
      <formula>SEARCH("RICHIESTO",$M92)&gt;0</formula>
    </cfRule>
    <cfRule type="expression" dxfId="3728" priority="2657">
      <formula>SEARCH("DA CHIUDERE",$M92)&gt;0</formula>
    </cfRule>
    <cfRule type="expression" dxfId="3727" priority="2658">
      <formula>SEARCH("INTERROTTO",$M92)&gt;0</formula>
    </cfRule>
  </conditionalFormatting>
  <conditionalFormatting sqref="N91:S91">
    <cfRule type="expression" dxfId="3726" priority="2647">
      <formula>SEARCH("IN CORSO",$M91)&gt;0</formula>
    </cfRule>
    <cfRule type="expression" dxfId="3725" priority="2648">
      <formula>SEARCH("CHIUSO",$M91)&gt;0</formula>
    </cfRule>
    <cfRule type="expression" dxfId="3724" priority="2649">
      <formula>SEARCH("EMESSO",$M91)&gt;0</formula>
    </cfRule>
    <cfRule type="expression" dxfId="3723" priority="2650">
      <formula>SEARCH("RICHIESTO",$M91)&gt;0</formula>
    </cfRule>
    <cfRule type="expression" dxfId="3722" priority="2651">
      <formula>SEARCH("DA CHIUDERE",$M91)&gt;0</formula>
    </cfRule>
    <cfRule type="expression" dxfId="3721" priority="2652">
      <formula>SEARCH("INTERROTTO",$M91)&gt;0</formula>
    </cfRule>
  </conditionalFormatting>
  <conditionalFormatting sqref="E91">
    <cfRule type="expression" dxfId="3720" priority="2641">
      <formula>SEARCH("IN CORSO",$M91)&gt;0</formula>
    </cfRule>
    <cfRule type="expression" dxfId="3719" priority="2642">
      <formula>SEARCH("CHIUSO",$M91)&gt;0</formula>
    </cfRule>
    <cfRule type="expression" dxfId="3718" priority="2643">
      <formula>SEARCH("EMESSO",$M91)&gt;0</formula>
    </cfRule>
    <cfRule type="expression" dxfId="3717" priority="2644">
      <formula>SEARCH("RICHIESTO",$M91)&gt;0</formula>
    </cfRule>
    <cfRule type="expression" dxfId="3716" priority="2645">
      <formula>SEARCH("DA CHIUDERE",$M91)&gt;0</formula>
    </cfRule>
    <cfRule type="expression" dxfId="3715" priority="2646">
      <formula>SEARCH("INTERROTTO",$M91)&gt;0</formula>
    </cfRule>
  </conditionalFormatting>
  <conditionalFormatting sqref="G91">
    <cfRule type="expression" dxfId="3714" priority="2635">
      <formula>SEARCH("IN CORSO",$M91)&gt;0</formula>
    </cfRule>
    <cfRule type="expression" dxfId="3713" priority="2636">
      <formula>SEARCH("CHIUSO",$M91)&gt;0</formula>
    </cfRule>
    <cfRule type="expression" dxfId="3712" priority="2637">
      <formula>SEARCH("EMESSO",$M91)&gt;0</formula>
    </cfRule>
    <cfRule type="expression" dxfId="3711" priority="2638">
      <formula>SEARCH("RICHIESTO",$M91)&gt;0</formula>
    </cfRule>
    <cfRule type="expression" dxfId="3710" priority="2639">
      <formula>SEARCH("DA CHIUDERE",$M91)&gt;0</formula>
    </cfRule>
    <cfRule type="expression" dxfId="3709" priority="2640">
      <formula>SEARCH("INTERROTTO",$M91)&gt;0</formula>
    </cfRule>
  </conditionalFormatting>
  <conditionalFormatting sqref="F91">
    <cfRule type="expression" dxfId="3708" priority="2629">
      <formula>SEARCH("IN CORSO",$M91)&gt;0</formula>
    </cfRule>
    <cfRule type="expression" dxfId="3707" priority="2630">
      <formula>SEARCH("CHIUSO",$M91)&gt;0</formula>
    </cfRule>
    <cfRule type="expression" dxfId="3706" priority="2631">
      <formula>SEARCH("EMESSO",$M91)&gt;0</formula>
    </cfRule>
    <cfRule type="expression" dxfId="3705" priority="2632">
      <formula>SEARCH("RICHIESTO",$M91)&gt;0</formula>
    </cfRule>
    <cfRule type="expression" dxfId="3704" priority="2633">
      <formula>SEARCH("DA CHIUDERE",$M91)&gt;0</formula>
    </cfRule>
    <cfRule type="expression" dxfId="3703" priority="2634">
      <formula>SEARCH("INTERROTTO",$M91)&gt;0</formula>
    </cfRule>
  </conditionalFormatting>
  <conditionalFormatting sqref="M91">
    <cfRule type="expression" dxfId="3702" priority="2623">
      <formula>SEARCH("IN CORSO",$M91)&gt;0</formula>
    </cfRule>
    <cfRule type="expression" dxfId="3701" priority="2624">
      <formula>SEARCH("CHIUSO",$M91)&gt;0</formula>
    </cfRule>
    <cfRule type="expression" dxfId="3700" priority="2625">
      <formula>SEARCH("EMESSO",$M91)&gt;0</formula>
    </cfRule>
    <cfRule type="expression" dxfId="3699" priority="2626">
      <formula>SEARCH("RICHIESTO",$M91)&gt;0</formula>
    </cfRule>
    <cfRule type="expression" dxfId="3698" priority="2627">
      <formula>SEARCH("DA CHIUDERE",$M91)&gt;0</formula>
    </cfRule>
    <cfRule type="expression" dxfId="3697" priority="2628">
      <formula>SEARCH("INTERROTTO",$M91)&gt;0</formula>
    </cfRule>
  </conditionalFormatting>
  <conditionalFormatting sqref="N90:S90">
    <cfRule type="expression" dxfId="3696" priority="2617">
      <formula>SEARCH("IN CORSO",$M90)&gt;0</formula>
    </cfRule>
    <cfRule type="expression" dxfId="3695" priority="2618">
      <formula>SEARCH("CHIUSO",$M90)&gt;0</formula>
    </cfRule>
    <cfRule type="expression" dxfId="3694" priority="2619">
      <formula>SEARCH("EMESSO",$M90)&gt;0</formula>
    </cfRule>
    <cfRule type="expression" dxfId="3693" priority="2620">
      <formula>SEARCH("RICHIESTO",$M90)&gt;0</formula>
    </cfRule>
    <cfRule type="expression" dxfId="3692" priority="2621">
      <formula>SEARCH("DA CHIUDERE",$M90)&gt;0</formula>
    </cfRule>
    <cfRule type="expression" dxfId="3691" priority="2622">
      <formula>SEARCH("INTERROTTO",$M90)&gt;0</formula>
    </cfRule>
  </conditionalFormatting>
  <conditionalFormatting sqref="E90">
    <cfRule type="expression" dxfId="3690" priority="2611">
      <formula>SEARCH("IN CORSO",$M90)&gt;0</formula>
    </cfRule>
    <cfRule type="expression" dxfId="3689" priority="2612">
      <formula>SEARCH("CHIUSO",$M90)&gt;0</formula>
    </cfRule>
    <cfRule type="expression" dxfId="3688" priority="2613">
      <formula>SEARCH("EMESSO",$M90)&gt;0</formula>
    </cfRule>
    <cfRule type="expression" dxfId="3687" priority="2614">
      <formula>SEARCH("RICHIESTO",$M90)&gt;0</formula>
    </cfRule>
    <cfRule type="expression" dxfId="3686" priority="2615">
      <formula>SEARCH("DA CHIUDERE",$M90)&gt;0</formula>
    </cfRule>
    <cfRule type="expression" dxfId="3685" priority="2616">
      <formula>SEARCH("INTERROTTO",$M90)&gt;0</formula>
    </cfRule>
  </conditionalFormatting>
  <conditionalFormatting sqref="G90">
    <cfRule type="expression" dxfId="3684" priority="2605">
      <formula>SEARCH("IN CORSO",$M90)&gt;0</formula>
    </cfRule>
    <cfRule type="expression" dxfId="3683" priority="2606">
      <formula>SEARCH("CHIUSO",$M90)&gt;0</formula>
    </cfRule>
    <cfRule type="expression" dxfId="3682" priority="2607">
      <formula>SEARCH("EMESSO",$M90)&gt;0</formula>
    </cfRule>
    <cfRule type="expression" dxfId="3681" priority="2608">
      <formula>SEARCH("RICHIESTO",$M90)&gt;0</formula>
    </cfRule>
    <cfRule type="expression" dxfId="3680" priority="2609">
      <formula>SEARCH("DA CHIUDERE",$M90)&gt;0</formula>
    </cfRule>
    <cfRule type="expression" dxfId="3679" priority="2610">
      <formula>SEARCH("INTERROTTO",$M90)&gt;0</formula>
    </cfRule>
  </conditionalFormatting>
  <conditionalFormatting sqref="F90">
    <cfRule type="expression" dxfId="3678" priority="2599">
      <formula>SEARCH("IN CORSO",$M90)&gt;0</formula>
    </cfRule>
    <cfRule type="expression" dxfId="3677" priority="2600">
      <formula>SEARCH("CHIUSO",$M90)&gt;0</formula>
    </cfRule>
    <cfRule type="expression" dxfId="3676" priority="2601">
      <formula>SEARCH("EMESSO",$M90)&gt;0</formula>
    </cfRule>
    <cfRule type="expression" dxfId="3675" priority="2602">
      <formula>SEARCH("RICHIESTO",$M90)&gt;0</formula>
    </cfRule>
    <cfRule type="expression" dxfId="3674" priority="2603">
      <formula>SEARCH("DA CHIUDERE",$M90)&gt;0</formula>
    </cfRule>
    <cfRule type="expression" dxfId="3673" priority="2604">
      <formula>SEARCH("INTERROTTO",$M90)&gt;0</formula>
    </cfRule>
  </conditionalFormatting>
  <conditionalFormatting sqref="M90">
    <cfRule type="expression" dxfId="3672" priority="2593">
      <formula>SEARCH("IN CORSO",$M90)&gt;0</formula>
    </cfRule>
    <cfRule type="expression" dxfId="3671" priority="2594">
      <formula>SEARCH("CHIUSO",$M90)&gt;0</formula>
    </cfRule>
    <cfRule type="expression" dxfId="3670" priority="2595">
      <formula>SEARCH("EMESSO",$M90)&gt;0</formula>
    </cfRule>
    <cfRule type="expression" dxfId="3669" priority="2596">
      <formula>SEARCH("RICHIESTO",$M90)&gt;0</formula>
    </cfRule>
    <cfRule type="expression" dxfId="3668" priority="2597">
      <formula>SEARCH("DA CHIUDERE",$M90)&gt;0</formula>
    </cfRule>
    <cfRule type="expression" dxfId="3667" priority="2598">
      <formula>SEARCH("INTERROTTO",$M90)&gt;0</formula>
    </cfRule>
  </conditionalFormatting>
  <conditionalFormatting sqref="N89:S89">
    <cfRule type="expression" dxfId="3666" priority="2587">
      <formula>SEARCH("IN CORSO",$M89)&gt;0</formula>
    </cfRule>
    <cfRule type="expression" dxfId="3665" priority="2588">
      <formula>SEARCH("CHIUSO",$M89)&gt;0</formula>
    </cfRule>
    <cfRule type="expression" dxfId="3664" priority="2589">
      <formula>SEARCH("EMESSO",$M89)&gt;0</formula>
    </cfRule>
    <cfRule type="expression" dxfId="3663" priority="2590">
      <formula>SEARCH("RICHIESTO",$M89)&gt;0</formula>
    </cfRule>
    <cfRule type="expression" dxfId="3662" priority="2591">
      <formula>SEARCH("DA CHIUDERE",$M89)&gt;0</formula>
    </cfRule>
    <cfRule type="expression" dxfId="3661" priority="2592">
      <formula>SEARCH("INTERROTTO",$M89)&gt;0</formula>
    </cfRule>
  </conditionalFormatting>
  <conditionalFormatting sqref="E89">
    <cfRule type="expression" dxfId="3660" priority="2581">
      <formula>SEARCH("IN CORSO",$M89)&gt;0</formula>
    </cfRule>
    <cfRule type="expression" dxfId="3659" priority="2582">
      <formula>SEARCH("CHIUSO",$M89)&gt;0</formula>
    </cfRule>
    <cfRule type="expression" dxfId="3658" priority="2583">
      <formula>SEARCH("EMESSO",$M89)&gt;0</formula>
    </cfRule>
    <cfRule type="expression" dxfId="3657" priority="2584">
      <formula>SEARCH("RICHIESTO",$M89)&gt;0</formula>
    </cfRule>
    <cfRule type="expression" dxfId="3656" priority="2585">
      <formula>SEARCH("DA CHIUDERE",$M89)&gt;0</formula>
    </cfRule>
    <cfRule type="expression" dxfId="3655" priority="2586">
      <formula>SEARCH("INTERROTTO",$M89)&gt;0</formula>
    </cfRule>
  </conditionalFormatting>
  <conditionalFormatting sqref="G89">
    <cfRule type="expression" dxfId="3654" priority="2575">
      <formula>SEARCH("IN CORSO",$M89)&gt;0</formula>
    </cfRule>
    <cfRule type="expression" dxfId="3653" priority="2576">
      <formula>SEARCH("CHIUSO",$M89)&gt;0</formula>
    </cfRule>
    <cfRule type="expression" dxfId="3652" priority="2577">
      <formula>SEARCH("EMESSO",$M89)&gt;0</formula>
    </cfRule>
    <cfRule type="expression" dxfId="3651" priority="2578">
      <formula>SEARCH("RICHIESTO",$M89)&gt;0</formula>
    </cfRule>
    <cfRule type="expression" dxfId="3650" priority="2579">
      <formula>SEARCH("DA CHIUDERE",$M89)&gt;0</formula>
    </cfRule>
    <cfRule type="expression" dxfId="3649" priority="2580">
      <formula>SEARCH("INTERROTTO",$M89)&gt;0</formula>
    </cfRule>
  </conditionalFormatting>
  <conditionalFormatting sqref="F89">
    <cfRule type="expression" dxfId="3648" priority="2569">
      <formula>SEARCH("IN CORSO",$M89)&gt;0</formula>
    </cfRule>
    <cfRule type="expression" dxfId="3647" priority="2570">
      <formula>SEARCH("CHIUSO",$M89)&gt;0</formula>
    </cfRule>
    <cfRule type="expression" dxfId="3646" priority="2571">
      <formula>SEARCH("EMESSO",$M89)&gt;0</formula>
    </cfRule>
    <cfRule type="expression" dxfId="3645" priority="2572">
      <formula>SEARCH("RICHIESTO",$M89)&gt;0</formula>
    </cfRule>
    <cfRule type="expression" dxfId="3644" priority="2573">
      <formula>SEARCH("DA CHIUDERE",$M89)&gt;0</formula>
    </cfRule>
    <cfRule type="expression" dxfId="3643" priority="2574">
      <formula>SEARCH("INTERROTTO",$M89)&gt;0</formula>
    </cfRule>
  </conditionalFormatting>
  <conditionalFormatting sqref="M89">
    <cfRule type="expression" dxfId="3642" priority="2563">
      <formula>SEARCH("IN CORSO",$M89)&gt;0</formula>
    </cfRule>
    <cfRule type="expression" dxfId="3641" priority="2564">
      <formula>SEARCH("CHIUSO",$M89)&gt;0</formula>
    </cfRule>
    <cfRule type="expression" dxfId="3640" priority="2565">
      <formula>SEARCH("EMESSO",$M89)&gt;0</formula>
    </cfRule>
    <cfRule type="expression" dxfId="3639" priority="2566">
      <formula>SEARCH("RICHIESTO",$M89)&gt;0</formula>
    </cfRule>
    <cfRule type="expression" dxfId="3638" priority="2567">
      <formula>SEARCH("DA CHIUDERE",$M89)&gt;0</formula>
    </cfRule>
    <cfRule type="expression" dxfId="3637" priority="2568">
      <formula>SEARCH("INTERROTTO",$M89)&gt;0</formula>
    </cfRule>
  </conditionalFormatting>
  <conditionalFormatting sqref="N88:S88">
    <cfRule type="expression" dxfId="3636" priority="2557">
      <formula>SEARCH("IN CORSO",$M88)&gt;0</formula>
    </cfRule>
    <cfRule type="expression" dxfId="3635" priority="2558">
      <formula>SEARCH("CHIUSO",$M88)&gt;0</formula>
    </cfRule>
    <cfRule type="expression" dxfId="3634" priority="2559">
      <formula>SEARCH("EMESSO",$M88)&gt;0</formula>
    </cfRule>
    <cfRule type="expression" dxfId="3633" priority="2560">
      <formula>SEARCH("RICHIESTO",$M88)&gt;0</formula>
    </cfRule>
    <cfRule type="expression" dxfId="3632" priority="2561">
      <formula>SEARCH("DA CHIUDERE",$M88)&gt;0</formula>
    </cfRule>
    <cfRule type="expression" dxfId="3631" priority="2562">
      <formula>SEARCH("INTERROTTO",$M88)&gt;0</formula>
    </cfRule>
  </conditionalFormatting>
  <conditionalFormatting sqref="E88">
    <cfRule type="expression" dxfId="3630" priority="2551">
      <formula>SEARCH("IN CORSO",$M88)&gt;0</formula>
    </cfRule>
    <cfRule type="expression" dxfId="3629" priority="2552">
      <formula>SEARCH("CHIUSO",$M88)&gt;0</formula>
    </cfRule>
    <cfRule type="expression" dxfId="3628" priority="2553">
      <formula>SEARCH("EMESSO",$M88)&gt;0</formula>
    </cfRule>
    <cfRule type="expression" dxfId="3627" priority="2554">
      <formula>SEARCH("RICHIESTO",$M88)&gt;0</formula>
    </cfRule>
    <cfRule type="expression" dxfId="3626" priority="2555">
      <formula>SEARCH("DA CHIUDERE",$M88)&gt;0</formula>
    </cfRule>
    <cfRule type="expression" dxfId="3625" priority="2556">
      <formula>SEARCH("INTERROTTO",$M88)&gt;0</formula>
    </cfRule>
  </conditionalFormatting>
  <conditionalFormatting sqref="G88">
    <cfRule type="expression" dxfId="3624" priority="2545">
      <formula>SEARCH("IN CORSO",$M88)&gt;0</formula>
    </cfRule>
    <cfRule type="expression" dxfId="3623" priority="2546">
      <formula>SEARCH("CHIUSO",$M88)&gt;0</formula>
    </cfRule>
    <cfRule type="expression" dxfId="3622" priority="2547">
      <formula>SEARCH("EMESSO",$M88)&gt;0</formula>
    </cfRule>
    <cfRule type="expression" dxfId="3621" priority="2548">
      <formula>SEARCH("RICHIESTO",$M88)&gt;0</formula>
    </cfRule>
    <cfRule type="expression" dxfId="3620" priority="2549">
      <formula>SEARCH("DA CHIUDERE",$M88)&gt;0</formula>
    </cfRule>
    <cfRule type="expression" dxfId="3619" priority="2550">
      <formula>SEARCH("INTERROTTO",$M88)&gt;0</formula>
    </cfRule>
  </conditionalFormatting>
  <conditionalFormatting sqref="F88">
    <cfRule type="expression" dxfId="3618" priority="2539">
      <formula>SEARCH("IN CORSO",$M88)&gt;0</formula>
    </cfRule>
    <cfRule type="expression" dxfId="3617" priority="2540">
      <formula>SEARCH("CHIUSO",$M88)&gt;0</formula>
    </cfRule>
    <cfRule type="expression" dxfId="3616" priority="2541">
      <formula>SEARCH("EMESSO",$M88)&gt;0</formula>
    </cfRule>
    <cfRule type="expression" dxfId="3615" priority="2542">
      <formula>SEARCH("RICHIESTO",$M88)&gt;0</formula>
    </cfRule>
    <cfRule type="expression" dxfId="3614" priority="2543">
      <formula>SEARCH("DA CHIUDERE",$M88)&gt;0</formula>
    </cfRule>
    <cfRule type="expression" dxfId="3613" priority="2544">
      <formula>SEARCH("INTERROTTO",$M88)&gt;0</formula>
    </cfRule>
  </conditionalFormatting>
  <conditionalFormatting sqref="M88">
    <cfRule type="expression" dxfId="3612" priority="2533">
      <formula>SEARCH("IN CORSO",$M88)&gt;0</formula>
    </cfRule>
    <cfRule type="expression" dxfId="3611" priority="2534">
      <formula>SEARCH("CHIUSO",$M88)&gt;0</formula>
    </cfRule>
    <cfRule type="expression" dxfId="3610" priority="2535">
      <formula>SEARCH("EMESSO",$M88)&gt;0</formula>
    </cfRule>
    <cfRule type="expression" dxfId="3609" priority="2536">
      <formula>SEARCH("RICHIESTO",$M88)&gt;0</formula>
    </cfRule>
    <cfRule type="expression" dxfId="3608" priority="2537">
      <formula>SEARCH("DA CHIUDERE",$M88)&gt;0</formula>
    </cfRule>
    <cfRule type="expression" dxfId="3607" priority="2538">
      <formula>SEARCH("INTERROTTO",$M88)&gt;0</formula>
    </cfRule>
  </conditionalFormatting>
  <conditionalFormatting sqref="N87:S87">
    <cfRule type="expression" dxfId="3606" priority="2527">
      <formula>SEARCH("IN CORSO",$M87)&gt;0</formula>
    </cfRule>
    <cfRule type="expression" dxfId="3605" priority="2528">
      <formula>SEARCH("CHIUSO",$M87)&gt;0</formula>
    </cfRule>
    <cfRule type="expression" dxfId="3604" priority="2529">
      <formula>SEARCH("EMESSO",$M87)&gt;0</formula>
    </cfRule>
    <cfRule type="expression" dxfId="3603" priority="2530">
      <formula>SEARCH("RICHIESTO",$M87)&gt;0</formula>
    </cfRule>
    <cfRule type="expression" dxfId="3602" priority="2531">
      <formula>SEARCH("DA CHIUDERE",$M87)&gt;0</formula>
    </cfRule>
    <cfRule type="expression" dxfId="3601" priority="2532">
      <formula>SEARCH("INTERROTTO",$M87)&gt;0</formula>
    </cfRule>
  </conditionalFormatting>
  <conditionalFormatting sqref="E87">
    <cfRule type="expression" dxfId="3600" priority="2521">
      <formula>SEARCH("IN CORSO",$M87)&gt;0</formula>
    </cfRule>
    <cfRule type="expression" dxfId="3599" priority="2522">
      <formula>SEARCH("CHIUSO",$M87)&gt;0</formula>
    </cfRule>
    <cfRule type="expression" dxfId="3598" priority="2523">
      <formula>SEARCH("EMESSO",$M87)&gt;0</formula>
    </cfRule>
    <cfRule type="expression" dxfId="3597" priority="2524">
      <formula>SEARCH("RICHIESTO",$M87)&gt;0</formula>
    </cfRule>
    <cfRule type="expression" dxfId="3596" priority="2525">
      <formula>SEARCH("DA CHIUDERE",$M87)&gt;0</formula>
    </cfRule>
    <cfRule type="expression" dxfId="3595" priority="2526">
      <formula>SEARCH("INTERROTTO",$M87)&gt;0</formula>
    </cfRule>
  </conditionalFormatting>
  <conditionalFormatting sqref="G87">
    <cfRule type="expression" dxfId="3594" priority="2515">
      <formula>SEARCH("IN CORSO",$M87)&gt;0</formula>
    </cfRule>
    <cfRule type="expression" dxfId="3593" priority="2516">
      <formula>SEARCH("CHIUSO",$M87)&gt;0</formula>
    </cfRule>
    <cfRule type="expression" dxfId="3592" priority="2517">
      <formula>SEARCH("EMESSO",$M87)&gt;0</formula>
    </cfRule>
    <cfRule type="expression" dxfId="3591" priority="2518">
      <formula>SEARCH("RICHIESTO",$M87)&gt;0</formula>
    </cfRule>
    <cfRule type="expression" dxfId="3590" priority="2519">
      <formula>SEARCH("DA CHIUDERE",$M87)&gt;0</formula>
    </cfRule>
    <cfRule type="expression" dxfId="3589" priority="2520">
      <formula>SEARCH("INTERROTTO",$M87)&gt;0</formula>
    </cfRule>
  </conditionalFormatting>
  <conditionalFormatting sqref="F87">
    <cfRule type="expression" dxfId="3588" priority="2509">
      <formula>SEARCH("IN CORSO",$M87)&gt;0</formula>
    </cfRule>
    <cfRule type="expression" dxfId="3587" priority="2510">
      <formula>SEARCH("CHIUSO",$M87)&gt;0</formula>
    </cfRule>
    <cfRule type="expression" dxfId="3586" priority="2511">
      <formula>SEARCH("EMESSO",$M87)&gt;0</formula>
    </cfRule>
    <cfRule type="expression" dxfId="3585" priority="2512">
      <formula>SEARCH("RICHIESTO",$M87)&gt;0</formula>
    </cfRule>
    <cfRule type="expression" dxfId="3584" priority="2513">
      <formula>SEARCH("DA CHIUDERE",$M87)&gt;0</formula>
    </cfRule>
    <cfRule type="expression" dxfId="3583" priority="2514">
      <formula>SEARCH("INTERROTTO",$M87)&gt;0</formula>
    </cfRule>
  </conditionalFormatting>
  <conditionalFormatting sqref="M87">
    <cfRule type="expression" dxfId="3582" priority="2503">
      <formula>SEARCH("IN CORSO",$M87)&gt;0</formula>
    </cfRule>
    <cfRule type="expression" dxfId="3581" priority="2504">
      <formula>SEARCH("CHIUSO",$M87)&gt;0</formula>
    </cfRule>
    <cfRule type="expression" dxfId="3580" priority="2505">
      <formula>SEARCH("EMESSO",$M87)&gt;0</formula>
    </cfRule>
    <cfRule type="expression" dxfId="3579" priority="2506">
      <formula>SEARCH("RICHIESTO",$M87)&gt;0</formula>
    </cfRule>
    <cfRule type="expression" dxfId="3578" priority="2507">
      <formula>SEARCH("DA CHIUDERE",$M87)&gt;0</formula>
    </cfRule>
    <cfRule type="expression" dxfId="3577" priority="2508">
      <formula>SEARCH("INTERROTTO",$M87)&gt;0</formula>
    </cfRule>
  </conditionalFormatting>
  <conditionalFormatting sqref="N86:S86">
    <cfRule type="expression" dxfId="3576" priority="2497">
      <formula>SEARCH("IN CORSO",$M86)&gt;0</formula>
    </cfRule>
    <cfRule type="expression" dxfId="3575" priority="2498">
      <formula>SEARCH("CHIUSO",$M86)&gt;0</formula>
    </cfRule>
    <cfRule type="expression" dxfId="3574" priority="2499">
      <formula>SEARCH("EMESSO",$M86)&gt;0</formula>
    </cfRule>
    <cfRule type="expression" dxfId="3573" priority="2500">
      <formula>SEARCH("RICHIESTO",$M86)&gt;0</formula>
    </cfRule>
    <cfRule type="expression" dxfId="3572" priority="2501">
      <formula>SEARCH("DA CHIUDERE",$M86)&gt;0</formula>
    </cfRule>
    <cfRule type="expression" dxfId="3571" priority="2502">
      <formula>SEARCH("INTERROTTO",$M86)&gt;0</formula>
    </cfRule>
  </conditionalFormatting>
  <conditionalFormatting sqref="E86">
    <cfRule type="expression" dxfId="3570" priority="2491">
      <formula>SEARCH("IN CORSO",$M86)&gt;0</formula>
    </cfRule>
    <cfRule type="expression" dxfId="3569" priority="2492">
      <formula>SEARCH("CHIUSO",$M86)&gt;0</formula>
    </cfRule>
    <cfRule type="expression" dxfId="3568" priority="2493">
      <formula>SEARCH("EMESSO",$M86)&gt;0</formula>
    </cfRule>
    <cfRule type="expression" dxfId="3567" priority="2494">
      <formula>SEARCH("RICHIESTO",$M86)&gt;0</formula>
    </cfRule>
    <cfRule type="expression" dxfId="3566" priority="2495">
      <formula>SEARCH("DA CHIUDERE",$M86)&gt;0</formula>
    </cfRule>
    <cfRule type="expression" dxfId="3565" priority="2496">
      <formula>SEARCH("INTERROTTO",$M86)&gt;0</formula>
    </cfRule>
  </conditionalFormatting>
  <conditionalFormatting sqref="G86">
    <cfRule type="expression" dxfId="3564" priority="2485">
      <formula>SEARCH("IN CORSO",$M86)&gt;0</formula>
    </cfRule>
    <cfRule type="expression" dxfId="3563" priority="2486">
      <formula>SEARCH("CHIUSO",$M86)&gt;0</formula>
    </cfRule>
    <cfRule type="expression" dxfId="3562" priority="2487">
      <formula>SEARCH("EMESSO",$M86)&gt;0</formula>
    </cfRule>
    <cfRule type="expression" dxfId="3561" priority="2488">
      <formula>SEARCH("RICHIESTO",$M86)&gt;0</formula>
    </cfRule>
    <cfRule type="expression" dxfId="3560" priority="2489">
      <formula>SEARCH("DA CHIUDERE",$M86)&gt;0</formula>
    </cfRule>
    <cfRule type="expression" dxfId="3559" priority="2490">
      <formula>SEARCH("INTERROTTO",$M86)&gt;0</formula>
    </cfRule>
  </conditionalFormatting>
  <conditionalFormatting sqref="F86">
    <cfRule type="expression" dxfId="3558" priority="2479">
      <formula>SEARCH("IN CORSO",$M86)&gt;0</formula>
    </cfRule>
    <cfRule type="expression" dxfId="3557" priority="2480">
      <formula>SEARCH("CHIUSO",$M86)&gt;0</formula>
    </cfRule>
    <cfRule type="expression" dxfId="3556" priority="2481">
      <formula>SEARCH("EMESSO",$M86)&gt;0</formula>
    </cfRule>
    <cfRule type="expression" dxfId="3555" priority="2482">
      <formula>SEARCH("RICHIESTO",$M86)&gt;0</formula>
    </cfRule>
    <cfRule type="expression" dxfId="3554" priority="2483">
      <formula>SEARCH("DA CHIUDERE",$M86)&gt;0</formula>
    </cfRule>
    <cfRule type="expression" dxfId="3553" priority="2484">
      <formula>SEARCH("INTERROTTO",$M86)&gt;0</formula>
    </cfRule>
  </conditionalFormatting>
  <conditionalFormatting sqref="M86">
    <cfRule type="expression" dxfId="3552" priority="2473">
      <formula>SEARCH("IN CORSO",$M86)&gt;0</formula>
    </cfRule>
    <cfRule type="expression" dxfId="3551" priority="2474">
      <formula>SEARCH("CHIUSO",$M86)&gt;0</formula>
    </cfRule>
    <cfRule type="expression" dxfId="3550" priority="2475">
      <formula>SEARCH("EMESSO",$M86)&gt;0</formula>
    </cfRule>
    <cfRule type="expression" dxfId="3549" priority="2476">
      <formula>SEARCH("RICHIESTO",$M86)&gt;0</formula>
    </cfRule>
    <cfRule type="expression" dxfId="3548" priority="2477">
      <formula>SEARCH("DA CHIUDERE",$M86)&gt;0</formula>
    </cfRule>
    <cfRule type="expression" dxfId="3547" priority="2478">
      <formula>SEARCH("INTERROTTO",$M86)&gt;0</formula>
    </cfRule>
  </conditionalFormatting>
  <conditionalFormatting sqref="N85:S85">
    <cfRule type="expression" dxfId="3546" priority="2467">
      <formula>SEARCH("IN CORSO",$M85)&gt;0</formula>
    </cfRule>
    <cfRule type="expression" dxfId="3545" priority="2468">
      <formula>SEARCH("CHIUSO",$M85)&gt;0</formula>
    </cfRule>
    <cfRule type="expression" dxfId="3544" priority="2469">
      <formula>SEARCH("EMESSO",$M85)&gt;0</formula>
    </cfRule>
    <cfRule type="expression" dxfId="3543" priority="2470">
      <formula>SEARCH("RICHIESTO",$M85)&gt;0</formula>
    </cfRule>
    <cfRule type="expression" dxfId="3542" priority="2471">
      <formula>SEARCH("DA CHIUDERE",$M85)&gt;0</formula>
    </cfRule>
    <cfRule type="expression" dxfId="3541" priority="2472">
      <formula>SEARCH("INTERROTTO",$M85)&gt;0</formula>
    </cfRule>
  </conditionalFormatting>
  <conditionalFormatting sqref="E85">
    <cfRule type="expression" dxfId="3540" priority="2461">
      <formula>SEARCH("IN CORSO",$M85)&gt;0</formula>
    </cfRule>
    <cfRule type="expression" dxfId="3539" priority="2462">
      <formula>SEARCH("CHIUSO",$M85)&gt;0</formula>
    </cfRule>
    <cfRule type="expression" dxfId="3538" priority="2463">
      <formula>SEARCH("EMESSO",$M85)&gt;0</formula>
    </cfRule>
    <cfRule type="expression" dxfId="3537" priority="2464">
      <formula>SEARCH("RICHIESTO",$M85)&gt;0</formula>
    </cfRule>
    <cfRule type="expression" dxfId="3536" priority="2465">
      <formula>SEARCH("DA CHIUDERE",$M85)&gt;0</formula>
    </cfRule>
    <cfRule type="expression" dxfId="3535" priority="2466">
      <formula>SEARCH("INTERROTTO",$M85)&gt;0</formula>
    </cfRule>
  </conditionalFormatting>
  <conditionalFormatting sqref="G85">
    <cfRule type="expression" dxfId="3534" priority="2455">
      <formula>SEARCH("IN CORSO",$M85)&gt;0</formula>
    </cfRule>
    <cfRule type="expression" dxfId="3533" priority="2456">
      <formula>SEARCH("CHIUSO",$M85)&gt;0</formula>
    </cfRule>
    <cfRule type="expression" dxfId="3532" priority="2457">
      <formula>SEARCH("EMESSO",$M85)&gt;0</formula>
    </cfRule>
    <cfRule type="expression" dxfId="3531" priority="2458">
      <formula>SEARCH("RICHIESTO",$M85)&gt;0</formula>
    </cfRule>
    <cfRule type="expression" dxfId="3530" priority="2459">
      <formula>SEARCH("DA CHIUDERE",$M85)&gt;0</formula>
    </cfRule>
    <cfRule type="expression" dxfId="3529" priority="2460">
      <formula>SEARCH("INTERROTTO",$M85)&gt;0</formula>
    </cfRule>
  </conditionalFormatting>
  <conditionalFormatting sqref="F85">
    <cfRule type="expression" dxfId="3528" priority="2449">
      <formula>SEARCH("IN CORSO",$M85)&gt;0</formula>
    </cfRule>
    <cfRule type="expression" dxfId="3527" priority="2450">
      <formula>SEARCH("CHIUSO",$M85)&gt;0</formula>
    </cfRule>
    <cfRule type="expression" dxfId="3526" priority="2451">
      <formula>SEARCH("EMESSO",$M85)&gt;0</formula>
    </cfRule>
    <cfRule type="expression" dxfId="3525" priority="2452">
      <formula>SEARCH("RICHIESTO",$M85)&gt;0</formula>
    </cfRule>
    <cfRule type="expression" dxfId="3524" priority="2453">
      <formula>SEARCH("DA CHIUDERE",$M85)&gt;0</formula>
    </cfRule>
    <cfRule type="expression" dxfId="3523" priority="2454">
      <formula>SEARCH("INTERROTTO",$M85)&gt;0</formula>
    </cfRule>
  </conditionalFormatting>
  <conditionalFormatting sqref="M85">
    <cfRule type="expression" dxfId="3522" priority="2443">
      <formula>SEARCH("IN CORSO",$M85)&gt;0</formula>
    </cfRule>
    <cfRule type="expression" dxfId="3521" priority="2444">
      <formula>SEARCH("CHIUSO",$M85)&gt;0</formula>
    </cfRule>
    <cfRule type="expression" dxfId="3520" priority="2445">
      <formula>SEARCH("EMESSO",$M85)&gt;0</formula>
    </cfRule>
    <cfRule type="expression" dxfId="3519" priority="2446">
      <formula>SEARCH("RICHIESTO",$M85)&gt;0</formula>
    </cfRule>
    <cfRule type="expression" dxfId="3518" priority="2447">
      <formula>SEARCH("DA CHIUDERE",$M85)&gt;0</formula>
    </cfRule>
    <cfRule type="expression" dxfId="3517" priority="2448">
      <formula>SEARCH("INTERROTTO",$M85)&gt;0</formula>
    </cfRule>
  </conditionalFormatting>
  <conditionalFormatting sqref="N84:S84">
    <cfRule type="expression" dxfId="3516" priority="2437">
      <formula>SEARCH("IN CORSO",$M84)&gt;0</formula>
    </cfRule>
    <cfRule type="expression" dxfId="3515" priority="2438">
      <formula>SEARCH("CHIUSO",$M84)&gt;0</formula>
    </cfRule>
    <cfRule type="expression" dxfId="3514" priority="2439">
      <formula>SEARCH("EMESSO",$M84)&gt;0</formula>
    </cfRule>
    <cfRule type="expression" dxfId="3513" priority="2440">
      <formula>SEARCH("RICHIESTO",$M84)&gt;0</formula>
    </cfRule>
    <cfRule type="expression" dxfId="3512" priority="2441">
      <formula>SEARCH("DA CHIUDERE",$M84)&gt;0</formula>
    </cfRule>
    <cfRule type="expression" dxfId="3511" priority="2442">
      <formula>SEARCH("INTERROTTO",$M84)&gt;0</formula>
    </cfRule>
  </conditionalFormatting>
  <conditionalFormatting sqref="E84">
    <cfRule type="expression" dxfId="3510" priority="2431">
      <formula>SEARCH("IN CORSO",$M84)&gt;0</formula>
    </cfRule>
    <cfRule type="expression" dxfId="3509" priority="2432">
      <formula>SEARCH("CHIUSO",$M84)&gt;0</formula>
    </cfRule>
    <cfRule type="expression" dxfId="3508" priority="2433">
      <formula>SEARCH("EMESSO",$M84)&gt;0</formula>
    </cfRule>
    <cfRule type="expression" dxfId="3507" priority="2434">
      <formula>SEARCH("RICHIESTO",$M84)&gt;0</formula>
    </cfRule>
    <cfRule type="expression" dxfId="3506" priority="2435">
      <formula>SEARCH("DA CHIUDERE",$M84)&gt;0</formula>
    </cfRule>
    <cfRule type="expression" dxfId="3505" priority="2436">
      <formula>SEARCH("INTERROTTO",$M84)&gt;0</formula>
    </cfRule>
  </conditionalFormatting>
  <conditionalFormatting sqref="G84">
    <cfRule type="expression" dxfId="3504" priority="2425">
      <formula>SEARCH("IN CORSO",$M84)&gt;0</formula>
    </cfRule>
    <cfRule type="expression" dxfId="3503" priority="2426">
      <formula>SEARCH("CHIUSO",$M84)&gt;0</formula>
    </cfRule>
    <cfRule type="expression" dxfId="3502" priority="2427">
      <formula>SEARCH("EMESSO",$M84)&gt;0</formula>
    </cfRule>
    <cfRule type="expression" dxfId="3501" priority="2428">
      <formula>SEARCH("RICHIESTO",$M84)&gt;0</formula>
    </cfRule>
    <cfRule type="expression" dxfId="3500" priority="2429">
      <formula>SEARCH("DA CHIUDERE",$M84)&gt;0</formula>
    </cfRule>
    <cfRule type="expression" dxfId="3499" priority="2430">
      <formula>SEARCH("INTERROTTO",$M84)&gt;0</formula>
    </cfRule>
  </conditionalFormatting>
  <conditionalFormatting sqref="F84">
    <cfRule type="expression" dxfId="3498" priority="2419">
      <formula>SEARCH("IN CORSO",$M84)&gt;0</formula>
    </cfRule>
    <cfRule type="expression" dxfId="3497" priority="2420">
      <formula>SEARCH("CHIUSO",$M84)&gt;0</formula>
    </cfRule>
    <cfRule type="expression" dxfId="3496" priority="2421">
      <formula>SEARCH("EMESSO",$M84)&gt;0</formula>
    </cfRule>
    <cfRule type="expression" dxfId="3495" priority="2422">
      <formula>SEARCH("RICHIESTO",$M84)&gt;0</formula>
    </cfRule>
    <cfRule type="expression" dxfId="3494" priority="2423">
      <formula>SEARCH("DA CHIUDERE",$M84)&gt;0</formula>
    </cfRule>
    <cfRule type="expression" dxfId="3493" priority="2424">
      <formula>SEARCH("INTERROTTO",$M84)&gt;0</formula>
    </cfRule>
  </conditionalFormatting>
  <conditionalFormatting sqref="M84">
    <cfRule type="expression" dxfId="3492" priority="2413">
      <formula>SEARCH("IN CORSO",$M84)&gt;0</formula>
    </cfRule>
    <cfRule type="expression" dxfId="3491" priority="2414">
      <formula>SEARCH("CHIUSO",$M84)&gt;0</formula>
    </cfRule>
    <cfRule type="expression" dxfId="3490" priority="2415">
      <formula>SEARCH("EMESSO",$M84)&gt;0</formula>
    </cfRule>
    <cfRule type="expression" dxfId="3489" priority="2416">
      <formula>SEARCH("RICHIESTO",$M84)&gt;0</formula>
    </cfRule>
    <cfRule type="expression" dxfId="3488" priority="2417">
      <formula>SEARCH("DA CHIUDERE",$M84)&gt;0</formula>
    </cfRule>
    <cfRule type="expression" dxfId="3487" priority="2418">
      <formula>SEARCH("INTERROTTO",$M84)&gt;0</formula>
    </cfRule>
  </conditionalFormatting>
  <conditionalFormatting sqref="N83:S83">
    <cfRule type="expression" dxfId="3486" priority="2407">
      <formula>SEARCH("IN CORSO",$M83)&gt;0</formula>
    </cfRule>
    <cfRule type="expression" dxfId="3485" priority="2408">
      <formula>SEARCH("CHIUSO",$M83)&gt;0</formula>
    </cfRule>
    <cfRule type="expression" dxfId="3484" priority="2409">
      <formula>SEARCH("EMESSO",$M83)&gt;0</formula>
    </cfRule>
    <cfRule type="expression" dxfId="3483" priority="2410">
      <formula>SEARCH("RICHIESTO",$M83)&gt;0</formula>
    </cfRule>
    <cfRule type="expression" dxfId="3482" priority="2411">
      <formula>SEARCH("DA CHIUDERE",$M83)&gt;0</formula>
    </cfRule>
    <cfRule type="expression" dxfId="3481" priority="2412">
      <formula>SEARCH("INTERROTTO",$M83)&gt;0</formula>
    </cfRule>
  </conditionalFormatting>
  <conditionalFormatting sqref="E83">
    <cfRule type="expression" dxfId="3480" priority="2401">
      <formula>SEARCH("IN CORSO",$M83)&gt;0</formula>
    </cfRule>
    <cfRule type="expression" dxfId="3479" priority="2402">
      <formula>SEARCH("CHIUSO",$M83)&gt;0</formula>
    </cfRule>
    <cfRule type="expression" dxfId="3478" priority="2403">
      <formula>SEARCH("EMESSO",$M83)&gt;0</formula>
    </cfRule>
    <cfRule type="expression" dxfId="3477" priority="2404">
      <formula>SEARCH("RICHIESTO",$M83)&gt;0</formula>
    </cfRule>
    <cfRule type="expression" dxfId="3476" priority="2405">
      <formula>SEARCH("DA CHIUDERE",$M83)&gt;0</formula>
    </cfRule>
    <cfRule type="expression" dxfId="3475" priority="2406">
      <formula>SEARCH("INTERROTTO",$M83)&gt;0</formula>
    </cfRule>
  </conditionalFormatting>
  <conditionalFormatting sqref="G83">
    <cfRule type="expression" dxfId="3474" priority="2395">
      <formula>SEARCH("IN CORSO",$M83)&gt;0</formula>
    </cfRule>
    <cfRule type="expression" dxfId="3473" priority="2396">
      <formula>SEARCH("CHIUSO",$M83)&gt;0</formula>
    </cfRule>
    <cfRule type="expression" dxfId="3472" priority="2397">
      <formula>SEARCH("EMESSO",$M83)&gt;0</formula>
    </cfRule>
    <cfRule type="expression" dxfId="3471" priority="2398">
      <formula>SEARCH("RICHIESTO",$M83)&gt;0</formula>
    </cfRule>
    <cfRule type="expression" dxfId="3470" priority="2399">
      <formula>SEARCH("DA CHIUDERE",$M83)&gt;0</formula>
    </cfRule>
    <cfRule type="expression" dxfId="3469" priority="2400">
      <formula>SEARCH("INTERROTTO",$M83)&gt;0</formula>
    </cfRule>
  </conditionalFormatting>
  <conditionalFormatting sqref="F83">
    <cfRule type="expression" dxfId="3468" priority="2389">
      <formula>SEARCH("IN CORSO",$M83)&gt;0</formula>
    </cfRule>
    <cfRule type="expression" dxfId="3467" priority="2390">
      <formula>SEARCH("CHIUSO",$M83)&gt;0</formula>
    </cfRule>
    <cfRule type="expression" dxfId="3466" priority="2391">
      <formula>SEARCH("EMESSO",$M83)&gt;0</formula>
    </cfRule>
    <cfRule type="expression" dxfId="3465" priority="2392">
      <formula>SEARCH("RICHIESTO",$M83)&gt;0</formula>
    </cfRule>
    <cfRule type="expression" dxfId="3464" priority="2393">
      <formula>SEARCH("DA CHIUDERE",$M83)&gt;0</formula>
    </cfRule>
    <cfRule type="expression" dxfId="3463" priority="2394">
      <formula>SEARCH("INTERROTTO",$M83)&gt;0</formula>
    </cfRule>
  </conditionalFormatting>
  <conditionalFormatting sqref="M83">
    <cfRule type="expression" dxfId="3462" priority="2383">
      <formula>SEARCH("IN CORSO",$M83)&gt;0</formula>
    </cfRule>
    <cfRule type="expression" dxfId="3461" priority="2384">
      <formula>SEARCH("CHIUSO",$M83)&gt;0</formula>
    </cfRule>
    <cfRule type="expression" dxfId="3460" priority="2385">
      <formula>SEARCH("EMESSO",$M83)&gt;0</formula>
    </cfRule>
    <cfRule type="expression" dxfId="3459" priority="2386">
      <formula>SEARCH("RICHIESTO",$M83)&gt;0</formula>
    </cfRule>
    <cfRule type="expression" dxfId="3458" priority="2387">
      <formula>SEARCH("DA CHIUDERE",$M83)&gt;0</formula>
    </cfRule>
    <cfRule type="expression" dxfId="3457" priority="2388">
      <formula>SEARCH("INTERROTTO",$M83)&gt;0</formula>
    </cfRule>
  </conditionalFormatting>
  <conditionalFormatting sqref="N82:S82">
    <cfRule type="expression" dxfId="3456" priority="2377">
      <formula>SEARCH("IN CORSO",$M82)&gt;0</formula>
    </cfRule>
    <cfRule type="expression" dxfId="3455" priority="2378">
      <formula>SEARCH("CHIUSO",$M82)&gt;0</formula>
    </cfRule>
    <cfRule type="expression" dxfId="3454" priority="2379">
      <formula>SEARCH("EMESSO",$M82)&gt;0</formula>
    </cfRule>
    <cfRule type="expression" dxfId="3453" priority="2380">
      <formula>SEARCH("RICHIESTO",$M82)&gt;0</formula>
    </cfRule>
    <cfRule type="expression" dxfId="3452" priority="2381">
      <formula>SEARCH("DA CHIUDERE",$M82)&gt;0</formula>
    </cfRule>
    <cfRule type="expression" dxfId="3451" priority="2382">
      <formula>SEARCH("INTERROTTO",$M82)&gt;0</formula>
    </cfRule>
  </conditionalFormatting>
  <conditionalFormatting sqref="E82">
    <cfRule type="expression" dxfId="3450" priority="2371">
      <formula>SEARCH("IN CORSO",$M82)&gt;0</formula>
    </cfRule>
    <cfRule type="expression" dxfId="3449" priority="2372">
      <formula>SEARCH("CHIUSO",$M82)&gt;0</formula>
    </cfRule>
    <cfRule type="expression" dxfId="3448" priority="2373">
      <formula>SEARCH("EMESSO",$M82)&gt;0</formula>
    </cfRule>
    <cfRule type="expression" dxfId="3447" priority="2374">
      <formula>SEARCH("RICHIESTO",$M82)&gt;0</formula>
    </cfRule>
    <cfRule type="expression" dxfId="3446" priority="2375">
      <formula>SEARCH("DA CHIUDERE",$M82)&gt;0</formula>
    </cfRule>
    <cfRule type="expression" dxfId="3445" priority="2376">
      <formula>SEARCH("INTERROTTO",$M82)&gt;0</formula>
    </cfRule>
  </conditionalFormatting>
  <conditionalFormatting sqref="G82">
    <cfRule type="expression" dxfId="3444" priority="2365">
      <formula>SEARCH("IN CORSO",$M82)&gt;0</formula>
    </cfRule>
    <cfRule type="expression" dxfId="3443" priority="2366">
      <formula>SEARCH("CHIUSO",$M82)&gt;0</formula>
    </cfRule>
    <cfRule type="expression" dxfId="3442" priority="2367">
      <formula>SEARCH("EMESSO",$M82)&gt;0</formula>
    </cfRule>
    <cfRule type="expression" dxfId="3441" priority="2368">
      <formula>SEARCH("RICHIESTO",$M82)&gt;0</formula>
    </cfRule>
    <cfRule type="expression" dxfId="3440" priority="2369">
      <formula>SEARCH("DA CHIUDERE",$M82)&gt;0</formula>
    </cfRule>
    <cfRule type="expression" dxfId="3439" priority="2370">
      <formula>SEARCH("INTERROTTO",$M82)&gt;0</formula>
    </cfRule>
  </conditionalFormatting>
  <conditionalFormatting sqref="F82">
    <cfRule type="expression" dxfId="3438" priority="2359">
      <formula>SEARCH("IN CORSO",$M82)&gt;0</formula>
    </cfRule>
    <cfRule type="expression" dxfId="3437" priority="2360">
      <formula>SEARCH("CHIUSO",$M82)&gt;0</formula>
    </cfRule>
    <cfRule type="expression" dxfId="3436" priority="2361">
      <formula>SEARCH("EMESSO",$M82)&gt;0</formula>
    </cfRule>
    <cfRule type="expression" dxfId="3435" priority="2362">
      <formula>SEARCH("RICHIESTO",$M82)&gt;0</formula>
    </cfRule>
    <cfRule type="expression" dxfId="3434" priority="2363">
      <formula>SEARCH("DA CHIUDERE",$M82)&gt;0</formula>
    </cfRule>
    <cfRule type="expression" dxfId="3433" priority="2364">
      <formula>SEARCH("INTERROTTO",$M82)&gt;0</formula>
    </cfRule>
  </conditionalFormatting>
  <conditionalFormatting sqref="M82">
    <cfRule type="expression" dxfId="3432" priority="2353">
      <formula>SEARCH("IN CORSO",$M82)&gt;0</formula>
    </cfRule>
    <cfRule type="expression" dxfId="3431" priority="2354">
      <formula>SEARCH("CHIUSO",$M82)&gt;0</formula>
    </cfRule>
    <cfRule type="expression" dxfId="3430" priority="2355">
      <formula>SEARCH("EMESSO",$M82)&gt;0</formula>
    </cfRule>
    <cfRule type="expression" dxfId="3429" priority="2356">
      <formula>SEARCH("RICHIESTO",$M82)&gt;0</formula>
    </cfRule>
    <cfRule type="expression" dxfId="3428" priority="2357">
      <formula>SEARCH("DA CHIUDERE",$M82)&gt;0</formula>
    </cfRule>
    <cfRule type="expression" dxfId="3427" priority="2358">
      <formula>SEARCH("INTERROTTO",$M82)&gt;0</formula>
    </cfRule>
  </conditionalFormatting>
  <conditionalFormatting sqref="N81:S81">
    <cfRule type="expression" dxfId="3426" priority="2347">
      <formula>SEARCH("IN CORSO",$M81)&gt;0</formula>
    </cfRule>
    <cfRule type="expression" dxfId="3425" priority="2348">
      <formula>SEARCH("CHIUSO",$M81)&gt;0</formula>
    </cfRule>
    <cfRule type="expression" dxfId="3424" priority="2349">
      <formula>SEARCH("EMESSO",$M81)&gt;0</formula>
    </cfRule>
    <cfRule type="expression" dxfId="3423" priority="2350">
      <formula>SEARCH("RICHIESTO",$M81)&gt;0</formula>
    </cfRule>
    <cfRule type="expression" dxfId="3422" priority="2351">
      <formula>SEARCH("DA CHIUDERE",$M81)&gt;0</formula>
    </cfRule>
    <cfRule type="expression" dxfId="3421" priority="2352">
      <formula>SEARCH("INTERROTTO",$M81)&gt;0</formula>
    </cfRule>
  </conditionalFormatting>
  <conditionalFormatting sqref="E81">
    <cfRule type="expression" dxfId="3420" priority="2341">
      <formula>SEARCH("IN CORSO",$M81)&gt;0</formula>
    </cfRule>
    <cfRule type="expression" dxfId="3419" priority="2342">
      <formula>SEARCH("CHIUSO",$M81)&gt;0</formula>
    </cfRule>
    <cfRule type="expression" dxfId="3418" priority="2343">
      <formula>SEARCH("EMESSO",$M81)&gt;0</formula>
    </cfRule>
    <cfRule type="expression" dxfId="3417" priority="2344">
      <formula>SEARCH("RICHIESTO",$M81)&gt;0</formula>
    </cfRule>
    <cfRule type="expression" dxfId="3416" priority="2345">
      <formula>SEARCH("DA CHIUDERE",$M81)&gt;0</formula>
    </cfRule>
    <cfRule type="expression" dxfId="3415" priority="2346">
      <formula>SEARCH("INTERROTTO",$M81)&gt;0</formula>
    </cfRule>
  </conditionalFormatting>
  <conditionalFormatting sqref="G81">
    <cfRule type="expression" dxfId="3414" priority="2335">
      <formula>SEARCH("IN CORSO",$M81)&gt;0</formula>
    </cfRule>
    <cfRule type="expression" dxfId="3413" priority="2336">
      <formula>SEARCH("CHIUSO",$M81)&gt;0</formula>
    </cfRule>
    <cfRule type="expression" dxfId="3412" priority="2337">
      <formula>SEARCH("EMESSO",$M81)&gt;0</formula>
    </cfRule>
    <cfRule type="expression" dxfId="3411" priority="2338">
      <formula>SEARCH("RICHIESTO",$M81)&gt;0</formula>
    </cfRule>
    <cfRule type="expression" dxfId="3410" priority="2339">
      <formula>SEARCH("DA CHIUDERE",$M81)&gt;0</formula>
    </cfRule>
    <cfRule type="expression" dxfId="3409" priority="2340">
      <formula>SEARCH("INTERROTTO",$M81)&gt;0</formula>
    </cfRule>
  </conditionalFormatting>
  <conditionalFormatting sqref="F81">
    <cfRule type="expression" dxfId="3408" priority="2329">
      <formula>SEARCH("IN CORSO",$M81)&gt;0</formula>
    </cfRule>
    <cfRule type="expression" dxfId="3407" priority="2330">
      <formula>SEARCH("CHIUSO",$M81)&gt;0</formula>
    </cfRule>
    <cfRule type="expression" dxfId="3406" priority="2331">
      <formula>SEARCH("EMESSO",$M81)&gt;0</formula>
    </cfRule>
    <cfRule type="expression" dxfId="3405" priority="2332">
      <formula>SEARCH("RICHIESTO",$M81)&gt;0</formula>
    </cfRule>
    <cfRule type="expression" dxfId="3404" priority="2333">
      <formula>SEARCH("DA CHIUDERE",$M81)&gt;0</formula>
    </cfRule>
    <cfRule type="expression" dxfId="3403" priority="2334">
      <formula>SEARCH("INTERROTTO",$M81)&gt;0</formula>
    </cfRule>
  </conditionalFormatting>
  <conditionalFormatting sqref="M81">
    <cfRule type="expression" dxfId="3402" priority="2323">
      <formula>SEARCH("IN CORSO",$M81)&gt;0</formula>
    </cfRule>
    <cfRule type="expression" dxfId="3401" priority="2324">
      <formula>SEARCH("CHIUSO",$M81)&gt;0</formula>
    </cfRule>
    <cfRule type="expression" dxfId="3400" priority="2325">
      <formula>SEARCH("EMESSO",$M81)&gt;0</formula>
    </cfRule>
    <cfRule type="expression" dxfId="3399" priority="2326">
      <formula>SEARCH("RICHIESTO",$M81)&gt;0</formula>
    </cfRule>
    <cfRule type="expression" dxfId="3398" priority="2327">
      <formula>SEARCH("DA CHIUDERE",$M81)&gt;0</formula>
    </cfRule>
    <cfRule type="expression" dxfId="3397" priority="2328">
      <formula>SEARCH("INTERROTTO",$M81)&gt;0</formula>
    </cfRule>
  </conditionalFormatting>
  <conditionalFormatting sqref="N80:S80">
    <cfRule type="expression" dxfId="3396" priority="2317">
      <formula>SEARCH("IN CORSO",$M80)&gt;0</formula>
    </cfRule>
    <cfRule type="expression" dxfId="3395" priority="2318">
      <formula>SEARCH("CHIUSO",$M80)&gt;0</formula>
    </cfRule>
    <cfRule type="expression" dxfId="3394" priority="2319">
      <formula>SEARCH("EMESSO",$M80)&gt;0</formula>
    </cfRule>
    <cfRule type="expression" dxfId="3393" priority="2320">
      <formula>SEARCH("RICHIESTO",$M80)&gt;0</formula>
    </cfRule>
    <cfRule type="expression" dxfId="3392" priority="2321">
      <formula>SEARCH("DA CHIUDERE",$M80)&gt;0</formula>
    </cfRule>
    <cfRule type="expression" dxfId="3391" priority="2322">
      <formula>SEARCH("INTERROTTO",$M80)&gt;0</formula>
    </cfRule>
  </conditionalFormatting>
  <conditionalFormatting sqref="E80">
    <cfRule type="expression" dxfId="3390" priority="2311">
      <formula>SEARCH("IN CORSO",$M80)&gt;0</formula>
    </cfRule>
    <cfRule type="expression" dxfId="3389" priority="2312">
      <formula>SEARCH("CHIUSO",$M80)&gt;0</formula>
    </cfRule>
    <cfRule type="expression" dxfId="3388" priority="2313">
      <formula>SEARCH("EMESSO",$M80)&gt;0</formula>
    </cfRule>
    <cfRule type="expression" dxfId="3387" priority="2314">
      <formula>SEARCH("RICHIESTO",$M80)&gt;0</formula>
    </cfRule>
    <cfRule type="expression" dxfId="3386" priority="2315">
      <formula>SEARCH("DA CHIUDERE",$M80)&gt;0</formula>
    </cfRule>
    <cfRule type="expression" dxfId="3385" priority="2316">
      <formula>SEARCH("INTERROTTO",$M80)&gt;0</formula>
    </cfRule>
  </conditionalFormatting>
  <conditionalFormatting sqref="G80">
    <cfRule type="expression" dxfId="3384" priority="2305">
      <formula>SEARCH("IN CORSO",$M80)&gt;0</formula>
    </cfRule>
    <cfRule type="expression" dxfId="3383" priority="2306">
      <formula>SEARCH("CHIUSO",$M80)&gt;0</formula>
    </cfRule>
    <cfRule type="expression" dxfId="3382" priority="2307">
      <formula>SEARCH("EMESSO",$M80)&gt;0</formula>
    </cfRule>
    <cfRule type="expression" dxfId="3381" priority="2308">
      <formula>SEARCH("RICHIESTO",$M80)&gt;0</formula>
    </cfRule>
    <cfRule type="expression" dxfId="3380" priority="2309">
      <formula>SEARCH("DA CHIUDERE",$M80)&gt;0</formula>
    </cfRule>
    <cfRule type="expression" dxfId="3379" priority="2310">
      <formula>SEARCH("INTERROTTO",$M80)&gt;0</formula>
    </cfRule>
  </conditionalFormatting>
  <conditionalFormatting sqref="F80">
    <cfRule type="expression" dxfId="3378" priority="2299">
      <formula>SEARCH("IN CORSO",$M80)&gt;0</formula>
    </cfRule>
    <cfRule type="expression" dxfId="3377" priority="2300">
      <formula>SEARCH("CHIUSO",$M80)&gt;0</formula>
    </cfRule>
    <cfRule type="expression" dxfId="3376" priority="2301">
      <formula>SEARCH("EMESSO",$M80)&gt;0</formula>
    </cfRule>
    <cfRule type="expression" dxfId="3375" priority="2302">
      <formula>SEARCH("RICHIESTO",$M80)&gt;0</formula>
    </cfRule>
    <cfRule type="expression" dxfId="3374" priority="2303">
      <formula>SEARCH("DA CHIUDERE",$M80)&gt;0</formula>
    </cfRule>
    <cfRule type="expression" dxfId="3373" priority="2304">
      <formula>SEARCH("INTERROTTO",$M80)&gt;0</formula>
    </cfRule>
  </conditionalFormatting>
  <conditionalFormatting sqref="M80">
    <cfRule type="expression" dxfId="3372" priority="2293">
      <formula>SEARCH("IN CORSO",$M80)&gt;0</formula>
    </cfRule>
    <cfRule type="expression" dxfId="3371" priority="2294">
      <formula>SEARCH("CHIUSO",$M80)&gt;0</formula>
    </cfRule>
    <cfRule type="expression" dxfId="3370" priority="2295">
      <formula>SEARCH("EMESSO",$M80)&gt;0</formula>
    </cfRule>
    <cfRule type="expression" dxfId="3369" priority="2296">
      <formula>SEARCH("RICHIESTO",$M80)&gt;0</formula>
    </cfRule>
    <cfRule type="expression" dxfId="3368" priority="2297">
      <formula>SEARCH("DA CHIUDERE",$M80)&gt;0</formula>
    </cfRule>
    <cfRule type="expression" dxfId="3367" priority="2298">
      <formula>SEARCH("INTERROTTO",$M80)&gt;0</formula>
    </cfRule>
  </conditionalFormatting>
  <conditionalFormatting sqref="N79:S79">
    <cfRule type="expression" dxfId="3366" priority="2287">
      <formula>SEARCH("IN CORSO",$M79)&gt;0</formula>
    </cfRule>
    <cfRule type="expression" dxfId="3365" priority="2288">
      <formula>SEARCH("CHIUSO",$M79)&gt;0</formula>
    </cfRule>
    <cfRule type="expression" dxfId="3364" priority="2289">
      <formula>SEARCH("EMESSO",$M79)&gt;0</formula>
    </cfRule>
    <cfRule type="expression" dxfId="3363" priority="2290">
      <formula>SEARCH("RICHIESTO",$M79)&gt;0</formula>
    </cfRule>
    <cfRule type="expression" dxfId="3362" priority="2291">
      <formula>SEARCH("DA CHIUDERE",$M79)&gt;0</formula>
    </cfRule>
    <cfRule type="expression" dxfId="3361" priority="2292">
      <formula>SEARCH("INTERROTTO",$M79)&gt;0</formula>
    </cfRule>
  </conditionalFormatting>
  <conditionalFormatting sqref="E79">
    <cfRule type="expression" dxfId="3360" priority="2281">
      <formula>SEARCH("IN CORSO",$M79)&gt;0</formula>
    </cfRule>
    <cfRule type="expression" dxfId="3359" priority="2282">
      <formula>SEARCH("CHIUSO",$M79)&gt;0</formula>
    </cfRule>
    <cfRule type="expression" dxfId="3358" priority="2283">
      <formula>SEARCH("EMESSO",$M79)&gt;0</formula>
    </cfRule>
    <cfRule type="expression" dxfId="3357" priority="2284">
      <formula>SEARCH("RICHIESTO",$M79)&gt;0</formula>
    </cfRule>
    <cfRule type="expression" dxfId="3356" priority="2285">
      <formula>SEARCH("DA CHIUDERE",$M79)&gt;0</formula>
    </cfRule>
    <cfRule type="expression" dxfId="3355" priority="2286">
      <formula>SEARCH("INTERROTTO",$M79)&gt;0</formula>
    </cfRule>
  </conditionalFormatting>
  <conditionalFormatting sqref="G79">
    <cfRule type="expression" dxfId="3354" priority="2275">
      <formula>SEARCH("IN CORSO",$M79)&gt;0</formula>
    </cfRule>
    <cfRule type="expression" dxfId="3353" priority="2276">
      <formula>SEARCH("CHIUSO",$M79)&gt;0</formula>
    </cfRule>
    <cfRule type="expression" dxfId="3352" priority="2277">
      <formula>SEARCH("EMESSO",$M79)&gt;0</formula>
    </cfRule>
    <cfRule type="expression" dxfId="3351" priority="2278">
      <formula>SEARCH("RICHIESTO",$M79)&gt;0</formula>
    </cfRule>
    <cfRule type="expression" dxfId="3350" priority="2279">
      <formula>SEARCH("DA CHIUDERE",$M79)&gt;0</formula>
    </cfRule>
    <cfRule type="expression" dxfId="3349" priority="2280">
      <formula>SEARCH("INTERROTTO",$M79)&gt;0</formula>
    </cfRule>
  </conditionalFormatting>
  <conditionalFormatting sqref="F79">
    <cfRule type="expression" dxfId="3348" priority="2269">
      <formula>SEARCH("IN CORSO",$M79)&gt;0</formula>
    </cfRule>
    <cfRule type="expression" dxfId="3347" priority="2270">
      <formula>SEARCH("CHIUSO",$M79)&gt;0</formula>
    </cfRule>
    <cfRule type="expression" dxfId="3346" priority="2271">
      <formula>SEARCH("EMESSO",$M79)&gt;0</formula>
    </cfRule>
    <cfRule type="expression" dxfId="3345" priority="2272">
      <formula>SEARCH("RICHIESTO",$M79)&gt;0</formula>
    </cfRule>
    <cfRule type="expression" dxfId="3344" priority="2273">
      <formula>SEARCH("DA CHIUDERE",$M79)&gt;0</formula>
    </cfRule>
    <cfRule type="expression" dxfId="3343" priority="2274">
      <formula>SEARCH("INTERROTTO",$M79)&gt;0</formula>
    </cfRule>
  </conditionalFormatting>
  <conditionalFormatting sqref="M79">
    <cfRule type="expression" dxfId="3342" priority="2263">
      <formula>SEARCH("IN CORSO",$M79)&gt;0</formula>
    </cfRule>
    <cfRule type="expression" dxfId="3341" priority="2264">
      <formula>SEARCH("CHIUSO",$M79)&gt;0</formula>
    </cfRule>
    <cfRule type="expression" dxfId="3340" priority="2265">
      <formula>SEARCH("EMESSO",$M79)&gt;0</formula>
    </cfRule>
    <cfRule type="expression" dxfId="3339" priority="2266">
      <formula>SEARCH("RICHIESTO",$M79)&gt;0</formula>
    </cfRule>
    <cfRule type="expression" dxfId="3338" priority="2267">
      <formula>SEARCH("DA CHIUDERE",$M79)&gt;0</formula>
    </cfRule>
    <cfRule type="expression" dxfId="3337" priority="2268">
      <formula>SEARCH("INTERROTTO",$M79)&gt;0</formula>
    </cfRule>
  </conditionalFormatting>
  <conditionalFormatting sqref="N78:S78">
    <cfRule type="expression" dxfId="3336" priority="2257">
      <formula>SEARCH("IN CORSO",$M78)&gt;0</formula>
    </cfRule>
    <cfRule type="expression" dxfId="3335" priority="2258">
      <formula>SEARCH("CHIUSO",$M78)&gt;0</formula>
    </cfRule>
    <cfRule type="expression" dxfId="3334" priority="2259">
      <formula>SEARCH("EMESSO",$M78)&gt;0</formula>
    </cfRule>
    <cfRule type="expression" dxfId="3333" priority="2260">
      <formula>SEARCH("RICHIESTO",$M78)&gt;0</formula>
    </cfRule>
    <cfRule type="expression" dxfId="3332" priority="2261">
      <formula>SEARCH("DA CHIUDERE",$M78)&gt;0</formula>
    </cfRule>
    <cfRule type="expression" dxfId="3331" priority="2262">
      <formula>SEARCH("INTERROTTO",$M78)&gt;0</formula>
    </cfRule>
  </conditionalFormatting>
  <conditionalFormatting sqref="E78">
    <cfRule type="expression" dxfId="3330" priority="2251">
      <formula>SEARCH("IN CORSO",$M78)&gt;0</formula>
    </cfRule>
    <cfRule type="expression" dxfId="3329" priority="2252">
      <formula>SEARCH("CHIUSO",$M78)&gt;0</formula>
    </cfRule>
    <cfRule type="expression" dxfId="3328" priority="2253">
      <formula>SEARCH("EMESSO",$M78)&gt;0</formula>
    </cfRule>
    <cfRule type="expression" dxfId="3327" priority="2254">
      <formula>SEARCH("RICHIESTO",$M78)&gt;0</formula>
    </cfRule>
    <cfRule type="expression" dxfId="3326" priority="2255">
      <formula>SEARCH("DA CHIUDERE",$M78)&gt;0</formula>
    </cfRule>
    <cfRule type="expression" dxfId="3325" priority="2256">
      <formula>SEARCH("INTERROTTO",$M78)&gt;0</formula>
    </cfRule>
  </conditionalFormatting>
  <conditionalFormatting sqref="G78">
    <cfRule type="expression" dxfId="3324" priority="2245">
      <formula>SEARCH("IN CORSO",$M78)&gt;0</formula>
    </cfRule>
    <cfRule type="expression" dxfId="3323" priority="2246">
      <formula>SEARCH("CHIUSO",$M78)&gt;0</formula>
    </cfRule>
    <cfRule type="expression" dxfId="3322" priority="2247">
      <formula>SEARCH("EMESSO",$M78)&gt;0</formula>
    </cfRule>
    <cfRule type="expression" dxfId="3321" priority="2248">
      <formula>SEARCH("RICHIESTO",$M78)&gt;0</formula>
    </cfRule>
    <cfRule type="expression" dxfId="3320" priority="2249">
      <formula>SEARCH("DA CHIUDERE",$M78)&gt;0</formula>
    </cfRule>
    <cfRule type="expression" dxfId="3319" priority="2250">
      <formula>SEARCH("INTERROTTO",$M78)&gt;0</formula>
    </cfRule>
  </conditionalFormatting>
  <conditionalFormatting sqref="F78">
    <cfRule type="expression" dxfId="3318" priority="2239">
      <formula>SEARCH("IN CORSO",$M78)&gt;0</formula>
    </cfRule>
    <cfRule type="expression" dxfId="3317" priority="2240">
      <formula>SEARCH("CHIUSO",$M78)&gt;0</formula>
    </cfRule>
    <cfRule type="expression" dxfId="3316" priority="2241">
      <formula>SEARCH("EMESSO",$M78)&gt;0</formula>
    </cfRule>
    <cfRule type="expression" dxfId="3315" priority="2242">
      <formula>SEARCH("RICHIESTO",$M78)&gt;0</formula>
    </cfRule>
    <cfRule type="expression" dxfId="3314" priority="2243">
      <formula>SEARCH("DA CHIUDERE",$M78)&gt;0</formula>
    </cfRule>
    <cfRule type="expression" dxfId="3313" priority="2244">
      <formula>SEARCH("INTERROTTO",$M78)&gt;0</formula>
    </cfRule>
  </conditionalFormatting>
  <conditionalFormatting sqref="M78">
    <cfRule type="expression" dxfId="3312" priority="2233">
      <formula>SEARCH("IN CORSO",$M78)&gt;0</formula>
    </cfRule>
    <cfRule type="expression" dxfId="3311" priority="2234">
      <formula>SEARCH("CHIUSO",$M78)&gt;0</formula>
    </cfRule>
    <cfRule type="expression" dxfId="3310" priority="2235">
      <formula>SEARCH("EMESSO",$M78)&gt;0</formula>
    </cfRule>
    <cfRule type="expression" dxfId="3309" priority="2236">
      <formula>SEARCH("RICHIESTO",$M78)&gt;0</formula>
    </cfRule>
    <cfRule type="expression" dxfId="3308" priority="2237">
      <formula>SEARCH("DA CHIUDERE",$M78)&gt;0</formula>
    </cfRule>
    <cfRule type="expression" dxfId="3307" priority="2238">
      <formula>SEARCH("INTERROTTO",$M78)&gt;0</formula>
    </cfRule>
  </conditionalFormatting>
  <conditionalFormatting sqref="N77:S77">
    <cfRule type="expression" dxfId="3306" priority="2227">
      <formula>SEARCH("IN CORSO",$M77)&gt;0</formula>
    </cfRule>
    <cfRule type="expression" dxfId="3305" priority="2228">
      <formula>SEARCH("CHIUSO",$M77)&gt;0</formula>
    </cfRule>
    <cfRule type="expression" dxfId="3304" priority="2229">
      <formula>SEARCH("EMESSO",$M77)&gt;0</formula>
    </cfRule>
    <cfRule type="expression" dxfId="3303" priority="2230">
      <formula>SEARCH("RICHIESTO",$M77)&gt;0</formula>
    </cfRule>
    <cfRule type="expression" dxfId="3302" priority="2231">
      <formula>SEARCH("DA CHIUDERE",$M77)&gt;0</formula>
    </cfRule>
    <cfRule type="expression" dxfId="3301" priority="2232">
      <formula>SEARCH("INTERROTTO",$M77)&gt;0</formula>
    </cfRule>
  </conditionalFormatting>
  <conditionalFormatting sqref="E77">
    <cfRule type="expression" dxfId="3300" priority="2221">
      <formula>SEARCH("IN CORSO",$M77)&gt;0</formula>
    </cfRule>
    <cfRule type="expression" dxfId="3299" priority="2222">
      <formula>SEARCH("CHIUSO",$M77)&gt;0</formula>
    </cfRule>
    <cfRule type="expression" dxfId="3298" priority="2223">
      <formula>SEARCH("EMESSO",$M77)&gt;0</formula>
    </cfRule>
    <cfRule type="expression" dxfId="3297" priority="2224">
      <formula>SEARCH("RICHIESTO",$M77)&gt;0</formula>
    </cfRule>
    <cfRule type="expression" dxfId="3296" priority="2225">
      <formula>SEARCH("DA CHIUDERE",$M77)&gt;0</formula>
    </cfRule>
    <cfRule type="expression" dxfId="3295" priority="2226">
      <formula>SEARCH("INTERROTTO",$M77)&gt;0</formula>
    </cfRule>
  </conditionalFormatting>
  <conditionalFormatting sqref="G77">
    <cfRule type="expression" dxfId="3294" priority="2215">
      <formula>SEARCH("IN CORSO",$M77)&gt;0</formula>
    </cfRule>
    <cfRule type="expression" dxfId="3293" priority="2216">
      <formula>SEARCH("CHIUSO",$M77)&gt;0</formula>
    </cfRule>
    <cfRule type="expression" dxfId="3292" priority="2217">
      <formula>SEARCH("EMESSO",$M77)&gt;0</formula>
    </cfRule>
    <cfRule type="expression" dxfId="3291" priority="2218">
      <formula>SEARCH("RICHIESTO",$M77)&gt;0</formula>
    </cfRule>
    <cfRule type="expression" dxfId="3290" priority="2219">
      <formula>SEARCH("DA CHIUDERE",$M77)&gt;0</formula>
    </cfRule>
    <cfRule type="expression" dxfId="3289" priority="2220">
      <formula>SEARCH("INTERROTTO",$M77)&gt;0</formula>
    </cfRule>
  </conditionalFormatting>
  <conditionalFormatting sqref="F77">
    <cfRule type="expression" dxfId="3288" priority="2209">
      <formula>SEARCH("IN CORSO",$M77)&gt;0</formula>
    </cfRule>
    <cfRule type="expression" dxfId="3287" priority="2210">
      <formula>SEARCH("CHIUSO",$M77)&gt;0</formula>
    </cfRule>
    <cfRule type="expression" dxfId="3286" priority="2211">
      <formula>SEARCH("EMESSO",$M77)&gt;0</formula>
    </cfRule>
    <cfRule type="expression" dxfId="3285" priority="2212">
      <formula>SEARCH("RICHIESTO",$M77)&gt;0</formula>
    </cfRule>
    <cfRule type="expression" dxfId="3284" priority="2213">
      <formula>SEARCH("DA CHIUDERE",$M77)&gt;0</formula>
    </cfRule>
    <cfRule type="expression" dxfId="3283" priority="2214">
      <formula>SEARCH("INTERROTTO",$M77)&gt;0</formula>
    </cfRule>
  </conditionalFormatting>
  <conditionalFormatting sqref="M77">
    <cfRule type="expression" dxfId="3282" priority="2203">
      <formula>SEARCH("IN CORSO",$M77)&gt;0</formula>
    </cfRule>
    <cfRule type="expression" dxfId="3281" priority="2204">
      <formula>SEARCH("CHIUSO",$M77)&gt;0</formula>
    </cfRule>
    <cfRule type="expression" dxfId="3280" priority="2205">
      <formula>SEARCH("EMESSO",$M77)&gt;0</formula>
    </cfRule>
    <cfRule type="expression" dxfId="3279" priority="2206">
      <formula>SEARCH("RICHIESTO",$M77)&gt;0</formula>
    </cfRule>
    <cfRule type="expression" dxfId="3278" priority="2207">
      <formula>SEARCH("DA CHIUDERE",$M77)&gt;0</formula>
    </cfRule>
    <cfRule type="expression" dxfId="3277" priority="2208">
      <formula>SEARCH("INTERROTTO",$M77)&gt;0</formula>
    </cfRule>
  </conditionalFormatting>
  <conditionalFormatting sqref="N76:S76">
    <cfRule type="expression" dxfId="3276" priority="2197">
      <formula>SEARCH("IN CORSO",$M76)&gt;0</formula>
    </cfRule>
    <cfRule type="expression" dxfId="3275" priority="2198">
      <formula>SEARCH("CHIUSO",$M76)&gt;0</formula>
    </cfRule>
    <cfRule type="expression" dxfId="3274" priority="2199">
      <formula>SEARCH("EMESSO",$M76)&gt;0</formula>
    </cfRule>
    <cfRule type="expression" dxfId="3273" priority="2200">
      <formula>SEARCH("RICHIESTO",$M76)&gt;0</formula>
    </cfRule>
    <cfRule type="expression" dxfId="3272" priority="2201">
      <formula>SEARCH("DA CHIUDERE",$M76)&gt;0</formula>
    </cfRule>
    <cfRule type="expression" dxfId="3271" priority="2202">
      <formula>SEARCH("INTERROTTO",$M76)&gt;0</formula>
    </cfRule>
  </conditionalFormatting>
  <conditionalFormatting sqref="E76">
    <cfRule type="expression" dxfId="3270" priority="2191">
      <formula>SEARCH("IN CORSO",$M76)&gt;0</formula>
    </cfRule>
    <cfRule type="expression" dxfId="3269" priority="2192">
      <formula>SEARCH("CHIUSO",$M76)&gt;0</formula>
    </cfRule>
    <cfRule type="expression" dxfId="3268" priority="2193">
      <formula>SEARCH("EMESSO",$M76)&gt;0</formula>
    </cfRule>
    <cfRule type="expression" dxfId="3267" priority="2194">
      <formula>SEARCH("RICHIESTO",$M76)&gt;0</formula>
    </cfRule>
    <cfRule type="expression" dxfId="3266" priority="2195">
      <formula>SEARCH("DA CHIUDERE",$M76)&gt;0</formula>
    </cfRule>
    <cfRule type="expression" dxfId="3265" priority="2196">
      <formula>SEARCH("INTERROTTO",$M76)&gt;0</formula>
    </cfRule>
  </conditionalFormatting>
  <conditionalFormatting sqref="G76">
    <cfRule type="expression" dxfId="3264" priority="2185">
      <formula>SEARCH("IN CORSO",$M76)&gt;0</formula>
    </cfRule>
    <cfRule type="expression" dxfId="3263" priority="2186">
      <formula>SEARCH("CHIUSO",$M76)&gt;0</formula>
    </cfRule>
    <cfRule type="expression" dxfId="3262" priority="2187">
      <formula>SEARCH("EMESSO",$M76)&gt;0</formula>
    </cfRule>
    <cfRule type="expression" dxfId="3261" priority="2188">
      <formula>SEARCH("RICHIESTO",$M76)&gt;0</formula>
    </cfRule>
    <cfRule type="expression" dxfId="3260" priority="2189">
      <formula>SEARCH("DA CHIUDERE",$M76)&gt;0</formula>
    </cfRule>
    <cfRule type="expression" dxfId="3259" priority="2190">
      <formula>SEARCH("INTERROTTO",$M76)&gt;0</formula>
    </cfRule>
  </conditionalFormatting>
  <conditionalFormatting sqref="F76">
    <cfRule type="expression" dxfId="3258" priority="2179">
      <formula>SEARCH("IN CORSO",$M76)&gt;0</formula>
    </cfRule>
    <cfRule type="expression" dxfId="3257" priority="2180">
      <formula>SEARCH("CHIUSO",$M76)&gt;0</formula>
    </cfRule>
    <cfRule type="expression" dxfId="3256" priority="2181">
      <formula>SEARCH("EMESSO",$M76)&gt;0</formula>
    </cfRule>
    <cfRule type="expression" dxfId="3255" priority="2182">
      <formula>SEARCH("RICHIESTO",$M76)&gt;0</formula>
    </cfRule>
    <cfRule type="expression" dxfId="3254" priority="2183">
      <formula>SEARCH("DA CHIUDERE",$M76)&gt;0</formula>
    </cfRule>
    <cfRule type="expression" dxfId="3253" priority="2184">
      <formula>SEARCH("INTERROTTO",$M76)&gt;0</formula>
    </cfRule>
  </conditionalFormatting>
  <conditionalFormatting sqref="M76">
    <cfRule type="expression" dxfId="3252" priority="2173">
      <formula>SEARCH("IN CORSO",$M76)&gt;0</formula>
    </cfRule>
    <cfRule type="expression" dxfId="3251" priority="2174">
      <formula>SEARCH("CHIUSO",$M76)&gt;0</formula>
    </cfRule>
    <cfRule type="expression" dxfId="3250" priority="2175">
      <formula>SEARCH("EMESSO",$M76)&gt;0</formula>
    </cfRule>
    <cfRule type="expression" dxfId="3249" priority="2176">
      <formula>SEARCH("RICHIESTO",$M76)&gt;0</formula>
    </cfRule>
    <cfRule type="expression" dxfId="3248" priority="2177">
      <formula>SEARCH("DA CHIUDERE",$M76)&gt;0</formula>
    </cfRule>
    <cfRule type="expression" dxfId="3247" priority="2178">
      <formula>SEARCH("INTERROTTO",$M76)&gt;0</formula>
    </cfRule>
  </conditionalFormatting>
  <conditionalFormatting sqref="N75:S75">
    <cfRule type="expression" dxfId="3246" priority="2167">
      <formula>SEARCH("IN CORSO",$M75)&gt;0</formula>
    </cfRule>
    <cfRule type="expression" dxfId="3245" priority="2168">
      <formula>SEARCH("CHIUSO",$M75)&gt;0</formula>
    </cfRule>
    <cfRule type="expression" dxfId="3244" priority="2169">
      <formula>SEARCH("EMESSO",$M75)&gt;0</formula>
    </cfRule>
    <cfRule type="expression" dxfId="3243" priority="2170">
      <formula>SEARCH("RICHIESTO",$M75)&gt;0</formula>
    </cfRule>
    <cfRule type="expression" dxfId="3242" priority="2171">
      <formula>SEARCH("DA CHIUDERE",$M75)&gt;0</formula>
    </cfRule>
    <cfRule type="expression" dxfId="3241" priority="2172">
      <formula>SEARCH("INTERROTTO",$M75)&gt;0</formula>
    </cfRule>
  </conditionalFormatting>
  <conditionalFormatting sqref="E75">
    <cfRule type="expression" dxfId="3240" priority="2161">
      <formula>SEARCH("IN CORSO",$M75)&gt;0</formula>
    </cfRule>
    <cfRule type="expression" dxfId="3239" priority="2162">
      <formula>SEARCH("CHIUSO",$M75)&gt;0</formula>
    </cfRule>
    <cfRule type="expression" dxfId="3238" priority="2163">
      <formula>SEARCH("EMESSO",$M75)&gt;0</formula>
    </cfRule>
    <cfRule type="expression" dxfId="3237" priority="2164">
      <formula>SEARCH("RICHIESTO",$M75)&gt;0</formula>
    </cfRule>
    <cfRule type="expression" dxfId="3236" priority="2165">
      <formula>SEARCH("DA CHIUDERE",$M75)&gt;0</formula>
    </cfRule>
    <cfRule type="expression" dxfId="3235" priority="2166">
      <formula>SEARCH("INTERROTTO",$M75)&gt;0</formula>
    </cfRule>
  </conditionalFormatting>
  <conditionalFormatting sqref="G75">
    <cfRule type="expression" dxfId="3234" priority="2155">
      <formula>SEARCH("IN CORSO",$M75)&gt;0</formula>
    </cfRule>
    <cfRule type="expression" dxfId="3233" priority="2156">
      <formula>SEARCH("CHIUSO",$M75)&gt;0</formula>
    </cfRule>
    <cfRule type="expression" dxfId="3232" priority="2157">
      <formula>SEARCH("EMESSO",$M75)&gt;0</formula>
    </cfRule>
    <cfRule type="expression" dxfId="3231" priority="2158">
      <formula>SEARCH("RICHIESTO",$M75)&gt;0</formula>
    </cfRule>
    <cfRule type="expression" dxfId="3230" priority="2159">
      <formula>SEARCH("DA CHIUDERE",$M75)&gt;0</formula>
    </cfRule>
    <cfRule type="expression" dxfId="3229" priority="2160">
      <formula>SEARCH("INTERROTTO",$M75)&gt;0</formula>
    </cfRule>
  </conditionalFormatting>
  <conditionalFormatting sqref="F75">
    <cfRule type="expression" dxfId="3228" priority="2149">
      <formula>SEARCH("IN CORSO",$M75)&gt;0</formula>
    </cfRule>
    <cfRule type="expression" dxfId="3227" priority="2150">
      <formula>SEARCH("CHIUSO",$M75)&gt;0</formula>
    </cfRule>
    <cfRule type="expression" dxfId="3226" priority="2151">
      <formula>SEARCH("EMESSO",$M75)&gt;0</formula>
    </cfRule>
    <cfRule type="expression" dxfId="3225" priority="2152">
      <formula>SEARCH("RICHIESTO",$M75)&gt;0</formula>
    </cfRule>
    <cfRule type="expression" dxfId="3224" priority="2153">
      <formula>SEARCH("DA CHIUDERE",$M75)&gt;0</formula>
    </cfRule>
    <cfRule type="expression" dxfId="3223" priority="2154">
      <formula>SEARCH("INTERROTTO",$M75)&gt;0</formula>
    </cfRule>
  </conditionalFormatting>
  <conditionalFormatting sqref="M75">
    <cfRule type="expression" dxfId="3222" priority="2143">
      <formula>SEARCH("IN CORSO",$M75)&gt;0</formula>
    </cfRule>
    <cfRule type="expression" dxfId="3221" priority="2144">
      <formula>SEARCH("CHIUSO",$M75)&gt;0</formula>
    </cfRule>
    <cfRule type="expression" dxfId="3220" priority="2145">
      <formula>SEARCH("EMESSO",$M75)&gt;0</formula>
    </cfRule>
    <cfRule type="expression" dxfId="3219" priority="2146">
      <formula>SEARCH("RICHIESTO",$M75)&gt;0</formula>
    </cfRule>
    <cfRule type="expression" dxfId="3218" priority="2147">
      <formula>SEARCH("DA CHIUDERE",$M75)&gt;0</formula>
    </cfRule>
    <cfRule type="expression" dxfId="3217" priority="2148">
      <formula>SEARCH("INTERROTTO",$M75)&gt;0</formula>
    </cfRule>
  </conditionalFormatting>
  <conditionalFormatting sqref="N74:S74">
    <cfRule type="expression" dxfId="3216" priority="2137">
      <formula>SEARCH("IN CORSO",$M74)&gt;0</formula>
    </cfRule>
    <cfRule type="expression" dxfId="3215" priority="2138">
      <formula>SEARCH("CHIUSO",$M74)&gt;0</formula>
    </cfRule>
    <cfRule type="expression" dxfId="3214" priority="2139">
      <formula>SEARCH("EMESSO",$M74)&gt;0</formula>
    </cfRule>
    <cfRule type="expression" dxfId="3213" priority="2140">
      <formula>SEARCH("RICHIESTO",$M74)&gt;0</formula>
    </cfRule>
    <cfRule type="expression" dxfId="3212" priority="2141">
      <formula>SEARCH("DA CHIUDERE",$M74)&gt;0</formula>
    </cfRule>
    <cfRule type="expression" dxfId="3211" priority="2142">
      <formula>SEARCH("INTERROTTO",$M74)&gt;0</formula>
    </cfRule>
  </conditionalFormatting>
  <conditionalFormatting sqref="E74">
    <cfRule type="expression" dxfId="3210" priority="2131">
      <formula>SEARCH("IN CORSO",$M74)&gt;0</formula>
    </cfRule>
    <cfRule type="expression" dxfId="3209" priority="2132">
      <formula>SEARCH("CHIUSO",$M74)&gt;0</formula>
    </cfRule>
    <cfRule type="expression" dxfId="3208" priority="2133">
      <formula>SEARCH("EMESSO",$M74)&gt;0</formula>
    </cfRule>
    <cfRule type="expression" dxfId="3207" priority="2134">
      <formula>SEARCH("RICHIESTO",$M74)&gt;0</formula>
    </cfRule>
    <cfRule type="expression" dxfId="3206" priority="2135">
      <formula>SEARCH("DA CHIUDERE",$M74)&gt;0</formula>
    </cfRule>
    <cfRule type="expression" dxfId="3205" priority="2136">
      <formula>SEARCH("INTERROTTO",$M74)&gt;0</formula>
    </cfRule>
  </conditionalFormatting>
  <conditionalFormatting sqref="G74">
    <cfRule type="expression" dxfId="3204" priority="2125">
      <formula>SEARCH("IN CORSO",$M74)&gt;0</formula>
    </cfRule>
    <cfRule type="expression" dxfId="3203" priority="2126">
      <formula>SEARCH("CHIUSO",$M74)&gt;0</formula>
    </cfRule>
    <cfRule type="expression" dxfId="3202" priority="2127">
      <formula>SEARCH("EMESSO",$M74)&gt;0</formula>
    </cfRule>
    <cfRule type="expression" dxfId="3201" priority="2128">
      <formula>SEARCH("RICHIESTO",$M74)&gt;0</formula>
    </cfRule>
    <cfRule type="expression" dxfId="3200" priority="2129">
      <formula>SEARCH("DA CHIUDERE",$M74)&gt;0</formula>
    </cfRule>
    <cfRule type="expression" dxfId="3199" priority="2130">
      <formula>SEARCH("INTERROTTO",$M74)&gt;0</formula>
    </cfRule>
  </conditionalFormatting>
  <conditionalFormatting sqref="F74">
    <cfRule type="expression" dxfId="3198" priority="2119">
      <formula>SEARCH("IN CORSO",$M74)&gt;0</formula>
    </cfRule>
    <cfRule type="expression" dxfId="3197" priority="2120">
      <formula>SEARCH("CHIUSO",$M74)&gt;0</formula>
    </cfRule>
    <cfRule type="expression" dxfId="3196" priority="2121">
      <formula>SEARCH("EMESSO",$M74)&gt;0</formula>
    </cfRule>
    <cfRule type="expression" dxfId="3195" priority="2122">
      <formula>SEARCH("RICHIESTO",$M74)&gt;0</formula>
    </cfRule>
    <cfRule type="expression" dxfId="3194" priority="2123">
      <formula>SEARCH("DA CHIUDERE",$M74)&gt;0</formula>
    </cfRule>
    <cfRule type="expression" dxfId="3193" priority="2124">
      <formula>SEARCH("INTERROTTO",$M74)&gt;0</formula>
    </cfRule>
  </conditionalFormatting>
  <conditionalFormatting sqref="M74">
    <cfRule type="expression" dxfId="3192" priority="2113">
      <formula>SEARCH("IN CORSO",$M74)&gt;0</formula>
    </cfRule>
    <cfRule type="expression" dxfId="3191" priority="2114">
      <formula>SEARCH("CHIUSO",$M74)&gt;0</formula>
    </cfRule>
    <cfRule type="expression" dxfId="3190" priority="2115">
      <formula>SEARCH("EMESSO",$M74)&gt;0</formula>
    </cfRule>
    <cfRule type="expression" dxfId="3189" priority="2116">
      <formula>SEARCH("RICHIESTO",$M74)&gt;0</formula>
    </cfRule>
    <cfRule type="expression" dxfId="3188" priority="2117">
      <formula>SEARCH("DA CHIUDERE",$M74)&gt;0</formula>
    </cfRule>
    <cfRule type="expression" dxfId="3187" priority="2118">
      <formula>SEARCH("INTERROTTO",$M74)&gt;0</formula>
    </cfRule>
  </conditionalFormatting>
  <conditionalFormatting sqref="N73:S73">
    <cfRule type="expression" dxfId="3186" priority="2107">
      <formula>SEARCH("IN CORSO",$M73)&gt;0</formula>
    </cfRule>
    <cfRule type="expression" dxfId="3185" priority="2108">
      <formula>SEARCH("CHIUSO",$M73)&gt;0</formula>
    </cfRule>
    <cfRule type="expression" dxfId="3184" priority="2109">
      <formula>SEARCH("EMESSO",$M73)&gt;0</formula>
    </cfRule>
    <cfRule type="expression" dxfId="3183" priority="2110">
      <formula>SEARCH("RICHIESTO",$M73)&gt;0</formula>
    </cfRule>
    <cfRule type="expression" dxfId="3182" priority="2111">
      <formula>SEARCH("DA CHIUDERE",$M73)&gt;0</formula>
    </cfRule>
    <cfRule type="expression" dxfId="3181" priority="2112">
      <formula>SEARCH("INTERROTTO",$M73)&gt;0</formula>
    </cfRule>
  </conditionalFormatting>
  <conditionalFormatting sqref="E73">
    <cfRule type="expression" dxfId="3180" priority="2101">
      <formula>SEARCH("IN CORSO",$M73)&gt;0</formula>
    </cfRule>
    <cfRule type="expression" dxfId="3179" priority="2102">
      <formula>SEARCH("CHIUSO",$M73)&gt;0</formula>
    </cfRule>
    <cfRule type="expression" dxfId="3178" priority="2103">
      <formula>SEARCH("EMESSO",$M73)&gt;0</formula>
    </cfRule>
    <cfRule type="expression" dxfId="3177" priority="2104">
      <formula>SEARCH("RICHIESTO",$M73)&gt;0</formula>
    </cfRule>
    <cfRule type="expression" dxfId="3176" priority="2105">
      <formula>SEARCH("DA CHIUDERE",$M73)&gt;0</formula>
    </cfRule>
    <cfRule type="expression" dxfId="3175" priority="2106">
      <formula>SEARCH("INTERROTTO",$M73)&gt;0</formula>
    </cfRule>
  </conditionalFormatting>
  <conditionalFormatting sqref="G73">
    <cfRule type="expression" dxfId="3174" priority="2095">
      <formula>SEARCH("IN CORSO",$M73)&gt;0</formula>
    </cfRule>
    <cfRule type="expression" dxfId="3173" priority="2096">
      <formula>SEARCH("CHIUSO",$M73)&gt;0</formula>
    </cfRule>
    <cfRule type="expression" dxfId="3172" priority="2097">
      <formula>SEARCH("EMESSO",$M73)&gt;0</formula>
    </cfRule>
    <cfRule type="expression" dxfId="3171" priority="2098">
      <formula>SEARCH("RICHIESTO",$M73)&gt;0</formula>
    </cfRule>
    <cfRule type="expression" dxfId="3170" priority="2099">
      <formula>SEARCH("DA CHIUDERE",$M73)&gt;0</formula>
    </cfRule>
    <cfRule type="expression" dxfId="3169" priority="2100">
      <formula>SEARCH("INTERROTTO",$M73)&gt;0</formula>
    </cfRule>
  </conditionalFormatting>
  <conditionalFormatting sqref="F73">
    <cfRule type="expression" dxfId="3168" priority="2089">
      <formula>SEARCH("IN CORSO",$M73)&gt;0</formula>
    </cfRule>
    <cfRule type="expression" dxfId="3167" priority="2090">
      <formula>SEARCH("CHIUSO",$M73)&gt;0</formula>
    </cfRule>
    <cfRule type="expression" dxfId="3166" priority="2091">
      <formula>SEARCH("EMESSO",$M73)&gt;0</formula>
    </cfRule>
    <cfRule type="expression" dxfId="3165" priority="2092">
      <formula>SEARCH("RICHIESTO",$M73)&gt;0</formula>
    </cfRule>
    <cfRule type="expression" dxfId="3164" priority="2093">
      <formula>SEARCH("DA CHIUDERE",$M73)&gt;0</formula>
    </cfRule>
    <cfRule type="expression" dxfId="3163" priority="2094">
      <formula>SEARCH("INTERROTTO",$M73)&gt;0</formula>
    </cfRule>
  </conditionalFormatting>
  <conditionalFormatting sqref="M73">
    <cfRule type="expression" dxfId="3162" priority="2083">
      <formula>SEARCH("IN CORSO",$M73)&gt;0</formula>
    </cfRule>
    <cfRule type="expression" dxfId="3161" priority="2084">
      <formula>SEARCH("CHIUSO",$M73)&gt;0</formula>
    </cfRule>
    <cfRule type="expression" dxfId="3160" priority="2085">
      <formula>SEARCH("EMESSO",$M73)&gt;0</formula>
    </cfRule>
    <cfRule type="expression" dxfId="3159" priority="2086">
      <formula>SEARCH("RICHIESTO",$M73)&gt;0</formula>
    </cfRule>
    <cfRule type="expression" dxfId="3158" priority="2087">
      <formula>SEARCH("DA CHIUDERE",$M73)&gt;0</formula>
    </cfRule>
    <cfRule type="expression" dxfId="3157" priority="2088">
      <formula>SEARCH("INTERROTTO",$M73)&gt;0</formula>
    </cfRule>
  </conditionalFormatting>
  <conditionalFormatting sqref="N72:S72">
    <cfRule type="expression" dxfId="3156" priority="2077">
      <formula>SEARCH("IN CORSO",$M72)&gt;0</formula>
    </cfRule>
    <cfRule type="expression" dxfId="3155" priority="2078">
      <formula>SEARCH("CHIUSO",$M72)&gt;0</formula>
    </cfRule>
    <cfRule type="expression" dxfId="3154" priority="2079">
      <formula>SEARCH("EMESSO",$M72)&gt;0</formula>
    </cfRule>
    <cfRule type="expression" dxfId="3153" priority="2080">
      <formula>SEARCH("RICHIESTO",$M72)&gt;0</formula>
    </cfRule>
    <cfRule type="expression" dxfId="3152" priority="2081">
      <formula>SEARCH("DA CHIUDERE",$M72)&gt;0</formula>
    </cfRule>
    <cfRule type="expression" dxfId="3151" priority="2082">
      <formula>SEARCH("INTERROTTO",$M72)&gt;0</formula>
    </cfRule>
  </conditionalFormatting>
  <conditionalFormatting sqref="E72">
    <cfRule type="expression" dxfId="3150" priority="2071">
      <formula>SEARCH("IN CORSO",$M72)&gt;0</formula>
    </cfRule>
    <cfRule type="expression" dxfId="3149" priority="2072">
      <formula>SEARCH("CHIUSO",$M72)&gt;0</formula>
    </cfRule>
    <cfRule type="expression" dxfId="3148" priority="2073">
      <formula>SEARCH("EMESSO",$M72)&gt;0</formula>
    </cfRule>
    <cfRule type="expression" dxfId="3147" priority="2074">
      <formula>SEARCH("RICHIESTO",$M72)&gt;0</formula>
    </cfRule>
    <cfRule type="expression" dxfId="3146" priority="2075">
      <formula>SEARCH("DA CHIUDERE",$M72)&gt;0</formula>
    </cfRule>
    <cfRule type="expression" dxfId="3145" priority="2076">
      <formula>SEARCH("INTERROTTO",$M72)&gt;0</formula>
    </cfRule>
  </conditionalFormatting>
  <conditionalFormatting sqref="G72">
    <cfRule type="expression" dxfId="3144" priority="2065">
      <formula>SEARCH("IN CORSO",$M72)&gt;0</formula>
    </cfRule>
    <cfRule type="expression" dxfId="3143" priority="2066">
      <formula>SEARCH("CHIUSO",$M72)&gt;0</formula>
    </cfRule>
    <cfRule type="expression" dxfId="3142" priority="2067">
      <formula>SEARCH("EMESSO",$M72)&gt;0</formula>
    </cfRule>
    <cfRule type="expression" dxfId="3141" priority="2068">
      <formula>SEARCH("RICHIESTO",$M72)&gt;0</formula>
    </cfRule>
    <cfRule type="expression" dxfId="3140" priority="2069">
      <formula>SEARCH("DA CHIUDERE",$M72)&gt;0</formula>
    </cfRule>
    <cfRule type="expression" dxfId="3139" priority="2070">
      <formula>SEARCH("INTERROTTO",$M72)&gt;0</formula>
    </cfRule>
  </conditionalFormatting>
  <conditionalFormatting sqref="F72">
    <cfRule type="expression" dxfId="3138" priority="2059">
      <formula>SEARCH("IN CORSO",$M72)&gt;0</formula>
    </cfRule>
    <cfRule type="expression" dxfId="3137" priority="2060">
      <formula>SEARCH("CHIUSO",$M72)&gt;0</formula>
    </cfRule>
    <cfRule type="expression" dxfId="3136" priority="2061">
      <formula>SEARCH("EMESSO",$M72)&gt;0</formula>
    </cfRule>
    <cfRule type="expression" dxfId="3135" priority="2062">
      <formula>SEARCH("RICHIESTO",$M72)&gt;0</formula>
    </cfRule>
    <cfRule type="expression" dxfId="3134" priority="2063">
      <formula>SEARCH("DA CHIUDERE",$M72)&gt;0</formula>
    </cfRule>
    <cfRule type="expression" dxfId="3133" priority="2064">
      <formula>SEARCH("INTERROTTO",$M72)&gt;0</formula>
    </cfRule>
  </conditionalFormatting>
  <conditionalFormatting sqref="M72">
    <cfRule type="expression" dxfId="3132" priority="2053">
      <formula>SEARCH("IN CORSO",$M72)&gt;0</formula>
    </cfRule>
    <cfRule type="expression" dxfId="3131" priority="2054">
      <formula>SEARCH("CHIUSO",$M72)&gt;0</formula>
    </cfRule>
    <cfRule type="expression" dxfId="3130" priority="2055">
      <formula>SEARCH("EMESSO",$M72)&gt;0</formula>
    </cfRule>
    <cfRule type="expression" dxfId="3129" priority="2056">
      <formula>SEARCH("RICHIESTO",$M72)&gt;0</formula>
    </cfRule>
    <cfRule type="expression" dxfId="3128" priority="2057">
      <formula>SEARCH("DA CHIUDERE",$M72)&gt;0</formula>
    </cfRule>
    <cfRule type="expression" dxfId="3127" priority="2058">
      <formula>SEARCH("INTERROTTO",$M72)&gt;0</formula>
    </cfRule>
  </conditionalFormatting>
  <conditionalFormatting sqref="N71:S71">
    <cfRule type="expression" dxfId="3126" priority="2047">
      <formula>SEARCH("IN CORSO",$M71)&gt;0</formula>
    </cfRule>
    <cfRule type="expression" dxfId="3125" priority="2048">
      <formula>SEARCH("CHIUSO",$M71)&gt;0</formula>
    </cfRule>
    <cfRule type="expression" dxfId="3124" priority="2049">
      <formula>SEARCH("EMESSO",$M71)&gt;0</formula>
    </cfRule>
    <cfRule type="expression" dxfId="3123" priority="2050">
      <formula>SEARCH("RICHIESTO",$M71)&gt;0</formula>
    </cfRule>
    <cfRule type="expression" dxfId="3122" priority="2051">
      <formula>SEARCH("DA CHIUDERE",$M71)&gt;0</formula>
    </cfRule>
    <cfRule type="expression" dxfId="3121" priority="2052">
      <formula>SEARCH("INTERROTTO",$M71)&gt;0</formula>
    </cfRule>
  </conditionalFormatting>
  <conditionalFormatting sqref="E71">
    <cfRule type="expression" dxfId="3120" priority="2041">
      <formula>SEARCH("IN CORSO",$M71)&gt;0</formula>
    </cfRule>
    <cfRule type="expression" dxfId="3119" priority="2042">
      <formula>SEARCH("CHIUSO",$M71)&gt;0</formula>
    </cfRule>
    <cfRule type="expression" dxfId="3118" priority="2043">
      <formula>SEARCH("EMESSO",$M71)&gt;0</formula>
    </cfRule>
    <cfRule type="expression" dxfId="3117" priority="2044">
      <formula>SEARCH("RICHIESTO",$M71)&gt;0</formula>
    </cfRule>
    <cfRule type="expression" dxfId="3116" priority="2045">
      <formula>SEARCH("DA CHIUDERE",$M71)&gt;0</formula>
    </cfRule>
    <cfRule type="expression" dxfId="3115" priority="2046">
      <formula>SEARCH("INTERROTTO",$M71)&gt;0</formula>
    </cfRule>
  </conditionalFormatting>
  <conditionalFormatting sqref="G71">
    <cfRule type="expression" dxfId="3114" priority="2035">
      <formula>SEARCH("IN CORSO",$M71)&gt;0</formula>
    </cfRule>
    <cfRule type="expression" dxfId="3113" priority="2036">
      <formula>SEARCH("CHIUSO",$M71)&gt;0</formula>
    </cfRule>
    <cfRule type="expression" dxfId="3112" priority="2037">
      <formula>SEARCH("EMESSO",$M71)&gt;0</formula>
    </cfRule>
    <cfRule type="expression" dxfId="3111" priority="2038">
      <formula>SEARCH("RICHIESTO",$M71)&gt;0</formula>
    </cfRule>
    <cfRule type="expression" dxfId="3110" priority="2039">
      <formula>SEARCH("DA CHIUDERE",$M71)&gt;0</formula>
    </cfRule>
    <cfRule type="expression" dxfId="3109" priority="2040">
      <formula>SEARCH("INTERROTTO",$M71)&gt;0</formula>
    </cfRule>
  </conditionalFormatting>
  <conditionalFormatting sqref="F71">
    <cfRule type="expression" dxfId="3108" priority="2029">
      <formula>SEARCH("IN CORSO",$M71)&gt;0</formula>
    </cfRule>
    <cfRule type="expression" dxfId="3107" priority="2030">
      <formula>SEARCH("CHIUSO",$M71)&gt;0</formula>
    </cfRule>
    <cfRule type="expression" dxfId="3106" priority="2031">
      <formula>SEARCH("EMESSO",$M71)&gt;0</formula>
    </cfRule>
    <cfRule type="expression" dxfId="3105" priority="2032">
      <formula>SEARCH("RICHIESTO",$M71)&gt;0</formula>
    </cfRule>
    <cfRule type="expression" dxfId="3104" priority="2033">
      <formula>SEARCH("DA CHIUDERE",$M71)&gt;0</formula>
    </cfRule>
    <cfRule type="expression" dxfId="3103" priority="2034">
      <formula>SEARCH("INTERROTTO",$M71)&gt;0</formula>
    </cfRule>
  </conditionalFormatting>
  <conditionalFormatting sqref="M71">
    <cfRule type="expression" dxfId="3102" priority="2023">
      <formula>SEARCH("IN CORSO",$M71)&gt;0</formula>
    </cfRule>
    <cfRule type="expression" dxfId="3101" priority="2024">
      <formula>SEARCH("CHIUSO",$M71)&gt;0</formula>
    </cfRule>
    <cfRule type="expression" dxfId="3100" priority="2025">
      <formula>SEARCH("EMESSO",$M71)&gt;0</formula>
    </cfRule>
    <cfRule type="expression" dxfId="3099" priority="2026">
      <formula>SEARCH("RICHIESTO",$M71)&gt;0</formula>
    </cfRule>
    <cfRule type="expression" dxfId="3098" priority="2027">
      <formula>SEARCH("DA CHIUDERE",$M71)&gt;0</formula>
    </cfRule>
    <cfRule type="expression" dxfId="3097" priority="2028">
      <formula>SEARCH("INTERROTTO",$M71)&gt;0</formula>
    </cfRule>
  </conditionalFormatting>
  <conditionalFormatting sqref="N70:S70">
    <cfRule type="expression" dxfId="3096" priority="2017">
      <formula>SEARCH("IN CORSO",$M70)&gt;0</formula>
    </cfRule>
    <cfRule type="expression" dxfId="3095" priority="2018">
      <formula>SEARCH("CHIUSO",$M70)&gt;0</formula>
    </cfRule>
    <cfRule type="expression" dxfId="3094" priority="2019">
      <formula>SEARCH("EMESSO",$M70)&gt;0</formula>
    </cfRule>
    <cfRule type="expression" dxfId="3093" priority="2020">
      <formula>SEARCH("RICHIESTO",$M70)&gt;0</formula>
    </cfRule>
    <cfRule type="expression" dxfId="3092" priority="2021">
      <formula>SEARCH("DA CHIUDERE",$M70)&gt;0</formula>
    </cfRule>
    <cfRule type="expression" dxfId="3091" priority="2022">
      <formula>SEARCH("INTERROTTO",$M70)&gt;0</formula>
    </cfRule>
  </conditionalFormatting>
  <conditionalFormatting sqref="E70">
    <cfRule type="expression" dxfId="3090" priority="2011">
      <formula>SEARCH("IN CORSO",$M70)&gt;0</formula>
    </cfRule>
    <cfRule type="expression" dxfId="3089" priority="2012">
      <formula>SEARCH("CHIUSO",$M70)&gt;0</formula>
    </cfRule>
    <cfRule type="expression" dxfId="3088" priority="2013">
      <formula>SEARCH("EMESSO",$M70)&gt;0</formula>
    </cfRule>
    <cfRule type="expression" dxfId="3087" priority="2014">
      <formula>SEARCH("RICHIESTO",$M70)&gt;0</formula>
    </cfRule>
    <cfRule type="expression" dxfId="3086" priority="2015">
      <formula>SEARCH("DA CHIUDERE",$M70)&gt;0</formula>
    </cfRule>
    <cfRule type="expression" dxfId="3085" priority="2016">
      <formula>SEARCH("INTERROTTO",$M70)&gt;0</formula>
    </cfRule>
  </conditionalFormatting>
  <conditionalFormatting sqref="G70">
    <cfRule type="expression" dxfId="3084" priority="2005">
      <formula>SEARCH("IN CORSO",$M70)&gt;0</formula>
    </cfRule>
    <cfRule type="expression" dxfId="3083" priority="2006">
      <formula>SEARCH("CHIUSO",$M70)&gt;0</formula>
    </cfRule>
    <cfRule type="expression" dxfId="3082" priority="2007">
      <formula>SEARCH("EMESSO",$M70)&gt;0</formula>
    </cfRule>
    <cfRule type="expression" dxfId="3081" priority="2008">
      <formula>SEARCH("RICHIESTO",$M70)&gt;0</formula>
    </cfRule>
    <cfRule type="expression" dxfId="3080" priority="2009">
      <formula>SEARCH("DA CHIUDERE",$M70)&gt;0</formula>
    </cfRule>
    <cfRule type="expression" dxfId="3079" priority="2010">
      <formula>SEARCH("INTERROTTO",$M70)&gt;0</formula>
    </cfRule>
  </conditionalFormatting>
  <conditionalFormatting sqref="F70">
    <cfRule type="expression" dxfId="3078" priority="1999">
      <formula>SEARCH("IN CORSO",$M70)&gt;0</formula>
    </cfRule>
    <cfRule type="expression" dxfId="3077" priority="2000">
      <formula>SEARCH("CHIUSO",$M70)&gt;0</formula>
    </cfRule>
    <cfRule type="expression" dxfId="3076" priority="2001">
      <formula>SEARCH("EMESSO",$M70)&gt;0</formula>
    </cfRule>
    <cfRule type="expression" dxfId="3075" priority="2002">
      <formula>SEARCH("RICHIESTO",$M70)&gt;0</formula>
    </cfRule>
    <cfRule type="expression" dxfId="3074" priority="2003">
      <formula>SEARCH("DA CHIUDERE",$M70)&gt;0</formula>
    </cfRule>
    <cfRule type="expression" dxfId="3073" priority="2004">
      <formula>SEARCH("INTERROTTO",$M70)&gt;0</formula>
    </cfRule>
  </conditionalFormatting>
  <conditionalFormatting sqref="M70">
    <cfRule type="expression" dxfId="3072" priority="1993">
      <formula>SEARCH("IN CORSO",$M70)&gt;0</formula>
    </cfRule>
    <cfRule type="expression" dxfId="3071" priority="1994">
      <formula>SEARCH("CHIUSO",$M70)&gt;0</formula>
    </cfRule>
    <cfRule type="expression" dxfId="3070" priority="1995">
      <formula>SEARCH("EMESSO",$M70)&gt;0</formula>
    </cfRule>
    <cfRule type="expression" dxfId="3069" priority="1996">
      <formula>SEARCH("RICHIESTO",$M70)&gt;0</formula>
    </cfRule>
    <cfRule type="expression" dxfId="3068" priority="1997">
      <formula>SEARCH("DA CHIUDERE",$M70)&gt;0</formula>
    </cfRule>
    <cfRule type="expression" dxfId="3067" priority="1998">
      <formula>SEARCH("INTERROTTO",$M70)&gt;0</formula>
    </cfRule>
  </conditionalFormatting>
  <conditionalFormatting sqref="N69:S69">
    <cfRule type="expression" dxfId="3066" priority="1987">
      <formula>SEARCH("IN CORSO",$M69)&gt;0</formula>
    </cfRule>
    <cfRule type="expression" dxfId="3065" priority="1988">
      <formula>SEARCH("CHIUSO",$M69)&gt;0</formula>
    </cfRule>
    <cfRule type="expression" dxfId="3064" priority="1989">
      <formula>SEARCH("EMESSO",$M69)&gt;0</formula>
    </cfRule>
    <cfRule type="expression" dxfId="3063" priority="1990">
      <formula>SEARCH("RICHIESTO",$M69)&gt;0</formula>
    </cfRule>
    <cfRule type="expression" dxfId="3062" priority="1991">
      <formula>SEARCH("DA CHIUDERE",$M69)&gt;0</formula>
    </cfRule>
    <cfRule type="expression" dxfId="3061" priority="1992">
      <formula>SEARCH("INTERROTTO",$M69)&gt;0</formula>
    </cfRule>
  </conditionalFormatting>
  <conditionalFormatting sqref="E69">
    <cfRule type="expression" dxfId="3060" priority="1981">
      <formula>SEARCH("IN CORSO",$M69)&gt;0</formula>
    </cfRule>
    <cfRule type="expression" dxfId="3059" priority="1982">
      <formula>SEARCH("CHIUSO",$M69)&gt;0</formula>
    </cfRule>
    <cfRule type="expression" dxfId="3058" priority="1983">
      <formula>SEARCH("EMESSO",$M69)&gt;0</formula>
    </cfRule>
    <cfRule type="expression" dxfId="3057" priority="1984">
      <formula>SEARCH("RICHIESTO",$M69)&gt;0</formula>
    </cfRule>
    <cfRule type="expression" dxfId="3056" priority="1985">
      <formula>SEARCH("DA CHIUDERE",$M69)&gt;0</formula>
    </cfRule>
    <cfRule type="expression" dxfId="3055" priority="1986">
      <formula>SEARCH("INTERROTTO",$M69)&gt;0</formula>
    </cfRule>
  </conditionalFormatting>
  <conditionalFormatting sqref="G69">
    <cfRule type="expression" dxfId="3054" priority="1975">
      <formula>SEARCH("IN CORSO",$M69)&gt;0</formula>
    </cfRule>
    <cfRule type="expression" dxfId="3053" priority="1976">
      <formula>SEARCH("CHIUSO",$M69)&gt;0</formula>
    </cfRule>
    <cfRule type="expression" dxfId="3052" priority="1977">
      <formula>SEARCH("EMESSO",$M69)&gt;0</formula>
    </cfRule>
    <cfRule type="expression" dxfId="3051" priority="1978">
      <formula>SEARCH("RICHIESTO",$M69)&gt;0</formula>
    </cfRule>
    <cfRule type="expression" dxfId="3050" priority="1979">
      <formula>SEARCH("DA CHIUDERE",$M69)&gt;0</formula>
    </cfRule>
    <cfRule type="expression" dxfId="3049" priority="1980">
      <formula>SEARCH("INTERROTTO",$M69)&gt;0</formula>
    </cfRule>
  </conditionalFormatting>
  <conditionalFormatting sqref="F69">
    <cfRule type="expression" dxfId="3048" priority="1969">
      <formula>SEARCH("IN CORSO",$M69)&gt;0</formula>
    </cfRule>
    <cfRule type="expression" dxfId="3047" priority="1970">
      <formula>SEARCH("CHIUSO",$M69)&gt;0</formula>
    </cfRule>
    <cfRule type="expression" dxfId="3046" priority="1971">
      <formula>SEARCH("EMESSO",$M69)&gt;0</formula>
    </cfRule>
    <cfRule type="expression" dxfId="3045" priority="1972">
      <formula>SEARCH("RICHIESTO",$M69)&gt;0</formula>
    </cfRule>
    <cfRule type="expression" dxfId="3044" priority="1973">
      <formula>SEARCH("DA CHIUDERE",$M69)&gt;0</formula>
    </cfRule>
    <cfRule type="expression" dxfId="3043" priority="1974">
      <formula>SEARCH("INTERROTTO",$M69)&gt;0</formula>
    </cfRule>
  </conditionalFormatting>
  <conditionalFormatting sqref="M69">
    <cfRule type="expression" dxfId="3042" priority="1963">
      <formula>SEARCH("IN CORSO",$M69)&gt;0</formula>
    </cfRule>
    <cfRule type="expression" dxfId="3041" priority="1964">
      <formula>SEARCH("CHIUSO",$M69)&gt;0</formula>
    </cfRule>
    <cfRule type="expression" dxfId="3040" priority="1965">
      <formula>SEARCH("EMESSO",$M69)&gt;0</formula>
    </cfRule>
    <cfRule type="expression" dxfId="3039" priority="1966">
      <formula>SEARCH("RICHIESTO",$M69)&gt;0</formula>
    </cfRule>
    <cfRule type="expression" dxfId="3038" priority="1967">
      <formula>SEARCH("DA CHIUDERE",$M69)&gt;0</formula>
    </cfRule>
    <cfRule type="expression" dxfId="3037" priority="1968">
      <formula>SEARCH("INTERROTTO",$M69)&gt;0</formula>
    </cfRule>
  </conditionalFormatting>
  <conditionalFormatting sqref="N68:S68">
    <cfRule type="expression" dxfId="3036" priority="1957">
      <formula>SEARCH("IN CORSO",$M68)&gt;0</formula>
    </cfRule>
    <cfRule type="expression" dxfId="3035" priority="1958">
      <formula>SEARCH("CHIUSO",$M68)&gt;0</formula>
    </cfRule>
    <cfRule type="expression" dxfId="3034" priority="1959">
      <formula>SEARCH("EMESSO",$M68)&gt;0</formula>
    </cfRule>
    <cfRule type="expression" dxfId="3033" priority="1960">
      <formula>SEARCH("RICHIESTO",$M68)&gt;0</formula>
    </cfRule>
    <cfRule type="expression" dxfId="3032" priority="1961">
      <formula>SEARCH("DA CHIUDERE",$M68)&gt;0</formula>
    </cfRule>
    <cfRule type="expression" dxfId="3031" priority="1962">
      <formula>SEARCH("INTERROTTO",$M68)&gt;0</formula>
    </cfRule>
  </conditionalFormatting>
  <conditionalFormatting sqref="E68">
    <cfRule type="expression" dxfId="3030" priority="1951">
      <formula>SEARCH("IN CORSO",$M68)&gt;0</formula>
    </cfRule>
    <cfRule type="expression" dxfId="3029" priority="1952">
      <formula>SEARCH("CHIUSO",$M68)&gt;0</formula>
    </cfRule>
    <cfRule type="expression" dxfId="3028" priority="1953">
      <formula>SEARCH("EMESSO",$M68)&gt;0</formula>
    </cfRule>
    <cfRule type="expression" dxfId="3027" priority="1954">
      <formula>SEARCH("RICHIESTO",$M68)&gt;0</formula>
    </cfRule>
    <cfRule type="expression" dxfId="3026" priority="1955">
      <formula>SEARCH("DA CHIUDERE",$M68)&gt;0</formula>
    </cfRule>
    <cfRule type="expression" dxfId="3025" priority="1956">
      <formula>SEARCH("INTERROTTO",$M68)&gt;0</formula>
    </cfRule>
  </conditionalFormatting>
  <conditionalFormatting sqref="G68">
    <cfRule type="expression" dxfId="3024" priority="1945">
      <formula>SEARCH("IN CORSO",$M68)&gt;0</formula>
    </cfRule>
    <cfRule type="expression" dxfId="3023" priority="1946">
      <formula>SEARCH("CHIUSO",$M68)&gt;0</formula>
    </cfRule>
    <cfRule type="expression" dxfId="3022" priority="1947">
      <formula>SEARCH("EMESSO",$M68)&gt;0</formula>
    </cfRule>
    <cfRule type="expression" dxfId="3021" priority="1948">
      <formula>SEARCH("RICHIESTO",$M68)&gt;0</formula>
    </cfRule>
    <cfRule type="expression" dxfId="3020" priority="1949">
      <formula>SEARCH("DA CHIUDERE",$M68)&gt;0</formula>
    </cfRule>
    <cfRule type="expression" dxfId="3019" priority="1950">
      <formula>SEARCH("INTERROTTO",$M68)&gt;0</formula>
    </cfRule>
  </conditionalFormatting>
  <conditionalFormatting sqref="F68">
    <cfRule type="expression" dxfId="3018" priority="1939">
      <formula>SEARCH("IN CORSO",$M68)&gt;0</formula>
    </cfRule>
    <cfRule type="expression" dxfId="3017" priority="1940">
      <formula>SEARCH("CHIUSO",$M68)&gt;0</formula>
    </cfRule>
    <cfRule type="expression" dxfId="3016" priority="1941">
      <formula>SEARCH("EMESSO",$M68)&gt;0</formula>
    </cfRule>
    <cfRule type="expression" dxfId="3015" priority="1942">
      <formula>SEARCH("RICHIESTO",$M68)&gt;0</formula>
    </cfRule>
    <cfRule type="expression" dxfId="3014" priority="1943">
      <formula>SEARCH("DA CHIUDERE",$M68)&gt;0</formula>
    </cfRule>
    <cfRule type="expression" dxfId="3013" priority="1944">
      <formula>SEARCH("INTERROTTO",$M68)&gt;0</formula>
    </cfRule>
  </conditionalFormatting>
  <conditionalFormatting sqref="M68">
    <cfRule type="expression" dxfId="3012" priority="1933">
      <formula>SEARCH("IN CORSO",$M68)&gt;0</formula>
    </cfRule>
    <cfRule type="expression" dxfId="3011" priority="1934">
      <formula>SEARCH("CHIUSO",$M68)&gt;0</formula>
    </cfRule>
    <cfRule type="expression" dxfId="3010" priority="1935">
      <formula>SEARCH("EMESSO",$M68)&gt;0</formula>
    </cfRule>
    <cfRule type="expression" dxfId="3009" priority="1936">
      <formula>SEARCH("RICHIESTO",$M68)&gt;0</formula>
    </cfRule>
    <cfRule type="expression" dxfId="3008" priority="1937">
      <formula>SEARCH("DA CHIUDERE",$M68)&gt;0</formula>
    </cfRule>
    <cfRule type="expression" dxfId="3007" priority="1938">
      <formula>SEARCH("INTERROTTO",$M68)&gt;0</formula>
    </cfRule>
  </conditionalFormatting>
  <conditionalFormatting sqref="N67:S67">
    <cfRule type="expression" dxfId="3006" priority="1927">
      <formula>SEARCH("IN CORSO",$M67)&gt;0</formula>
    </cfRule>
    <cfRule type="expression" dxfId="3005" priority="1928">
      <formula>SEARCH("CHIUSO",$M67)&gt;0</formula>
    </cfRule>
    <cfRule type="expression" dxfId="3004" priority="1929">
      <formula>SEARCH("EMESSO",$M67)&gt;0</formula>
    </cfRule>
    <cfRule type="expression" dxfId="3003" priority="1930">
      <formula>SEARCH("RICHIESTO",$M67)&gt;0</formula>
    </cfRule>
    <cfRule type="expression" dxfId="3002" priority="1931">
      <formula>SEARCH("DA CHIUDERE",$M67)&gt;0</formula>
    </cfRule>
    <cfRule type="expression" dxfId="3001" priority="1932">
      <formula>SEARCH("INTERROTTO",$M67)&gt;0</formula>
    </cfRule>
  </conditionalFormatting>
  <conditionalFormatting sqref="E67">
    <cfRule type="expression" dxfId="3000" priority="1921">
      <formula>SEARCH("IN CORSO",$M67)&gt;0</formula>
    </cfRule>
    <cfRule type="expression" dxfId="2999" priority="1922">
      <formula>SEARCH("CHIUSO",$M67)&gt;0</formula>
    </cfRule>
    <cfRule type="expression" dxfId="2998" priority="1923">
      <formula>SEARCH("EMESSO",$M67)&gt;0</formula>
    </cfRule>
    <cfRule type="expression" dxfId="2997" priority="1924">
      <formula>SEARCH("RICHIESTO",$M67)&gt;0</formula>
    </cfRule>
    <cfRule type="expression" dxfId="2996" priority="1925">
      <formula>SEARCH("DA CHIUDERE",$M67)&gt;0</formula>
    </cfRule>
    <cfRule type="expression" dxfId="2995" priority="1926">
      <formula>SEARCH("INTERROTTO",$M67)&gt;0</formula>
    </cfRule>
  </conditionalFormatting>
  <conditionalFormatting sqref="G67">
    <cfRule type="expression" dxfId="2994" priority="1915">
      <formula>SEARCH("IN CORSO",$M67)&gt;0</formula>
    </cfRule>
    <cfRule type="expression" dxfId="2993" priority="1916">
      <formula>SEARCH("CHIUSO",$M67)&gt;0</formula>
    </cfRule>
    <cfRule type="expression" dxfId="2992" priority="1917">
      <formula>SEARCH("EMESSO",$M67)&gt;0</formula>
    </cfRule>
    <cfRule type="expression" dxfId="2991" priority="1918">
      <formula>SEARCH("RICHIESTO",$M67)&gt;0</formula>
    </cfRule>
    <cfRule type="expression" dxfId="2990" priority="1919">
      <formula>SEARCH("DA CHIUDERE",$M67)&gt;0</formula>
    </cfRule>
    <cfRule type="expression" dxfId="2989" priority="1920">
      <formula>SEARCH("INTERROTTO",$M67)&gt;0</formula>
    </cfRule>
  </conditionalFormatting>
  <conditionalFormatting sqref="F67">
    <cfRule type="expression" dxfId="2988" priority="1909">
      <formula>SEARCH("IN CORSO",$M67)&gt;0</formula>
    </cfRule>
    <cfRule type="expression" dxfId="2987" priority="1910">
      <formula>SEARCH("CHIUSO",$M67)&gt;0</formula>
    </cfRule>
    <cfRule type="expression" dxfId="2986" priority="1911">
      <formula>SEARCH("EMESSO",$M67)&gt;0</formula>
    </cfRule>
    <cfRule type="expression" dxfId="2985" priority="1912">
      <formula>SEARCH("RICHIESTO",$M67)&gt;0</formula>
    </cfRule>
    <cfRule type="expression" dxfId="2984" priority="1913">
      <formula>SEARCH("DA CHIUDERE",$M67)&gt;0</formula>
    </cfRule>
    <cfRule type="expression" dxfId="2983" priority="1914">
      <formula>SEARCH("INTERROTTO",$M67)&gt;0</formula>
    </cfRule>
  </conditionalFormatting>
  <conditionalFormatting sqref="M67">
    <cfRule type="expression" dxfId="2982" priority="1903">
      <formula>SEARCH("IN CORSO",$M67)&gt;0</formula>
    </cfRule>
    <cfRule type="expression" dxfId="2981" priority="1904">
      <formula>SEARCH("CHIUSO",$M67)&gt;0</formula>
    </cfRule>
    <cfRule type="expression" dxfId="2980" priority="1905">
      <formula>SEARCH("EMESSO",$M67)&gt;0</formula>
    </cfRule>
    <cfRule type="expression" dxfId="2979" priority="1906">
      <formula>SEARCH("RICHIESTO",$M67)&gt;0</formula>
    </cfRule>
    <cfRule type="expression" dxfId="2978" priority="1907">
      <formula>SEARCH("DA CHIUDERE",$M67)&gt;0</formula>
    </cfRule>
    <cfRule type="expression" dxfId="2977" priority="1908">
      <formula>SEARCH("INTERROTTO",$M67)&gt;0</formula>
    </cfRule>
  </conditionalFormatting>
  <conditionalFormatting sqref="N66:S66">
    <cfRule type="expression" dxfId="2976" priority="1897">
      <formula>SEARCH("IN CORSO",$M66)&gt;0</formula>
    </cfRule>
    <cfRule type="expression" dxfId="2975" priority="1898">
      <formula>SEARCH("CHIUSO",$M66)&gt;0</formula>
    </cfRule>
    <cfRule type="expression" dxfId="2974" priority="1899">
      <formula>SEARCH("EMESSO",$M66)&gt;0</formula>
    </cfRule>
    <cfRule type="expression" dxfId="2973" priority="1900">
      <formula>SEARCH("RICHIESTO",$M66)&gt;0</formula>
    </cfRule>
    <cfRule type="expression" dxfId="2972" priority="1901">
      <formula>SEARCH("DA CHIUDERE",$M66)&gt;0</formula>
    </cfRule>
    <cfRule type="expression" dxfId="2971" priority="1902">
      <formula>SEARCH("INTERROTTO",$M66)&gt;0</formula>
    </cfRule>
  </conditionalFormatting>
  <conditionalFormatting sqref="E66">
    <cfRule type="expression" dxfId="2970" priority="1891">
      <formula>SEARCH("IN CORSO",$M66)&gt;0</formula>
    </cfRule>
    <cfRule type="expression" dxfId="2969" priority="1892">
      <formula>SEARCH("CHIUSO",$M66)&gt;0</formula>
    </cfRule>
    <cfRule type="expression" dxfId="2968" priority="1893">
      <formula>SEARCH("EMESSO",$M66)&gt;0</formula>
    </cfRule>
    <cfRule type="expression" dxfId="2967" priority="1894">
      <formula>SEARCH("RICHIESTO",$M66)&gt;0</formula>
    </cfRule>
    <cfRule type="expression" dxfId="2966" priority="1895">
      <formula>SEARCH("DA CHIUDERE",$M66)&gt;0</formula>
    </cfRule>
    <cfRule type="expression" dxfId="2965" priority="1896">
      <formula>SEARCH("INTERROTTO",$M66)&gt;0</formula>
    </cfRule>
  </conditionalFormatting>
  <conditionalFormatting sqref="G66">
    <cfRule type="expression" dxfId="2964" priority="1885">
      <formula>SEARCH("IN CORSO",$M66)&gt;0</formula>
    </cfRule>
    <cfRule type="expression" dxfId="2963" priority="1886">
      <formula>SEARCH("CHIUSO",$M66)&gt;0</formula>
    </cfRule>
    <cfRule type="expression" dxfId="2962" priority="1887">
      <formula>SEARCH("EMESSO",$M66)&gt;0</formula>
    </cfRule>
    <cfRule type="expression" dxfId="2961" priority="1888">
      <formula>SEARCH("RICHIESTO",$M66)&gt;0</formula>
    </cfRule>
    <cfRule type="expression" dxfId="2960" priority="1889">
      <formula>SEARCH("DA CHIUDERE",$M66)&gt;0</formula>
    </cfRule>
    <cfRule type="expression" dxfId="2959" priority="1890">
      <formula>SEARCH("INTERROTTO",$M66)&gt;0</formula>
    </cfRule>
  </conditionalFormatting>
  <conditionalFormatting sqref="F66">
    <cfRule type="expression" dxfId="2958" priority="1879">
      <formula>SEARCH("IN CORSO",$M66)&gt;0</formula>
    </cfRule>
    <cfRule type="expression" dxfId="2957" priority="1880">
      <formula>SEARCH("CHIUSO",$M66)&gt;0</formula>
    </cfRule>
    <cfRule type="expression" dxfId="2956" priority="1881">
      <formula>SEARCH("EMESSO",$M66)&gt;0</formula>
    </cfRule>
    <cfRule type="expression" dxfId="2955" priority="1882">
      <formula>SEARCH("RICHIESTO",$M66)&gt;0</formula>
    </cfRule>
    <cfRule type="expression" dxfId="2954" priority="1883">
      <formula>SEARCH("DA CHIUDERE",$M66)&gt;0</formula>
    </cfRule>
    <cfRule type="expression" dxfId="2953" priority="1884">
      <formula>SEARCH("INTERROTTO",$M66)&gt;0</formula>
    </cfRule>
  </conditionalFormatting>
  <conditionalFormatting sqref="M66">
    <cfRule type="expression" dxfId="2952" priority="1873">
      <formula>SEARCH("IN CORSO",$M66)&gt;0</formula>
    </cfRule>
    <cfRule type="expression" dxfId="2951" priority="1874">
      <formula>SEARCH("CHIUSO",$M66)&gt;0</formula>
    </cfRule>
    <cfRule type="expression" dxfId="2950" priority="1875">
      <formula>SEARCH("EMESSO",$M66)&gt;0</formula>
    </cfRule>
    <cfRule type="expression" dxfId="2949" priority="1876">
      <formula>SEARCH("RICHIESTO",$M66)&gt;0</formula>
    </cfRule>
    <cfRule type="expression" dxfId="2948" priority="1877">
      <formula>SEARCH("DA CHIUDERE",$M66)&gt;0</formula>
    </cfRule>
    <cfRule type="expression" dxfId="2947" priority="1878">
      <formula>SEARCH("INTERROTTO",$M66)&gt;0</formula>
    </cfRule>
  </conditionalFormatting>
  <conditionalFormatting sqref="N65:S65">
    <cfRule type="expression" dxfId="2946" priority="1867">
      <formula>SEARCH("IN CORSO",$M65)&gt;0</formula>
    </cfRule>
    <cfRule type="expression" dxfId="2945" priority="1868">
      <formula>SEARCH("CHIUSO",$M65)&gt;0</formula>
    </cfRule>
    <cfRule type="expression" dxfId="2944" priority="1869">
      <formula>SEARCH("EMESSO",$M65)&gt;0</formula>
    </cfRule>
    <cfRule type="expression" dxfId="2943" priority="1870">
      <formula>SEARCH("RICHIESTO",$M65)&gt;0</formula>
    </cfRule>
    <cfRule type="expression" dxfId="2942" priority="1871">
      <formula>SEARCH("DA CHIUDERE",$M65)&gt;0</formula>
    </cfRule>
    <cfRule type="expression" dxfId="2941" priority="1872">
      <formula>SEARCH("INTERROTTO",$M65)&gt;0</formula>
    </cfRule>
  </conditionalFormatting>
  <conditionalFormatting sqref="E65">
    <cfRule type="expression" dxfId="2940" priority="1861">
      <formula>SEARCH("IN CORSO",$M65)&gt;0</formula>
    </cfRule>
    <cfRule type="expression" dxfId="2939" priority="1862">
      <formula>SEARCH("CHIUSO",$M65)&gt;0</formula>
    </cfRule>
    <cfRule type="expression" dxfId="2938" priority="1863">
      <formula>SEARCH("EMESSO",$M65)&gt;0</formula>
    </cfRule>
    <cfRule type="expression" dxfId="2937" priority="1864">
      <formula>SEARCH("RICHIESTO",$M65)&gt;0</formula>
    </cfRule>
    <cfRule type="expression" dxfId="2936" priority="1865">
      <formula>SEARCH("DA CHIUDERE",$M65)&gt;0</formula>
    </cfRule>
    <cfRule type="expression" dxfId="2935" priority="1866">
      <formula>SEARCH("INTERROTTO",$M65)&gt;0</formula>
    </cfRule>
  </conditionalFormatting>
  <conditionalFormatting sqref="G65">
    <cfRule type="expression" dxfId="2934" priority="1855">
      <formula>SEARCH("IN CORSO",$M65)&gt;0</formula>
    </cfRule>
    <cfRule type="expression" dxfId="2933" priority="1856">
      <formula>SEARCH("CHIUSO",$M65)&gt;0</formula>
    </cfRule>
    <cfRule type="expression" dxfId="2932" priority="1857">
      <formula>SEARCH("EMESSO",$M65)&gt;0</formula>
    </cfRule>
    <cfRule type="expression" dxfId="2931" priority="1858">
      <formula>SEARCH("RICHIESTO",$M65)&gt;0</formula>
    </cfRule>
    <cfRule type="expression" dxfId="2930" priority="1859">
      <formula>SEARCH("DA CHIUDERE",$M65)&gt;0</formula>
    </cfRule>
    <cfRule type="expression" dxfId="2929" priority="1860">
      <formula>SEARCH("INTERROTTO",$M65)&gt;0</formula>
    </cfRule>
  </conditionalFormatting>
  <conditionalFormatting sqref="F65">
    <cfRule type="expression" dxfId="2928" priority="1849">
      <formula>SEARCH("IN CORSO",$M65)&gt;0</formula>
    </cfRule>
    <cfRule type="expression" dxfId="2927" priority="1850">
      <formula>SEARCH("CHIUSO",$M65)&gt;0</formula>
    </cfRule>
    <cfRule type="expression" dxfId="2926" priority="1851">
      <formula>SEARCH("EMESSO",$M65)&gt;0</formula>
    </cfRule>
    <cfRule type="expression" dxfId="2925" priority="1852">
      <formula>SEARCH("RICHIESTO",$M65)&gt;0</formula>
    </cfRule>
    <cfRule type="expression" dxfId="2924" priority="1853">
      <formula>SEARCH("DA CHIUDERE",$M65)&gt;0</formula>
    </cfRule>
    <cfRule type="expression" dxfId="2923" priority="1854">
      <formula>SEARCH("INTERROTTO",$M65)&gt;0</formula>
    </cfRule>
  </conditionalFormatting>
  <conditionalFormatting sqref="M65">
    <cfRule type="expression" dxfId="2922" priority="1843">
      <formula>SEARCH("IN CORSO",$M65)&gt;0</formula>
    </cfRule>
    <cfRule type="expression" dxfId="2921" priority="1844">
      <formula>SEARCH("CHIUSO",$M65)&gt;0</formula>
    </cfRule>
    <cfRule type="expression" dxfId="2920" priority="1845">
      <formula>SEARCH("EMESSO",$M65)&gt;0</formula>
    </cfRule>
    <cfRule type="expression" dxfId="2919" priority="1846">
      <formula>SEARCH("RICHIESTO",$M65)&gt;0</formula>
    </cfRule>
    <cfRule type="expression" dxfId="2918" priority="1847">
      <formula>SEARCH("DA CHIUDERE",$M65)&gt;0</formula>
    </cfRule>
    <cfRule type="expression" dxfId="2917" priority="1848">
      <formula>SEARCH("INTERROTTO",$M65)&gt;0</formula>
    </cfRule>
  </conditionalFormatting>
  <conditionalFormatting sqref="N64:S64">
    <cfRule type="expression" dxfId="2916" priority="1837">
      <formula>SEARCH("IN CORSO",$M64)&gt;0</formula>
    </cfRule>
    <cfRule type="expression" dxfId="2915" priority="1838">
      <formula>SEARCH("CHIUSO",$M64)&gt;0</formula>
    </cfRule>
    <cfRule type="expression" dxfId="2914" priority="1839">
      <formula>SEARCH("EMESSO",$M64)&gt;0</formula>
    </cfRule>
    <cfRule type="expression" dxfId="2913" priority="1840">
      <formula>SEARCH("RICHIESTO",$M64)&gt;0</formula>
    </cfRule>
    <cfRule type="expression" dxfId="2912" priority="1841">
      <formula>SEARCH("DA CHIUDERE",$M64)&gt;0</formula>
    </cfRule>
    <cfRule type="expression" dxfId="2911" priority="1842">
      <formula>SEARCH("INTERROTTO",$M64)&gt;0</formula>
    </cfRule>
  </conditionalFormatting>
  <conditionalFormatting sqref="E64">
    <cfRule type="expression" dxfId="2910" priority="1831">
      <formula>SEARCH("IN CORSO",$M64)&gt;0</formula>
    </cfRule>
    <cfRule type="expression" dxfId="2909" priority="1832">
      <formula>SEARCH("CHIUSO",$M64)&gt;0</formula>
    </cfRule>
    <cfRule type="expression" dxfId="2908" priority="1833">
      <formula>SEARCH("EMESSO",$M64)&gt;0</formula>
    </cfRule>
    <cfRule type="expression" dxfId="2907" priority="1834">
      <formula>SEARCH("RICHIESTO",$M64)&gt;0</formula>
    </cfRule>
    <cfRule type="expression" dxfId="2906" priority="1835">
      <formula>SEARCH("DA CHIUDERE",$M64)&gt;0</formula>
    </cfRule>
    <cfRule type="expression" dxfId="2905" priority="1836">
      <formula>SEARCH("INTERROTTO",$M64)&gt;0</formula>
    </cfRule>
  </conditionalFormatting>
  <conditionalFormatting sqref="G64">
    <cfRule type="expression" dxfId="2904" priority="1825">
      <formula>SEARCH("IN CORSO",$M64)&gt;0</formula>
    </cfRule>
    <cfRule type="expression" dxfId="2903" priority="1826">
      <formula>SEARCH("CHIUSO",$M64)&gt;0</formula>
    </cfRule>
    <cfRule type="expression" dxfId="2902" priority="1827">
      <formula>SEARCH("EMESSO",$M64)&gt;0</formula>
    </cfRule>
    <cfRule type="expression" dxfId="2901" priority="1828">
      <formula>SEARCH("RICHIESTO",$M64)&gt;0</formula>
    </cfRule>
    <cfRule type="expression" dxfId="2900" priority="1829">
      <formula>SEARCH("DA CHIUDERE",$M64)&gt;0</formula>
    </cfRule>
    <cfRule type="expression" dxfId="2899" priority="1830">
      <formula>SEARCH("INTERROTTO",$M64)&gt;0</formula>
    </cfRule>
  </conditionalFormatting>
  <conditionalFormatting sqref="F64">
    <cfRule type="expression" dxfId="2898" priority="1819">
      <formula>SEARCH("IN CORSO",$M64)&gt;0</formula>
    </cfRule>
    <cfRule type="expression" dxfId="2897" priority="1820">
      <formula>SEARCH("CHIUSO",$M64)&gt;0</formula>
    </cfRule>
    <cfRule type="expression" dxfId="2896" priority="1821">
      <formula>SEARCH("EMESSO",$M64)&gt;0</formula>
    </cfRule>
    <cfRule type="expression" dxfId="2895" priority="1822">
      <formula>SEARCH("RICHIESTO",$M64)&gt;0</formula>
    </cfRule>
    <cfRule type="expression" dxfId="2894" priority="1823">
      <formula>SEARCH("DA CHIUDERE",$M64)&gt;0</formula>
    </cfRule>
    <cfRule type="expression" dxfId="2893" priority="1824">
      <formula>SEARCH("INTERROTTO",$M64)&gt;0</formula>
    </cfRule>
  </conditionalFormatting>
  <conditionalFormatting sqref="M64">
    <cfRule type="expression" dxfId="2892" priority="1813">
      <formula>SEARCH("IN CORSO",$M64)&gt;0</formula>
    </cfRule>
    <cfRule type="expression" dxfId="2891" priority="1814">
      <formula>SEARCH("CHIUSO",$M64)&gt;0</formula>
    </cfRule>
    <cfRule type="expression" dxfId="2890" priority="1815">
      <formula>SEARCH("EMESSO",$M64)&gt;0</formula>
    </cfRule>
    <cfRule type="expression" dxfId="2889" priority="1816">
      <formula>SEARCH("RICHIESTO",$M64)&gt;0</formula>
    </cfRule>
    <cfRule type="expression" dxfId="2888" priority="1817">
      <formula>SEARCH("DA CHIUDERE",$M64)&gt;0</formula>
    </cfRule>
    <cfRule type="expression" dxfId="2887" priority="1818">
      <formula>SEARCH("INTERROTTO",$M64)&gt;0</formula>
    </cfRule>
  </conditionalFormatting>
  <conditionalFormatting sqref="N63:S63">
    <cfRule type="expression" dxfId="2886" priority="1807">
      <formula>SEARCH("IN CORSO",$M63)&gt;0</formula>
    </cfRule>
    <cfRule type="expression" dxfId="2885" priority="1808">
      <formula>SEARCH("CHIUSO",$M63)&gt;0</formula>
    </cfRule>
    <cfRule type="expression" dxfId="2884" priority="1809">
      <formula>SEARCH("EMESSO",$M63)&gt;0</formula>
    </cfRule>
    <cfRule type="expression" dxfId="2883" priority="1810">
      <formula>SEARCH("RICHIESTO",$M63)&gt;0</formula>
    </cfRule>
    <cfRule type="expression" dxfId="2882" priority="1811">
      <formula>SEARCH("DA CHIUDERE",$M63)&gt;0</formula>
    </cfRule>
    <cfRule type="expression" dxfId="2881" priority="1812">
      <formula>SEARCH("INTERROTTO",$M63)&gt;0</formula>
    </cfRule>
  </conditionalFormatting>
  <conditionalFormatting sqref="E63">
    <cfRule type="expression" dxfId="2880" priority="1801">
      <formula>SEARCH("IN CORSO",$M63)&gt;0</formula>
    </cfRule>
    <cfRule type="expression" dxfId="2879" priority="1802">
      <formula>SEARCH("CHIUSO",$M63)&gt;0</formula>
    </cfRule>
    <cfRule type="expression" dxfId="2878" priority="1803">
      <formula>SEARCH("EMESSO",$M63)&gt;0</formula>
    </cfRule>
    <cfRule type="expression" dxfId="2877" priority="1804">
      <formula>SEARCH("RICHIESTO",$M63)&gt;0</formula>
    </cfRule>
    <cfRule type="expression" dxfId="2876" priority="1805">
      <formula>SEARCH("DA CHIUDERE",$M63)&gt;0</formula>
    </cfRule>
    <cfRule type="expression" dxfId="2875" priority="1806">
      <formula>SEARCH("INTERROTTO",$M63)&gt;0</formula>
    </cfRule>
  </conditionalFormatting>
  <conditionalFormatting sqref="G63">
    <cfRule type="expression" dxfId="2874" priority="1795">
      <formula>SEARCH("IN CORSO",$M63)&gt;0</formula>
    </cfRule>
    <cfRule type="expression" dxfId="2873" priority="1796">
      <formula>SEARCH("CHIUSO",$M63)&gt;0</formula>
    </cfRule>
    <cfRule type="expression" dxfId="2872" priority="1797">
      <formula>SEARCH("EMESSO",$M63)&gt;0</formula>
    </cfRule>
    <cfRule type="expression" dxfId="2871" priority="1798">
      <formula>SEARCH("RICHIESTO",$M63)&gt;0</formula>
    </cfRule>
    <cfRule type="expression" dxfId="2870" priority="1799">
      <formula>SEARCH("DA CHIUDERE",$M63)&gt;0</formula>
    </cfRule>
    <cfRule type="expression" dxfId="2869" priority="1800">
      <formula>SEARCH("INTERROTTO",$M63)&gt;0</formula>
    </cfRule>
  </conditionalFormatting>
  <conditionalFormatting sqref="F63">
    <cfRule type="expression" dxfId="2868" priority="1789">
      <formula>SEARCH("IN CORSO",$M63)&gt;0</formula>
    </cfRule>
    <cfRule type="expression" dxfId="2867" priority="1790">
      <formula>SEARCH("CHIUSO",$M63)&gt;0</formula>
    </cfRule>
    <cfRule type="expression" dxfId="2866" priority="1791">
      <formula>SEARCH("EMESSO",$M63)&gt;0</formula>
    </cfRule>
    <cfRule type="expression" dxfId="2865" priority="1792">
      <formula>SEARCH("RICHIESTO",$M63)&gt;0</formula>
    </cfRule>
    <cfRule type="expression" dxfId="2864" priority="1793">
      <formula>SEARCH("DA CHIUDERE",$M63)&gt;0</formula>
    </cfRule>
    <cfRule type="expression" dxfId="2863" priority="1794">
      <formula>SEARCH("INTERROTTO",$M63)&gt;0</formula>
    </cfRule>
  </conditionalFormatting>
  <conditionalFormatting sqref="M63">
    <cfRule type="expression" dxfId="2862" priority="1783">
      <formula>SEARCH("IN CORSO",$M63)&gt;0</formula>
    </cfRule>
    <cfRule type="expression" dxfId="2861" priority="1784">
      <formula>SEARCH("CHIUSO",$M63)&gt;0</formula>
    </cfRule>
    <cfRule type="expression" dxfId="2860" priority="1785">
      <formula>SEARCH("EMESSO",$M63)&gt;0</formula>
    </cfRule>
    <cfRule type="expression" dxfId="2859" priority="1786">
      <formula>SEARCH("RICHIESTO",$M63)&gt;0</formula>
    </cfRule>
    <cfRule type="expression" dxfId="2858" priority="1787">
      <formula>SEARCH("DA CHIUDERE",$M63)&gt;0</formula>
    </cfRule>
    <cfRule type="expression" dxfId="2857" priority="1788">
      <formula>SEARCH("INTERROTTO",$M63)&gt;0</formula>
    </cfRule>
  </conditionalFormatting>
  <conditionalFormatting sqref="N62:S62">
    <cfRule type="expression" dxfId="2856" priority="1777">
      <formula>SEARCH("IN CORSO",$M62)&gt;0</formula>
    </cfRule>
    <cfRule type="expression" dxfId="2855" priority="1778">
      <formula>SEARCH("CHIUSO",$M62)&gt;0</formula>
    </cfRule>
    <cfRule type="expression" dxfId="2854" priority="1779">
      <formula>SEARCH("EMESSO",$M62)&gt;0</formula>
    </cfRule>
    <cfRule type="expression" dxfId="2853" priority="1780">
      <formula>SEARCH("RICHIESTO",$M62)&gt;0</formula>
    </cfRule>
    <cfRule type="expression" dxfId="2852" priority="1781">
      <formula>SEARCH("DA CHIUDERE",$M62)&gt;0</formula>
    </cfRule>
    <cfRule type="expression" dxfId="2851" priority="1782">
      <formula>SEARCH("INTERROTTO",$M62)&gt;0</formula>
    </cfRule>
  </conditionalFormatting>
  <conditionalFormatting sqref="E62">
    <cfRule type="expression" dxfId="2850" priority="1771">
      <formula>SEARCH("IN CORSO",$M62)&gt;0</formula>
    </cfRule>
    <cfRule type="expression" dxfId="2849" priority="1772">
      <formula>SEARCH("CHIUSO",$M62)&gt;0</formula>
    </cfRule>
    <cfRule type="expression" dxfId="2848" priority="1773">
      <formula>SEARCH("EMESSO",$M62)&gt;0</formula>
    </cfRule>
    <cfRule type="expression" dxfId="2847" priority="1774">
      <formula>SEARCH("RICHIESTO",$M62)&gt;0</formula>
    </cfRule>
    <cfRule type="expression" dxfId="2846" priority="1775">
      <formula>SEARCH("DA CHIUDERE",$M62)&gt;0</formula>
    </cfRule>
    <cfRule type="expression" dxfId="2845" priority="1776">
      <formula>SEARCH("INTERROTTO",$M62)&gt;0</formula>
    </cfRule>
  </conditionalFormatting>
  <conditionalFormatting sqref="G62">
    <cfRule type="expression" dxfId="2844" priority="1765">
      <formula>SEARCH("IN CORSO",$M62)&gt;0</formula>
    </cfRule>
    <cfRule type="expression" dxfId="2843" priority="1766">
      <formula>SEARCH("CHIUSO",$M62)&gt;0</formula>
    </cfRule>
    <cfRule type="expression" dxfId="2842" priority="1767">
      <formula>SEARCH("EMESSO",$M62)&gt;0</formula>
    </cfRule>
    <cfRule type="expression" dxfId="2841" priority="1768">
      <formula>SEARCH("RICHIESTO",$M62)&gt;0</formula>
    </cfRule>
    <cfRule type="expression" dxfId="2840" priority="1769">
      <formula>SEARCH("DA CHIUDERE",$M62)&gt;0</formula>
    </cfRule>
    <cfRule type="expression" dxfId="2839" priority="1770">
      <formula>SEARCH("INTERROTTO",$M62)&gt;0</formula>
    </cfRule>
  </conditionalFormatting>
  <conditionalFormatting sqref="F62">
    <cfRule type="expression" dxfId="2838" priority="1759">
      <formula>SEARCH("IN CORSO",$M62)&gt;0</formula>
    </cfRule>
    <cfRule type="expression" dxfId="2837" priority="1760">
      <formula>SEARCH("CHIUSO",$M62)&gt;0</formula>
    </cfRule>
    <cfRule type="expression" dxfId="2836" priority="1761">
      <formula>SEARCH("EMESSO",$M62)&gt;0</formula>
    </cfRule>
    <cfRule type="expression" dxfId="2835" priority="1762">
      <formula>SEARCH("RICHIESTO",$M62)&gt;0</formula>
    </cfRule>
    <cfRule type="expression" dxfId="2834" priority="1763">
      <formula>SEARCH("DA CHIUDERE",$M62)&gt;0</formula>
    </cfRule>
    <cfRule type="expression" dxfId="2833" priority="1764">
      <formula>SEARCH("INTERROTTO",$M62)&gt;0</formula>
    </cfRule>
  </conditionalFormatting>
  <conditionalFormatting sqref="M62">
    <cfRule type="expression" dxfId="2832" priority="1753">
      <formula>SEARCH("IN CORSO",$M62)&gt;0</formula>
    </cfRule>
    <cfRule type="expression" dxfId="2831" priority="1754">
      <formula>SEARCH("CHIUSO",$M62)&gt;0</formula>
    </cfRule>
    <cfRule type="expression" dxfId="2830" priority="1755">
      <formula>SEARCH("EMESSO",$M62)&gt;0</formula>
    </cfRule>
    <cfRule type="expression" dxfId="2829" priority="1756">
      <formula>SEARCH("RICHIESTO",$M62)&gt;0</formula>
    </cfRule>
    <cfRule type="expression" dxfId="2828" priority="1757">
      <formula>SEARCH("DA CHIUDERE",$M62)&gt;0</formula>
    </cfRule>
    <cfRule type="expression" dxfId="2827" priority="1758">
      <formula>SEARCH("INTERROTTO",$M62)&gt;0</formula>
    </cfRule>
  </conditionalFormatting>
  <conditionalFormatting sqref="N61:S61">
    <cfRule type="expression" dxfId="2826" priority="1747">
      <formula>SEARCH("IN CORSO",$M61)&gt;0</formula>
    </cfRule>
    <cfRule type="expression" dxfId="2825" priority="1748">
      <formula>SEARCH("CHIUSO",$M61)&gt;0</formula>
    </cfRule>
    <cfRule type="expression" dxfId="2824" priority="1749">
      <formula>SEARCH("EMESSO",$M61)&gt;0</formula>
    </cfRule>
    <cfRule type="expression" dxfId="2823" priority="1750">
      <formula>SEARCH("RICHIESTO",$M61)&gt;0</formula>
    </cfRule>
    <cfRule type="expression" dxfId="2822" priority="1751">
      <formula>SEARCH("DA CHIUDERE",$M61)&gt;0</formula>
    </cfRule>
    <cfRule type="expression" dxfId="2821" priority="1752">
      <formula>SEARCH("INTERROTTO",$M61)&gt;0</formula>
    </cfRule>
  </conditionalFormatting>
  <conditionalFormatting sqref="E61">
    <cfRule type="expression" dxfId="2820" priority="1741">
      <formula>SEARCH("IN CORSO",$M61)&gt;0</formula>
    </cfRule>
    <cfRule type="expression" dxfId="2819" priority="1742">
      <formula>SEARCH("CHIUSO",$M61)&gt;0</formula>
    </cfRule>
    <cfRule type="expression" dxfId="2818" priority="1743">
      <formula>SEARCH("EMESSO",$M61)&gt;0</formula>
    </cfRule>
    <cfRule type="expression" dxfId="2817" priority="1744">
      <formula>SEARCH("RICHIESTO",$M61)&gt;0</formula>
    </cfRule>
    <cfRule type="expression" dxfId="2816" priority="1745">
      <formula>SEARCH("DA CHIUDERE",$M61)&gt;0</formula>
    </cfRule>
    <cfRule type="expression" dxfId="2815" priority="1746">
      <formula>SEARCH("INTERROTTO",$M61)&gt;0</formula>
    </cfRule>
  </conditionalFormatting>
  <conditionalFormatting sqref="G61">
    <cfRule type="expression" dxfId="2814" priority="1735">
      <formula>SEARCH("IN CORSO",$M61)&gt;0</formula>
    </cfRule>
    <cfRule type="expression" dxfId="2813" priority="1736">
      <formula>SEARCH("CHIUSO",$M61)&gt;0</formula>
    </cfRule>
    <cfRule type="expression" dxfId="2812" priority="1737">
      <formula>SEARCH("EMESSO",$M61)&gt;0</formula>
    </cfRule>
    <cfRule type="expression" dxfId="2811" priority="1738">
      <formula>SEARCH("RICHIESTO",$M61)&gt;0</formula>
    </cfRule>
    <cfRule type="expression" dxfId="2810" priority="1739">
      <formula>SEARCH("DA CHIUDERE",$M61)&gt;0</formula>
    </cfRule>
    <cfRule type="expression" dxfId="2809" priority="1740">
      <formula>SEARCH("INTERROTTO",$M61)&gt;0</formula>
    </cfRule>
  </conditionalFormatting>
  <conditionalFormatting sqref="F61">
    <cfRule type="expression" dxfId="2808" priority="1729">
      <formula>SEARCH("IN CORSO",$M61)&gt;0</formula>
    </cfRule>
    <cfRule type="expression" dxfId="2807" priority="1730">
      <formula>SEARCH("CHIUSO",$M61)&gt;0</formula>
    </cfRule>
    <cfRule type="expression" dxfId="2806" priority="1731">
      <formula>SEARCH("EMESSO",$M61)&gt;0</formula>
    </cfRule>
    <cfRule type="expression" dxfId="2805" priority="1732">
      <formula>SEARCH("RICHIESTO",$M61)&gt;0</formula>
    </cfRule>
    <cfRule type="expression" dxfId="2804" priority="1733">
      <formula>SEARCH("DA CHIUDERE",$M61)&gt;0</formula>
    </cfRule>
    <cfRule type="expression" dxfId="2803" priority="1734">
      <formula>SEARCH("INTERROTTO",$M61)&gt;0</formula>
    </cfRule>
  </conditionalFormatting>
  <conditionalFormatting sqref="M61">
    <cfRule type="expression" dxfId="2802" priority="1723">
      <formula>SEARCH("IN CORSO",$M61)&gt;0</formula>
    </cfRule>
    <cfRule type="expression" dxfId="2801" priority="1724">
      <formula>SEARCH("CHIUSO",$M61)&gt;0</formula>
    </cfRule>
    <cfRule type="expression" dxfId="2800" priority="1725">
      <formula>SEARCH("EMESSO",$M61)&gt;0</formula>
    </cfRule>
    <cfRule type="expression" dxfId="2799" priority="1726">
      <formula>SEARCH("RICHIESTO",$M61)&gt;0</formula>
    </cfRule>
    <cfRule type="expression" dxfId="2798" priority="1727">
      <formula>SEARCH("DA CHIUDERE",$M61)&gt;0</formula>
    </cfRule>
    <cfRule type="expression" dxfId="2797" priority="1728">
      <formula>SEARCH("INTERROTTO",$M61)&gt;0</formula>
    </cfRule>
  </conditionalFormatting>
  <conditionalFormatting sqref="N60:S60">
    <cfRule type="expression" dxfId="2796" priority="1717">
      <formula>SEARCH("IN CORSO",$M60)&gt;0</formula>
    </cfRule>
    <cfRule type="expression" dxfId="2795" priority="1718">
      <formula>SEARCH("CHIUSO",$M60)&gt;0</formula>
    </cfRule>
    <cfRule type="expression" dxfId="2794" priority="1719">
      <formula>SEARCH("EMESSO",$M60)&gt;0</formula>
    </cfRule>
    <cfRule type="expression" dxfId="2793" priority="1720">
      <formula>SEARCH("RICHIESTO",$M60)&gt;0</formula>
    </cfRule>
    <cfRule type="expression" dxfId="2792" priority="1721">
      <formula>SEARCH("DA CHIUDERE",$M60)&gt;0</formula>
    </cfRule>
    <cfRule type="expression" dxfId="2791" priority="1722">
      <formula>SEARCH("INTERROTTO",$M60)&gt;0</formula>
    </cfRule>
  </conditionalFormatting>
  <conditionalFormatting sqref="E60">
    <cfRule type="expression" dxfId="2790" priority="1711">
      <formula>SEARCH("IN CORSO",$M60)&gt;0</formula>
    </cfRule>
    <cfRule type="expression" dxfId="2789" priority="1712">
      <formula>SEARCH("CHIUSO",$M60)&gt;0</formula>
    </cfRule>
    <cfRule type="expression" dxfId="2788" priority="1713">
      <formula>SEARCH("EMESSO",$M60)&gt;0</formula>
    </cfRule>
    <cfRule type="expression" dxfId="2787" priority="1714">
      <formula>SEARCH("RICHIESTO",$M60)&gt;0</formula>
    </cfRule>
    <cfRule type="expression" dxfId="2786" priority="1715">
      <formula>SEARCH("DA CHIUDERE",$M60)&gt;0</formula>
    </cfRule>
    <cfRule type="expression" dxfId="2785" priority="1716">
      <formula>SEARCH("INTERROTTO",$M60)&gt;0</formula>
    </cfRule>
  </conditionalFormatting>
  <conditionalFormatting sqref="G60">
    <cfRule type="expression" dxfId="2784" priority="1705">
      <formula>SEARCH("IN CORSO",$M60)&gt;0</formula>
    </cfRule>
    <cfRule type="expression" dxfId="2783" priority="1706">
      <formula>SEARCH("CHIUSO",$M60)&gt;0</formula>
    </cfRule>
    <cfRule type="expression" dxfId="2782" priority="1707">
      <formula>SEARCH("EMESSO",$M60)&gt;0</formula>
    </cfRule>
    <cfRule type="expression" dxfId="2781" priority="1708">
      <formula>SEARCH("RICHIESTO",$M60)&gt;0</formula>
    </cfRule>
    <cfRule type="expression" dxfId="2780" priority="1709">
      <formula>SEARCH("DA CHIUDERE",$M60)&gt;0</formula>
    </cfRule>
    <cfRule type="expression" dxfId="2779" priority="1710">
      <formula>SEARCH("INTERROTTO",$M60)&gt;0</formula>
    </cfRule>
  </conditionalFormatting>
  <conditionalFormatting sqref="F60">
    <cfRule type="expression" dxfId="2778" priority="1699">
      <formula>SEARCH("IN CORSO",$M60)&gt;0</formula>
    </cfRule>
    <cfRule type="expression" dxfId="2777" priority="1700">
      <formula>SEARCH("CHIUSO",$M60)&gt;0</formula>
    </cfRule>
    <cfRule type="expression" dxfId="2776" priority="1701">
      <formula>SEARCH("EMESSO",$M60)&gt;0</formula>
    </cfRule>
    <cfRule type="expression" dxfId="2775" priority="1702">
      <formula>SEARCH("RICHIESTO",$M60)&gt;0</formula>
    </cfRule>
    <cfRule type="expression" dxfId="2774" priority="1703">
      <formula>SEARCH("DA CHIUDERE",$M60)&gt;0</formula>
    </cfRule>
    <cfRule type="expression" dxfId="2773" priority="1704">
      <formula>SEARCH("INTERROTTO",$M60)&gt;0</formula>
    </cfRule>
  </conditionalFormatting>
  <conditionalFormatting sqref="M60">
    <cfRule type="expression" dxfId="2772" priority="1693">
      <formula>SEARCH("IN CORSO",$M60)&gt;0</formula>
    </cfRule>
    <cfRule type="expression" dxfId="2771" priority="1694">
      <formula>SEARCH("CHIUSO",$M60)&gt;0</formula>
    </cfRule>
    <cfRule type="expression" dxfId="2770" priority="1695">
      <formula>SEARCH("EMESSO",$M60)&gt;0</formula>
    </cfRule>
    <cfRule type="expression" dxfId="2769" priority="1696">
      <formula>SEARCH("RICHIESTO",$M60)&gt;0</formula>
    </cfRule>
    <cfRule type="expression" dxfId="2768" priority="1697">
      <formula>SEARCH("DA CHIUDERE",$M60)&gt;0</formula>
    </cfRule>
    <cfRule type="expression" dxfId="2767" priority="1698">
      <formula>SEARCH("INTERROTTO",$M60)&gt;0</formula>
    </cfRule>
  </conditionalFormatting>
  <conditionalFormatting sqref="N59:S59">
    <cfRule type="expression" dxfId="2766" priority="1687">
      <formula>SEARCH("IN CORSO",$M59)&gt;0</formula>
    </cfRule>
    <cfRule type="expression" dxfId="2765" priority="1688">
      <formula>SEARCH("CHIUSO",$M59)&gt;0</formula>
    </cfRule>
    <cfRule type="expression" dxfId="2764" priority="1689">
      <formula>SEARCH("EMESSO",$M59)&gt;0</formula>
    </cfRule>
    <cfRule type="expression" dxfId="2763" priority="1690">
      <formula>SEARCH("RICHIESTO",$M59)&gt;0</formula>
    </cfRule>
    <cfRule type="expression" dxfId="2762" priority="1691">
      <formula>SEARCH("DA CHIUDERE",$M59)&gt;0</formula>
    </cfRule>
    <cfRule type="expression" dxfId="2761" priority="1692">
      <formula>SEARCH("INTERROTTO",$M59)&gt;0</formula>
    </cfRule>
  </conditionalFormatting>
  <conditionalFormatting sqref="E59">
    <cfRule type="expression" dxfId="2760" priority="1681">
      <formula>SEARCH("IN CORSO",$M59)&gt;0</formula>
    </cfRule>
    <cfRule type="expression" dxfId="2759" priority="1682">
      <formula>SEARCH("CHIUSO",$M59)&gt;0</formula>
    </cfRule>
    <cfRule type="expression" dxfId="2758" priority="1683">
      <formula>SEARCH("EMESSO",$M59)&gt;0</formula>
    </cfRule>
    <cfRule type="expression" dxfId="2757" priority="1684">
      <formula>SEARCH("RICHIESTO",$M59)&gt;0</formula>
    </cfRule>
    <cfRule type="expression" dxfId="2756" priority="1685">
      <formula>SEARCH("DA CHIUDERE",$M59)&gt;0</formula>
    </cfRule>
    <cfRule type="expression" dxfId="2755" priority="1686">
      <formula>SEARCH("INTERROTTO",$M59)&gt;0</formula>
    </cfRule>
  </conditionalFormatting>
  <conditionalFormatting sqref="G59">
    <cfRule type="expression" dxfId="2754" priority="1675">
      <formula>SEARCH("IN CORSO",$M59)&gt;0</formula>
    </cfRule>
    <cfRule type="expression" dxfId="2753" priority="1676">
      <formula>SEARCH("CHIUSO",$M59)&gt;0</formula>
    </cfRule>
    <cfRule type="expression" dxfId="2752" priority="1677">
      <formula>SEARCH("EMESSO",$M59)&gt;0</formula>
    </cfRule>
    <cfRule type="expression" dxfId="2751" priority="1678">
      <formula>SEARCH("RICHIESTO",$M59)&gt;0</formula>
    </cfRule>
    <cfRule type="expression" dxfId="2750" priority="1679">
      <formula>SEARCH("DA CHIUDERE",$M59)&gt;0</formula>
    </cfRule>
    <cfRule type="expression" dxfId="2749" priority="1680">
      <formula>SEARCH("INTERROTTO",$M59)&gt;0</formula>
    </cfRule>
  </conditionalFormatting>
  <conditionalFormatting sqref="F59">
    <cfRule type="expression" dxfId="2748" priority="1669">
      <formula>SEARCH("IN CORSO",$M59)&gt;0</formula>
    </cfRule>
    <cfRule type="expression" dxfId="2747" priority="1670">
      <formula>SEARCH("CHIUSO",$M59)&gt;0</formula>
    </cfRule>
    <cfRule type="expression" dxfId="2746" priority="1671">
      <formula>SEARCH("EMESSO",$M59)&gt;0</formula>
    </cfRule>
    <cfRule type="expression" dxfId="2745" priority="1672">
      <formula>SEARCH("RICHIESTO",$M59)&gt;0</formula>
    </cfRule>
    <cfRule type="expression" dxfId="2744" priority="1673">
      <formula>SEARCH("DA CHIUDERE",$M59)&gt;0</formula>
    </cfRule>
    <cfRule type="expression" dxfId="2743" priority="1674">
      <formula>SEARCH("INTERROTTO",$M59)&gt;0</formula>
    </cfRule>
  </conditionalFormatting>
  <conditionalFormatting sqref="M59">
    <cfRule type="expression" dxfId="2742" priority="1663">
      <formula>SEARCH("IN CORSO",$M59)&gt;0</formula>
    </cfRule>
    <cfRule type="expression" dxfId="2741" priority="1664">
      <formula>SEARCH("CHIUSO",$M59)&gt;0</formula>
    </cfRule>
    <cfRule type="expression" dxfId="2740" priority="1665">
      <formula>SEARCH("EMESSO",$M59)&gt;0</formula>
    </cfRule>
    <cfRule type="expression" dxfId="2739" priority="1666">
      <formula>SEARCH("RICHIESTO",$M59)&gt;0</formula>
    </cfRule>
    <cfRule type="expression" dxfId="2738" priority="1667">
      <formula>SEARCH("DA CHIUDERE",$M59)&gt;0</formula>
    </cfRule>
    <cfRule type="expression" dxfId="2737" priority="1668">
      <formula>SEARCH("INTERROTTO",$M59)&gt;0</formula>
    </cfRule>
  </conditionalFormatting>
  <conditionalFormatting sqref="M294 M296:M299">
    <cfRule type="expression" dxfId="2736" priority="1657">
      <formula>SEARCH("IN CORSO",$M294)&gt;0</formula>
    </cfRule>
    <cfRule type="expression" dxfId="2735" priority="1658">
      <formula>SEARCH("CHIUSO",$M294)&gt;0</formula>
    </cfRule>
    <cfRule type="expression" dxfId="2734" priority="1659">
      <formula>SEARCH("EMESSO",$M294)&gt;0</formula>
    </cfRule>
    <cfRule type="expression" dxfId="2733" priority="1660">
      <formula>SEARCH("RICHIESTO",$M294)&gt;0</formula>
    </cfRule>
    <cfRule type="expression" dxfId="2732" priority="1661">
      <formula>SEARCH("DA CHIUDERE",$M294)&gt;0</formula>
    </cfRule>
    <cfRule type="expression" dxfId="2731" priority="1662">
      <formula>SEARCH("INTERROTTO",$M294)&gt;0</formula>
    </cfRule>
  </conditionalFormatting>
  <conditionalFormatting sqref="N58:S58">
    <cfRule type="expression" dxfId="2730" priority="1651">
      <formula>SEARCH("IN CORSO",$M58)&gt;0</formula>
    </cfRule>
    <cfRule type="expression" dxfId="2729" priority="1652">
      <formula>SEARCH("CHIUSO",$M58)&gt;0</formula>
    </cfRule>
    <cfRule type="expression" dxfId="2728" priority="1653">
      <formula>SEARCH("EMESSO",$M58)&gt;0</formula>
    </cfRule>
    <cfRule type="expression" dxfId="2727" priority="1654">
      <formula>SEARCH("RICHIESTO",$M58)&gt;0</formula>
    </cfRule>
    <cfRule type="expression" dxfId="2726" priority="1655">
      <formula>SEARCH("DA CHIUDERE",$M58)&gt;0</formula>
    </cfRule>
    <cfRule type="expression" dxfId="2725" priority="1656">
      <formula>SEARCH("INTERROTTO",$M58)&gt;0</formula>
    </cfRule>
  </conditionalFormatting>
  <conditionalFormatting sqref="E58">
    <cfRule type="expression" dxfId="2724" priority="1645">
      <formula>SEARCH("IN CORSO",$M58)&gt;0</formula>
    </cfRule>
    <cfRule type="expression" dxfId="2723" priority="1646">
      <formula>SEARCH("CHIUSO",$M58)&gt;0</formula>
    </cfRule>
    <cfRule type="expression" dxfId="2722" priority="1647">
      <formula>SEARCH("EMESSO",$M58)&gt;0</formula>
    </cfRule>
    <cfRule type="expression" dxfId="2721" priority="1648">
      <formula>SEARCH("RICHIESTO",$M58)&gt;0</formula>
    </cfRule>
    <cfRule type="expression" dxfId="2720" priority="1649">
      <formula>SEARCH("DA CHIUDERE",$M58)&gt;0</formula>
    </cfRule>
    <cfRule type="expression" dxfId="2719" priority="1650">
      <formula>SEARCH("INTERROTTO",$M58)&gt;0</formula>
    </cfRule>
  </conditionalFormatting>
  <conditionalFormatting sqref="G58">
    <cfRule type="expression" dxfId="2718" priority="1639">
      <formula>SEARCH("IN CORSO",$M58)&gt;0</formula>
    </cfRule>
    <cfRule type="expression" dxfId="2717" priority="1640">
      <formula>SEARCH("CHIUSO",$M58)&gt;0</formula>
    </cfRule>
    <cfRule type="expression" dxfId="2716" priority="1641">
      <formula>SEARCH("EMESSO",$M58)&gt;0</formula>
    </cfRule>
    <cfRule type="expression" dxfId="2715" priority="1642">
      <formula>SEARCH("RICHIESTO",$M58)&gt;0</formula>
    </cfRule>
    <cfRule type="expression" dxfId="2714" priority="1643">
      <formula>SEARCH("DA CHIUDERE",$M58)&gt;0</formula>
    </cfRule>
    <cfRule type="expression" dxfId="2713" priority="1644">
      <formula>SEARCH("INTERROTTO",$M58)&gt;0</formula>
    </cfRule>
  </conditionalFormatting>
  <conditionalFormatting sqref="F58">
    <cfRule type="expression" dxfId="2712" priority="1633">
      <formula>SEARCH("IN CORSO",$M58)&gt;0</formula>
    </cfRule>
    <cfRule type="expression" dxfId="2711" priority="1634">
      <formula>SEARCH("CHIUSO",$M58)&gt;0</formula>
    </cfRule>
    <cfRule type="expression" dxfId="2710" priority="1635">
      <formula>SEARCH("EMESSO",$M58)&gt;0</formula>
    </cfRule>
    <cfRule type="expression" dxfId="2709" priority="1636">
      <formula>SEARCH("RICHIESTO",$M58)&gt;0</formula>
    </cfRule>
    <cfRule type="expression" dxfId="2708" priority="1637">
      <formula>SEARCH("DA CHIUDERE",$M58)&gt;0</formula>
    </cfRule>
    <cfRule type="expression" dxfId="2707" priority="1638">
      <formula>SEARCH("INTERROTTO",$M58)&gt;0</formula>
    </cfRule>
  </conditionalFormatting>
  <conditionalFormatting sqref="M58">
    <cfRule type="expression" dxfId="2706" priority="1627">
      <formula>SEARCH("IN CORSO",$M58)&gt;0</formula>
    </cfRule>
    <cfRule type="expression" dxfId="2705" priority="1628">
      <formula>SEARCH("CHIUSO",$M58)&gt;0</formula>
    </cfRule>
    <cfRule type="expression" dxfId="2704" priority="1629">
      <formula>SEARCH("EMESSO",$M58)&gt;0</formula>
    </cfRule>
    <cfRule type="expression" dxfId="2703" priority="1630">
      <formula>SEARCH("RICHIESTO",$M58)&gt;0</formula>
    </cfRule>
    <cfRule type="expression" dxfId="2702" priority="1631">
      <formula>SEARCH("DA CHIUDERE",$M58)&gt;0</formula>
    </cfRule>
    <cfRule type="expression" dxfId="2701" priority="1632">
      <formula>SEARCH("INTERROTTO",$M58)&gt;0</formula>
    </cfRule>
  </conditionalFormatting>
  <conditionalFormatting sqref="N57:S57">
    <cfRule type="expression" dxfId="2700" priority="1621">
      <formula>SEARCH("IN CORSO",$M57)&gt;0</formula>
    </cfRule>
    <cfRule type="expression" dxfId="2699" priority="1622">
      <formula>SEARCH("CHIUSO",$M57)&gt;0</formula>
    </cfRule>
    <cfRule type="expression" dxfId="2698" priority="1623">
      <formula>SEARCH("EMESSO",$M57)&gt;0</formula>
    </cfRule>
    <cfRule type="expression" dxfId="2697" priority="1624">
      <formula>SEARCH("RICHIESTO",$M57)&gt;0</formula>
    </cfRule>
    <cfRule type="expression" dxfId="2696" priority="1625">
      <formula>SEARCH("DA CHIUDERE",$M57)&gt;0</formula>
    </cfRule>
    <cfRule type="expression" dxfId="2695" priority="1626">
      <formula>SEARCH("INTERROTTO",$M57)&gt;0</formula>
    </cfRule>
  </conditionalFormatting>
  <conditionalFormatting sqref="E57">
    <cfRule type="expression" dxfId="2694" priority="1615">
      <formula>SEARCH("IN CORSO",$M57)&gt;0</formula>
    </cfRule>
    <cfRule type="expression" dxfId="2693" priority="1616">
      <formula>SEARCH("CHIUSO",$M57)&gt;0</formula>
    </cfRule>
    <cfRule type="expression" dxfId="2692" priority="1617">
      <formula>SEARCH("EMESSO",$M57)&gt;0</formula>
    </cfRule>
    <cfRule type="expression" dxfId="2691" priority="1618">
      <formula>SEARCH("RICHIESTO",$M57)&gt;0</formula>
    </cfRule>
    <cfRule type="expression" dxfId="2690" priority="1619">
      <formula>SEARCH("DA CHIUDERE",$M57)&gt;0</formula>
    </cfRule>
    <cfRule type="expression" dxfId="2689" priority="1620">
      <formula>SEARCH("INTERROTTO",$M57)&gt;0</formula>
    </cfRule>
  </conditionalFormatting>
  <conditionalFormatting sqref="G57">
    <cfRule type="expression" dxfId="2688" priority="1609">
      <formula>SEARCH("IN CORSO",$M57)&gt;0</formula>
    </cfRule>
    <cfRule type="expression" dxfId="2687" priority="1610">
      <formula>SEARCH("CHIUSO",$M57)&gt;0</formula>
    </cfRule>
    <cfRule type="expression" dxfId="2686" priority="1611">
      <formula>SEARCH("EMESSO",$M57)&gt;0</formula>
    </cfRule>
    <cfRule type="expression" dxfId="2685" priority="1612">
      <formula>SEARCH("RICHIESTO",$M57)&gt;0</formula>
    </cfRule>
    <cfRule type="expression" dxfId="2684" priority="1613">
      <formula>SEARCH("DA CHIUDERE",$M57)&gt;0</formula>
    </cfRule>
    <cfRule type="expression" dxfId="2683" priority="1614">
      <formula>SEARCH("INTERROTTO",$M57)&gt;0</formula>
    </cfRule>
  </conditionalFormatting>
  <conditionalFormatting sqref="F57">
    <cfRule type="expression" dxfId="2682" priority="1603">
      <formula>SEARCH("IN CORSO",$M57)&gt;0</formula>
    </cfRule>
    <cfRule type="expression" dxfId="2681" priority="1604">
      <formula>SEARCH("CHIUSO",$M57)&gt;0</formula>
    </cfRule>
    <cfRule type="expression" dxfId="2680" priority="1605">
      <formula>SEARCH("EMESSO",$M57)&gt;0</formula>
    </cfRule>
    <cfRule type="expression" dxfId="2679" priority="1606">
      <formula>SEARCH("RICHIESTO",$M57)&gt;0</formula>
    </cfRule>
    <cfRule type="expression" dxfId="2678" priority="1607">
      <formula>SEARCH("DA CHIUDERE",$M57)&gt;0</formula>
    </cfRule>
    <cfRule type="expression" dxfId="2677" priority="1608">
      <formula>SEARCH("INTERROTTO",$M57)&gt;0</formula>
    </cfRule>
  </conditionalFormatting>
  <conditionalFormatting sqref="M57">
    <cfRule type="expression" dxfId="2676" priority="1597">
      <formula>SEARCH("IN CORSO",$M57)&gt;0</formula>
    </cfRule>
    <cfRule type="expression" dxfId="2675" priority="1598">
      <formula>SEARCH("CHIUSO",$M57)&gt;0</formula>
    </cfRule>
    <cfRule type="expression" dxfId="2674" priority="1599">
      <formula>SEARCH("EMESSO",$M57)&gt;0</formula>
    </cfRule>
    <cfRule type="expression" dxfId="2673" priority="1600">
      <formula>SEARCH("RICHIESTO",$M57)&gt;0</formula>
    </cfRule>
    <cfRule type="expression" dxfId="2672" priority="1601">
      <formula>SEARCH("DA CHIUDERE",$M57)&gt;0</formula>
    </cfRule>
    <cfRule type="expression" dxfId="2671" priority="1602">
      <formula>SEARCH("INTERROTTO",$M57)&gt;0</formula>
    </cfRule>
  </conditionalFormatting>
  <conditionalFormatting sqref="N56:S56">
    <cfRule type="expression" dxfId="2670" priority="1591">
      <formula>SEARCH("IN CORSO",$M56)&gt;0</formula>
    </cfRule>
    <cfRule type="expression" dxfId="2669" priority="1592">
      <formula>SEARCH("CHIUSO",$M56)&gt;0</formula>
    </cfRule>
    <cfRule type="expression" dxfId="2668" priority="1593">
      <formula>SEARCH("EMESSO",$M56)&gt;0</formula>
    </cfRule>
    <cfRule type="expression" dxfId="2667" priority="1594">
      <formula>SEARCH("RICHIESTO",$M56)&gt;0</formula>
    </cfRule>
    <cfRule type="expression" dxfId="2666" priority="1595">
      <formula>SEARCH("DA CHIUDERE",$M56)&gt;0</formula>
    </cfRule>
    <cfRule type="expression" dxfId="2665" priority="1596">
      <formula>SEARCH("INTERROTTO",$M56)&gt;0</formula>
    </cfRule>
  </conditionalFormatting>
  <conditionalFormatting sqref="E56">
    <cfRule type="expression" dxfId="2664" priority="1585">
      <formula>SEARCH("IN CORSO",$M56)&gt;0</formula>
    </cfRule>
    <cfRule type="expression" dxfId="2663" priority="1586">
      <formula>SEARCH("CHIUSO",$M56)&gt;0</formula>
    </cfRule>
    <cfRule type="expression" dxfId="2662" priority="1587">
      <formula>SEARCH("EMESSO",$M56)&gt;0</formula>
    </cfRule>
    <cfRule type="expression" dxfId="2661" priority="1588">
      <formula>SEARCH("RICHIESTO",$M56)&gt;0</formula>
    </cfRule>
    <cfRule type="expression" dxfId="2660" priority="1589">
      <formula>SEARCH("DA CHIUDERE",$M56)&gt;0</formula>
    </cfRule>
    <cfRule type="expression" dxfId="2659" priority="1590">
      <formula>SEARCH("INTERROTTO",$M56)&gt;0</formula>
    </cfRule>
  </conditionalFormatting>
  <conditionalFormatting sqref="G56">
    <cfRule type="expression" dxfId="2658" priority="1579">
      <formula>SEARCH("IN CORSO",$M56)&gt;0</formula>
    </cfRule>
    <cfRule type="expression" dxfId="2657" priority="1580">
      <formula>SEARCH("CHIUSO",$M56)&gt;0</formula>
    </cfRule>
    <cfRule type="expression" dxfId="2656" priority="1581">
      <formula>SEARCH("EMESSO",$M56)&gt;0</formula>
    </cfRule>
    <cfRule type="expression" dxfId="2655" priority="1582">
      <formula>SEARCH("RICHIESTO",$M56)&gt;0</formula>
    </cfRule>
    <cfRule type="expression" dxfId="2654" priority="1583">
      <formula>SEARCH("DA CHIUDERE",$M56)&gt;0</formula>
    </cfRule>
    <cfRule type="expression" dxfId="2653" priority="1584">
      <formula>SEARCH("INTERROTTO",$M56)&gt;0</formula>
    </cfRule>
  </conditionalFormatting>
  <conditionalFormatting sqref="F56">
    <cfRule type="expression" dxfId="2652" priority="1573">
      <formula>SEARCH("IN CORSO",$M56)&gt;0</formula>
    </cfRule>
    <cfRule type="expression" dxfId="2651" priority="1574">
      <formula>SEARCH("CHIUSO",$M56)&gt;0</formula>
    </cfRule>
    <cfRule type="expression" dxfId="2650" priority="1575">
      <formula>SEARCH("EMESSO",$M56)&gt;0</formula>
    </cfRule>
    <cfRule type="expression" dxfId="2649" priority="1576">
      <formula>SEARCH("RICHIESTO",$M56)&gt;0</formula>
    </cfRule>
    <cfRule type="expression" dxfId="2648" priority="1577">
      <formula>SEARCH("DA CHIUDERE",$M56)&gt;0</formula>
    </cfRule>
    <cfRule type="expression" dxfId="2647" priority="1578">
      <formula>SEARCH("INTERROTTO",$M56)&gt;0</formula>
    </cfRule>
  </conditionalFormatting>
  <conditionalFormatting sqref="M56">
    <cfRule type="expression" dxfId="2646" priority="1567">
      <formula>SEARCH("IN CORSO",$M56)&gt;0</formula>
    </cfRule>
    <cfRule type="expression" dxfId="2645" priority="1568">
      <formula>SEARCH("CHIUSO",$M56)&gt;0</formula>
    </cfRule>
    <cfRule type="expression" dxfId="2644" priority="1569">
      <formula>SEARCH("EMESSO",$M56)&gt;0</formula>
    </cfRule>
    <cfRule type="expression" dxfId="2643" priority="1570">
      <formula>SEARCH("RICHIESTO",$M56)&gt;0</formula>
    </cfRule>
    <cfRule type="expression" dxfId="2642" priority="1571">
      <formula>SEARCH("DA CHIUDERE",$M56)&gt;0</formula>
    </cfRule>
    <cfRule type="expression" dxfId="2641" priority="1572">
      <formula>SEARCH("INTERROTTO",$M56)&gt;0</formula>
    </cfRule>
  </conditionalFormatting>
  <conditionalFormatting sqref="N55:S55">
    <cfRule type="expression" dxfId="2640" priority="1561">
      <formula>SEARCH("IN CORSO",$M55)&gt;0</formula>
    </cfRule>
    <cfRule type="expression" dxfId="2639" priority="1562">
      <formula>SEARCH("CHIUSO",$M55)&gt;0</formula>
    </cfRule>
    <cfRule type="expression" dxfId="2638" priority="1563">
      <formula>SEARCH("EMESSO",$M55)&gt;0</formula>
    </cfRule>
    <cfRule type="expression" dxfId="2637" priority="1564">
      <formula>SEARCH("RICHIESTO",$M55)&gt;0</formula>
    </cfRule>
    <cfRule type="expression" dxfId="2636" priority="1565">
      <formula>SEARCH("DA CHIUDERE",$M55)&gt;0</formula>
    </cfRule>
    <cfRule type="expression" dxfId="2635" priority="1566">
      <formula>SEARCH("INTERROTTO",$M55)&gt;0</formula>
    </cfRule>
  </conditionalFormatting>
  <conditionalFormatting sqref="E55">
    <cfRule type="expression" dxfId="2634" priority="1555">
      <formula>SEARCH("IN CORSO",$M55)&gt;0</formula>
    </cfRule>
    <cfRule type="expression" dxfId="2633" priority="1556">
      <formula>SEARCH("CHIUSO",$M55)&gt;0</formula>
    </cfRule>
    <cfRule type="expression" dxfId="2632" priority="1557">
      <formula>SEARCH("EMESSO",$M55)&gt;0</formula>
    </cfRule>
    <cfRule type="expression" dxfId="2631" priority="1558">
      <formula>SEARCH("RICHIESTO",$M55)&gt;0</formula>
    </cfRule>
    <cfRule type="expression" dxfId="2630" priority="1559">
      <formula>SEARCH("DA CHIUDERE",$M55)&gt;0</formula>
    </cfRule>
    <cfRule type="expression" dxfId="2629" priority="1560">
      <formula>SEARCH("INTERROTTO",$M55)&gt;0</formula>
    </cfRule>
  </conditionalFormatting>
  <conditionalFormatting sqref="G55">
    <cfRule type="expression" dxfId="2628" priority="1549">
      <formula>SEARCH("IN CORSO",$M55)&gt;0</formula>
    </cfRule>
    <cfRule type="expression" dxfId="2627" priority="1550">
      <formula>SEARCH("CHIUSO",$M55)&gt;0</formula>
    </cfRule>
    <cfRule type="expression" dxfId="2626" priority="1551">
      <formula>SEARCH("EMESSO",$M55)&gt;0</formula>
    </cfRule>
    <cfRule type="expression" dxfId="2625" priority="1552">
      <formula>SEARCH("RICHIESTO",$M55)&gt;0</formula>
    </cfRule>
    <cfRule type="expression" dxfId="2624" priority="1553">
      <formula>SEARCH("DA CHIUDERE",$M55)&gt;0</formula>
    </cfRule>
    <cfRule type="expression" dxfId="2623" priority="1554">
      <formula>SEARCH("INTERROTTO",$M55)&gt;0</formula>
    </cfRule>
  </conditionalFormatting>
  <conditionalFormatting sqref="F55">
    <cfRule type="expression" dxfId="2622" priority="1543">
      <formula>SEARCH("IN CORSO",$M55)&gt;0</formula>
    </cfRule>
    <cfRule type="expression" dxfId="2621" priority="1544">
      <formula>SEARCH("CHIUSO",$M55)&gt;0</formula>
    </cfRule>
    <cfRule type="expression" dxfId="2620" priority="1545">
      <formula>SEARCH("EMESSO",$M55)&gt;0</formula>
    </cfRule>
    <cfRule type="expression" dxfId="2619" priority="1546">
      <formula>SEARCH("RICHIESTO",$M55)&gt;0</formula>
    </cfRule>
    <cfRule type="expression" dxfId="2618" priority="1547">
      <formula>SEARCH("DA CHIUDERE",$M55)&gt;0</formula>
    </cfRule>
    <cfRule type="expression" dxfId="2617" priority="1548">
      <formula>SEARCH("INTERROTTO",$M55)&gt;0</formula>
    </cfRule>
  </conditionalFormatting>
  <conditionalFormatting sqref="M55">
    <cfRule type="expression" dxfId="2616" priority="1537">
      <formula>SEARCH("IN CORSO",$M55)&gt;0</formula>
    </cfRule>
    <cfRule type="expression" dxfId="2615" priority="1538">
      <formula>SEARCH("CHIUSO",$M55)&gt;0</formula>
    </cfRule>
    <cfRule type="expression" dxfId="2614" priority="1539">
      <formula>SEARCH("EMESSO",$M55)&gt;0</formula>
    </cfRule>
    <cfRule type="expression" dxfId="2613" priority="1540">
      <formula>SEARCH("RICHIESTO",$M55)&gt;0</formula>
    </cfRule>
    <cfRule type="expression" dxfId="2612" priority="1541">
      <formula>SEARCH("DA CHIUDERE",$M55)&gt;0</formula>
    </cfRule>
    <cfRule type="expression" dxfId="2611" priority="1542">
      <formula>SEARCH("INTERROTTO",$M55)&gt;0</formula>
    </cfRule>
  </conditionalFormatting>
  <conditionalFormatting sqref="N54:S54">
    <cfRule type="expression" dxfId="2610" priority="1531">
      <formula>SEARCH("IN CORSO",$M54)&gt;0</formula>
    </cfRule>
    <cfRule type="expression" dxfId="2609" priority="1532">
      <formula>SEARCH("CHIUSO",$M54)&gt;0</formula>
    </cfRule>
    <cfRule type="expression" dxfId="2608" priority="1533">
      <formula>SEARCH("EMESSO",$M54)&gt;0</formula>
    </cfRule>
    <cfRule type="expression" dxfId="2607" priority="1534">
      <formula>SEARCH("RICHIESTO",$M54)&gt;0</formula>
    </cfRule>
    <cfRule type="expression" dxfId="2606" priority="1535">
      <formula>SEARCH("DA CHIUDERE",$M54)&gt;0</formula>
    </cfRule>
    <cfRule type="expression" dxfId="2605" priority="1536">
      <formula>SEARCH("INTERROTTO",$M54)&gt;0</formula>
    </cfRule>
  </conditionalFormatting>
  <conditionalFormatting sqref="E54">
    <cfRule type="expression" dxfId="2604" priority="1525">
      <formula>SEARCH("IN CORSO",$M54)&gt;0</formula>
    </cfRule>
    <cfRule type="expression" dxfId="2603" priority="1526">
      <formula>SEARCH("CHIUSO",$M54)&gt;0</formula>
    </cfRule>
    <cfRule type="expression" dxfId="2602" priority="1527">
      <formula>SEARCH("EMESSO",$M54)&gt;0</formula>
    </cfRule>
    <cfRule type="expression" dxfId="2601" priority="1528">
      <formula>SEARCH("RICHIESTO",$M54)&gt;0</formula>
    </cfRule>
    <cfRule type="expression" dxfId="2600" priority="1529">
      <formula>SEARCH("DA CHIUDERE",$M54)&gt;0</formula>
    </cfRule>
    <cfRule type="expression" dxfId="2599" priority="1530">
      <formula>SEARCH("INTERROTTO",$M54)&gt;0</formula>
    </cfRule>
  </conditionalFormatting>
  <conditionalFormatting sqref="G54">
    <cfRule type="expression" dxfId="2598" priority="1519">
      <formula>SEARCH("IN CORSO",$M54)&gt;0</formula>
    </cfRule>
    <cfRule type="expression" dxfId="2597" priority="1520">
      <formula>SEARCH("CHIUSO",$M54)&gt;0</formula>
    </cfRule>
    <cfRule type="expression" dxfId="2596" priority="1521">
      <formula>SEARCH("EMESSO",$M54)&gt;0</formula>
    </cfRule>
    <cfRule type="expression" dxfId="2595" priority="1522">
      <formula>SEARCH("RICHIESTO",$M54)&gt;0</formula>
    </cfRule>
    <cfRule type="expression" dxfId="2594" priority="1523">
      <formula>SEARCH("DA CHIUDERE",$M54)&gt;0</formula>
    </cfRule>
    <cfRule type="expression" dxfId="2593" priority="1524">
      <formula>SEARCH("INTERROTTO",$M54)&gt;0</formula>
    </cfRule>
  </conditionalFormatting>
  <conditionalFormatting sqref="F54">
    <cfRule type="expression" dxfId="2592" priority="1513">
      <formula>SEARCH("IN CORSO",$M54)&gt;0</formula>
    </cfRule>
    <cfRule type="expression" dxfId="2591" priority="1514">
      <formula>SEARCH("CHIUSO",$M54)&gt;0</formula>
    </cfRule>
    <cfRule type="expression" dxfId="2590" priority="1515">
      <formula>SEARCH("EMESSO",$M54)&gt;0</formula>
    </cfRule>
    <cfRule type="expression" dxfId="2589" priority="1516">
      <formula>SEARCH("RICHIESTO",$M54)&gt;0</formula>
    </cfRule>
    <cfRule type="expression" dxfId="2588" priority="1517">
      <formula>SEARCH("DA CHIUDERE",$M54)&gt;0</formula>
    </cfRule>
    <cfRule type="expression" dxfId="2587" priority="1518">
      <formula>SEARCH("INTERROTTO",$M54)&gt;0</formula>
    </cfRule>
  </conditionalFormatting>
  <conditionalFormatting sqref="M54">
    <cfRule type="expression" dxfId="2586" priority="1507">
      <formula>SEARCH("IN CORSO",$M54)&gt;0</formula>
    </cfRule>
    <cfRule type="expression" dxfId="2585" priority="1508">
      <formula>SEARCH("CHIUSO",$M54)&gt;0</formula>
    </cfRule>
    <cfRule type="expression" dxfId="2584" priority="1509">
      <formula>SEARCH("EMESSO",$M54)&gt;0</formula>
    </cfRule>
    <cfRule type="expression" dxfId="2583" priority="1510">
      <formula>SEARCH("RICHIESTO",$M54)&gt;0</formula>
    </cfRule>
    <cfRule type="expression" dxfId="2582" priority="1511">
      <formula>SEARCH("DA CHIUDERE",$M54)&gt;0</formula>
    </cfRule>
    <cfRule type="expression" dxfId="2581" priority="1512">
      <formula>SEARCH("INTERROTTO",$M54)&gt;0</formula>
    </cfRule>
  </conditionalFormatting>
  <conditionalFormatting sqref="N53:S53">
    <cfRule type="expression" dxfId="2580" priority="1501">
      <formula>SEARCH("IN CORSO",$M53)&gt;0</formula>
    </cfRule>
    <cfRule type="expression" dxfId="2579" priority="1502">
      <formula>SEARCH("CHIUSO",$M53)&gt;0</formula>
    </cfRule>
    <cfRule type="expression" dxfId="2578" priority="1503">
      <formula>SEARCH("EMESSO",$M53)&gt;0</formula>
    </cfRule>
    <cfRule type="expression" dxfId="2577" priority="1504">
      <formula>SEARCH("RICHIESTO",$M53)&gt;0</formula>
    </cfRule>
    <cfRule type="expression" dxfId="2576" priority="1505">
      <formula>SEARCH("DA CHIUDERE",$M53)&gt;0</formula>
    </cfRule>
    <cfRule type="expression" dxfId="2575" priority="1506">
      <formula>SEARCH("INTERROTTO",$M53)&gt;0</formula>
    </cfRule>
  </conditionalFormatting>
  <conditionalFormatting sqref="E53">
    <cfRule type="expression" dxfId="2574" priority="1495">
      <formula>SEARCH("IN CORSO",$M53)&gt;0</formula>
    </cfRule>
    <cfRule type="expression" dxfId="2573" priority="1496">
      <formula>SEARCH("CHIUSO",$M53)&gt;0</formula>
    </cfRule>
    <cfRule type="expression" dxfId="2572" priority="1497">
      <formula>SEARCH("EMESSO",$M53)&gt;0</formula>
    </cfRule>
    <cfRule type="expression" dxfId="2571" priority="1498">
      <formula>SEARCH("RICHIESTO",$M53)&gt;0</formula>
    </cfRule>
    <cfRule type="expression" dxfId="2570" priority="1499">
      <formula>SEARCH("DA CHIUDERE",$M53)&gt;0</formula>
    </cfRule>
    <cfRule type="expression" dxfId="2569" priority="1500">
      <formula>SEARCH("INTERROTTO",$M53)&gt;0</formula>
    </cfRule>
  </conditionalFormatting>
  <conditionalFormatting sqref="G53">
    <cfRule type="expression" dxfId="2568" priority="1489">
      <formula>SEARCH("IN CORSO",$M53)&gt;0</formula>
    </cfRule>
    <cfRule type="expression" dxfId="2567" priority="1490">
      <formula>SEARCH("CHIUSO",$M53)&gt;0</formula>
    </cfRule>
    <cfRule type="expression" dxfId="2566" priority="1491">
      <formula>SEARCH("EMESSO",$M53)&gt;0</formula>
    </cfRule>
    <cfRule type="expression" dxfId="2565" priority="1492">
      <formula>SEARCH("RICHIESTO",$M53)&gt;0</formula>
    </cfRule>
    <cfRule type="expression" dxfId="2564" priority="1493">
      <formula>SEARCH("DA CHIUDERE",$M53)&gt;0</formula>
    </cfRule>
    <cfRule type="expression" dxfId="2563" priority="1494">
      <formula>SEARCH("INTERROTTO",$M53)&gt;0</formula>
    </cfRule>
  </conditionalFormatting>
  <conditionalFormatting sqref="F53">
    <cfRule type="expression" dxfId="2562" priority="1483">
      <formula>SEARCH("IN CORSO",$M53)&gt;0</formula>
    </cfRule>
    <cfRule type="expression" dxfId="2561" priority="1484">
      <formula>SEARCH("CHIUSO",$M53)&gt;0</formula>
    </cfRule>
    <cfRule type="expression" dxfId="2560" priority="1485">
      <formula>SEARCH("EMESSO",$M53)&gt;0</formula>
    </cfRule>
    <cfRule type="expression" dxfId="2559" priority="1486">
      <formula>SEARCH("RICHIESTO",$M53)&gt;0</formula>
    </cfRule>
    <cfRule type="expression" dxfId="2558" priority="1487">
      <formula>SEARCH("DA CHIUDERE",$M53)&gt;0</formula>
    </cfRule>
    <cfRule type="expression" dxfId="2557" priority="1488">
      <formula>SEARCH("INTERROTTO",$M53)&gt;0</formula>
    </cfRule>
  </conditionalFormatting>
  <conditionalFormatting sqref="M53">
    <cfRule type="expression" dxfId="2556" priority="1477">
      <formula>SEARCH("IN CORSO",$M53)&gt;0</formula>
    </cfRule>
    <cfRule type="expression" dxfId="2555" priority="1478">
      <formula>SEARCH("CHIUSO",$M53)&gt;0</formula>
    </cfRule>
    <cfRule type="expression" dxfId="2554" priority="1479">
      <formula>SEARCH("EMESSO",$M53)&gt;0</formula>
    </cfRule>
    <cfRule type="expression" dxfId="2553" priority="1480">
      <formula>SEARCH("RICHIESTO",$M53)&gt;0</formula>
    </cfRule>
    <cfRule type="expression" dxfId="2552" priority="1481">
      <formula>SEARCH("DA CHIUDERE",$M53)&gt;0</formula>
    </cfRule>
    <cfRule type="expression" dxfId="2551" priority="1482">
      <formula>SEARCH("INTERROTTO",$M53)&gt;0</formula>
    </cfRule>
  </conditionalFormatting>
  <conditionalFormatting sqref="N52:S52">
    <cfRule type="expression" dxfId="2550" priority="1471">
      <formula>SEARCH("IN CORSO",$M52)&gt;0</formula>
    </cfRule>
    <cfRule type="expression" dxfId="2549" priority="1472">
      <formula>SEARCH("CHIUSO",$M52)&gt;0</formula>
    </cfRule>
    <cfRule type="expression" dxfId="2548" priority="1473">
      <formula>SEARCH("EMESSO",$M52)&gt;0</formula>
    </cfRule>
    <cfRule type="expression" dxfId="2547" priority="1474">
      <formula>SEARCH("RICHIESTO",$M52)&gt;0</formula>
    </cfRule>
    <cfRule type="expression" dxfId="2546" priority="1475">
      <formula>SEARCH("DA CHIUDERE",$M52)&gt;0</formula>
    </cfRule>
    <cfRule type="expression" dxfId="2545" priority="1476">
      <formula>SEARCH("INTERROTTO",$M52)&gt;0</formula>
    </cfRule>
  </conditionalFormatting>
  <conditionalFormatting sqref="E52">
    <cfRule type="expression" dxfId="2544" priority="1465">
      <formula>SEARCH("IN CORSO",$M52)&gt;0</formula>
    </cfRule>
    <cfRule type="expression" dxfId="2543" priority="1466">
      <formula>SEARCH("CHIUSO",$M52)&gt;0</formula>
    </cfRule>
    <cfRule type="expression" dxfId="2542" priority="1467">
      <formula>SEARCH("EMESSO",$M52)&gt;0</formula>
    </cfRule>
    <cfRule type="expression" dxfId="2541" priority="1468">
      <formula>SEARCH("RICHIESTO",$M52)&gt;0</formula>
    </cfRule>
    <cfRule type="expression" dxfId="2540" priority="1469">
      <formula>SEARCH("DA CHIUDERE",$M52)&gt;0</formula>
    </cfRule>
    <cfRule type="expression" dxfId="2539" priority="1470">
      <formula>SEARCH("INTERROTTO",$M52)&gt;0</formula>
    </cfRule>
  </conditionalFormatting>
  <conditionalFormatting sqref="G52">
    <cfRule type="expression" dxfId="2538" priority="1459">
      <formula>SEARCH("IN CORSO",$M52)&gt;0</formula>
    </cfRule>
    <cfRule type="expression" dxfId="2537" priority="1460">
      <formula>SEARCH("CHIUSO",$M52)&gt;0</formula>
    </cfRule>
    <cfRule type="expression" dxfId="2536" priority="1461">
      <formula>SEARCH("EMESSO",$M52)&gt;0</formula>
    </cfRule>
    <cfRule type="expression" dxfId="2535" priority="1462">
      <formula>SEARCH("RICHIESTO",$M52)&gt;0</formula>
    </cfRule>
    <cfRule type="expression" dxfId="2534" priority="1463">
      <formula>SEARCH("DA CHIUDERE",$M52)&gt;0</formula>
    </cfRule>
    <cfRule type="expression" dxfId="2533" priority="1464">
      <formula>SEARCH("INTERROTTO",$M52)&gt;0</formula>
    </cfRule>
  </conditionalFormatting>
  <conditionalFormatting sqref="F52">
    <cfRule type="expression" dxfId="2532" priority="1453">
      <formula>SEARCH("IN CORSO",$M52)&gt;0</formula>
    </cfRule>
    <cfRule type="expression" dxfId="2531" priority="1454">
      <formula>SEARCH("CHIUSO",$M52)&gt;0</formula>
    </cfRule>
    <cfRule type="expression" dxfId="2530" priority="1455">
      <formula>SEARCH("EMESSO",$M52)&gt;0</formula>
    </cfRule>
    <cfRule type="expression" dxfId="2529" priority="1456">
      <formula>SEARCH("RICHIESTO",$M52)&gt;0</formula>
    </cfRule>
    <cfRule type="expression" dxfId="2528" priority="1457">
      <formula>SEARCH("DA CHIUDERE",$M52)&gt;0</formula>
    </cfRule>
    <cfRule type="expression" dxfId="2527" priority="1458">
      <formula>SEARCH("INTERROTTO",$M52)&gt;0</formula>
    </cfRule>
  </conditionalFormatting>
  <conditionalFormatting sqref="M52">
    <cfRule type="expression" dxfId="2526" priority="1447">
      <formula>SEARCH("IN CORSO",$M52)&gt;0</formula>
    </cfRule>
    <cfRule type="expression" dxfId="2525" priority="1448">
      <formula>SEARCH("CHIUSO",$M52)&gt;0</formula>
    </cfRule>
    <cfRule type="expression" dxfId="2524" priority="1449">
      <formula>SEARCH("EMESSO",$M52)&gt;0</formula>
    </cfRule>
    <cfRule type="expression" dxfId="2523" priority="1450">
      <formula>SEARCH("RICHIESTO",$M52)&gt;0</formula>
    </cfRule>
    <cfRule type="expression" dxfId="2522" priority="1451">
      <formula>SEARCH("DA CHIUDERE",$M52)&gt;0</formula>
    </cfRule>
    <cfRule type="expression" dxfId="2521" priority="1452">
      <formula>SEARCH("INTERROTTO",$M52)&gt;0</formula>
    </cfRule>
  </conditionalFormatting>
  <conditionalFormatting sqref="N51:S51">
    <cfRule type="expression" dxfId="2520" priority="1441">
      <formula>SEARCH("IN CORSO",$M51)&gt;0</formula>
    </cfRule>
    <cfRule type="expression" dxfId="2519" priority="1442">
      <formula>SEARCH("CHIUSO",$M51)&gt;0</formula>
    </cfRule>
    <cfRule type="expression" dxfId="2518" priority="1443">
      <formula>SEARCH("EMESSO",$M51)&gt;0</formula>
    </cfRule>
    <cfRule type="expression" dxfId="2517" priority="1444">
      <formula>SEARCH("RICHIESTO",$M51)&gt;0</formula>
    </cfRule>
    <cfRule type="expression" dxfId="2516" priority="1445">
      <formula>SEARCH("DA CHIUDERE",$M51)&gt;0</formula>
    </cfRule>
    <cfRule type="expression" dxfId="2515" priority="1446">
      <formula>SEARCH("INTERROTTO",$M51)&gt;0</formula>
    </cfRule>
  </conditionalFormatting>
  <conditionalFormatting sqref="E51">
    <cfRule type="expression" dxfId="2514" priority="1435">
      <formula>SEARCH("IN CORSO",$M51)&gt;0</formula>
    </cfRule>
    <cfRule type="expression" dxfId="2513" priority="1436">
      <formula>SEARCH("CHIUSO",$M51)&gt;0</formula>
    </cfRule>
    <cfRule type="expression" dxfId="2512" priority="1437">
      <formula>SEARCH("EMESSO",$M51)&gt;0</formula>
    </cfRule>
    <cfRule type="expression" dxfId="2511" priority="1438">
      <formula>SEARCH("RICHIESTO",$M51)&gt;0</formula>
    </cfRule>
    <cfRule type="expression" dxfId="2510" priority="1439">
      <formula>SEARCH("DA CHIUDERE",$M51)&gt;0</formula>
    </cfRule>
    <cfRule type="expression" dxfId="2509" priority="1440">
      <formula>SEARCH("INTERROTTO",$M51)&gt;0</formula>
    </cfRule>
  </conditionalFormatting>
  <conditionalFormatting sqref="G51">
    <cfRule type="expression" dxfId="2508" priority="1429">
      <formula>SEARCH("IN CORSO",$M51)&gt;0</formula>
    </cfRule>
    <cfRule type="expression" dxfId="2507" priority="1430">
      <formula>SEARCH("CHIUSO",$M51)&gt;0</formula>
    </cfRule>
    <cfRule type="expression" dxfId="2506" priority="1431">
      <formula>SEARCH("EMESSO",$M51)&gt;0</formula>
    </cfRule>
    <cfRule type="expression" dxfId="2505" priority="1432">
      <formula>SEARCH("RICHIESTO",$M51)&gt;0</formula>
    </cfRule>
    <cfRule type="expression" dxfId="2504" priority="1433">
      <formula>SEARCH("DA CHIUDERE",$M51)&gt;0</formula>
    </cfRule>
    <cfRule type="expression" dxfId="2503" priority="1434">
      <formula>SEARCH("INTERROTTO",$M51)&gt;0</formula>
    </cfRule>
  </conditionalFormatting>
  <conditionalFormatting sqref="F51">
    <cfRule type="expression" dxfId="2502" priority="1423">
      <formula>SEARCH("IN CORSO",$M51)&gt;0</formula>
    </cfRule>
    <cfRule type="expression" dxfId="2501" priority="1424">
      <formula>SEARCH("CHIUSO",$M51)&gt;0</formula>
    </cfRule>
    <cfRule type="expression" dxfId="2500" priority="1425">
      <formula>SEARCH("EMESSO",$M51)&gt;0</formula>
    </cfRule>
    <cfRule type="expression" dxfId="2499" priority="1426">
      <formula>SEARCH("RICHIESTO",$M51)&gt;0</formula>
    </cfRule>
    <cfRule type="expression" dxfId="2498" priority="1427">
      <formula>SEARCH("DA CHIUDERE",$M51)&gt;0</formula>
    </cfRule>
    <cfRule type="expression" dxfId="2497" priority="1428">
      <formula>SEARCH("INTERROTTO",$M51)&gt;0</formula>
    </cfRule>
  </conditionalFormatting>
  <conditionalFormatting sqref="M51">
    <cfRule type="expression" dxfId="2496" priority="1417">
      <formula>SEARCH("IN CORSO",$M51)&gt;0</formula>
    </cfRule>
    <cfRule type="expression" dxfId="2495" priority="1418">
      <formula>SEARCH("CHIUSO",$M51)&gt;0</formula>
    </cfRule>
    <cfRule type="expression" dxfId="2494" priority="1419">
      <formula>SEARCH("EMESSO",$M51)&gt;0</formula>
    </cfRule>
    <cfRule type="expression" dxfId="2493" priority="1420">
      <formula>SEARCH("RICHIESTO",$M51)&gt;0</formula>
    </cfRule>
    <cfRule type="expression" dxfId="2492" priority="1421">
      <formula>SEARCH("DA CHIUDERE",$M51)&gt;0</formula>
    </cfRule>
    <cfRule type="expression" dxfId="2491" priority="1422">
      <formula>SEARCH("INTERROTTO",$M51)&gt;0</formula>
    </cfRule>
  </conditionalFormatting>
  <conditionalFormatting sqref="N50:S50">
    <cfRule type="expression" dxfId="2490" priority="1411">
      <formula>SEARCH("IN CORSO",$M50)&gt;0</formula>
    </cfRule>
    <cfRule type="expression" dxfId="2489" priority="1412">
      <formula>SEARCH("CHIUSO",$M50)&gt;0</formula>
    </cfRule>
    <cfRule type="expression" dxfId="2488" priority="1413">
      <formula>SEARCH("EMESSO",$M50)&gt;0</formula>
    </cfRule>
    <cfRule type="expression" dxfId="2487" priority="1414">
      <formula>SEARCH("RICHIESTO",$M50)&gt;0</formula>
    </cfRule>
    <cfRule type="expression" dxfId="2486" priority="1415">
      <formula>SEARCH("DA CHIUDERE",$M50)&gt;0</formula>
    </cfRule>
    <cfRule type="expression" dxfId="2485" priority="1416">
      <formula>SEARCH("INTERROTTO",$M50)&gt;0</formula>
    </cfRule>
  </conditionalFormatting>
  <conditionalFormatting sqref="E50">
    <cfRule type="expression" dxfId="2484" priority="1405">
      <formula>SEARCH("IN CORSO",$M50)&gt;0</formula>
    </cfRule>
    <cfRule type="expression" dxfId="2483" priority="1406">
      <formula>SEARCH("CHIUSO",$M50)&gt;0</formula>
    </cfRule>
    <cfRule type="expression" dxfId="2482" priority="1407">
      <formula>SEARCH("EMESSO",$M50)&gt;0</formula>
    </cfRule>
    <cfRule type="expression" dxfId="2481" priority="1408">
      <formula>SEARCH("RICHIESTO",$M50)&gt;0</formula>
    </cfRule>
    <cfRule type="expression" dxfId="2480" priority="1409">
      <formula>SEARCH("DA CHIUDERE",$M50)&gt;0</formula>
    </cfRule>
    <cfRule type="expression" dxfId="2479" priority="1410">
      <formula>SEARCH("INTERROTTO",$M50)&gt;0</formula>
    </cfRule>
  </conditionalFormatting>
  <conditionalFormatting sqref="G50">
    <cfRule type="expression" dxfId="2478" priority="1399">
      <formula>SEARCH("IN CORSO",$M50)&gt;0</formula>
    </cfRule>
    <cfRule type="expression" dxfId="2477" priority="1400">
      <formula>SEARCH("CHIUSO",$M50)&gt;0</formula>
    </cfRule>
    <cfRule type="expression" dxfId="2476" priority="1401">
      <formula>SEARCH("EMESSO",$M50)&gt;0</formula>
    </cfRule>
    <cfRule type="expression" dxfId="2475" priority="1402">
      <formula>SEARCH("RICHIESTO",$M50)&gt;0</formula>
    </cfRule>
    <cfRule type="expression" dxfId="2474" priority="1403">
      <formula>SEARCH("DA CHIUDERE",$M50)&gt;0</formula>
    </cfRule>
    <cfRule type="expression" dxfId="2473" priority="1404">
      <formula>SEARCH("INTERROTTO",$M50)&gt;0</formula>
    </cfRule>
  </conditionalFormatting>
  <conditionalFormatting sqref="F50">
    <cfRule type="expression" dxfId="2472" priority="1393">
      <formula>SEARCH("IN CORSO",$M50)&gt;0</formula>
    </cfRule>
    <cfRule type="expression" dxfId="2471" priority="1394">
      <formula>SEARCH("CHIUSO",$M50)&gt;0</formula>
    </cfRule>
    <cfRule type="expression" dxfId="2470" priority="1395">
      <formula>SEARCH("EMESSO",$M50)&gt;0</formula>
    </cfRule>
    <cfRule type="expression" dxfId="2469" priority="1396">
      <formula>SEARCH("RICHIESTO",$M50)&gt;0</formula>
    </cfRule>
    <cfRule type="expression" dxfId="2468" priority="1397">
      <formula>SEARCH("DA CHIUDERE",$M50)&gt;0</formula>
    </cfRule>
    <cfRule type="expression" dxfId="2467" priority="1398">
      <formula>SEARCH("INTERROTTO",$M50)&gt;0</formula>
    </cfRule>
  </conditionalFormatting>
  <conditionalFormatting sqref="M50">
    <cfRule type="expression" dxfId="2466" priority="1387">
      <formula>SEARCH("IN CORSO",$M50)&gt;0</formula>
    </cfRule>
    <cfRule type="expression" dxfId="2465" priority="1388">
      <formula>SEARCH("CHIUSO",$M50)&gt;0</formula>
    </cfRule>
    <cfRule type="expression" dxfId="2464" priority="1389">
      <formula>SEARCH("EMESSO",$M50)&gt;0</formula>
    </cfRule>
    <cfRule type="expression" dxfId="2463" priority="1390">
      <formula>SEARCH("RICHIESTO",$M50)&gt;0</formula>
    </cfRule>
    <cfRule type="expression" dxfId="2462" priority="1391">
      <formula>SEARCH("DA CHIUDERE",$M50)&gt;0</formula>
    </cfRule>
    <cfRule type="expression" dxfId="2461" priority="1392">
      <formula>SEARCH("INTERROTTO",$M50)&gt;0</formula>
    </cfRule>
  </conditionalFormatting>
  <conditionalFormatting sqref="N49:S49">
    <cfRule type="expression" dxfId="2460" priority="1381">
      <formula>SEARCH("IN CORSO",$M49)&gt;0</formula>
    </cfRule>
    <cfRule type="expression" dxfId="2459" priority="1382">
      <formula>SEARCH("CHIUSO",$M49)&gt;0</formula>
    </cfRule>
    <cfRule type="expression" dxfId="2458" priority="1383">
      <formula>SEARCH("EMESSO",$M49)&gt;0</formula>
    </cfRule>
    <cfRule type="expression" dxfId="2457" priority="1384">
      <formula>SEARCH("RICHIESTO",$M49)&gt;0</formula>
    </cfRule>
    <cfRule type="expression" dxfId="2456" priority="1385">
      <formula>SEARCH("DA CHIUDERE",$M49)&gt;0</formula>
    </cfRule>
    <cfRule type="expression" dxfId="2455" priority="1386">
      <formula>SEARCH("INTERROTTO",$M49)&gt;0</formula>
    </cfRule>
  </conditionalFormatting>
  <conditionalFormatting sqref="E49">
    <cfRule type="expression" dxfId="2454" priority="1375">
      <formula>SEARCH("IN CORSO",$M49)&gt;0</formula>
    </cfRule>
    <cfRule type="expression" dxfId="2453" priority="1376">
      <formula>SEARCH("CHIUSO",$M49)&gt;0</formula>
    </cfRule>
    <cfRule type="expression" dxfId="2452" priority="1377">
      <formula>SEARCH("EMESSO",$M49)&gt;0</formula>
    </cfRule>
    <cfRule type="expression" dxfId="2451" priority="1378">
      <formula>SEARCH("RICHIESTO",$M49)&gt;0</formula>
    </cfRule>
    <cfRule type="expression" dxfId="2450" priority="1379">
      <formula>SEARCH("DA CHIUDERE",$M49)&gt;0</formula>
    </cfRule>
    <cfRule type="expression" dxfId="2449" priority="1380">
      <formula>SEARCH("INTERROTTO",$M49)&gt;0</formula>
    </cfRule>
  </conditionalFormatting>
  <conditionalFormatting sqref="G49">
    <cfRule type="expression" dxfId="2448" priority="1369">
      <formula>SEARCH("IN CORSO",$M49)&gt;0</formula>
    </cfRule>
    <cfRule type="expression" dxfId="2447" priority="1370">
      <formula>SEARCH("CHIUSO",$M49)&gt;0</formula>
    </cfRule>
    <cfRule type="expression" dxfId="2446" priority="1371">
      <formula>SEARCH("EMESSO",$M49)&gt;0</formula>
    </cfRule>
    <cfRule type="expression" dxfId="2445" priority="1372">
      <formula>SEARCH("RICHIESTO",$M49)&gt;0</formula>
    </cfRule>
    <cfRule type="expression" dxfId="2444" priority="1373">
      <formula>SEARCH("DA CHIUDERE",$M49)&gt;0</formula>
    </cfRule>
    <cfRule type="expression" dxfId="2443" priority="1374">
      <formula>SEARCH("INTERROTTO",$M49)&gt;0</formula>
    </cfRule>
  </conditionalFormatting>
  <conditionalFormatting sqref="F49">
    <cfRule type="expression" dxfId="2442" priority="1363">
      <formula>SEARCH("IN CORSO",$M49)&gt;0</formula>
    </cfRule>
    <cfRule type="expression" dxfId="2441" priority="1364">
      <formula>SEARCH("CHIUSO",$M49)&gt;0</formula>
    </cfRule>
    <cfRule type="expression" dxfId="2440" priority="1365">
      <formula>SEARCH("EMESSO",$M49)&gt;0</formula>
    </cfRule>
    <cfRule type="expression" dxfId="2439" priority="1366">
      <formula>SEARCH("RICHIESTO",$M49)&gt;0</formula>
    </cfRule>
    <cfRule type="expression" dxfId="2438" priority="1367">
      <formula>SEARCH("DA CHIUDERE",$M49)&gt;0</formula>
    </cfRule>
    <cfRule type="expression" dxfId="2437" priority="1368">
      <formula>SEARCH("INTERROTTO",$M49)&gt;0</formula>
    </cfRule>
  </conditionalFormatting>
  <conditionalFormatting sqref="M49">
    <cfRule type="expression" dxfId="2436" priority="1357">
      <formula>SEARCH("IN CORSO",$M49)&gt;0</formula>
    </cfRule>
    <cfRule type="expression" dxfId="2435" priority="1358">
      <formula>SEARCH("CHIUSO",$M49)&gt;0</formula>
    </cfRule>
    <cfRule type="expression" dxfId="2434" priority="1359">
      <formula>SEARCH("EMESSO",$M49)&gt;0</formula>
    </cfRule>
    <cfRule type="expression" dxfId="2433" priority="1360">
      <formula>SEARCH("RICHIESTO",$M49)&gt;0</formula>
    </cfRule>
    <cfRule type="expression" dxfId="2432" priority="1361">
      <formula>SEARCH("DA CHIUDERE",$M49)&gt;0</formula>
    </cfRule>
    <cfRule type="expression" dxfId="2431" priority="1362">
      <formula>SEARCH("INTERROTTO",$M49)&gt;0</formula>
    </cfRule>
  </conditionalFormatting>
  <conditionalFormatting sqref="N48:S48">
    <cfRule type="expression" dxfId="2430" priority="1351">
      <formula>SEARCH("IN CORSO",$M48)&gt;0</formula>
    </cfRule>
    <cfRule type="expression" dxfId="2429" priority="1352">
      <formula>SEARCH("CHIUSO",$M48)&gt;0</formula>
    </cfRule>
    <cfRule type="expression" dxfId="2428" priority="1353">
      <formula>SEARCH("EMESSO",$M48)&gt;0</formula>
    </cfRule>
    <cfRule type="expression" dxfId="2427" priority="1354">
      <formula>SEARCH("RICHIESTO",$M48)&gt;0</formula>
    </cfRule>
    <cfRule type="expression" dxfId="2426" priority="1355">
      <formula>SEARCH("DA CHIUDERE",$M48)&gt;0</formula>
    </cfRule>
    <cfRule type="expression" dxfId="2425" priority="1356">
      <formula>SEARCH("INTERROTTO",$M48)&gt;0</formula>
    </cfRule>
  </conditionalFormatting>
  <conditionalFormatting sqref="E48">
    <cfRule type="expression" dxfId="2424" priority="1345">
      <formula>SEARCH("IN CORSO",$M48)&gt;0</formula>
    </cfRule>
    <cfRule type="expression" dxfId="2423" priority="1346">
      <formula>SEARCH("CHIUSO",$M48)&gt;0</formula>
    </cfRule>
    <cfRule type="expression" dxfId="2422" priority="1347">
      <formula>SEARCH("EMESSO",$M48)&gt;0</formula>
    </cfRule>
    <cfRule type="expression" dxfId="2421" priority="1348">
      <formula>SEARCH("RICHIESTO",$M48)&gt;0</formula>
    </cfRule>
    <cfRule type="expression" dxfId="2420" priority="1349">
      <formula>SEARCH("DA CHIUDERE",$M48)&gt;0</formula>
    </cfRule>
    <cfRule type="expression" dxfId="2419" priority="1350">
      <formula>SEARCH("INTERROTTO",$M48)&gt;0</formula>
    </cfRule>
  </conditionalFormatting>
  <conditionalFormatting sqref="G48">
    <cfRule type="expression" dxfId="2418" priority="1339">
      <formula>SEARCH("IN CORSO",$M48)&gt;0</formula>
    </cfRule>
    <cfRule type="expression" dxfId="2417" priority="1340">
      <formula>SEARCH("CHIUSO",$M48)&gt;0</formula>
    </cfRule>
    <cfRule type="expression" dxfId="2416" priority="1341">
      <formula>SEARCH("EMESSO",$M48)&gt;0</formula>
    </cfRule>
    <cfRule type="expression" dxfId="2415" priority="1342">
      <formula>SEARCH("RICHIESTO",$M48)&gt;0</formula>
    </cfRule>
    <cfRule type="expression" dxfId="2414" priority="1343">
      <formula>SEARCH("DA CHIUDERE",$M48)&gt;0</formula>
    </cfRule>
    <cfRule type="expression" dxfId="2413" priority="1344">
      <formula>SEARCH("INTERROTTO",$M48)&gt;0</formula>
    </cfRule>
  </conditionalFormatting>
  <conditionalFormatting sqref="F48">
    <cfRule type="expression" dxfId="2412" priority="1333">
      <formula>SEARCH("IN CORSO",$M48)&gt;0</formula>
    </cfRule>
    <cfRule type="expression" dxfId="2411" priority="1334">
      <formula>SEARCH("CHIUSO",$M48)&gt;0</formula>
    </cfRule>
    <cfRule type="expression" dxfId="2410" priority="1335">
      <formula>SEARCH("EMESSO",$M48)&gt;0</formula>
    </cfRule>
    <cfRule type="expression" dxfId="2409" priority="1336">
      <formula>SEARCH("RICHIESTO",$M48)&gt;0</formula>
    </cfRule>
    <cfRule type="expression" dxfId="2408" priority="1337">
      <formula>SEARCH("DA CHIUDERE",$M48)&gt;0</formula>
    </cfRule>
    <cfRule type="expression" dxfId="2407" priority="1338">
      <formula>SEARCH("INTERROTTO",$M48)&gt;0</formula>
    </cfRule>
  </conditionalFormatting>
  <conditionalFormatting sqref="M48">
    <cfRule type="expression" dxfId="2406" priority="1327">
      <formula>SEARCH("IN CORSO",$M48)&gt;0</formula>
    </cfRule>
    <cfRule type="expression" dxfId="2405" priority="1328">
      <formula>SEARCH("CHIUSO",$M48)&gt;0</formula>
    </cfRule>
    <cfRule type="expression" dxfId="2404" priority="1329">
      <formula>SEARCH("EMESSO",$M48)&gt;0</formula>
    </cfRule>
    <cfRule type="expression" dxfId="2403" priority="1330">
      <formula>SEARCH("RICHIESTO",$M48)&gt;0</formula>
    </cfRule>
    <cfRule type="expression" dxfId="2402" priority="1331">
      <formula>SEARCH("DA CHIUDERE",$M48)&gt;0</formula>
    </cfRule>
    <cfRule type="expression" dxfId="2401" priority="1332">
      <formula>SEARCH("INTERROTTO",$M48)&gt;0</formula>
    </cfRule>
  </conditionalFormatting>
  <conditionalFormatting sqref="N47:S47">
    <cfRule type="expression" dxfId="2400" priority="1321">
      <formula>SEARCH("IN CORSO",$M47)&gt;0</formula>
    </cfRule>
    <cfRule type="expression" dxfId="2399" priority="1322">
      <formula>SEARCH("CHIUSO",$M47)&gt;0</formula>
    </cfRule>
    <cfRule type="expression" dxfId="2398" priority="1323">
      <formula>SEARCH("EMESSO",$M47)&gt;0</formula>
    </cfRule>
    <cfRule type="expression" dxfId="2397" priority="1324">
      <formula>SEARCH("RICHIESTO",$M47)&gt;0</formula>
    </cfRule>
    <cfRule type="expression" dxfId="2396" priority="1325">
      <formula>SEARCH("DA CHIUDERE",$M47)&gt;0</formula>
    </cfRule>
    <cfRule type="expression" dxfId="2395" priority="1326">
      <formula>SEARCH("INTERROTTO",$M47)&gt;0</formula>
    </cfRule>
  </conditionalFormatting>
  <conditionalFormatting sqref="E47">
    <cfRule type="expression" dxfId="2394" priority="1315">
      <formula>SEARCH("IN CORSO",$M47)&gt;0</formula>
    </cfRule>
    <cfRule type="expression" dxfId="2393" priority="1316">
      <formula>SEARCH("CHIUSO",$M47)&gt;0</formula>
    </cfRule>
    <cfRule type="expression" dxfId="2392" priority="1317">
      <formula>SEARCH("EMESSO",$M47)&gt;0</formula>
    </cfRule>
    <cfRule type="expression" dxfId="2391" priority="1318">
      <formula>SEARCH("RICHIESTO",$M47)&gt;0</formula>
    </cfRule>
    <cfRule type="expression" dxfId="2390" priority="1319">
      <formula>SEARCH("DA CHIUDERE",$M47)&gt;0</formula>
    </cfRule>
    <cfRule type="expression" dxfId="2389" priority="1320">
      <formula>SEARCH("INTERROTTO",$M47)&gt;0</formula>
    </cfRule>
  </conditionalFormatting>
  <conditionalFormatting sqref="G47">
    <cfRule type="expression" dxfId="2388" priority="1309">
      <formula>SEARCH("IN CORSO",$M47)&gt;0</formula>
    </cfRule>
    <cfRule type="expression" dxfId="2387" priority="1310">
      <formula>SEARCH("CHIUSO",$M47)&gt;0</formula>
    </cfRule>
    <cfRule type="expression" dxfId="2386" priority="1311">
      <formula>SEARCH("EMESSO",$M47)&gt;0</formula>
    </cfRule>
    <cfRule type="expression" dxfId="2385" priority="1312">
      <formula>SEARCH("RICHIESTO",$M47)&gt;0</formula>
    </cfRule>
    <cfRule type="expression" dxfId="2384" priority="1313">
      <formula>SEARCH("DA CHIUDERE",$M47)&gt;0</formula>
    </cfRule>
    <cfRule type="expression" dxfId="2383" priority="1314">
      <formula>SEARCH("INTERROTTO",$M47)&gt;0</formula>
    </cfRule>
  </conditionalFormatting>
  <conditionalFormatting sqref="F47">
    <cfRule type="expression" dxfId="2382" priority="1303">
      <formula>SEARCH("IN CORSO",$M47)&gt;0</formula>
    </cfRule>
    <cfRule type="expression" dxfId="2381" priority="1304">
      <formula>SEARCH("CHIUSO",$M47)&gt;0</formula>
    </cfRule>
    <cfRule type="expression" dxfId="2380" priority="1305">
      <formula>SEARCH("EMESSO",$M47)&gt;0</formula>
    </cfRule>
    <cfRule type="expression" dxfId="2379" priority="1306">
      <formula>SEARCH("RICHIESTO",$M47)&gt;0</formula>
    </cfRule>
    <cfRule type="expression" dxfId="2378" priority="1307">
      <formula>SEARCH("DA CHIUDERE",$M47)&gt;0</formula>
    </cfRule>
    <cfRule type="expression" dxfId="2377" priority="1308">
      <formula>SEARCH("INTERROTTO",$M47)&gt;0</formula>
    </cfRule>
  </conditionalFormatting>
  <conditionalFormatting sqref="M47">
    <cfRule type="expression" dxfId="2376" priority="1297">
      <formula>SEARCH("IN CORSO",$M47)&gt;0</formula>
    </cfRule>
    <cfRule type="expression" dxfId="2375" priority="1298">
      <formula>SEARCH("CHIUSO",$M47)&gt;0</formula>
    </cfRule>
    <cfRule type="expression" dxfId="2374" priority="1299">
      <formula>SEARCH("EMESSO",$M47)&gt;0</formula>
    </cfRule>
    <cfRule type="expression" dxfId="2373" priority="1300">
      <formula>SEARCH("RICHIESTO",$M47)&gt;0</formula>
    </cfRule>
    <cfRule type="expression" dxfId="2372" priority="1301">
      <formula>SEARCH("DA CHIUDERE",$M47)&gt;0</formula>
    </cfRule>
    <cfRule type="expression" dxfId="2371" priority="1302">
      <formula>SEARCH("INTERROTTO",$M47)&gt;0</formula>
    </cfRule>
  </conditionalFormatting>
  <conditionalFormatting sqref="N46:S46">
    <cfRule type="expression" dxfId="2370" priority="1291">
      <formula>SEARCH("IN CORSO",$M46)&gt;0</formula>
    </cfRule>
    <cfRule type="expression" dxfId="2369" priority="1292">
      <formula>SEARCH("CHIUSO",$M46)&gt;0</formula>
    </cfRule>
    <cfRule type="expression" dxfId="2368" priority="1293">
      <formula>SEARCH("EMESSO",$M46)&gt;0</formula>
    </cfRule>
    <cfRule type="expression" dxfId="2367" priority="1294">
      <formula>SEARCH("RICHIESTO",$M46)&gt;0</formula>
    </cfRule>
    <cfRule type="expression" dxfId="2366" priority="1295">
      <formula>SEARCH("DA CHIUDERE",$M46)&gt;0</formula>
    </cfRule>
    <cfRule type="expression" dxfId="2365" priority="1296">
      <formula>SEARCH("INTERROTTO",$M46)&gt;0</formula>
    </cfRule>
  </conditionalFormatting>
  <conditionalFormatting sqref="E46">
    <cfRule type="expression" dxfId="2364" priority="1285">
      <formula>SEARCH("IN CORSO",$M46)&gt;0</formula>
    </cfRule>
    <cfRule type="expression" dxfId="2363" priority="1286">
      <formula>SEARCH("CHIUSO",$M46)&gt;0</formula>
    </cfRule>
    <cfRule type="expression" dxfId="2362" priority="1287">
      <formula>SEARCH("EMESSO",$M46)&gt;0</formula>
    </cfRule>
    <cfRule type="expression" dxfId="2361" priority="1288">
      <formula>SEARCH("RICHIESTO",$M46)&gt;0</formula>
    </cfRule>
    <cfRule type="expression" dxfId="2360" priority="1289">
      <formula>SEARCH("DA CHIUDERE",$M46)&gt;0</formula>
    </cfRule>
    <cfRule type="expression" dxfId="2359" priority="1290">
      <formula>SEARCH("INTERROTTO",$M46)&gt;0</formula>
    </cfRule>
  </conditionalFormatting>
  <conditionalFormatting sqref="G46">
    <cfRule type="expression" dxfId="2358" priority="1279">
      <formula>SEARCH("IN CORSO",$M46)&gt;0</formula>
    </cfRule>
    <cfRule type="expression" dxfId="2357" priority="1280">
      <formula>SEARCH("CHIUSO",$M46)&gt;0</formula>
    </cfRule>
    <cfRule type="expression" dxfId="2356" priority="1281">
      <formula>SEARCH("EMESSO",$M46)&gt;0</formula>
    </cfRule>
    <cfRule type="expression" dxfId="2355" priority="1282">
      <formula>SEARCH("RICHIESTO",$M46)&gt;0</formula>
    </cfRule>
    <cfRule type="expression" dxfId="2354" priority="1283">
      <formula>SEARCH("DA CHIUDERE",$M46)&gt;0</formula>
    </cfRule>
    <cfRule type="expression" dxfId="2353" priority="1284">
      <formula>SEARCH("INTERROTTO",$M46)&gt;0</formula>
    </cfRule>
  </conditionalFormatting>
  <conditionalFormatting sqref="F46">
    <cfRule type="expression" dxfId="2352" priority="1273">
      <formula>SEARCH("IN CORSO",$M46)&gt;0</formula>
    </cfRule>
    <cfRule type="expression" dxfId="2351" priority="1274">
      <formula>SEARCH("CHIUSO",$M46)&gt;0</formula>
    </cfRule>
    <cfRule type="expression" dxfId="2350" priority="1275">
      <formula>SEARCH("EMESSO",$M46)&gt;0</formula>
    </cfRule>
    <cfRule type="expression" dxfId="2349" priority="1276">
      <formula>SEARCH("RICHIESTO",$M46)&gt;0</formula>
    </cfRule>
    <cfRule type="expression" dxfId="2348" priority="1277">
      <formula>SEARCH("DA CHIUDERE",$M46)&gt;0</formula>
    </cfRule>
    <cfRule type="expression" dxfId="2347" priority="1278">
      <formula>SEARCH("INTERROTTO",$M46)&gt;0</formula>
    </cfRule>
  </conditionalFormatting>
  <conditionalFormatting sqref="M46">
    <cfRule type="expression" dxfId="2346" priority="1267">
      <formula>SEARCH("IN CORSO",$M46)&gt;0</formula>
    </cfRule>
    <cfRule type="expression" dxfId="2345" priority="1268">
      <formula>SEARCH("CHIUSO",$M46)&gt;0</formula>
    </cfRule>
    <cfRule type="expression" dxfId="2344" priority="1269">
      <formula>SEARCH("EMESSO",$M46)&gt;0</formula>
    </cfRule>
    <cfRule type="expression" dxfId="2343" priority="1270">
      <formula>SEARCH("RICHIESTO",$M46)&gt;0</formula>
    </cfRule>
    <cfRule type="expression" dxfId="2342" priority="1271">
      <formula>SEARCH("DA CHIUDERE",$M46)&gt;0</formula>
    </cfRule>
    <cfRule type="expression" dxfId="2341" priority="1272">
      <formula>SEARCH("INTERROTTO",$M46)&gt;0</formula>
    </cfRule>
  </conditionalFormatting>
  <conditionalFormatting sqref="N45:S45">
    <cfRule type="expression" dxfId="2340" priority="1261">
      <formula>SEARCH("IN CORSO",$M45)&gt;0</formula>
    </cfRule>
    <cfRule type="expression" dxfId="2339" priority="1262">
      <formula>SEARCH("CHIUSO",$M45)&gt;0</formula>
    </cfRule>
    <cfRule type="expression" dxfId="2338" priority="1263">
      <formula>SEARCH("EMESSO",$M45)&gt;0</formula>
    </cfRule>
    <cfRule type="expression" dxfId="2337" priority="1264">
      <formula>SEARCH("RICHIESTO",$M45)&gt;0</formula>
    </cfRule>
    <cfRule type="expression" dxfId="2336" priority="1265">
      <formula>SEARCH("DA CHIUDERE",$M45)&gt;0</formula>
    </cfRule>
    <cfRule type="expression" dxfId="2335" priority="1266">
      <formula>SEARCH("INTERROTTO",$M45)&gt;0</formula>
    </cfRule>
  </conditionalFormatting>
  <conditionalFormatting sqref="E45">
    <cfRule type="expression" dxfId="2334" priority="1255">
      <formula>SEARCH("IN CORSO",$M45)&gt;0</formula>
    </cfRule>
    <cfRule type="expression" dxfId="2333" priority="1256">
      <formula>SEARCH("CHIUSO",$M45)&gt;0</formula>
    </cfRule>
    <cfRule type="expression" dxfId="2332" priority="1257">
      <formula>SEARCH("EMESSO",$M45)&gt;0</formula>
    </cfRule>
    <cfRule type="expression" dxfId="2331" priority="1258">
      <formula>SEARCH("RICHIESTO",$M45)&gt;0</formula>
    </cfRule>
    <cfRule type="expression" dxfId="2330" priority="1259">
      <formula>SEARCH("DA CHIUDERE",$M45)&gt;0</formula>
    </cfRule>
    <cfRule type="expression" dxfId="2329" priority="1260">
      <formula>SEARCH("INTERROTTO",$M45)&gt;0</formula>
    </cfRule>
  </conditionalFormatting>
  <conditionalFormatting sqref="G45">
    <cfRule type="expression" dxfId="2328" priority="1249">
      <formula>SEARCH("IN CORSO",$M45)&gt;0</formula>
    </cfRule>
    <cfRule type="expression" dxfId="2327" priority="1250">
      <formula>SEARCH("CHIUSO",$M45)&gt;0</formula>
    </cfRule>
    <cfRule type="expression" dxfId="2326" priority="1251">
      <formula>SEARCH("EMESSO",$M45)&gt;0</formula>
    </cfRule>
    <cfRule type="expression" dxfId="2325" priority="1252">
      <formula>SEARCH("RICHIESTO",$M45)&gt;0</formula>
    </cfRule>
    <cfRule type="expression" dxfId="2324" priority="1253">
      <formula>SEARCH("DA CHIUDERE",$M45)&gt;0</formula>
    </cfRule>
    <cfRule type="expression" dxfId="2323" priority="1254">
      <formula>SEARCH("INTERROTTO",$M45)&gt;0</formula>
    </cfRule>
  </conditionalFormatting>
  <conditionalFormatting sqref="F45">
    <cfRule type="expression" dxfId="2322" priority="1243">
      <formula>SEARCH("IN CORSO",$M45)&gt;0</formula>
    </cfRule>
    <cfRule type="expression" dxfId="2321" priority="1244">
      <formula>SEARCH("CHIUSO",$M45)&gt;0</formula>
    </cfRule>
    <cfRule type="expression" dxfId="2320" priority="1245">
      <formula>SEARCH("EMESSO",$M45)&gt;0</formula>
    </cfRule>
    <cfRule type="expression" dxfId="2319" priority="1246">
      <formula>SEARCH("RICHIESTO",$M45)&gt;0</formula>
    </cfRule>
    <cfRule type="expression" dxfId="2318" priority="1247">
      <formula>SEARCH("DA CHIUDERE",$M45)&gt;0</formula>
    </cfRule>
    <cfRule type="expression" dxfId="2317" priority="1248">
      <formula>SEARCH("INTERROTTO",$M45)&gt;0</formula>
    </cfRule>
  </conditionalFormatting>
  <conditionalFormatting sqref="M45">
    <cfRule type="expression" dxfId="2316" priority="1237">
      <formula>SEARCH("IN CORSO",$M45)&gt;0</formula>
    </cfRule>
    <cfRule type="expression" dxfId="2315" priority="1238">
      <formula>SEARCH("CHIUSO",$M45)&gt;0</formula>
    </cfRule>
    <cfRule type="expression" dxfId="2314" priority="1239">
      <formula>SEARCH("EMESSO",$M45)&gt;0</formula>
    </cfRule>
    <cfRule type="expression" dxfId="2313" priority="1240">
      <formula>SEARCH("RICHIESTO",$M45)&gt;0</formula>
    </cfRule>
    <cfRule type="expression" dxfId="2312" priority="1241">
      <formula>SEARCH("DA CHIUDERE",$M45)&gt;0</formula>
    </cfRule>
    <cfRule type="expression" dxfId="2311" priority="1242">
      <formula>SEARCH("INTERROTTO",$M45)&gt;0</formula>
    </cfRule>
  </conditionalFormatting>
  <conditionalFormatting sqref="N44:S44">
    <cfRule type="expression" dxfId="2310" priority="1231">
      <formula>SEARCH("IN CORSO",$M44)&gt;0</formula>
    </cfRule>
    <cfRule type="expression" dxfId="2309" priority="1232">
      <formula>SEARCH("CHIUSO",$M44)&gt;0</formula>
    </cfRule>
    <cfRule type="expression" dxfId="2308" priority="1233">
      <formula>SEARCH("EMESSO",$M44)&gt;0</formula>
    </cfRule>
    <cfRule type="expression" dxfId="2307" priority="1234">
      <formula>SEARCH("RICHIESTO",$M44)&gt;0</formula>
    </cfRule>
    <cfRule type="expression" dxfId="2306" priority="1235">
      <formula>SEARCH("DA CHIUDERE",$M44)&gt;0</formula>
    </cfRule>
    <cfRule type="expression" dxfId="2305" priority="1236">
      <formula>SEARCH("INTERROTTO",$M44)&gt;0</formula>
    </cfRule>
  </conditionalFormatting>
  <conditionalFormatting sqref="E44">
    <cfRule type="expression" dxfId="2304" priority="1225">
      <formula>SEARCH("IN CORSO",$M44)&gt;0</formula>
    </cfRule>
    <cfRule type="expression" dxfId="2303" priority="1226">
      <formula>SEARCH("CHIUSO",$M44)&gt;0</formula>
    </cfRule>
    <cfRule type="expression" dxfId="2302" priority="1227">
      <formula>SEARCH("EMESSO",$M44)&gt;0</formula>
    </cfRule>
    <cfRule type="expression" dxfId="2301" priority="1228">
      <formula>SEARCH("RICHIESTO",$M44)&gt;0</formula>
    </cfRule>
    <cfRule type="expression" dxfId="2300" priority="1229">
      <formula>SEARCH("DA CHIUDERE",$M44)&gt;0</formula>
    </cfRule>
    <cfRule type="expression" dxfId="2299" priority="1230">
      <formula>SEARCH("INTERROTTO",$M44)&gt;0</formula>
    </cfRule>
  </conditionalFormatting>
  <conditionalFormatting sqref="G44">
    <cfRule type="expression" dxfId="2298" priority="1219">
      <formula>SEARCH("IN CORSO",$M44)&gt;0</formula>
    </cfRule>
    <cfRule type="expression" dxfId="2297" priority="1220">
      <formula>SEARCH("CHIUSO",$M44)&gt;0</formula>
    </cfRule>
    <cfRule type="expression" dxfId="2296" priority="1221">
      <formula>SEARCH("EMESSO",$M44)&gt;0</formula>
    </cfRule>
    <cfRule type="expression" dxfId="2295" priority="1222">
      <formula>SEARCH("RICHIESTO",$M44)&gt;0</formula>
    </cfRule>
    <cfRule type="expression" dxfId="2294" priority="1223">
      <formula>SEARCH("DA CHIUDERE",$M44)&gt;0</formula>
    </cfRule>
    <cfRule type="expression" dxfId="2293" priority="1224">
      <formula>SEARCH("INTERROTTO",$M44)&gt;0</formula>
    </cfRule>
  </conditionalFormatting>
  <conditionalFormatting sqref="F44">
    <cfRule type="expression" dxfId="2292" priority="1213">
      <formula>SEARCH("IN CORSO",$M44)&gt;0</formula>
    </cfRule>
    <cfRule type="expression" dxfId="2291" priority="1214">
      <formula>SEARCH("CHIUSO",$M44)&gt;0</formula>
    </cfRule>
    <cfRule type="expression" dxfId="2290" priority="1215">
      <formula>SEARCH("EMESSO",$M44)&gt;0</formula>
    </cfRule>
    <cfRule type="expression" dxfId="2289" priority="1216">
      <formula>SEARCH("RICHIESTO",$M44)&gt;0</formula>
    </cfRule>
    <cfRule type="expression" dxfId="2288" priority="1217">
      <formula>SEARCH("DA CHIUDERE",$M44)&gt;0</formula>
    </cfRule>
    <cfRule type="expression" dxfId="2287" priority="1218">
      <formula>SEARCH("INTERROTTO",$M44)&gt;0</formula>
    </cfRule>
  </conditionalFormatting>
  <conditionalFormatting sqref="M44">
    <cfRule type="expression" dxfId="2286" priority="1207">
      <formula>SEARCH("IN CORSO",$M44)&gt;0</formula>
    </cfRule>
    <cfRule type="expression" dxfId="2285" priority="1208">
      <formula>SEARCH("CHIUSO",$M44)&gt;0</formula>
    </cfRule>
    <cfRule type="expression" dxfId="2284" priority="1209">
      <formula>SEARCH("EMESSO",$M44)&gt;0</formula>
    </cfRule>
    <cfRule type="expression" dxfId="2283" priority="1210">
      <formula>SEARCH("RICHIESTO",$M44)&gt;0</formula>
    </cfRule>
    <cfRule type="expression" dxfId="2282" priority="1211">
      <formula>SEARCH("DA CHIUDERE",$M44)&gt;0</formula>
    </cfRule>
    <cfRule type="expression" dxfId="2281" priority="1212">
      <formula>SEARCH("INTERROTTO",$M44)&gt;0</formula>
    </cfRule>
  </conditionalFormatting>
  <conditionalFormatting sqref="N43:S43">
    <cfRule type="expression" dxfId="2280" priority="1201">
      <formula>SEARCH("IN CORSO",$M43)&gt;0</formula>
    </cfRule>
    <cfRule type="expression" dxfId="2279" priority="1202">
      <formula>SEARCH("CHIUSO",$M43)&gt;0</formula>
    </cfRule>
    <cfRule type="expression" dxfId="2278" priority="1203">
      <formula>SEARCH("EMESSO",$M43)&gt;0</formula>
    </cfRule>
    <cfRule type="expression" dxfId="2277" priority="1204">
      <formula>SEARCH("RICHIESTO",$M43)&gt;0</formula>
    </cfRule>
    <cfRule type="expression" dxfId="2276" priority="1205">
      <formula>SEARCH("DA CHIUDERE",$M43)&gt;0</formula>
    </cfRule>
    <cfRule type="expression" dxfId="2275" priority="1206">
      <formula>SEARCH("INTERROTTO",$M43)&gt;0</formula>
    </cfRule>
  </conditionalFormatting>
  <conditionalFormatting sqref="E43">
    <cfRule type="expression" dxfId="2274" priority="1195">
      <formula>SEARCH("IN CORSO",$M43)&gt;0</formula>
    </cfRule>
    <cfRule type="expression" dxfId="2273" priority="1196">
      <formula>SEARCH("CHIUSO",$M43)&gt;0</formula>
    </cfRule>
    <cfRule type="expression" dxfId="2272" priority="1197">
      <formula>SEARCH("EMESSO",$M43)&gt;0</formula>
    </cfRule>
    <cfRule type="expression" dxfId="2271" priority="1198">
      <formula>SEARCH("RICHIESTO",$M43)&gt;0</formula>
    </cfRule>
    <cfRule type="expression" dxfId="2270" priority="1199">
      <formula>SEARCH("DA CHIUDERE",$M43)&gt;0</formula>
    </cfRule>
    <cfRule type="expression" dxfId="2269" priority="1200">
      <formula>SEARCH("INTERROTTO",$M43)&gt;0</formula>
    </cfRule>
  </conditionalFormatting>
  <conditionalFormatting sqref="G43">
    <cfRule type="expression" dxfId="2268" priority="1189">
      <formula>SEARCH("IN CORSO",$M43)&gt;0</formula>
    </cfRule>
    <cfRule type="expression" dxfId="2267" priority="1190">
      <formula>SEARCH("CHIUSO",$M43)&gt;0</formula>
    </cfRule>
    <cfRule type="expression" dxfId="2266" priority="1191">
      <formula>SEARCH("EMESSO",$M43)&gt;0</formula>
    </cfRule>
    <cfRule type="expression" dxfId="2265" priority="1192">
      <formula>SEARCH("RICHIESTO",$M43)&gt;0</formula>
    </cfRule>
    <cfRule type="expression" dxfId="2264" priority="1193">
      <formula>SEARCH("DA CHIUDERE",$M43)&gt;0</formula>
    </cfRule>
    <cfRule type="expression" dxfId="2263" priority="1194">
      <formula>SEARCH("INTERROTTO",$M43)&gt;0</formula>
    </cfRule>
  </conditionalFormatting>
  <conditionalFormatting sqref="F43">
    <cfRule type="expression" dxfId="2262" priority="1183">
      <formula>SEARCH("IN CORSO",$M43)&gt;0</formula>
    </cfRule>
    <cfRule type="expression" dxfId="2261" priority="1184">
      <formula>SEARCH("CHIUSO",$M43)&gt;0</formula>
    </cfRule>
    <cfRule type="expression" dxfId="2260" priority="1185">
      <formula>SEARCH("EMESSO",$M43)&gt;0</formula>
    </cfRule>
    <cfRule type="expression" dxfId="2259" priority="1186">
      <formula>SEARCH("RICHIESTO",$M43)&gt;0</formula>
    </cfRule>
    <cfRule type="expression" dxfId="2258" priority="1187">
      <formula>SEARCH("DA CHIUDERE",$M43)&gt;0</formula>
    </cfRule>
    <cfRule type="expression" dxfId="2257" priority="1188">
      <formula>SEARCH("INTERROTTO",$M43)&gt;0</formula>
    </cfRule>
  </conditionalFormatting>
  <conditionalFormatting sqref="M43">
    <cfRule type="expression" dxfId="2256" priority="1177">
      <formula>SEARCH("IN CORSO",$M43)&gt;0</formula>
    </cfRule>
    <cfRule type="expression" dxfId="2255" priority="1178">
      <formula>SEARCH("CHIUSO",$M43)&gt;0</formula>
    </cfRule>
    <cfRule type="expression" dxfId="2254" priority="1179">
      <formula>SEARCH("EMESSO",$M43)&gt;0</formula>
    </cfRule>
    <cfRule type="expression" dxfId="2253" priority="1180">
      <formula>SEARCH("RICHIESTO",$M43)&gt;0</formula>
    </cfRule>
    <cfRule type="expression" dxfId="2252" priority="1181">
      <formula>SEARCH("DA CHIUDERE",$M43)&gt;0</formula>
    </cfRule>
    <cfRule type="expression" dxfId="2251" priority="1182">
      <formula>SEARCH("INTERROTTO",$M43)&gt;0</formula>
    </cfRule>
  </conditionalFormatting>
  <conditionalFormatting sqref="N42:S42">
    <cfRule type="expression" dxfId="2250" priority="1171">
      <formula>SEARCH("IN CORSO",$M42)&gt;0</formula>
    </cfRule>
    <cfRule type="expression" dxfId="2249" priority="1172">
      <formula>SEARCH("CHIUSO",$M42)&gt;0</formula>
    </cfRule>
    <cfRule type="expression" dxfId="2248" priority="1173">
      <formula>SEARCH("EMESSO",$M42)&gt;0</formula>
    </cfRule>
    <cfRule type="expression" dxfId="2247" priority="1174">
      <formula>SEARCH("RICHIESTO",$M42)&gt;0</formula>
    </cfRule>
    <cfRule type="expression" dxfId="2246" priority="1175">
      <formula>SEARCH("DA CHIUDERE",$M42)&gt;0</formula>
    </cfRule>
    <cfRule type="expression" dxfId="2245" priority="1176">
      <formula>SEARCH("INTERROTTO",$M42)&gt;0</formula>
    </cfRule>
  </conditionalFormatting>
  <conditionalFormatting sqref="E42">
    <cfRule type="expression" dxfId="2244" priority="1165">
      <formula>SEARCH("IN CORSO",$M42)&gt;0</formula>
    </cfRule>
    <cfRule type="expression" dxfId="2243" priority="1166">
      <formula>SEARCH("CHIUSO",$M42)&gt;0</formula>
    </cfRule>
    <cfRule type="expression" dxfId="2242" priority="1167">
      <formula>SEARCH("EMESSO",$M42)&gt;0</formula>
    </cfRule>
    <cfRule type="expression" dxfId="2241" priority="1168">
      <formula>SEARCH("RICHIESTO",$M42)&gt;0</formula>
    </cfRule>
    <cfRule type="expression" dxfId="2240" priority="1169">
      <formula>SEARCH("DA CHIUDERE",$M42)&gt;0</formula>
    </cfRule>
    <cfRule type="expression" dxfId="2239" priority="1170">
      <formula>SEARCH("INTERROTTO",$M42)&gt;0</formula>
    </cfRule>
  </conditionalFormatting>
  <conditionalFormatting sqref="G42">
    <cfRule type="expression" dxfId="2238" priority="1159">
      <formula>SEARCH("IN CORSO",$M42)&gt;0</formula>
    </cfRule>
    <cfRule type="expression" dxfId="2237" priority="1160">
      <formula>SEARCH("CHIUSO",$M42)&gt;0</formula>
    </cfRule>
    <cfRule type="expression" dxfId="2236" priority="1161">
      <formula>SEARCH("EMESSO",$M42)&gt;0</formula>
    </cfRule>
    <cfRule type="expression" dxfId="2235" priority="1162">
      <formula>SEARCH("RICHIESTO",$M42)&gt;0</formula>
    </cfRule>
    <cfRule type="expression" dxfId="2234" priority="1163">
      <formula>SEARCH("DA CHIUDERE",$M42)&gt;0</formula>
    </cfRule>
    <cfRule type="expression" dxfId="2233" priority="1164">
      <formula>SEARCH("INTERROTTO",$M42)&gt;0</formula>
    </cfRule>
  </conditionalFormatting>
  <conditionalFormatting sqref="F42">
    <cfRule type="expression" dxfId="2232" priority="1153">
      <formula>SEARCH("IN CORSO",$M42)&gt;0</formula>
    </cfRule>
    <cfRule type="expression" dxfId="2231" priority="1154">
      <formula>SEARCH("CHIUSO",$M42)&gt;0</formula>
    </cfRule>
    <cfRule type="expression" dxfId="2230" priority="1155">
      <formula>SEARCH("EMESSO",$M42)&gt;0</formula>
    </cfRule>
    <cfRule type="expression" dxfId="2229" priority="1156">
      <formula>SEARCH("RICHIESTO",$M42)&gt;0</formula>
    </cfRule>
    <cfRule type="expression" dxfId="2228" priority="1157">
      <formula>SEARCH("DA CHIUDERE",$M42)&gt;0</formula>
    </cfRule>
    <cfRule type="expression" dxfId="2227" priority="1158">
      <formula>SEARCH("INTERROTTO",$M42)&gt;0</formula>
    </cfRule>
  </conditionalFormatting>
  <conditionalFormatting sqref="M42">
    <cfRule type="expression" dxfId="2226" priority="1147">
      <formula>SEARCH("IN CORSO",$M42)&gt;0</formula>
    </cfRule>
    <cfRule type="expression" dxfId="2225" priority="1148">
      <formula>SEARCH("CHIUSO",$M42)&gt;0</formula>
    </cfRule>
    <cfRule type="expression" dxfId="2224" priority="1149">
      <formula>SEARCH("EMESSO",$M42)&gt;0</formula>
    </cfRule>
    <cfRule type="expression" dxfId="2223" priority="1150">
      <formula>SEARCH("RICHIESTO",$M42)&gt;0</formula>
    </cfRule>
    <cfRule type="expression" dxfId="2222" priority="1151">
      <formula>SEARCH("DA CHIUDERE",$M42)&gt;0</formula>
    </cfRule>
    <cfRule type="expression" dxfId="2221" priority="1152">
      <formula>SEARCH("INTERROTTO",$M42)&gt;0</formula>
    </cfRule>
  </conditionalFormatting>
  <conditionalFormatting sqref="N41:S41">
    <cfRule type="expression" dxfId="2220" priority="1141">
      <formula>SEARCH("IN CORSO",$M41)&gt;0</formula>
    </cfRule>
    <cfRule type="expression" dxfId="2219" priority="1142">
      <formula>SEARCH("CHIUSO",$M41)&gt;0</formula>
    </cfRule>
    <cfRule type="expression" dxfId="2218" priority="1143">
      <formula>SEARCH("EMESSO",$M41)&gt;0</formula>
    </cfRule>
    <cfRule type="expression" dxfId="2217" priority="1144">
      <formula>SEARCH("RICHIESTO",$M41)&gt;0</formula>
    </cfRule>
    <cfRule type="expression" dxfId="2216" priority="1145">
      <formula>SEARCH("DA CHIUDERE",$M41)&gt;0</formula>
    </cfRule>
    <cfRule type="expression" dxfId="2215" priority="1146">
      <formula>SEARCH("INTERROTTO",$M41)&gt;0</formula>
    </cfRule>
  </conditionalFormatting>
  <conditionalFormatting sqref="E41">
    <cfRule type="expression" dxfId="2214" priority="1135">
      <formula>SEARCH("IN CORSO",$M41)&gt;0</formula>
    </cfRule>
    <cfRule type="expression" dxfId="2213" priority="1136">
      <formula>SEARCH("CHIUSO",$M41)&gt;0</formula>
    </cfRule>
    <cfRule type="expression" dxfId="2212" priority="1137">
      <formula>SEARCH("EMESSO",$M41)&gt;0</formula>
    </cfRule>
    <cfRule type="expression" dxfId="2211" priority="1138">
      <formula>SEARCH("RICHIESTO",$M41)&gt;0</formula>
    </cfRule>
    <cfRule type="expression" dxfId="2210" priority="1139">
      <formula>SEARCH("DA CHIUDERE",$M41)&gt;0</formula>
    </cfRule>
    <cfRule type="expression" dxfId="2209" priority="1140">
      <formula>SEARCH("INTERROTTO",$M41)&gt;0</formula>
    </cfRule>
  </conditionalFormatting>
  <conditionalFormatting sqref="G41">
    <cfRule type="expression" dxfId="2208" priority="1129">
      <formula>SEARCH("IN CORSO",$M41)&gt;0</formula>
    </cfRule>
    <cfRule type="expression" dxfId="2207" priority="1130">
      <formula>SEARCH("CHIUSO",$M41)&gt;0</formula>
    </cfRule>
    <cfRule type="expression" dxfId="2206" priority="1131">
      <formula>SEARCH("EMESSO",$M41)&gt;0</formula>
    </cfRule>
    <cfRule type="expression" dxfId="2205" priority="1132">
      <formula>SEARCH("RICHIESTO",$M41)&gt;0</formula>
    </cfRule>
    <cfRule type="expression" dxfId="2204" priority="1133">
      <formula>SEARCH("DA CHIUDERE",$M41)&gt;0</formula>
    </cfRule>
    <cfRule type="expression" dxfId="2203" priority="1134">
      <formula>SEARCH("INTERROTTO",$M41)&gt;0</formula>
    </cfRule>
  </conditionalFormatting>
  <conditionalFormatting sqref="F41">
    <cfRule type="expression" dxfId="2202" priority="1123">
      <formula>SEARCH("IN CORSO",$M41)&gt;0</formula>
    </cfRule>
    <cfRule type="expression" dxfId="2201" priority="1124">
      <formula>SEARCH("CHIUSO",$M41)&gt;0</formula>
    </cfRule>
    <cfRule type="expression" dxfId="2200" priority="1125">
      <formula>SEARCH("EMESSO",$M41)&gt;0</formula>
    </cfRule>
    <cfRule type="expression" dxfId="2199" priority="1126">
      <formula>SEARCH("RICHIESTO",$M41)&gt;0</formula>
    </cfRule>
    <cfRule type="expression" dxfId="2198" priority="1127">
      <formula>SEARCH("DA CHIUDERE",$M41)&gt;0</formula>
    </cfRule>
    <cfRule type="expression" dxfId="2197" priority="1128">
      <formula>SEARCH("INTERROTTO",$M41)&gt;0</formula>
    </cfRule>
  </conditionalFormatting>
  <conditionalFormatting sqref="M41">
    <cfRule type="expression" dxfId="2196" priority="1117">
      <formula>SEARCH("IN CORSO",$M41)&gt;0</formula>
    </cfRule>
    <cfRule type="expression" dxfId="2195" priority="1118">
      <formula>SEARCH("CHIUSO",$M41)&gt;0</formula>
    </cfRule>
    <cfRule type="expression" dxfId="2194" priority="1119">
      <formula>SEARCH("EMESSO",$M41)&gt;0</formula>
    </cfRule>
    <cfRule type="expression" dxfId="2193" priority="1120">
      <formula>SEARCH("RICHIESTO",$M41)&gt;0</formula>
    </cfRule>
    <cfRule type="expression" dxfId="2192" priority="1121">
      <formula>SEARCH("DA CHIUDERE",$M41)&gt;0</formula>
    </cfRule>
    <cfRule type="expression" dxfId="2191" priority="1122">
      <formula>SEARCH("INTERROTTO",$M41)&gt;0</formula>
    </cfRule>
  </conditionalFormatting>
  <conditionalFormatting sqref="N40:S40">
    <cfRule type="expression" dxfId="2190" priority="1111">
      <formula>SEARCH("IN CORSO",$M40)&gt;0</formula>
    </cfRule>
    <cfRule type="expression" dxfId="2189" priority="1112">
      <formula>SEARCH("CHIUSO",$M40)&gt;0</formula>
    </cfRule>
    <cfRule type="expression" dxfId="2188" priority="1113">
      <formula>SEARCH("EMESSO",$M40)&gt;0</formula>
    </cfRule>
    <cfRule type="expression" dxfId="2187" priority="1114">
      <formula>SEARCH("RICHIESTO",$M40)&gt;0</formula>
    </cfRule>
    <cfRule type="expression" dxfId="2186" priority="1115">
      <formula>SEARCH("DA CHIUDERE",$M40)&gt;0</formula>
    </cfRule>
    <cfRule type="expression" dxfId="2185" priority="1116">
      <formula>SEARCH("INTERROTTO",$M40)&gt;0</formula>
    </cfRule>
  </conditionalFormatting>
  <conditionalFormatting sqref="E40">
    <cfRule type="expression" dxfId="2184" priority="1105">
      <formula>SEARCH("IN CORSO",$M40)&gt;0</formula>
    </cfRule>
    <cfRule type="expression" dxfId="2183" priority="1106">
      <formula>SEARCH("CHIUSO",$M40)&gt;0</formula>
    </cfRule>
    <cfRule type="expression" dxfId="2182" priority="1107">
      <formula>SEARCH("EMESSO",$M40)&gt;0</formula>
    </cfRule>
    <cfRule type="expression" dxfId="2181" priority="1108">
      <formula>SEARCH("RICHIESTO",$M40)&gt;0</formula>
    </cfRule>
    <cfRule type="expression" dxfId="2180" priority="1109">
      <formula>SEARCH("DA CHIUDERE",$M40)&gt;0</formula>
    </cfRule>
    <cfRule type="expression" dxfId="2179" priority="1110">
      <formula>SEARCH("INTERROTTO",$M40)&gt;0</formula>
    </cfRule>
  </conditionalFormatting>
  <conditionalFormatting sqref="G40">
    <cfRule type="expression" dxfId="2178" priority="1099">
      <formula>SEARCH("IN CORSO",$M40)&gt;0</formula>
    </cfRule>
    <cfRule type="expression" dxfId="2177" priority="1100">
      <formula>SEARCH("CHIUSO",$M40)&gt;0</formula>
    </cfRule>
    <cfRule type="expression" dxfId="2176" priority="1101">
      <formula>SEARCH("EMESSO",$M40)&gt;0</formula>
    </cfRule>
    <cfRule type="expression" dxfId="2175" priority="1102">
      <formula>SEARCH("RICHIESTO",$M40)&gt;0</formula>
    </cfRule>
    <cfRule type="expression" dxfId="2174" priority="1103">
      <formula>SEARCH("DA CHIUDERE",$M40)&gt;0</formula>
    </cfRule>
    <cfRule type="expression" dxfId="2173" priority="1104">
      <formula>SEARCH("INTERROTTO",$M40)&gt;0</formula>
    </cfRule>
  </conditionalFormatting>
  <conditionalFormatting sqref="F40">
    <cfRule type="expression" dxfId="2172" priority="1093">
      <formula>SEARCH("IN CORSO",$M40)&gt;0</formula>
    </cfRule>
    <cfRule type="expression" dxfId="2171" priority="1094">
      <formula>SEARCH("CHIUSO",$M40)&gt;0</formula>
    </cfRule>
    <cfRule type="expression" dxfId="2170" priority="1095">
      <formula>SEARCH("EMESSO",$M40)&gt;0</formula>
    </cfRule>
    <cfRule type="expression" dxfId="2169" priority="1096">
      <formula>SEARCH("RICHIESTO",$M40)&gt;0</formula>
    </cfRule>
    <cfRule type="expression" dxfId="2168" priority="1097">
      <formula>SEARCH("DA CHIUDERE",$M40)&gt;0</formula>
    </cfRule>
    <cfRule type="expression" dxfId="2167" priority="1098">
      <formula>SEARCH("INTERROTTO",$M40)&gt;0</formula>
    </cfRule>
  </conditionalFormatting>
  <conditionalFormatting sqref="M40">
    <cfRule type="expression" dxfId="2166" priority="1087">
      <formula>SEARCH("IN CORSO",$M40)&gt;0</formula>
    </cfRule>
    <cfRule type="expression" dxfId="2165" priority="1088">
      <formula>SEARCH("CHIUSO",$M40)&gt;0</formula>
    </cfRule>
    <cfRule type="expression" dxfId="2164" priority="1089">
      <formula>SEARCH("EMESSO",$M40)&gt;0</formula>
    </cfRule>
    <cfRule type="expression" dxfId="2163" priority="1090">
      <formula>SEARCH("RICHIESTO",$M40)&gt;0</formula>
    </cfRule>
    <cfRule type="expression" dxfId="2162" priority="1091">
      <formula>SEARCH("DA CHIUDERE",$M40)&gt;0</formula>
    </cfRule>
    <cfRule type="expression" dxfId="2161" priority="1092">
      <formula>SEARCH("INTERROTTO",$M40)&gt;0</formula>
    </cfRule>
  </conditionalFormatting>
  <conditionalFormatting sqref="N39:S39">
    <cfRule type="expression" dxfId="2160" priority="1081">
      <formula>SEARCH("IN CORSO",$M39)&gt;0</formula>
    </cfRule>
    <cfRule type="expression" dxfId="2159" priority="1082">
      <formula>SEARCH("CHIUSO",$M39)&gt;0</formula>
    </cfRule>
    <cfRule type="expression" dxfId="2158" priority="1083">
      <formula>SEARCH("EMESSO",$M39)&gt;0</formula>
    </cfRule>
    <cfRule type="expression" dxfId="2157" priority="1084">
      <formula>SEARCH("RICHIESTO",$M39)&gt;0</formula>
    </cfRule>
    <cfRule type="expression" dxfId="2156" priority="1085">
      <formula>SEARCH("DA CHIUDERE",$M39)&gt;0</formula>
    </cfRule>
    <cfRule type="expression" dxfId="2155" priority="1086">
      <formula>SEARCH("INTERROTTO",$M39)&gt;0</formula>
    </cfRule>
  </conditionalFormatting>
  <conditionalFormatting sqref="E39">
    <cfRule type="expression" dxfId="2154" priority="1075">
      <formula>SEARCH("IN CORSO",$M39)&gt;0</formula>
    </cfRule>
    <cfRule type="expression" dxfId="2153" priority="1076">
      <formula>SEARCH("CHIUSO",$M39)&gt;0</formula>
    </cfRule>
    <cfRule type="expression" dxfId="2152" priority="1077">
      <formula>SEARCH("EMESSO",$M39)&gt;0</formula>
    </cfRule>
    <cfRule type="expression" dxfId="2151" priority="1078">
      <formula>SEARCH("RICHIESTO",$M39)&gt;0</formula>
    </cfRule>
    <cfRule type="expression" dxfId="2150" priority="1079">
      <formula>SEARCH("DA CHIUDERE",$M39)&gt;0</formula>
    </cfRule>
    <cfRule type="expression" dxfId="2149" priority="1080">
      <formula>SEARCH("INTERROTTO",$M39)&gt;0</formula>
    </cfRule>
  </conditionalFormatting>
  <conditionalFormatting sqref="G39">
    <cfRule type="expression" dxfId="2148" priority="1069">
      <formula>SEARCH("IN CORSO",$M39)&gt;0</formula>
    </cfRule>
    <cfRule type="expression" dxfId="2147" priority="1070">
      <formula>SEARCH("CHIUSO",$M39)&gt;0</formula>
    </cfRule>
    <cfRule type="expression" dxfId="2146" priority="1071">
      <formula>SEARCH("EMESSO",$M39)&gt;0</formula>
    </cfRule>
    <cfRule type="expression" dxfId="2145" priority="1072">
      <formula>SEARCH("RICHIESTO",$M39)&gt;0</formula>
    </cfRule>
    <cfRule type="expression" dxfId="2144" priority="1073">
      <formula>SEARCH("DA CHIUDERE",$M39)&gt;0</formula>
    </cfRule>
    <cfRule type="expression" dxfId="2143" priority="1074">
      <formula>SEARCH("INTERROTTO",$M39)&gt;0</formula>
    </cfRule>
  </conditionalFormatting>
  <conditionalFormatting sqref="F39">
    <cfRule type="expression" dxfId="2142" priority="1063">
      <formula>SEARCH("IN CORSO",$M39)&gt;0</formula>
    </cfRule>
    <cfRule type="expression" dxfId="2141" priority="1064">
      <formula>SEARCH("CHIUSO",$M39)&gt;0</formula>
    </cfRule>
    <cfRule type="expression" dxfId="2140" priority="1065">
      <formula>SEARCH("EMESSO",$M39)&gt;0</formula>
    </cfRule>
    <cfRule type="expression" dxfId="2139" priority="1066">
      <formula>SEARCH("RICHIESTO",$M39)&gt;0</formula>
    </cfRule>
    <cfRule type="expression" dxfId="2138" priority="1067">
      <formula>SEARCH("DA CHIUDERE",$M39)&gt;0</formula>
    </cfRule>
    <cfRule type="expression" dxfId="2137" priority="1068">
      <formula>SEARCH("INTERROTTO",$M39)&gt;0</formula>
    </cfRule>
  </conditionalFormatting>
  <conditionalFormatting sqref="M39">
    <cfRule type="expression" dxfId="2136" priority="1057">
      <formula>SEARCH("IN CORSO",$M39)&gt;0</formula>
    </cfRule>
    <cfRule type="expression" dxfId="2135" priority="1058">
      <formula>SEARCH("CHIUSO",$M39)&gt;0</formula>
    </cfRule>
    <cfRule type="expression" dxfId="2134" priority="1059">
      <formula>SEARCH("EMESSO",$M39)&gt;0</formula>
    </cfRule>
    <cfRule type="expression" dxfId="2133" priority="1060">
      <formula>SEARCH("RICHIESTO",$M39)&gt;0</formula>
    </cfRule>
    <cfRule type="expression" dxfId="2132" priority="1061">
      <formula>SEARCH("DA CHIUDERE",$M39)&gt;0</formula>
    </cfRule>
    <cfRule type="expression" dxfId="2131" priority="1062">
      <formula>SEARCH("INTERROTTO",$M39)&gt;0</formula>
    </cfRule>
  </conditionalFormatting>
  <conditionalFormatting sqref="N38:S38">
    <cfRule type="expression" dxfId="2130" priority="1051">
      <formula>SEARCH("IN CORSO",$M38)&gt;0</formula>
    </cfRule>
    <cfRule type="expression" dxfId="2129" priority="1052">
      <formula>SEARCH("CHIUSO",$M38)&gt;0</formula>
    </cfRule>
    <cfRule type="expression" dxfId="2128" priority="1053">
      <formula>SEARCH("EMESSO",$M38)&gt;0</formula>
    </cfRule>
    <cfRule type="expression" dxfId="2127" priority="1054">
      <formula>SEARCH("RICHIESTO",$M38)&gt;0</formula>
    </cfRule>
    <cfRule type="expression" dxfId="2126" priority="1055">
      <formula>SEARCH("DA CHIUDERE",$M38)&gt;0</formula>
    </cfRule>
    <cfRule type="expression" dxfId="2125" priority="1056">
      <formula>SEARCH("INTERROTTO",$M38)&gt;0</formula>
    </cfRule>
  </conditionalFormatting>
  <conditionalFormatting sqref="E38">
    <cfRule type="expression" dxfId="2124" priority="1045">
      <formula>SEARCH("IN CORSO",$M38)&gt;0</formula>
    </cfRule>
    <cfRule type="expression" dxfId="2123" priority="1046">
      <formula>SEARCH("CHIUSO",$M38)&gt;0</formula>
    </cfRule>
    <cfRule type="expression" dxfId="2122" priority="1047">
      <formula>SEARCH("EMESSO",$M38)&gt;0</formula>
    </cfRule>
    <cfRule type="expression" dxfId="2121" priority="1048">
      <formula>SEARCH("RICHIESTO",$M38)&gt;0</formula>
    </cfRule>
    <cfRule type="expression" dxfId="2120" priority="1049">
      <formula>SEARCH("DA CHIUDERE",$M38)&gt;0</formula>
    </cfRule>
    <cfRule type="expression" dxfId="2119" priority="1050">
      <formula>SEARCH("INTERROTTO",$M38)&gt;0</formula>
    </cfRule>
  </conditionalFormatting>
  <conditionalFormatting sqref="G38">
    <cfRule type="expression" dxfId="2118" priority="1039">
      <formula>SEARCH("IN CORSO",$M38)&gt;0</formula>
    </cfRule>
    <cfRule type="expression" dxfId="2117" priority="1040">
      <formula>SEARCH("CHIUSO",$M38)&gt;0</formula>
    </cfRule>
    <cfRule type="expression" dxfId="2116" priority="1041">
      <formula>SEARCH("EMESSO",$M38)&gt;0</formula>
    </cfRule>
    <cfRule type="expression" dxfId="2115" priority="1042">
      <formula>SEARCH("RICHIESTO",$M38)&gt;0</formula>
    </cfRule>
    <cfRule type="expression" dxfId="2114" priority="1043">
      <formula>SEARCH("DA CHIUDERE",$M38)&gt;0</formula>
    </cfRule>
    <cfRule type="expression" dxfId="2113" priority="1044">
      <formula>SEARCH("INTERROTTO",$M38)&gt;0</formula>
    </cfRule>
  </conditionalFormatting>
  <conditionalFormatting sqref="F38">
    <cfRule type="expression" dxfId="2112" priority="1033">
      <formula>SEARCH("IN CORSO",$M38)&gt;0</formula>
    </cfRule>
    <cfRule type="expression" dxfId="2111" priority="1034">
      <formula>SEARCH("CHIUSO",$M38)&gt;0</formula>
    </cfRule>
    <cfRule type="expression" dxfId="2110" priority="1035">
      <formula>SEARCH("EMESSO",$M38)&gt;0</formula>
    </cfRule>
    <cfRule type="expression" dxfId="2109" priority="1036">
      <formula>SEARCH("RICHIESTO",$M38)&gt;0</formula>
    </cfRule>
    <cfRule type="expression" dxfId="2108" priority="1037">
      <formula>SEARCH("DA CHIUDERE",$M38)&gt;0</formula>
    </cfRule>
    <cfRule type="expression" dxfId="2107" priority="1038">
      <formula>SEARCH("INTERROTTO",$M38)&gt;0</formula>
    </cfRule>
  </conditionalFormatting>
  <conditionalFormatting sqref="M38">
    <cfRule type="expression" dxfId="2106" priority="1027">
      <formula>SEARCH("IN CORSO",$M38)&gt;0</formula>
    </cfRule>
    <cfRule type="expression" dxfId="2105" priority="1028">
      <formula>SEARCH("CHIUSO",$M38)&gt;0</formula>
    </cfRule>
    <cfRule type="expression" dxfId="2104" priority="1029">
      <formula>SEARCH("EMESSO",$M38)&gt;0</formula>
    </cfRule>
    <cfRule type="expression" dxfId="2103" priority="1030">
      <formula>SEARCH("RICHIESTO",$M38)&gt;0</formula>
    </cfRule>
    <cfRule type="expression" dxfId="2102" priority="1031">
      <formula>SEARCH("DA CHIUDERE",$M38)&gt;0</formula>
    </cfRule>
    <cfRule type="expression" dxfId="2101" priority="1032">
      <formula>SEARCH("INTERROTTO",$M38)&gt;0</formula>
    </cfRule>
  </conditionalFormatting>
  <conditionalFormatting sqref="N37:S37">
    <cfRule type="expression" dxfId="2100" priority="1021">
      <formula>SEARCH("IN CORSO",$M37)&gt;0</formula>
    </cfRule>
    <cfRule type="expression" dxfId="2099" priority="1022">
      <formula>SEARCH("CHIUSO",$M37)&gt;0</formula>
    </cfRule>
    <cfRule type="expression" dxfId="2098" priority="1023">
      <formula>SEARCH("EMESSO",$M37)&gt;0</formula>
    </cfRule>
    <cfRule type="expression" dxfId="2097" priority="1024">
      <formula>SEARCH("RICHIESTO",$M37)&gt;0</formula>
    </cfRule>
    <cfRule type="expression" dxfId="2096" priority="1025">
      <formula>SEARCH("DA CHIUDERE",$M37)&gt;0</formula>
    </cfRule>
    <cfRule type="expression" dxfId="2095" priority="1026">
      <formula>SEARCH("INTERROTTO",$M37)&gt;0</formula>
    </cfRule>
  </conditionalFormatting>
  <conditionalFormatting sqref="E37">
    <cfRule type="expression" dxfId="2094" priority="1015">
      <formula>SEARCH("IN CORSO",$M37)&gt;0</formula>
    </cfRule>
    <cfRule type="expression" dxfId="2093" priority="1016">
      <formula>SEARCH("CHIUSO",$M37)&gt;0</formula>
    </cfRule>
    <cfRule type="expression" dxfId="2092" priority="1017">
      <formula>SEARCH("EMESSO",$M37)&gt;0</formula>
    </cfRule>
    <cfRule type="expression" dxfId="2091" priority="1018">
      <formula>SEARCH("RICHIESTO",$M37)&gt;0</formula>
    </cfRule>
    <cfRule type="expression" dxfId="2090" priority="1019">
      <formula>SEARCH("DA CHIUDERE",$M37)&gt;0</formula>
    </cfRule>
    <cfRule type="expression" dxfId="2089" priority="1020">
      <formula>SEARCH("INTERROTTO",$M37)&gt;0</formula>
    </cfRule>
  </conditionalFormatting>
  <conditionalFormatting sqref="G37">
    <cfRule type="expression" dxfId="2088" priority="1009">
      <formula>SEARCH("IN CORSO",$M37)&gt;0</formula>
    </cfRule>
    <cfRule type="expression" dxfId="2087" priority="1010">
      <formula>SEARCH("CHIUSO",$M37)&gt;0</formula>
    </cfRule>
    <cfRule type="expression" dxfId="2086" priority="1011">
      <formula>SEARCH("EMESSO",$M37)&gt;0</formula>
    </cfRule>
    <cfRule type="expression" dxfId="2085" priority="1012">
      <formula>SEARCH("RICHIESTO",$M37)&gt;0</formula>
    </cfRule>
    <cfRule type="expression" dxfId="2084" priority="1013">
      <formula>SEARCH("DA CHIUDERE",$M37)&gt;0</formula>
    </cfRule>
    <cfRule type="expression" dxfId="2083" priority="1014">
      <formula>SEARCH("INTERROTTO",$M37)&gt;0</formula>
    </cfRule>
  </conditionalFormatting>
  <conditionalFormatting sqref="F37">
    <cfRule type="expression" dxfId="2082" priority="1003">
      <formula>SEARCH("IN CORSO",$M37)&gt;0</formula>
    </cfRule>
    <cfRule type="expression" dxfId="2081" priority="1004">
      <formula>SEARCH("CHIUSO",$M37)&gt;0</formula>
    </cfRule>
    <cfRule type="expression" dxfId="2080" priority="1005">
      <formula>SEARCH("EMESSO",$M37)&gt;0</formula>
    </cfRule>
    <cfRule type="expression" dxfId="2079" priority="1006">
      <formula>SEARCH("RICHIESTO",$M37)&gt;0</formula>
    </cfRule>
    <cfRule type="expression" dxfId="2078" priority="1007">
      <formula>SEARCH("DA CHIUDERE",$M37)&gt;0</formula>
    </cfRule>
    <cfRule type="expression" dxfId="2077" priority="1008">
      <formula>SEARCH("INTERROTTO",$M37)&gt;0</formula>
    </cfRule>
  </conditionalFormatting>
  <conditionalFormatting sqref="M37">
    <cfRule type="expression" dxfId="2076" priority="997">
      <formula>SEARCH("IN CORSO",$M37)&gt;0</formula>
    </cfRule>
    <cfRule type="expression" dxfId="2075" priority="998">
      <formula>SEARCH("CHIUSO",$M37)&gt;0</formula>
    </cfRule>
    <cfRule type="expression" dxfId="2074" priority="999">
      <formula>SEARCH("EMESSO",$M37)&gt;0</formula>
    </cfRule>
    <cfRule type="expression" dxfId="2073" priority="1000">
      <formula>SEARCH("RICHIESTO",$M37)&gt;0</formula>
    </cfRule>
    <cfRule type="expression" dxfId="2072" priority="1001">
      <formula>SEARCH("DA CHIUDERE",$M37)&gt;0</formula>
    </cfRule>
    <cfRule type="expression" dxfId="2071" priority="1002">
      <formula>SEARCH("INTERROTTO",$M37)&gt;0</formula>
    </cfRule>
  </conditionalFormatting>
  <conditionalFormatting sqref="N36:S36">
    <cfRule type="expression" dxfId="2070" priority="991">
      <formula>SEARCH("IN CORSO",$M36)&gt;0</formula>
    </cfRule>
    <cfRule type="expression" dxfId="2069" priority="992">
      <formula>SEARCH("CHIUSO",$M36)&gt;0</formula>
    </cfRule>
    <cfRule type="expression" dxfId="2068" priority="993">
      <formula>SEARCH("EMESSO",$M36)&gt;0</formula>
    </cfRule>
    <cfRule type="expression" dxfId="2067" priority="994">
      <formula>SEARCH("RICHIESTO",$M36)&gt;0</formula>
    </cfRule>
    <cfRule type="expression" dxfId="2066" priority="995">
      <formula>SEARCH("DA CHIUDERE",$M36)&gt;0</formula>
    </cfRule>
    <cfRule type="expression" dxfId="2065" priority="996">
      <formula>SEARCH("INTERROTTO",$M36)&gt;0</formula>
    </cfRule>
  </conditionalFormatting>
  <conditionalFormatting sqref="E36">
    <cfRule type="expression" dxfId="2064" priority="985">
      <formula>SEARCH("IN CORSO",$M36)&gt;0</formula>
    </cfRule>
    <cfRule type="expression" dxfId="2063" priority="986">
      <formula>SEARCH("CHIUSO",$M36)&gt;0</formula>
    </cfRule>
    <cfRule type="expression" dxfId="2062" priority="987">
      <formula>SEARCH("EMESSO",$M36)&gt;0</formula>
    </cfRule>
    <cfRule type="expression" dxfId="2061" priority="988">
      <formula>SEARCH("RICHIESTO",$M36)&gt;0</formula>
    </cfRule>
    <cfRule type="expression" dxfId="2060" priority="989">
      <formula>SEARCH("DA CHIUDERE",$M36)&gt;0</formula>
    </cfRule>
    <cfRule type="expression" dxfId="2059" priority="990">
      <formula>SEARCH("INTERROTTO",$M36)&gt;0</formula>
    </cfRule>
  </conditionalFormatting>
  <conditionalFormatting sqref="G36">
    <cfRule type="expression" dxfId="2058" priority="979">
      <formula>SEARCH("IN CORSO",$M36)&gt;0</formula>
    </cfRule>
    <cfRule type="expression" dxfId="2057" priority="980">
      <formula>SEARCH("CHIUSO",$M36)&gt;0</formula>
    </cfRule>
    <cfRule type="expression" dxfId="2056" priority="981">
      <formula>SEARCH("EMESSO",$M36)&gt;0</formula>
    </cfRule>
    <cfRule type="expression" dxfId="2055" priority="982">
      <formula>SEARCH("RICHIESTO",$M36)&gt;0</formula>
    </cfRule>
    <cfRule type="expression" dxfId="2054" priority="983">
      <formula>SEARCH("DA CHIUDERE",$M36)&gt;0</formula>
    </cfRule>
    <cfRule type="expression" dxfId="2053" priority="984">
      <formula>SEARCH("INTERROTTO",$M36)&gt;0</formula>
    </cfRule>
  </conditionalFormatting>
  <conditionalFormatting sqref="F36">
    <cfRule type="expression" dxfId="2052" priority="973">
      <formula>SEARCH("IN CORSO",$M36)&gt;0</formula>
    </cfRule>
    <cfRule type="expression" dxfId="2051" priority="974">
      <formula>SEARCH("CHIUSO",$M36)&gt;0</formula>
    </cfRule>
    <cfRule type="expression" dxfId="2050" priority="975">
      <formula>SEARCH("EMESSO",$M36)&gt;0</formula>
    </cfRule>
    <cfRule type="expression" dxfId="2049" priority="976">
      <formula>SEARCH("RICHIESTO",$M36)&gt;0</formula>
    </cfRule>
    <cfRule type="expression" dxfId="2048" priority="977">
      <formula>SEARCH("DA CHIUDERE",$M36)&gt;0</formula>
    </cfRule>
    <cfRule type="expression" dxfId="2047" priority="978">
      <formula>SEARCH("INTERROTTO",$M36)&gt;0</formula>
    </cfRule>
  </conditionalFormatting>
  <conditionalFormatting sqref="M36">
    <cfRule type="expression" dxfId="2046" priority="967">
      <formula>SEARCH("IN CORSO",$M36)&gt;0</formula>
    </cfRule>
    <cfRule type="expression" dxfId="2045" priority="968">
      <formula>SEARCH("CHIUSO",$M36)&gt;0</formula>
    </cfRule>
    <cfRule type="expression" dxfId="2044" priority="969">
      <formula>SEARCH("EMESSO",$M36)&gt;0</formula>
    </cfRule>
    <cfRule type="expression" dxfId="2043" priority="970">
      <formula>SEARCH("RICHIESTO",$M36)&gt;0</formula>
    </cfRule>
    <cfRule type="expression" dxfId="2042" priority="971">
      <formula>SEARCH("DA CHIUDERE",$M36)&gt;0</formula>
    </cfRule>
    <cfRule type="expression" dxfId="2041" priority="972">
      <formula>SEARCH("INTERROTTO",$M36)&gt;0</formula>
    </cfRule>
  </conditionalFormatting>
  <conditionalFormatting sqref="N35:S35">
    <cfRule type="expression" dxfId="2040" priority="961">
      <formula>SEARCH("IN CORSO",$M35)&gt;0</formula>
    </cfRule>
    <cfRule type="expression" dxfId="2039" priority="962">
      <formula>SEARCH("CHIUSO",$M35)&gt;0</formula>
    </cfRule>
    <cfRule type="expression" dxfId="2038" priority="963">
      <formula>SEARCH("EMESSO",$M35)&gt;0</formula>
    </cfRule>
    <cfRule type="expression" dxfId="2037" priority="964">
      <formula>SEARCH("RICHIESTO",$M35)&gt;0</formula>
    </cfRule>
    <cfRule type="expression" dxfId="2036" priority="965">
      <formula>SEARCH("DA CHIUDERE",$M35)&gt;0</formula>
    </cfRule>
    <cfRule type="expression" dxfId="2035" priority="966">
      <formula>SEARCH("INTERROTTO",$M35)&gt;0</formula>
    </cfRule>
  </conditionalFormatting>
  <conditionalFormatting sqref="E35">
    <cfRule type="expression" dxfId="2034" priority="955">
      <formula>SEARCH("IN CORSO",$M35)&gt;0</formula>
    </cfRule>
    <cfRule type="expression" dxfId="2033" priority="956">
      <formula>SEARCH("CHIUSO",$M35)&gt;0</formula>
    </cfRule>
    <cfRule type="expression" dxfId="2032" priority="957">
      <formula>SEARCH("EMESSO",$M35)&gt;0</formula>
    </cfRule>
    <cfRule type="expression" dxfId="2031" priority="958">
      <formula>SEARCH("RICHIESTO",$M35)&gt;0</formula>
    </cfRule>
    <cfRule type="expression" dxfId="2030" priority="959">
      <formula>SEARCH("DA CHIUDERE",$M35)&gt;0</formula>
    </cfRule>
    <cfRule type="expression" dxfId="2029" priority="960">
      <formula>SEARCH("INTERROTTO",$M35)&gt;0</formula>
    </cfRule>
  </conditionalFormatting>
  <conditionalFormatting sqref="G35">
    <cfRule type="expression" dxfId="2028" priority="949">
      <formula>SEARCH("IN CORSO",$M35)&gt;0</formula>
    </cfRule>
    <cfRule type="expression" dxfId="2027" priority="950">
      <formula>SEARCH("CHIUSO",$M35)&gt;0</formula>
    </cfRule>
    <cfRule type="expression" dxfId="2026" priority="951">
      <formula>SEARCH("EMESSO",$M35)&gt;0</formula>
    </cfRule>
    <cfRule type="expression" dxfId="2025" priority="952">
      <formula>SEARCH("RICHIESTO",$M35)&gt;0</formula>
    </cfRule>
    <cfRule type="expression" dxfId="2024" priority="953">
      <formula>SEARCH("DA CHIUDERE",$M35)&gt;0</formula>
    </cfRule>
    <cfRule type="expression" dxfId="2023" priority="954">
      <formula>SEARCH("INTERROTTO",$M35)&gt;0</formula>
    </cfRule>
  </conditionalFormatting>
  <conditionalFormatting sqref="F35">
    <cfRule type="expression" dxfId="2022" priority="943">
      <formula>SEARCH("IN CORSO",$M35)&gt;0</formula>
    </cfRule>
    <cfRule type="expression" dxfId="2021" priority="944">
      <formula>SEARCH("CHIUSO",$M35)&gt;0</formula>
    </cfRule>
    <cfRule type="expression" dxfId="2020" priority="945">
      <formula>SEARCH("EMESSO",$M35)&gt;0</formula>
    </cfRule>
    <cfRule type="expression" dxfId="2019" priority="946">
      <formula>SEARCH("RICHIESTO",$M35)&gt;0</formula>
    </cfRule>
    <cfRule type="expression" dxfId="2018" priority="947">
      <formula>SEARCH("DA CHIUDERE",$M35)&gt;0</formula>
    </cfRule>
    <cfRule type="expression" dxfId="2017" priority="948">
      <formula>SEARCH("INTERROTTO",$M35)&gt;0</formula>
    </cfRule>
  </conditionalFormatting>
  <conditionalFormatting sqref="M35">
    <cfRule type="expression" dxfId="2016" priority="937">
      <formula>SEARCH("IN CORSO",$M35)&gt;0</formula>
    </cfRule>
    <cfRule type="expression" dxfId="2015" priority="938">
      <formula>SEARCH("CHIUSO",$M35)&gt;0</formula>
    </cfRule>
    <cfRule type="expression" dxfId="2014" priority="939">
      <formula>SEARCH("EMESSO",$M35)&gt;0</formula>
    </cfRule>
    <cfRule type="expression" dxfId="2013" priority="940">
      <formula>SEARCH("RICHIESTO",$M35)&gt;0</formula>
    </cfRule>
    <cfRule type="expression" dxfId="2012" priority="941">
      <formula>SEARCH("DA CHIUDERE",$M35)&gt;0</formula>
    </cfRule>
    <cfRule type="expression" dxfId="2011" priority="942">
      <formula>SEARCH("INTERROTTO",$M35)&gt;0</formula>
    </cfRule>
  </conditionalFormatting>
  <conditionalFormatting sqref="N34:S34">
    <cfRule type="expression" dxfId="2010" priority="931">
      <formula>SEARCH("IN CORSO",$M34)&gt;0</formula>
    </cfRule>
    <cfRule type="expression" dxfId="2009" priority="932">
      <formula>SEARCH("CHIUSO",$M34)&gt;0</formula>
    </cfRule>
    <cfRule type="expression" dxfId="2008" priority="933">
      <formula>SEARCH("EMESSO",$M34)&gt;0</formula>
    </cfRule>
    <cfRule type="expression" dxfId="2007" priority="934">
      <formula>SEARCH("RICHIESTO",$M34)&gt;0</formula>
    </cfRule>
    <cfRule type="expression" dxfId="2006" priority="935">
      <formula>SEARCH("DA CHIUDERE",$M34)&gt;0</formula>
    </cfRule>
    <cfRule type="expression" dxfId="2005" priority="936">
      <formula>SEARCH("INTERROTTO",$M34)&gt;0</formula>
    </cfRule>
  </conditionalFormatting>
  <conditionalFormatting sqref="E34">
    <cfRule type="expression" dxfId="2004" priority="925">
      <formula>SEARCH("IN CORSO",$M34)&gt;0</formula>
    </cfRule>
    <cfRule type="expression" dxfId="2003" priority="926">
      <formula>SEARCH("CHIUSO",$M34)&gt;0</formula>
    </cfRule>
    <cfRule type="expression" dxfId="2002" priority="927">
      <formula>SEARCH("EMESSO",$M34)&gt;0</formula>
    </cfRule>
    <cfRule type="expression" dxfId="2001" priority="928">
      <formula>SEARCH("RICHIESTO",$M34)&gt;0</formula>
    </cfRule>
    <cfRule type="expression" dxfId="2000" priority="929">
      <formula>SEARCH("DA CHIUDERE",$M34)&gt;0</formula>
    </cfRule>
    <cfRule type="expression" dxfId="1999" priority="930">
      <formula>SEARCH("INTERROTTO",$M34)&gt;0</formula>
    </cfRule>
  </conditionalFormatting>
  <conditionalFormatting sqref="G34">
    <cfRule type="expression" dxfId="1998" priority="919">
      <formula>SEARCH("IN CORSO",$M34)&gt;0</formula>
    </cfRule>
    <cfRule type="expression" dxfId="1997" priority="920">
      <formula>SEARCH("CHIUSO",$M34)&gt;0</formula>
    </cfRule>
    <cfRule type="expression" dxfId="1996" priority="921">
      <formula>SEARCH("EMESSO",$M34)&gt;0</formula>
    </cfRule>
    <cfRule type="expression" dxfId="1995" priority="922">
      <formula>SEARCH("RICHIESTO",$M34)&gt;0</formula>
    </cfRule>
    <cfRule type="expression" dxfId="1994" priority="923">
      <formula>SEARCH("DA CHIUDERE",$M34)&gt;0</formula>
    </cfRule>
    <cfRule type="expression" dxfId="1993" priority="924">
      <formula>SEARCH("INTERROTTO",$M34)&gt;0</formula>
    </cfRule>
  </conditionalFormatting>
  <conditionalFormatting sqref="F34">
    <cfRule type="expression" dxfId="1992" priority="913">
      <formula>SEARCH("IN CORSO",$M34)&gt;0</formula>
    </cfRule>
    <cfRule type="expression" dxfId="1991" priority="914">
      <formula>SEARCH("CHIUSO",$M34)&gt;0</formula>
    </cfRule>
    <cfRule type="expression" dxfId="1990" priority="915">
      <formula>SEARCH("EMESSO",$M34)&gt;0</formula>
    </cfRule>
    <cfRule type="expression" dxfId="1989" priority="916">
      <formula>SEARCH("RICHIESTO",$M34)&gt;0</formula>
    </cfRule>
    <cfRule type="expression" dxfId="1988" priority="917">
      <formula>SEARCH("DA CHIUDERE",$M34)&gt;0</formula>
    </cfRule>
    <cfRule type="expression" dxfId="1987" priority="918">
      <formula>SEARCH("INTERROTTO",$M34)&gt;0</formula>
    </cfRule>
  </conditionalFormatting>
  <conditionalFormatting sqref="M34">
    <cfRule type="expression" dxfId="1986" priority="907">
      <formula>SEARCH("IN CORSO",$M34)&gt;0</formula>
    </cfRule>
    <cfRule type="expression" dxfId="1985" priority="908">
      <formula>SEARCH("CHIUSO",$M34)&gt;0</formula>
    </cfRule>
    <cfRule type="expression" dxfId="1984" priority="909">
      <formula>SEARCH("EMESSO",$M34)&gt;0</formula>
    </cfRule>
    <cfRule type="expression" dxfId="1983" priority="910">
      <formula>SEARCH("RICHIESTO",$M34)&gt;0</formula>
    </cfRule>
    <cfRule type="expression" dxfId="1982" priority="911">
      <formula>SEARCH("DA CHIUDERE",$M34)&gt;0</formula>
    </cfRule>
    <cfRule type="expression" dxfId="1981" priority="912">
      <formula>SEARCH("INTERROTTO",$M34)&gt;0</formula>
    </cfRule>
  </conditionalFormatting>
  <conditionalFormatting sqref="N33:S33">
    <cfRule type="expression" dxfId="1980" priority="901">
      <formula>SEARCH("IN CORSO",$M33)&gt;0</formula>
    </cfRule>
    <cfRule type="expression" dxfId="1979" priority="902">
      <formula>SEARCH("CHIUSO",$M33)&gt;0</formula>
    </cfRule>
    <cfRule type="expression" dxfId="1978" priority="903">
      <formula>SEARCH("EMESSO",$M33)&gt;0</formula>
    </cfRule>
    <cfRule type="expression" dxfId="1977" priority="904">
      <formula>SEARCH("RICHIESTO",$M33)&gt;0</formula>
    </cfRule>
    <cfRule type="expression" dxfId="1976" priority="905">
      <formula>SEARCH("DA CHIUDERE",$M33)&gt;0</formula>
    </cfRule>
    <cfRule type="expression" dxfId="1975" priority="906">
      <formula>SEARCH("INTERROTTO",$M33)&gt;0</formula>
    </cfRule>
  </conditionalFormatting>
  <conditionalFormatting sqref="E33">
    <cfRule type="expression" dxfId="1974" priority="895">
      <formula>SEARCH("IN CORSO",$M33)&gt;0</formula>
    </cfRule>
    <cfRule type="expression" dxfId="1973" priority="896">
      <formula>SEARCH("CHIUSO",$M33)&gt;0</formula>
    </cfRule>
    <cfRule type="expression" dxfId="1972" priority="897">
      <formula>SEARCH("EMESSO",$M33)&gt;0</formula>
    </cfRule>
    <cfRule type="expression" dxfId="1971" priority="898">
      <formula>SEARCH("RICHIESTO",$M33)&gt;0</formula>
    </cfRule>
    <cfRule type="expression" dxfId="1970" priority="899">
      <formula>SEARCH("DA CHIUDERE",$M33)&gt;0</formula>
    </cfRule>
    <cfRule type="expression" dxfId="1969" priority="900">
      <formula>SEARCH("INTERROTTO",$M33)&gt;0</formula>
    </cfRule>
  </conditionalFormatting>
  <conditionalFormatting sqref="G33">
    <cfRule type="expression" dxfId="1968" priority="889">
      <formula>SEARCH("IN CORSO",$M33)&gt;0</formula>
    </cfRule>
    <cfRule type="expression" dxfId="1967" priority="890">
      <formula>SEARCH("CHIUSO",$M33)&gt;0</formula>
    </cfRule>
    <cfRule type="expression" dxfId="1966" priority="891">
      <formula>SEARCH("EMESSO",$M33)&gt;0</formula>
    </cfRule>
    <cfRule type="expression" dxfId="1965" priority="892">
      <formula>SEARCH("RICHIESTO",$M33)&gt;0</formula>
    </cfRule>
    <cfRule type="expression" dxfId="1964" priority="893">
      <formula>SEARCH("DA CHIUDERE",$M33)&gt;0</formula>
    </cfRule>
    <cfRule type="expression" dxfId="1963" priority="894">
      <formula>SEARCH("INTERROTTO",$M33)&gt;0</formula>
    </cfRule>
  </conditionalFormatting>
  <conditionalFormatting sqref="F33">
    <cfRule type="expression" dxfId="1962" priority="883">
      <formula>SEARCH("IN CORSO",$M33)&gt;0</formula>
    </cfRule>
    <cfRule type="expression" dxfId="1961" priority="884">
      <formula>SEARCH("CHIUSO",$M33)&gt;0</formula>
    </cfRule>
    <cfRule type="expression" dxfId="1960" priority="885">
      <formula>SEARCH("EMESSO",$M33)&gt;0</formula>
    </cfRule>
    <cfRule type="expression" dxfId="1959" priority="886">
      <formula>SEARCH("RICHIESTO",$M33)&gt;0</formula>
    </cfRule>
    <cfRule type="expression" dxfId="1958" priority="887">
      <formula>SEARCH("DA CHIUDERE",$M33)&gt;0</formula>
    </cfRule>
    <cfRule type="expression" dxfId="1957" priority="888">
      <formula>SEARCH("INTERROTTO",$M33)&gt;0</formula>
    </cfRule>
  </conditionalFormatting>
  <conditionalFormatting sqref="M33">
    <cfRule type="expression" dxfId="1956" priority="877">
      <formula>SEARCH("IN CORSO",$M33)&gt;0</formula>
    </cfRule>
    <cfRule type="expression" dxfId="1955" priority="878">
      <formula>SEARCH("CHIUSO",$M33)&gt;0</formula>
    </cfRule>
    <cfRule type="expression" dxfId="1954" priority="879">
      <formula>SEARCH("EMESSO",$M33)&gt;0</formula>
    </cfRule>
    <cfRule type="expression" dxfId="1953" priority="880">
      <formula>SEARCH("RICHIESTO",$M33)&gt;0</formula>
    </cfRule>
    <cfRule type="expression" dxfId="1952" priority="881">
      <formula>SEARCH("DA CHIUDERE",$M33)&gt;0</formula>
    </cfRule>
    <cfRule type="expression" dxfId="1951" priority="882">
      <formula>SEARCH("INTERROTTO",$M33)&gt;0</formula>
    </cfRule>
  </conditionalFormatting>
  <conditionalFormatting sqref="N32:S32">
    <cfRule type="expression" dxfId="1950" priority="871">
      <formula>SEARCH("IN CORSO",$M32)&gt;0</formula>
    </cfRule>
    <cfRule type="expression" dxfId="1949" priority="872">
      <formula>SEARCH("CHIUSO",$M32)&gt;0</formula>
    </cfRule>
    <cfRule type="expression" dxfId="1948" priority="873">
      <formula>SEARCH("EMESSO",$M32)&gt;0</formula>
    </cfRule>
    <cfRule type="expression" dxfId="1947" priority="874">
      <formula>SEARCH("RICHIESTO",$M32)&gt;0</formula>
    </cfRule>
    <cfRule type="expression" dxfId="1946" priority="875">
      <formula>SEARCH("DA CHIUDERE",$M32)&gt;0</formula>
    </cfRule>
    <cfRule type="expression" dxfId="1945" priority="876">
      <formula>SEARCH("INTERROTTO",$M32)&gt;0</formula>
    </cfRule>
  </conditionalFormatting>
  <conditionalFormatting sqref="E32">
    <cfRule type="expression" dxfId="1944" priority="865">
      <formula>SEARCH("IN CORSO",$M32)&gt;0</formula>
    </cfRule>
    <cfRule type="expression" dxfId="1943" priority="866">
      <formula>SEARCH("CHIUSO",$M32)&gt;0</formula>
    </cfRule>
    <cfRule type="expression" dxfId="1942" priority="867">
      <formula>SEARCH("EMESSO",$M32)&gt;0</formula>
    </cfRule>
    <cfRule type="expression" dxfId="1941" priority="868">
      <formula>SEARCH("RICHIESTO",$M32)&gt;0</formula>
    </cfRule>
    <cfRule type="expression" dxfId="1940" priority="869">
      <formula>SEARCH("DA CHIUDERE",$M32)&gt;0</formula>
    </cfRule>
    <cfRule type="expression" dxfId="1939" priority="870">
      <formula>SEARCH("INTERROTTO",$M32)&gt;0</formula>
    </cfRule>
  </conditionalFormatting>
  <conditionalFormatting sqref="G32">
    <cfRule type="expression" dxfId="1938" priority="859">
      <formula>SEARCH("IN CORSO",$M32)&gt;0</formula>
    </cfRule>
    <cfRule type="expression" dxfId="1937" priority="860">
      <formula>SEARCH("CHIUSO",$M32)&gt;0</formula>
    </cfRule>
    <cfRule type="expression" dxfId="1936" priority="861">
      <formula>SEARCH("EMESSO",$M32)&gt;0</formula>
    </cfRule>
    <cfRule type="expression" dxfId="1935" priority="862">
      <formula>SEARCH("RICHIESTO",$M32)&gt;0</formula>
    </cfRule>
    <cfRule type="expression" dxfId="1934" priority="863">
      <formula>SEARCH("DA CHIUDERE",$M32)&gt;0</formula>
    </cfRule>
    <cfRule type="expression" dxfId="1933" priority="864">
      <formula>SEARCH("INTERROTTO",$M32)&gt;0</formula>
    </cfRule>
  </conditionalFormatting>
  <conditionalFormatting sqref="F32">
    <cfRule type="expression" dxfId="1932" priority="853">
      <formula>SEARCH("IN CORSO",$M32)&gt;0</formula>
    </cfRule>
    <cfRule type="expression" dxfId="1931" priority="854">
      <formula>SEARCH("CHIUSO",$M32)&gt;0</formula>
    </cfRule>
    <cfRule type="expression" dxfId="1930" priority="855">
      <formula>SEARCH("EMESSO",$M32)&gt;0</formula>
    </cfRule>
    <cfRule type="expression" dxfId="1929" priority="856">
      <formula>SEARCH("RICHIESTO",$M32)&gt;0</formula>
    </cfRule>
    <cfRule type="expression" dxfId="1928" priority="857">
      <formula>SEARCH("DA CHIUDERE",$M32)&gt;0</formula>
    </cfRule>
    <cfRule type="expression" dxfId="1927" priority="858">
      <formula>SEARCH("INTERROTTO",$M32)&gt;0</formula>
    </cfRule>
  </conditionalFormatting>
  <conditionalFormatting sqref="M32">
    <cfRule type="expression" dxfId="1926" priority="847">
      <formula>SEARCH("IN CORSO",$M32)&gt;0</formula>
    </cfRule>
    <cfRule type="expression" dxfId="1925" priority="848">
      <formula>SEARCH("CHIUSO",$M32)&gt;0</formula>
    </cfRule>
    <cfRule type="expression" dxfId="1924" priority="849">
      <formula>SEARCH("EMESSO",$M32)&gt;0</formula>
    </cfRule>
    <cfRule type="expression" dxfId="1923" priority="850">
      <formula>SEARCH("RICHIESTO",$M32)&gt;0</formula>
    </cfRule>
    <cfRule type="expression" dxfId="1922" priority="851">
      <formula>SEARCH("DA CHIUDERE",$M32)&gt;0</formula>
    </cfRule>
    <cfRule type="expression" dxfId="1921" priority="852">
      <formula>SEARCH("INTERROTTO",$M32)&gt;0</formula>
    </cfRule>
  </conditionalFormatting>
  <conditionalFormatting sqref="N31:S31">
    <cfRule type="expression" dxfId="1920" priority="841">
      <formula>SEARCH("IN CORSO",$M31)&gt;0</formula>
    </cfRule>
    <cfRule type="expression" dxfId="1919" priority="842">
      <formula>SEARCH("CHIUSO",$M31)&gt;0</formula>
    </cfRule>
    <cfRule type="expression" dxfId="1918" priority="843">
      <formula>SEARCH("EMESSO",$M31)&gt;0</formula>
    </cfRule>
    <cfRule type="expression" dxfId="1917" priority="844">
      <formula>SEARCH("RICHIESTO",$M31)&gt;0</formula>
    </cfRule>
    <cfRule type="expression" dxfId="1916" priority="845">
      <formula>SEARCH("DA CHIUDERE",$M31)&gt;0</formula>
    </cfRule>
    <cfRule type="expression" dxfId="1915" priority="846">
      <formula>SEARCH("INTERROTTO",$M31)&gt;0</formula>
    </cfRule>
  </conditionalFormatting>
  <conditionalFormatting sqref="E31">
    <cfRule type="expression" dxfId="1914" priority="835">
      <formula>SEARCH("IN CORSO",$M31)&gt;0</formula>
    </cfRule>
    <cfRule type="expression" dxfId="1913" priority="836">
      <formula>SEARCH("CHIUSO",$M31)&gt;0</formula>
    </cfRule>
    <cfRule type="expression" dxfId="1912" priority="837">
      <formula>SEARCH("EMESSO",$M31)&gt;0</formula>
    </cfRule>
    <cfRule type="expression" dxfId="1911" priority="838">
      <formula>SEARCH("RICHIESTO",$M31)&gt;0</formula>
    </cfRule>
    <cfRule type="expression" dxfId="1910" priority="839">
      <formula>SEARCH("DA CHIUDERE",$M31)&gt;0</formula>
    </cfRule>
    <cfRule type="expression" dxfId="1909" priority="840">
      <formula>SEARCH("INTERROTTO",$M31)&gt;0</formula>
    </cfRule>
  </conditionalFormatting>
  <conditionalFormatting sqref="G31">
    <cfRule type="expression" dxfId="1908" priority="829">
      <formula>SEARCH("IN CORSO",$M31)&gt;0</formula>
    </cfRule>
    <cfRule type="expression" dxfId="1907" priority="830">
      <formula>SEARCH("CHIUSO",$M31)&gt;0</formula>
    </cfRule>
    <cfRule type="expression" dxfId="1906" priority="831">
      <formula>SEARCH("EMESSO",$M31)&gt;0</formula>
    </cfRule>
    <cfRule type="expression" dxfId="1905" priority="832">
      <formula>SEARCH("RICHIESTO",$M31)&gt;0</formula>
    </cfRule>
    <cfRule type="expression" dxfId="1904" priority="833">
      <formula>SEARCH("DA CHIUDERE",$M31)&gt;0</formula>
    </cfRule>
    <cfRule type="expression" dxfId="1903" priority="834">
      <formula>SEARCH("INTERROTTO",$M31)&gt;0</formula>
    </cfRule>
  </conditionalFormatting>
  <conditionalFormatting sqref="F31">
    <cfRule type="expression" dxfId="1902" priority="823">
      <formula>SEARCH("IN CORSO",$M31)&gt;0</formula>
    </cfRule>
    <cfRule type="expression" dxfId="1901" priority="824">
      <formula>SEARCH("CHIUSO",$M31)&gt;0</formula>
    </cfRule>
    <cfRule type="expression" dxfId="1900" priority="825">
      <formula>SEARCH("EMESSO",$M31)&gt;0</formula>
    </cfRule>
    <cfRule type="expression" dxfId="1899" priority="826">
      <formula>SEARCH("RICHIESTO",$M31)&gt;0</formula>
    </cfRule>
    <cfRule type="expression" dxfId="1898" priority="827">
      <formula>SEARCH("DA CHIUDERE",$M31)&gt;0</formula>
    </cfRule>
    <cfRule type="expression" dxfId="1897" priority="828">
      <formula>SEARCH("INTERROTTO",$M31)&gt;0</formula>
    </cfRule>
  </conditionalFormatting>
  <conditionalFormatting sqref="M31">
    <cfRule type="expression" dxfId="1896" priority="817">
      <formula>SEARCH("IN CORSO",$M31)&gt;0</formula>
    </cfRule>
    <cfRule type="expression" dxfId="1895" priority="818">
      <formula>SEARCH("CHIUSO",$M31)&gt;0</formula>
    </cfRule>
    <cfRule type="expression" dxfId="1894" priority="819">
      <formula>SEARCH("EMESSO",$M31)&gt;0</formula>
    </cfRule>
    <cfRule type="expression" dxfId="1893" priority="820">
      <formula>SEARCH("RICHIESTO",$M31)&gt;0</formula>
    </cfRule>
    <cfRule type="expression" dxfId="1892" priority="821">
      <formula>SEARCH("DA CHIUDERE",$M31)&gt;0</formula>
    </cfRule>
    <cfRule type="expression" dxfId="1891" priority="822">
      <formula>SEARCH("INTERROTTO",$M31)&gt;0</formula>
    </cfRule>
  </conditionalFormatting>
  <conditionalFormatting sqref="N30:S30">
    <cfRule type="expression" dxfId="1890" priority="811">
      <formula>SEARCH("IN CORSO",$M30)&gt;0</formula>
    </cfRule>
    <cfRule type="expression" dxfId="1889" priority="812">
      <formula>SEARCH("CHIUSO",$M30)&gt;0</formula>
    </cfRule>
    <cfRule type="expression" dxfId="1888" priority="813">
      <formula>SEARCH("EMESSO",$M30)&gt;0</formula>
    </cfRule>
    <cfRule type="expression" dxfId="1887" priority="814">
      <formula>SEARCH("RICHIESTO",$M30)&gt;0</formula>
    </cfRule>
    <cfRule type="expression" dxfId="1886" priority="815">
      <formula>SEARCH("DA CHIUDERE",$M30)&gt;0</formula>
    </cfRule>
    <cfRule type="expression" dxfId="1885" priority="816">
      <formula>SEARCH("INTERROTTO",$M30)&gt;0</formula>
    </cfRule>
  </conditionalFormatting>
  <conditionalFormatting sqref="E30">
    <cfRule type="expression" dxfId="1884" priority="805">
      <formula>SEARCH("IN CORSO",$M30)&gt;0</formula>
    </cfRule>
    <cfRule type="expression" dxfId="1883" priority="806">
      <formula>SEARCH("CHIUSO",$M30)&gt;0</formula>
    </cfRule>
    <cfRule type="expression" dxfId="1882" priority="807">
      <formula>SEARCH("EMESSO",$M30)&gt;0</formula>
    </cfRule>
    <cfRule type="expression" dxfId="1881" priority="808">
      <formula>SEARCH("RICHIESTO",$M30)&gt;0</formula>
    </cfRule>
    <cfRule type="expression" dxfId="1880" priority="809">
      <formula>SEARCH("DA CHIUDERE",$M30)&gt;0</formula>
    </cfRule>
    <cfRule type="expression" dxfId="1879" priority="810">
      <formula>SEARCH("INTERROTTO",$M30)&gt;0</formula>
    </cfRule>
  </conditionalFormatting>
  <conditionalFormatting sqref="G30">
    <cfRule type="expression" dxfId="1878" priority="799">
      <formula>SEARCH("IN CORSO",$M30)&gt;0</formula>
    </cfRule>
    <cfRule type="expression" dxfId="1877" priority="800">
      <formula>SEARCH("CHIUSO",$M30)&gt;0</formula>
    </cfRule>
    <cfRule type="expression" dxfId="1876" priority="801">
      <formula>SEARCH("EMESSO",$M30)&gt;0</formula>
    </cfRule>
    <cfRule type="expression" dxfId="1875" priority="802">
      <formula>SEARCH("RICHIESTO",$M30)&gt;0</formula>
    </cfRule>
    <cfRule type="expression" dxfId="1874" priority="803">
      <formula>SEARCH("DA CHIUDERE",$M30)&gt;0</formula>
    </cfRule>
    <cfRule type="expression" dxfId="1873" priority="804">
      <formula>SEARCH("INTERROTTO",$M30)&gt;0</formula>
    </cfRule>
  </conditionalFormatting>
  <conditionalFormatting sqref="F30">
    <cfRule type="expression" dxfId="1872" priority="793">
      <formula>SEARCH("IN CORSO",$M30)&gt;0</formula>
    </cfRule>
    <cfRule type="expression" dxfId="1871" priority="794">
      <formula>SEARCH("CHIUSO",$M30)&gt;0</formula>
    </cfRule>
    <cfRule type="expression" dxfId="1870" priority="795">
      <formula>SEARCH("EMESSO",$M30)&gt;0</formula>
    </cfRule>
    <cfRule type="expression" dxfId="1869" priority="796">
      <formula>SEARCH("RICHIESTO",$M30)&gt;0</formula>
    </cfRule>
    <cfRule type="expression" dxfId="1868" priority="797">
      <formula>SEARCH("DA CHIUDERE",$M30)&gt;0</formula>
    </cfRule>
    <cfRule type="expression" dxfId="1867" priority="798">
      <formula>SEARCH("INTERROTTO",$M30)&gt;0</formula>
    </cfRule>
  </conditionalFormatting>
  <conditionalFormatting sqref="M30">
    <cfRule type="expression" dxfId="1866" priority="787">
      <formula>SEARCH("IN CORSO",$M30)&gt;0</formula>
    </cfRule>
    <cfRule type="expression" dxfId="1865" priority="788">
      <formula>SEARCH("CHIUSO",$M30)&gt;0</formula>
    </cfRule>
    <cfRule type="expression" dxfId="1864" priority="789">
      <formula>SEARCH("EMESSO",$M30)&gt;0</formula>
    </cfRule>
    <cfRule type="expression" dxfId="1863" priority="790">
      <formula>SEARCH("RICHIESTO",$M30)&gt;0</formula>
    </cfRule>
    <cfRule type="expression" dxfId="1862" priority="791">
      <formula>SEARCH("DA CHIUDERE",$M30)&gt;0</formula>
    </cfRule>
    <cfRule type="expression" dxfId="1861" priority="792">
      <formula>SEARCH("INTERROTTO",$M30)&gt;0</formula>
    </cfRule>
  </conditionalFormatting>
  <conditionalFormatting sqref="N29:S29">
    <cfRule type="expression" dxfId="1860" priority="781">
      <formula>SEARCH("IN CORSO",$M29)&gt;0</formula>
    </cfRule>
    <cfRule type="expression" dxfId="1859" priority="782">
      <formula>SEARCH("CHIUSO",$M29)&gt;0</formula>
    </cfRule>
    <cfRule type="expression" dxfId="1858" priority="783">
      <formula>SEARCH("EMESSO",$M29)&gt;0</formula>
    </cfRule>
    <cfRule type="expression" dxfId="1857" priority="784">
      <formula>SEARCH("RICHIESTO",$M29)&gt;0</formula>
    </cfRule>
    <cfRule type="expression" dxfId="1856" priority="785">
      <formula>SEARCH("DA CHIUDERE",$M29)&gt;0</formula>
    </cfRule>
    <cfRule type="expression" dxfId="1855" priority="786">
      <formula>SEARCH("INTERROTTO",$M29)&gt;0</formula>
    </cfRule>
  </conditionalFormatting>
  <conditionalFormatting sqref="E29">
    <cfRule type="expression" dxfId="1854" priority="775">
      <formula>SEARCH("IN CORSO",$M29)&gt;0</formula>
    </cfRule>
    <cfRule type="expression" dxfId="1853" priority="776">
      <formula>SEARCH("CHIUSO",$M29)&gt;0</formula>
    </cfRule>
    <cfRule type="expression" dxfId="1852" priority="777">
      <formula>SEARCH("EMESSO",$M29)&gt;0</formula>
    </cfRule>
    <cfRule type="expression" dxfId="1851" priority="778">
      <formula>SEARCH("RICHIESTO",$M29)&gt;0</formula>
    </cfRule>
    <cfRule type="expression" dxfId="1850" priority="779">
      <formula>SEARCH("DA CHIUDERE",$M29)&gt;0</formula>
    </cfRule>
    <cfRule type="expression" dxfId="1849" priority="780">
      <formula>SEARCH("INTERROTTO",$M29)&gt;0</formula>
    </cfRule>
  </conditionalFormatting>
  <conditionalFormatting sqref="G29">
    <cfRule type="expression" dxfId="1848" priority="769">
      <formula>SEARCH("IN CORSO",$M29)&gt;0</formula>
    </cfRule>
    <cfRule type="expression" dxfId="1847" priority="770">
      <formula>SEARCH("CHIUSO",$M29)&gt;0</formula>
    </cfRule>
    <cfRule type="expression" dxfId="1846" priority="771">
      <formula>SEARCH("EMESSO",$M29)&gt;0</formula>
    </cfRule>
    <cfRule type="expression" dxfId="1845" priority="772">
      <formula>SEARCH("RICHIESTO",$M29)&gt;0</formula>
    </cfRule>
    <cfRule type="expression" dxfId="1844" priority="773">
      <formula>SEARCH("DA CHIUDERE",$M29)&gt;0</formula>
    </cfRule>
    <cfRule type="expression" dxfId="1843" priority="774">
      <formula>SEARCH("INTERROTTO",$M29)&gt;0</formula>
    </cfRule>
  </conditionalFormatting>
  <conditionalFormatting sqref="F29">
    <cfRule type="expression" dxfId="1842" priority="763">
      <formula>SEARCH("IN CORSO",$M29)&gt;0</formula>
    </cfRule>
    <cfRule type="expression" dxfId="1841" priority="764">
      <formula>SEARCH("CHIUSO",$M29)&gt;0</formula>
    </cfRule>
    <cfRule type="expression" dxfId="1840" priority="765">
      <formula>SEARCH("EMESSO",$M29)&gt;0</formula>
    </cfRule>
    <cfRule type="expression" dxfId="1839" priority="766">
      <formula>SEARCH("RICHIESTO",$M29)&gt;0</formula>
    </cfRule>
    <cfRule type="expression" dxfId="1838" priority="767">
      <formula>SEARCH("DA CHIUDERE",$M29)&gt;0</formula>
    </cfRule>
    <cfRule type="expression" dxfId="1837" priority="768">
      <formula>SEARCH("INTERROTTO",$M29)&gt;0</formula>
    </cfRule>
  </conditionalFormatting>
  <conditionalFormatting sqref="M29">
    <cfRule type="expression" dxfId="1836" priority="757">
      <formula>SEARCH("IN CORSO",$M29)&gt;0</formula>
    </cfRule>
    <cfRule type="expression" dxfId="1835" priority="758">
      <formula>SEARCH("CHIUSO",$M29)&gt;0</formula>
    </cfRule>
    <cfRule type="expression" dxfId="1834" priority="759">
      <formula>SEARCH("EMESSO",$M29)&gt;0</formula>
    </cfRule>
    <cfRule type="expression" dxfId="1833" priority="760">
      <formula>SEARCH("RICHIESTO",$M29)&gt;0</formula>
    </cfRule>
    <cfRule type="expression" dxfId="1832" priority="761">
      <formula>SEARCH("DA CHIUDERE",$M29)&gt;0</formula>
    </cfRule>
    <cfRule type="expression" dxfId="1831" priority="762">
      <formula>SEARCH("INTERROTTO",$M29)&gt;0</formula>
    </cfRule>
  </conditionalFormatting>
  <conditionalFormatting sqref="N28:S28">
    <cfRule type="expression" dxfId="1830" priority="751">
      <formula>SEARCH("IN CORSO",$M28)&gt;0</formula>
    </cfRule>
    <cfRule type="expression" dxfId="1829" priority="752">
      <formula>SEARCH("CHIUSO",$M28)&gt;0</formula>
    </cfRule>
    <cfRule type="expression" dxfId="1828" priority="753">
      <formula>SEARCH("EMESSO",$M28)&gt;0</formula>
    </cfRule>
    <cfRule type="expression" dxfId="1827" priority="754">
      <formula>SEARCH("RICHIESTO",$M28)&gt;0</formula>
    </cfRule>
    <cfRule type="expression" dxfId="1826" priority="755">
      <formula>SEARCH("DA CHIUDERE",$M28)&gt;0</formula>
    </cfRule>
    <cfRule type="expression" dxfId="1825" priority="756">
      <formula>SEARCH("INTERROTTO",$M28)&gt;0</formula>
    </cfRule>
  </conditionalFormatting>
  <conditionalFormatting sqref="E28">
    <cfRule type="expression" dxfId="1824" priority="745">
      <formula>SEARCH("IN CORSO",$M28)&gt;0</formula>
    </cfRule>
    <cfRule type="expression" dxfId="1823" priority="746">
      <formula>SEARCH("CHIUSO",$M28)&gt;0</formula>
    </cfRule>
    <cfRule type="expression" dxfId="1822" priority="747">
      <formula>SEARCH("EMESSO",$M28)&gt;0</formula>
    </cfRule>
    <cfRule type="expression" dxfId="1821" priority="748">
      <formula>SEARCH("RICHIESTO",$M28)&gt;0</formula>
    </cfRule>
    <cfRule type="expression" dxfId="1820" priority="749">
      <formula>SEARCH("DA CHIUDERE",$M28)&gt;0</formula>
    </cfRule>
    <cfRule type="expression" dxfId="1819" priority="750">
      <formula>SEARCH("INTERROTTO",$M28)&gt;0</formula>
    </cfRule>
  </conditionalFormatting>
  <conditionalFormatting sqref="G28">
    <cfRule type="expression" dxfId="1818" priority="739">
      <formula>SEARCH("IN CORSO",$M28)&gt;0</formula>
    </cfRule>
    <cfRule type="expression" dxfId="1817" priority="740">
      <formula>SEARCH("CHIUSO",$M28)&gt;0</formula>
    </cfRule>
    <cfRule type="expression" dxfId="1816" priority="741">
      <formula>SEARCH("EMESSO",$M28)&gt;0</formula>
    </cfRule>
    <cfRule type="expression" dxfId="1815" priority="742">
      <formula>SEARCH("RICHIESTO",$M28)&gt;0</formula>
    </cfRule>
    <cfRule type="expression" dxfId="1814" priority="743">
      <formula>SEARCH("DA CHIUDERE",$M28)&gt;0</formula>
    </cfRule>
    <cfRule type="expression" dxfId="1813" priority="744">
      <formula>SEARCH("INTERROTTO",$M28)&gt;0</formula>
    </cfRule>
  </conditionalFormatting>
  <conditionalFormatting sqref="F28">
    <cfRule type="expression" dxfId="1812" priority="733">
      <formula>SEARCH("IN CORSO",$M28)&gt;0</formula>
    </cfRule>
    <cfRule type="expression" dxfId="1811" priority="734">
      <formula>SEARCH("CHIUSO",$M28)&gt;0</formula>
    </cfRule>
    <cfRule type="expression" dxfId="1810" priority="735">
      <formula>SEARCH("EMESSO",$M28)&gt;0</formula>
    </cfRule>
    <cfRule type="expression" dxfId="1809" priority="736">
      <formula>SEARCH("RICHIESTO",$M28)&gt;0</formula>
    </cfRule>
    <cfRule type="expression" dxfId="1808" priority="737">
      <formula>SEARCH("DA CHIUDERE",$M28)&gt;0</formula>
    </cfRule>
    <cfRule type="expression" dxfId="1807" priority="738">
      <formula>SEARCH("INTERROTTO",$M28)&gt;0</formula>
    </cfRule>
  </conditionalFormatting>
  <conditionalFormatting sqref="M28">
    <cfRule type="expression" dxfId="1806" priority="727">
      <formula>SEARCH("IN CORSO",$M28)&gt;0</formula>
    </cfRule>
    <cfRule type="expression" dxfId="1805" priority="728">
      <formula>SEARCH("CHIUSO",$M28)&gt;0</formula>
    </cfRule>
    <cfRule type="expression" dxfId="1804" priority="729">
      <formula>SEARCH("EMESSO",$M28)&gt;0</formula>
    </cfRule>
    <cfRule type="expression" dxfId="1803" priority="730">
      <formula>SEARCH("RICHIESTO",$M28)&gt;0</formula>
    </cfRule>
    <cfRule type="expression" dxfId="1802" priority="731">
      <formula>SEARCH("DA CHIUDERE",$M28)&gt;0</formula>
    </cfRule>
    <cfRule type="expression" dxfId="1801" priority="732">
      <formula>SEARCH("INTERROTTO",$M28)&gt;0</formula>
    </cfRule>
  </conditionalFormatting>
  <conditionalFormatting sqref="N27:S27">
    <cfRule type="expression" dxfId="1800" priority="721">
      <formula>SEARCH("IN CORSO",$M27)&gt;0</formula>
    </cfRule>
    <cfRule type="expression" dxfId="1799" priority="722">
      <formula>SEARCH("CHIUSO",$M27)&gt;0</formula>
    </cfRule>
    <cfRule type="expression" dxfId="1798" priority="723">
      <formula>SEARCH("EMESSO",$M27)&gt;0</formula>
    </cfRule>
    <cfRule type="expression" dxfId="1797" priority="724">
      <formula>SEARCH("RICHIESTO",$M27)&gt;0</formula>
    </cfRule>
    <cfRule type="expression" dxfId="1796" priority="725">
      <formula>SEARCH("DA CHIUDERE",$M27)&gt;0</formula>
    </cfRule>
    <cfRule type="expression" dxfId="1795" priority="726">
      <formula>SEARCH("INTERROTTO",$M27)&gt;0</formula>
    </cfRule>
  </conditionalFormatting>
  <conditionalFormatting sqref="E27">
    <cfRule type="expression" dxfId="1794" priority="715">
      <formula>SEARCH("IN CORSO",$M27)&gt;0</formula>
    </cfRule>
    <cfRule type="expression" dxfId="1793" priority="716">
      <formula>SEARCH("CHIUSO",$M27)&gt;0</formula>
    </cfRule>
    <cfRule type="expression" dxfId="1792" priority="717">
      <formula>SEARCH("EMESSO",$M27)&gt;0</formula>
    </cfRule>
    <cfRule type="expression" dxfId="1791" priority="718">
      <formula>SEARCH("RICHIESTO",$M27)&gt;0</formula>
    </cfRule>
    <cfRule type="expression" dxfId="1790" priority="719">
      <formula>SEARCH("DA CHIUDERE",$M27)&gt;0</formula>
    </cfRule>
    <cfRule type="expression" dxfId="1789" priority="720">
      <formula>SEARCH("INTERROTTO",$M27)&gt;0</formula>
    </cfRule>
  </conditionalFormatting>
  <conditionalFormatting sqref="G27">
    <cfRule type="expression" dxfId="1788" priority="709">
      <formula>SEARCH("IN CORSO",$M27)&gt;0</formula>
    </cfRule>
    <cfRule type="expression" dxfId="1787" priority="710">
      <formula>SEARCH("CHIUSO",$M27)&gt;0</formula>
    </cfRule>
    <cfRule type="expression" dxfId="1786" priority="711">
      <formula>SEARCH("EMESSO",$M27)&gt;0</formula>
    </cfRule>
    <cfRule type="expression" dxfId="1785" priority="712">
      <formula>SEARCH("RICHIESTO",$M27)&gt;0</formula>
    </cfRule>
    <cfRule type="expression" dxfId="1784" priority="713">
      <formula>SEARCH("DA CHIUDERE",$M27)&gt;0</formula>
    </cfRule>
    <cfRule type="expression" dxfId="1783" priority="714">
      <formula>SEARCH("INTERROTTO",$M27)&gt;0</formula>
    </cfRule>
  </conditionalFormatting>
  <conditionalFormatting sqref="F27">
    <cfRule type="expression" dxfId="1782" priority="703">
      <formula>SEARCH("IN CORSO",$M27)&gt;0</formula>
    </cfRule>
    <cfRule type="expression" dxfId="1781" priority="704">
      <formula>SEARCH("CHIUSO",$M27)&gt;0</formula>
    </cfRule>
    <cfRule type="expression" dxfId="1780" priority="705">
      <formula>SEARCH("EMESSO",$M27)&gt;0</formula>
    </cfRule>
    <cfRule type="expression" dxfId="1779" priority="706">
      <formula>SEARCH("RICHIESTO",$M27)&gt;0</formula>
    </cfRule>
    <cfRule type="expression" dxfId="1778" priority="707">
      <formula>SEARCH("DA CHIUDERE",$M27)&gt;0</formula>
    </cfRule>
    <cfRule type="expression" dxfId="1777" priority="708">
      <formula>SEARCH("INTERROTTO",$M27)&gt;0</formula>
    </cfRule>
  </conditionalFormatting>
  <conditionalFormatting sqref="M27">
    <cfRule type="expression" dxfId="1776" priority="697">
      <formula>SEARCH("IN CORSO",$M27)&gt;0</formula>
    </cfRule>
    <cfRule type="expression" dxfId="1775" priority="698">
      <formula>SEARCH("CHIUSO",$M27)&gt;0</formula>
    </cfRule>
    <cfRule type="expression" dxfId="1774" priority="699">
      <formula>SEARCH("EMESSO",$M27)&gt;0</formula>
    </cfRule>
    <cfRule type="expression" dxfId="1773" priority="700">
      <formula>SEARCH("RICHIESTO",$M27)&gt;0</formula>
    </cfRule>
    <cfRule type="expression" dxfId="1772" priority="701">
      <formula>SEARCH("DA CHIUDERE",$M27)&gt;0</formula>
    </cfRule>
    <cfRule type="expression" dxfId="1771" priority="702">
      <formula>SEARCH("INTERROTTO",$M27)&gt;0</formula>
    </cfRule>
  </conditionalFormatting>
  <conditionalFormatting sqref="N26:S26">
    <cfRule type="expression" dxfId="1770" priority="691">
      <formula>SEARCH("IN CORSO",$M26)&gt;0</formula>
    </cfRule>
    <cfRule type="expression" dxfId="1769" priority="692">
      <formula>SEARCH("CHIUSO",$M26)&gt;0</formula>
    </cfRule>
    <cfRule type="expression" dxfId="1768" priority="693">
      <formula>SEARCH("EMESSO",$M26)&gt;0</formula>
    </cfRule>
    <cfRule type="expression" dxfId="1767" priority="694">
      <formula>SEARCH("RICHIESTO",$M26)&gt;0</formula>
    </cfRule>
    <cfRule type="expression" dxfId="1766" priority="695">
      <formula>SEARCH("DA CHIUDERE",$M26)&gt;0</formula>
    </cfRule>
    <cfRule type="expression" dxfId="1765" priority="696">
      <formula>SEARCH("INTERROTTO",$M26)&gt;0</formula>
    </cfRule>
  </conditionalFormatting>
  <conditionalFormatting sqref="E26">
    <cfRule type="expression" dxfId="1764" priority="685">
      <formula>SEARCH("IN CORSO",$M26)&gt;0</formula>
    </cfRule>
    <cfRule type="expression" dxfId="1763" priority="686">
      <formula>SEARCH("CHIUSO",$M26)&gt;0</formula>
    </cfRule>
    <cfRule type="expression" dxfId="1762" priority="687">
      <formula>SEARCH("EMESSO",$M26)&gt;0</formula>
    </cfRule>
    <cfRule type="expression" dxfId="1761" priority="688">
      <formula>SEARCH("RICHIESTO",$M26)&gt;0</formula>
    </cfRule>
    <cfRule type="expression" dxfId="1760" priority="689">
      <formula>SEARCH("DA CHIUDERE",$M26)&gt;0</formula>
    </cfRule>
    <cfRule type="expression" dxfId="1759" priority="690">
      <formula>SEARCH("INTERROTTO",$M26)&gt;0</formula>
    </cfRule>
  </conditionalFormatting>
  <conditionalFormatting sqref="G26">
    <cfRule type="expression" dxfId="1758" priority="679">
      <formula>SEARCH("IN CORSO",$M26)&gt;0</formula>
    </cfRule>
    <cfRule type="expression" dxfId="1757" priority="680">
      <formula>SEARCH("CHIUSO",$M26)&gt;0</formula>
    </cfRule>
    <cfRule type="expression" dxfId="1756" priority="681">
      <formula>SEARCH("EMESSO",$M26)&gt;0</formula>
    </cfRule>
    <cfRule type="expression" dxfId="1755" priority="682">
      <formula>SEARCH("RICHIESTO",$M26)&gt;0</formula>
    </cfRule>
    <cfRule type="expression" dxfId="1754" priority="683">
      <formula>SEARCH("DA CHIUDERE",$M26)&gt;0</formula>
    </cfRule>
    <cfRule type="expression" dxfId="1753" priority="684">
      <formula>SEARCH("INTERROTTO",$M26)&gt;0</formula>
    </cfRule>
  </conditionalFormatting>
  <conditionalFormatting sqref="F26">
    <cfRule type="expression" dxfId="1752" priority="673">
      <formula>SEARCH("IN CORSO",$M26)&gt;0</formula>
    </cfRule>
    <cfRule type="expression" dxfId="1751" priority="674">
      <formula>SEARCH("CHIUSO",$M26)&gt;0</formula>
    </cfRule>
    <cfRule type="expression" dxfId="1750" priority="675">
      <formula>SEARCH("EMESSO",$M26)&gt;0</formula>
    </cfRule>
    <cfRule type="expression" dxfId="1749" priority="676">
      <formula>SEARCH("RICHIESTO",$M26)&gt;0</formula>
    </cfRule>
    <cfRule type="expression" dxfId="1748" priority="677">
      <formula>SEARCH("DA CHIUDERE",$M26)&gt;0</formula>
    </cfRule>
    <cfRule type="expression" dxfId="1747" priority="678">
      <formula>SEARCH("INTERROTTO",$M26)&gt;0</formula>
    </cfRule>
  </conditionalFormatting>
  <conditionalFormatting sqref="M26">
    <cfRule type="expression" dxfId="1746" priority="667">
      <formula>SEARCH("IN CORSO",$M26)&gt;0</formula>
    </cfRule>
    <cfRule type="expression" dxfId="1745" priority="668">
      <formula>SEARCH("CHIUSO",$M26)&gt;0</formula>
    </cfRule>
    <cfRule type="expression" dxfId="1744" priority="669">
      <formula>SEARCH("EMESSO",$M26)&gt;0</formula>
    </cfRule>
    <cfRule type="expression" dxfId="1743" priority="670">
      <formula>SEARCH("RICHIESTO",$M26)&gt;0</formula>
    </cfRule>
    <cfRule type="expression" dxfId="1742" priority="671">
      <formula>SEARCH("DA CHIUDERE",$M26)&gt;0</formula>
    </cfRule>
    <cfRule type="expression" dxfId="1741" priority="672">
      <formula>SEARCH("INTERROTTO",$M26)&gt;0</formula>
    </cfRule>
  </conditionalFormatting>
  <conditionalFormatting sqref="N25:S25">
    <cfRule type="expression" dxfId="1740" priority="661">
      <formula>SEARCH("IN CORSO",$M25)&gt;0</formula>
    </cfRule>
    <cfRule type="expression" dxfId="1739" priority="662">
      <formula>SEARCH("CHIUSO",$M25)&gt;0</formula>
    </cfRule>
    <cfRule type="expression" dxfId="1738" priority="663">
      <formula>SEARCH("EMESSO",$M25)&gt;0</formula>
    </cfRule>
    <cfRule type="expression" dxfId="1737" priority="664">
      <formula>SEARCH("RICHIESTO",$M25)&gt;0</formula>
    </cfRule>
    <cfRule type="expression" dxfId="1736" priority="665">
      <formula>SEARCH("DA CHIUDERE",$M25)&gt;0</formula>
    </cfRule>
    <cfRule type="expression" dxfId="1735" priority="666">
      <formula>SEARCH("INTERROTTO",$M25)&gt;0</formula>
    </cfRule>
  </conditionalFormatting>
  <conditionalFormatting sqref="E25">
    <cfRule type="expression" dxfId="1734" priority="655">
      <formula>SEARCH("IN CORSO",$M25)&gt;0</formula>
    </cfRule>
    <cfRule type="expression" dxfId="1733" priority="656">
      <formula>SEARCH("CHIUSO",$M25)&gt;0</formula>
    </cfRule>
    <cfRule type="expression" dxfId="1732" priority="657">
      <formula>SEARCH("EMESSO",$M25)&gt;0</formula>
    </cfRule>
    <cfRule type="expression" dxfId="1731" priority="658">
      <formula>SEARCH("RICHIESTO",$M25)&gt;0</formula>
    </cfRule>
    <cfRule type="expression" dxfId="1730" priority="659">
      <formula>SEARCH("DA CHIUDERE",$M25)&gt;0</formula>
    </cfRule>
    <cfRule type="expression" dxfId="1729" priority="660">
      <formula>SEARCH("INTERROTTO",$M25)&gt;0</formula>
    </cfRule>
  </conditionalFormatting>
  <conditionalFormatting sqref="G25">
    <cfRule type="expression" dxfId="1728" priority="649">
      <formula>SEARCH("IN CORSO",$M25)&gt;0</formula>
    </cfRule>
    <cfRule type="expression" dxfId="1727" priority="650">
      <formula>SEARCH("CHIUSO",$M25)&gt;0</formula>
    </cfRule>
    <cfRule type="expression" dxfId="1726" priority="651">
      <formula>SEARCH("EMESSO",$M25)&gt;0</formula>
    </cfRule>
    <cfRule type="expression" dxfId="1725" priority="652">
      <formula>SEARCH("RICHIESTO",$M25)&gt;0</formula>
    </cfRule>
    <cfRule type="expression" dxfId="1724" priority="653">
      <formula>SEARCH("DA CHIUDERE",$M25)&gt;0</formula>
    </cfRule>
    <cfRule type="expression" dxfId="1723" priority="654">
      <formula>SEARCH("INTERROTTO",$M25)&gt;0</formula>
    </cfRule>
  </conditionalFormatting>
  <conditionalFormatting sqref="F25">
    <cfRule type="expression" dxfId="1722" priority="643">
      <formula>SEARCH("IN CORSO",$M25)&gt;0</formula>
    </cfRule>
    <cfRule type="expression" dxfId="1721" priority="644">
      <formula>SEARCH("CHIUSO",$M25)&gt;0</formula>
    </cfRule>
    <cfRule type="expression" dxfId="1720" priority="645">
      <formula>SEARCH("EMESSO",$M25)&gt;0</formula>
    </cfRule>
    <cfRule type="expression" dxfId="1719" priority="646">
      <formula>SEARCH("RICHIESTO",$M25)&gt;0</formula>
    </cfRule>
    <cfRule type="expression" dxfId="1718" priority="647">
      <formula>SEARCH("DA CHIUDERE",$M25)&gt;0</formula>
    </cfRule>
    <cfRule type="expression" dxfId="1717" priority="648">
      <formula>SEARCH("INTERROTTO",$M25)&gt;0</formula>
    </cfRule>
  </conditionalFormatting>
  <conditionalFormatting sqref="M25">
    <cfRule type="expression" dxfId="1716" priority="637">
      <formula>SEARCH("IN CORSO",$M25)&gt;0</formula>
    </cfRule>
    <cfRule type="expression" dxfId="1715" priority="638">
      <formula>SEARCH("CHIUSO",$M25)&gt;0</formula>
    </cfRule>
    <cfRule type="expression" dxfId="1714" priority="639">
      <formula>SEARCH("EMESSO",$M25)&gt;0</formula>
    </cfRule>
    <cfRule type="expression" dxfId="1713" priority="640">
      <formula>SEARCH("RICHIESTO",$M25)&gt;0</formula>
    </cfRule>
    <cfRule type="expression" dxfId="1712" priority="641">
      <formula>SEARCH("DA CHIUDERE",$M25)&gt;0</formula>
    </cfRule>
    <cfRule type="expression" dxfId="1711" priority="642">
      <formula>SEARCH("INTERROTTO",$M25)&gt;0</formula>
    </cfRule>
  </conditionalFormatting>
  <conditionalFormatting sqref="N24:S24">
    <cfRule type="expression" dxfId="1710" priority="631">
      <formula>SEARCH("IN CORSO",$M24)&gt;0</formula>
    </cfRule>
    <cfRule type="expression" dxfId="1709" priority="632">
      <formula>SEARCH("CHIUSO",$M24)&gt;0</formula>
    </cfRule>
    <cfRule type="expression" dxfId="1708" priority="633">
      <formula>SEARCH("EMESSO",$M24)&gt;0</formula>
    </cfRule>
    <cfRule type="expression" dxfId="1707" priority="634">
      <formula>SEARCH("RICHIESTO",$M24)&gt;0</formula>
    </cfRule>
    <cfRule type="expression" dxfId="1706" priority="635">
      <formula>SEARCH("DA CHIUDERE",$M24)&gt;0</formula>
    </cfRule>
    <cfRule type="expression" dxfId="1705" priority="636">
      <formula>SEARCH("INTERROTTO",$M24)&gt;0</formula>
    </cfRule>
  </conditionalFormatting>
  <conditionalFormatting sqref="E24">
    <cfRule type="expression" dxfId="1704" priority="625">
      <formula>SEARCH("IN CORSO",$M24)&gt;0</formula>
    </cfRule>
    <cfRule type="expression" dxfId="1703" priority="626">
      <formula>SEARCH("CHIUSO",$M24)&gt;0</formula>
    </cfRule>
    <cfRule type="expression" dxfId="1702" priority="627">
      <formula>SEARCH("EMESSO",$M24)&gt;0</formula>
    </cfRule>
    <cfRule type="expression" dxfId="1701" priority="628">
      <formula>SEARCH("RICHIESTO",$M24)&gt;0</formula>
    </cfRule>
    <cfRule type="expression" dxfId="1700" priority="629">
      <formula>SEARCH("DA CHIUDERE",$M24)&gt;0</formula>
    </cfRule>
    <cfRule type="expression" dxfId="1699" priority="630">
      <formula>SEARCH("INTERROTTO",$M24)&gt;0</formula>
    </cfRule>
  </conditionalFormatting>
  <conditionalFormatting sqref="G24">
    <cfRule type="expression" dxfId="1698" priority="619">
      <formula>SEARCH("IN CORSO",$M24)&gt;0</formula>
    </cfRule>
    <cfRule type="expression" dxfId="1697" priority="620">
      <formula>SEARCH("CHIUSO",$M24)&gt;0</formula>
    </cfRule>
    <cfRule type="expression" dxfId="1696" priority="621">
      <formula>SEARCH("EMESSO",$M24)&gt;0</formula>
    </cfRule>
    <cfRule type="expression" dxfId="1695" priority="622">
      <formula>SEARCH("RICHIESTO",$M24)&gt;0</formula>
    </cfRule>
    <cfRule type="expression" dxfId="1694" priority="623">
      <formula>SEARCH("DA CHIUDERE",$M24)&gt;0</formula>
    </cfRule>
    <cfRule type="expression" dxfId="1693" priority="624">
      <formula>SEARCH("INTERROTTO",$M24)&gt;0</formula>
    </cfRule>
  </conditionalFormatting>
  <conditionalFormatting sqref="F24">
    <cfRule type="expression" dxfId="1692" priority="613">
      <formula>SEARCH("IN CORSO",$M24)&gt;0</formula>
    </cfRule>
    <cfRule type="expression" dxfId="1691" priority="614">
      <formula>SEARCH("CHIUSO",$M24)&gt;0</formula>
    </cfRule>
    <cfRule type="expression" dxfId="1690" priority="615">
      <formula>SEARCH("EMESSO",$M24)&gt;0</formula>
    </cfRule>
    <cfRule type="expression" dxfId="1689" priority="616">
      <formula>SEARCH("RICHIESTO",$M24)&gt;0</formula>
    </cfRule>
    <cfRule type="expression" dxfId="1688" priority="617">
      <formula>SEARCH("DA CHIUDERE",$M24)&gt;0</formula>
    </cfRule>
    <cfRule type="expression" dxfId="1687" priority="618">
      <formula>SEARCH("INTERROTTO",$M24)&gt;0</formula>
    </cfRule>
  </conditionalFormatting>
  <conditionalFormatting sqref="M24">
    <cfRule type="expression" dxfId="1686" priority="607">
      <formula>SEARCH("IN CORSO",$M24)&gt;0</formula>
    </cfRule>
    <cfRule type="expression" dxfId="1685" priority="608">
      <formula>SEARCH("CHIUSO",$M24)&gt;0</formula>
    </cfRule>
    <cfRule type="expression" dxfId="1684" priority="609">
      <formula>SEARCH("EMESSO",$M24)&gt;0</formula>
    </cfRule>
    <cfRule type="expression" dxfId="1683" priority="610">
      <formula>SEARCH("RICHIESTO",$M24)&gt;0</formula>
    </cfRule>
    <cfRule type="expression" dxfId="1682" priority="611">
      <formula>SEARCH("DA CHIUDERE",$M24)&gt;0</formula>
    </cfRule>
    <cfRule type="expression" dxfId="1681" priority="612">
      <formula>SEARCH("INTERROTTO",$M24)&gt;0</formula>
    </cfRule>
  </conditionalFormatting>
  <conditionalFormatting sqref="N23:S23">
    <cfRule type="expression" dxfId="1680" priority="601">
      <formula>SEARCH("IN CORSO",$M23)&gt;0</formula>
    </cfRule>
    <cfRule type="expression" dxfId="1679" priority="602">
      <formula>SEARCH("CHIUSO",$M23)&gt;0</formula>
    </cfRule>
    <cfRule type="expression" dxfId="1678" priority="603">
      <formula>SEARCH("EMESSO",$M23)&gt;0</formula>
    </cfRule>
    <cfRule type="expression" dxfId="1677" priority="604">
      <formula>SEARCH("RICHIESTO",$M23)&gt;0</formula>
    </cfRule>
    <cfRule type="expression" dxfId="1676" priority="605">
      <formula>SEARCH("DA CHIUDERE",$M23)&gt;0</formula>
    </cfRule>
    <cfRule type="expression" dxfId="1675" priority="606">
      <formula>SEARCH("INTERROTTO",$M23)&gt;0</formula>
    </cfRule>
  </conditionalFormatting>
  <conditionalFormatting sqref="E23">
    <cfRule type="expression" dxfId="1674" priority="595">
      <formula>SEARCH("IN CORSO",$M23)&gt;0</formula>
    </cfRule>
    <cfRule type="expression" dxfId="1673" priority="596">
      <formula>SEARCH("CHIUSO",$M23)&gt;0</formula>
    </cfRule>
    <cfRule type="expression" dxfId="1672" priority="597">
      <formula>SEARCH("EMESSO",$M23)&gt;0</formula>
    </cfRule>
    <cfRule type="expression" dxfId="1671" priority="598">
      <formula>SEARCH("RICHIESTO",$M23)&gt;0</formula>
    </cfRule>
    <cfRule type="expression" dxfId="1670" priority="599">
      <formula>SEARCH("DA CHIUDERE",$M23)&gt;0</formula>
    </cfRule>
    <cfRule type="expression" dxfId="1669" priority="600">
      <formula>SEARCH("INTERROTTO",$M23)&gt;0</formula>
    </cfRule>
  </conditionalFormatting>
  <conditionalFormatting sqref="G23">
    <cfRule type="expression" dxfId="1668" priority="589">
      <formula>SEARCH("IN CORSO",$M23)&gt;0</formula>
    </cfRule>
    <cfRule type="expression" dxfId="1667" priority="590">
      <formula>SEARCH("CHIUSO",$M23)&gt;0</formula>
    </cfRule>
    <cfRule type="expression" dxfId="1666" priority="591">
      <formula>SEARCH("EMESSO",$M23)&gt;0</formula>
    </cfRule>
    <cfRule type="expression" dxfId="1665" priority="592">
      <formula>SEARCH("RICHIESTO",$M23)&gt;0</formula>
    </cfRule>
    <cfRule type="expression" dxfId="1664" priority="593">
      <formula>SEARCH("DA CHIUDERE",$M23)&gt;0</formula>
    </cfRule>
    <cfRule type="expression" dxfId="1663" priority="594">
      <formula>SEARCH("INTERROTTO",$M23)&gt;0</formula>
    </cfRule>
  </conditionalFormatting>
  <conditionalFormatting sqref="F23">
    <cfRule type="expression" dxfId="1662" priority="583">
      <formula>SEARCH("IN CORSO",$M23)&gt;0</formula>
    </cfRule>
    <cfRule type="expression" dxfId="1661" priority="584">
      <formula>SEARCH("CHIUSO",$M23)&gt;0</formula>
    </cfRule>
    <cfRule type="expression" dxfId="1660" priority="585">
      <formula>SEARCH("EMESSO",$M23)&gt;0</formula>
    </cfRule>
    <cfRule type="expression" dxfId="1659" priority="586">
      <formula>SEARCH("RICHIESTO",$M23)&gt;0</formula>
    </cfRule>
    <cfRule type="expression" dxfId="1658" priority="587">
      <formula>SEARCH("DA CHIUDERE",$M23)&gt;0</formula>
    </cfRule>
    <cfRule type="expression" dxfId="1657" priority="588">
      <formula>SEARCH("INTERROTTO",$M23)&gt;0</formula>
    </cfRule>
  </conditionalFormatting>
  <conditionalFormatting sqref="M23">
    <cfRule type="expression" dxfId="1656" priority="577">
      <formula>SEARCH("IN CORSO",$M23)&gt;0</formula>
    </cfRule>
    <cfRule type="expression" dxfId="1655" priority="578">
      <formula>SEARCH("CHIUSO",$M23)&gt;0</formula>
    </cfRule>
    <cfRule type="expression" dxfId="1654" priority="579">
      <formula>SEARCH("EMESSO",$M23)&gt;0</formula>
    </cfRule>
    <cfRule type="expression" dxfId="1653" priority="580">
      <formula>SEARCH("RICHIESTO",$M23)&gt;0</formula>
    </cfRule>
    <cfRule type="expression" dxfId="1652" priority="581">
      <formula>SEARCH("DA CHIUDERE",$M23)&gt;0</formula>
    </cfRule>
    <cfRule type="expression" dxfId="1651" priority="582">
      <formula>SEARCH("INTERROTTO",$M23)&gt;0</formula>
    </cfRule>
  </conditionalFormatting>
  <conditionalFormatting sqref="N22:S22">
    <cfRule type="expression" dxfId="1650" priority="571">
      <formula>SEARCH("IN CORSO",$M22)&gt;0</formula>
    </cfRule>
    <cfRule type="expression" dxfId="1649" priority="572">
      <formula>SEARCH("CHIUSO",$M22)&gt;0</formula>
    </cfRule>
    <cfRule type="expression" dxfId="1648" priority="573">
      <formula>SEARCH("EMESSO",$M22)&gt;0</formula>
    </cfRule>
    <cfRule type="expression" dxfId="1647" priority="574">
      <formula>SEARCH("RICHIESTO",$M22)&gt;0</formula>
    </cfRule>
    <cfRule type="expression" dxfId="1646" priority="575">
      <formula>SEARCH("DA CHIUDERE",$M22)&gt;0</formula>
    </cfRule>
    <cfRule type="expression" dxfId="1645" priority="576">
      <formula>SEARCH("INTERROTTO",$M22)&gt;0</formula>
    </cfRule>
  </conditionalFormatting>
  <conditionalFormatting sqref="E22">
    <cfRule type="expression" dxfId="1644" priority="565">
      <formula>SEARCH("IN CORSO",$M22)&gt;0</formula>
    </cfRule>
    <cfRule type="expression" dxfId="1643" priority="566">
      <formula>SEARCH("CHIUSO",$M22)&gt;0</formula>
    </cfRule>
    <cfRule type="expression" dxfId="1642" priority="567">
      <formula>SEARCH("EMESSO",$M22)&gt;0</formula>
    </cfRule>
    <cfRule type="expression" dxfId="1641" priority="568">
      <formula>SEARCH("RICHIESTO",$M22)&gt;0</formula>
    </cfRule>
    <cfRule type="expression" dxfId="1640" priority="569">
      <formula>SEARCH("DA CHIUDERE",$M22)&gt;0</formula>
    </cfRule>
    <cfRule type="expression" dxfId="1639" priority="570">
      <formula>SEARCH("INTERROTTO",$M22)&gt;0</formula>
    </cfRule>
  </conditionalFormatting>
  <conditionalFormatting sqref="G22">
    <cfRule type="expression" dxfId="1638" priority="559">
      <formula>SEARCH("IN CORSO",$M22)&gt;0</formula>
    </cfRule>
    <cfRule type="expression" dxfId="1637" priority="560">
      <formula>SEARCH("CHIUSO",$M22)&gt;0</formula>
    </cfRule>
    <cfRule type="expression" dxfId="1636" priority="561">
      <formula>SEARCH("EMESSO",$M22)&gt;0</formula>
    </cfRule>
    <cfRule type="expression" dxfId="1635" priority="562">
      <formula>SEARCH("RICHIESTO",$M22)&gt;0</formula>
    </cfRule>
    <cfRule type="expression" dxfId="1634" priority="563">
      <formula>SEARCH("DA CHIUDERE",$M22)&gt;0</formula>
    </cfRule>
    <cfRule type="expression" dxfId="1633" priority="564">
      <formula>SEARCH("INTERROTTO",$M22)&gt;0</formula>
    </cfRule>
  </conditionalFormatting>
  <conditionalFormatting sqref="F22">
    <cfRule type="expression" dxfId="1632" priority="553">
      <formula>SEARCH("IN CORSO",$M22)&gt;0</formula>
    </cfRule>
    <cfRule type="expression" dxfId="1631" priority="554">
      <formula>SEARCH("CHIUSO",$M22)&gt;0</formula>
    </cfRule>
    <cfRule type="expression" dxfId="1630" priority="555">
      <formula>SEARCH("EMESSO",$M22)&gt;0</formula>
    </cfRule>
    <cfRule type="expression" dxfId="1629" priority="556">
      <formula>SEARCH("RICHIESTO",$M22)&gt;0</formula>
    </cfRule>
    <cfRule type="expression" dxfId="1628" priority="557">
      <formula>SEARCH("DA CHIUDERE",$M22)&gt;0</formula>
    </cfRule>
    <cfRule type="expression" dxfId="1627" priority="558">
      <formula>SEARCH("INTERROTTO",$M22)&gt;0</formula>
    </cfRule>
  </conditionalFormatting>
  <conditionalFormatting sqref="M22">
    <cfRule type="expression" dxfId="1626" priority="547">
      <formula>SEARCH("IN CORSO",$M22)&gt;0</formula>
    </cfRule>
    <cfRule type="expression" dxfId="1625" priority="548">
      <formula>SEARCH("CHIUSO",$M22)&gt;0</formula>
    </cfRule>
    <cfRule type="expression" dxfId="1624" priority="549">
      <formula>SEARCH("EMESSO",$M22)&gt;0</formula>
    </cfRule>
    <cfRule type="expression" dxfId="1623" priority="550">
      <formula>SEARCH("RICHIESTO",$M22)&gt;0</formula>
    </cfRule>
    <cfRule type="expression" dxfId="1622" priority="551">
      <formula>SEARCH("DA CHIUDERE",$M22)&gt;0</formula>
    </cfRule>
    <cfRule type="expression" dxfId="1621" priority="552">
      <formula>SEARCH("INTERROTTO",$M22)&gt;0</formula>
    </cfRule>
  </conditionalFormatting>
  <conditionalFormatting sqref="N21:S21">
    <cfRule type="expression" dxfId="1620" priority="541">
      <formula>SEARCH("IN CORSO",$M21)&gt;0</formula>
    </cfRule>
    <cfRule type="expression" dxfId="1619" priority="542">
      <formula>SEARCH("CHIUSO",$M21)&gt;0</formula>
    </cfRule>
    <cfRule type="expression" dxfId="1618" priority="543">
      <formula>SEARCH("EMESSO",$M21)&gt;0</formula>
    </cfRule>
    <cfRule type="expression" dxfId="1617" priority="544">
      <formula>SEARCH("RICHIESTO",$M21)&gt;0</formula>
    </cfRule>
    <cfRule type="expression" dxfId="1616" priority="545">
      <formula>SEARCH("DA CHIUDERE",$M21)&gt;0</formula>
    </cfRule>
    <cfRule type="expression" dxfId="1615" priority="546">
      <formula>SEARCH("INTERROTTO",$M21)&gt;0</formula>
    </cfRule>
  </conditionalFormatting>
  <conditionalFormatting sqref="E21">
    <cfRule type="expression" dxfId="1614" priority="535">
      <formula>SEARCH("IN CORSO",$M21)&gt;0</formula>
    </cfRule>
    <cfRule type="expression" dxfId="1613" priority="536">
      <formula>SEARCH("CHIUSO",$M21)&gt;0</formula>
    </cfRule>
    <cfRule type="expression" dxfId="1612" priority="537">
      <formula>SEARCH("EMESSO",$M21)&gt;0</formula>
    </cfRule>
    <cfRule type="expression" dxfId="1611" priority="538">
      <formula>SEARCH("RICHIESTO",$M21)&gt;0</formula>
    </cfRule>
    <cfRule type="expression" dxfId="1610" priority="539">
      <formula>SEARCH("DA CHIUDERE",$M21)&gt;0</formula>
    </cfRule>
    <cfRule type="expression" dxfId="1609" priority="540">
      <formula>SEARCH("INTERROTTO",$M21)&gt;0</formula>
    </cfRule>
  </conditionalFormatting>
  <conditionalFormatting sqref="G21">
    <cfRule type="expression" dxfId="1608" priority="529">
      <formula>SEARCH("IN CORSO",$M21)&gt;0</formula>
    </cfRule>
    <cfRule type="expression" dxfId="1607" priority="530">
      <formula>SEARCH("CHIUSO",$M21)&gt;0</formula>
    </cfRule>
    <cfRule type="expression" dxfId="1606" priority="531">
      <formula>SEARCH("EMESSO",$M21)&gt;0</formula>
    </cfRule>
    <cfRule type="expression" dxfId="1605" priority="532">
      <formula>SEARCH("RICHIESTO",$M21)&gt;0</formula>
    </cfRule>
    <cfRule type="expression" dxfId="1604" priority="533">
      <formula>SEARCH("DA CHIUDERE",$M21)&gt;0</formula>
    </cfRule>
    <cfRule type="expression" dxfId="1603" priority="534">
      <formula>SEARCH("INTERROTTO",$M21)&gt;0</formula>
    </cfRule>
  </conditionalFormatting>
  <conditionalFormatting sqref="F21">
    <cfRule type="expression" dxfId="1602" priority="523">
      <formula>SEARCH("IN CORSO",$M21)&gt;0</formula>
    </cfRule>
    <cfRule type="expression" dxfId="1601" priority="524">
      <formula>SEARCH("CHIUSO",$M21)&gt;0</formula>
    </cfRule>
    <cfRule type="expression" dxfId="1600" priority="525">
      <formula>SEARCH("EMESSO",$M21)&gt;0</formula>
    </cfRule>
    <cfRule type="expression" dxfId="1599" priority="526">
      <formula>SEARCH("RICHIESTO",$M21)&gt;0</formula>
    </cfRule>
    <cfRule type="expression" dxfId="1598" priority="527">
      <formula>SEARCH("DA CHIUDERE",$M21)&gt;0</formula>
    </cfRule>
    <cfRule type="expression" dxfId="1597" priority="528">
      <formula>SEARCH("INTERROTTO",$M21)&gt;0</formula>
    </cfRule>
  </conditionalFormatting>
  <conditionalFormatting sqref="M21">
    <cfRule type="expression" dxfId="1596" priority="517">
      <formula>SEARCH("IN CORSO",$M21)&gt;0</formula>
    </cfRule>
    <cfRule type="expression" dxfId="1595" priority="518">
      <formula>SEARCH("CHIUSO",$M21)&gt;0</formula>
    </cfRule>
    <cfRule type="expression" dxfId="1594" priority="519">
      <formula>SEARCH("EMESSO",$M21)&gt;0</formula>
    </cfRule>
    <cfRule type="expression" dxfId="1593" priority="520">
      <formula>SEARCH("RICHIESTO",$M21)&gt;0</formula>
    </cfRule>
    <cfRule type="expression" dxfId="1592" priority="521">
      <formula>SEARCH("DA CHIUDERE",$M21)&gt;0</formula>
    </cfRule>
    <cfRule type="expression" dxfId="1591" priority="522">
      <formula>SEARCH("INTERROTTO",$M21)&gt;0</formula>
    </cfRule>
  </conditionalFormatting>
  <conditionalFormatting sqref="N20:S20">
    <cfRule type="expression" dxfId="1590" priority="511">
      <formula>SEARCH("IN CORSO",$M20)&gt;0</formula>
    </cfRule>
    <cfRule type="expression" dxfId="1589" priority="512">
      <formula>SEARCH("CHIUSO",$M20)&gt;0</formula>
    </cfRule>
    <cfRule type="expression" dxfId="1588" priority="513">
      <formula>SEARCH("EMESSO",$M20)&gt;0</formula>
    </cfRule>
    <cfRule type="expression" dxfId="1587" priority="514">
      <formula>SEARCH("RICHIESTO",$M20)&gt;0</formula>
    </cfRule>
    <cfRule type="expression" dxfId="1586" priority="515">
      <formula>SEARCH("DA CHIUDERE",$M20)&gt;0</formula>
    </cfRule>
    <cfRule type="expression" dxfId="1585" priority="516">
      <formula>SEARCH("INTERROTTO",$M20)&gt;0</formula>
    </cfRule>
  </conditionalFormatting>
  <conditionalFormatting sqref="E20">
    <cfRule type="expression" dxfId="1584" priority="505">
      <formula>SEARCH("IN CORSO",$M20)&gt;0</formula>
    </cfRule>
    <cfRule type="expression" dxfId="1583" priority="506">
      <formula>SEARCH("CHIUSO",$M20)&gt;0</formula>
    </cfRule>
    <cfRule type="expression" dxfId="1582" priority="507">
      <formula>SEARCH("EMESSO",$M20)&gt;0</formula>
    </cfRule>
    <cfRule type="expression" dxfId="1581" priority="508">
      <formula>SEARCH("RICHIESTO",$M20)&gt;0</formula>
    </cfRule>
    <cfRule type="expression" dxfId="1580" priority="509">
      <formula>SEARCH("DA CHIUDERE",$M20)&gt;0</formula>
    </cfRule>
    <cfRule type="expression" dxfId="1579" priority="510">
      <formula>SEARCH("INTERROTTO",$M20)&gt;0</formula>
    </cfRule>
  </conditionalFormatting>
  <conditionalFormatting sqref="G20">
    <cfRule type="expression" dxfId="1578" priority="499">
      <formula>SEARCH("IN CORSO",$M20)&gt;0</formula>
    </cfRule>
    <cfRule type="expression" dxfId="1577" priority="500">
      <formula>SEARCH("CHIUSO",$M20)&gt;0</formula>
    </cfRule>
    <cfRule type="expression" dxfId="1576" priority="501">
      <formula>SEARCH("EMESSO",$M20)&gt;0</formula>
    </cfRule>
    <cfRule type="expression" dxfId="1575" priority="502">
      <formula>SEARCH("RICHIESTO",$M20)&gt;0</formula>
    </cfRule>
    <cfRule type="expression" dxfId="1574" priority="503">
      <formula>SEARCH("DA CHIUDERE",$M20)&gt;0</formula>
    </cfRule>
    <cfRule type="expression" dxfId="1573" priority="504">
      <formula>SEARCH("INTERROTTO",$M20)&gt;0</formula>
    </cfRule>
  </conditionalFormatting>
  <conditionalFormatting sqref="F20">
    <cfRule type="expression" dxfId="1572" priority="493">
      <formula>SEARCH("IN CORSO",$M20)&gt;0</formula>
    </cfRule>
    <cfRule type="expression" dxfId="1571" priority="494">
      <formula>SEARCH("CHIUSO",$M20)&gt;0</formula>
    </cfRule>
    <cfRule type="expression" dxfId="1570" priority="495">
      <formula>SEARCH("EMESSO",$M20)&gt;0</formula>
    </cfRule>
    <cfRule type="expression" dxfId="1569" priority="496">
      <formula>SEARCH("RICHIESTO",$M20)&gt;0</formula>
    </cfRule>
    <cfRule type="expression" dxfId="1568" priority="497">
      <formula>SEARCH("DA CHIUDERE",$M20)&gt;0</formula>
    </cfRule>
    <cfRule type="expression" dxfId="1567" priority="498">
      <formula>SEARCH("INTERROTTO",$M20)&gt;0</formula>
    </cfRule>
  </conditionalFormatting>
  <conditionalFormatting sqref="M20">
    <cfRule type="expression" dxfId="1566" priority="487">
      <formula>SEARCH("IN CORSO",$M20)&gt;0</formula>
    </cfRule>
    <cfRule type="expression" dxfId="1565" priority="488">
      <formula>SEARCH("CHIUSO",$M20)&gt;0</formula>
    </cfRule>
    <cfRule type="expression" dxfId="1564" priority="489">
      <formula>SEARCH("EMESSO",$M20)&gt;0</formula>
    </cfRule>
    <cfRule type="expression" dxfId="1563" priority="490">
      <formula>SEARCH("RICHIESTO",$M20)&gt;0</formula>
    </cfRule>
    <cfRule type="expression" dxfId="1562" priority="491">
      <formula>SEARCH("DA CHIUDERE",$M20)&gt;0</formula>
    </cfRule>
    <cfRule type="expression" dxfId="1561" priority="492">
      <formula>SEARCH("INTERROTTO",$M20)&gt;0</formula>
    </cfRule>
  </conditionalFormatting>
  <conditionalFormatting sqref="N19:S19">
    <cfRule type="expression" dxfId="1560" priority="481">
      <formula>SEARCH("IN CORSO",$M19)&gt;0</formula>
    </cfRule>
    <cfRule type="expression" dxfId="1559" priority="482">
      <formula>SEARCH("CHIUSO",$M19)&gt;0</formula>
    </cfRule>
    <cfRule type="expression" dxfId="1558" priority="483">
      <formula>SEARCH("EMESSO",$M19)&gt;0</formula>
    </cfRule>
    <cfRule type="expression" dxfId="1557" priority="484">
      <formula>SEARCH("RICHIESTO",$M19)&gt;0</formula>
    </cfRule>
    <cfRule type="expression" dxfId="1556" priority="485">
      <formula>SEARCH("DA CHIUDERE",$M19)&gt;0</formula>
    </cfRule>
    <cfRule type="expression" dxfId="1555" priority="486">
      <formula>SEARCH("INTERROTTO",$M19)&gt;0</formula>
    </cfRule>
  </conditionalFormatting>
  <conditionalFormatting sqref="E19">
    <cfRule type="expression" dxfId="1554" priority="475">
      <formula>SEARCH("IN CORSO",$M19)&gt;0</formula>
    </cfRule>
    <cfRule type="expression" dxfId="1553" priority="476">
      <formula>SEARCH("CHIUSO",$M19)&gt;0</formula>
    </cfRule>
    <cfRule type="expression" dxfId="1552" priority="477">
      <formula>SEARCH("EMESSO",$M19)&gt;0</formula>
    </cfRule>
    <cfRule type="expression" dxfId="1551" priority="478">
      <formula>SEARCH("RICHIESTO",$M19)&gt;0</formula>
    </cfRule>
    <cfRule type="expression" dxfId="1550" priority="479">
      <formula>SEARCH("DA CHIUDERE",$M19)&gt;0</formula>
    </cfRule>
    <cfRule type="expression" dxfId="1549" priority="480">
      <formula>SEARCH("INTERROTTO",$M19)&gt;0</formula>
    </cfRule>
  </conditionalFormatting>
  <conditionalFormatting sqref="G19">
    <cfRule type="expression" dxfId="1548" priority="469">
      <formula>SEARCH("IN CORSO",$M19)&gt;0</formula>
    </cfRule>
    <cfRule type="expression" dxfId="1547" priority="470">
      <formula>SEARCH("CHIUSO",$M19)&gt;0</formula>
    </cfRule>
    <cfRule type="expression" dxfId="1546" priority="471">
      <formula>SEARCH("EMESSO",$M19)&gt;0</formula>
    </cfRule>
    <cfRule type="expression" dxfId="1545" priority="472">
      <formula>SEARCH("RICHIESTO",$M19)&gt;0</formula>
    </cfRule>
    <cfRule type="expression" dxfId="1544" priority="473">
      <formula>SEARCH("DA CHIUDERE",$M19)&gt;0</formula>
    </cfRule>
    <cfRule type="expression" dxfId="1543" priority="474">
      <formula>SEARCH("INTERROTTO",$M19)&gt;0</formula>
    </cfRule>
  </conditionalFormatting>
  <conditionalFormatting sqref="F19">
    <cfRule type="expression" dxfId="1542" priority="463">
      <formula>SEARCH("IN CORSO",$M19)&gt;0</formula>
    </cfRule>
    <cfRule type="expression" dxfId="1541" priority="464">
      <formula>SEARCH("CHIUSO",$M19)&gt;0</formula>
    </cfRule>
    <cfRule type="expression" dxfId="1540" priority="465">
      <formula>SEARCH("EMESSO",$M19)&gt;0</formula>
    </cfRule>
    <cfRule type="expression" dxfId="1539" priority="466">
      <formula>SEARCH("RICHIESTO",$M19)&gt;0</formula>
    </cfRule>
    <cfRule type="expression" dxfId="1538" priority="467">
      <formula>SEARCH("DA CHIUDERE",$M19)&gt;0</formula>
    </cfRule>
    <cfRule type="expression" dxfId="1537" priority="468">
      <formula>SEARCH("INTERROTTO",$M19)&gt;0</formula>
    </cfRule>
  </conditionalFormatting>
  <conditionalFormatting sqref="M19">
    <cfRule type="expression" dxfId="1536" priority="457">
      <formula>SEARCH("IN CORSO",$M19)&gt;0</formula>
    </cfRule>
    <cfRule type="expression" dxfId="1535" priority="458">
      <formula>SEARCH("CHIUSO",$M19)&gt;0</formula>
    </cfRule>
    <cfRule type="expression" dxfId="1534" priority="459">
      <formula>SEARCH("EMESSO",$M19)&gt;0</formula>
    </cfRule>
    <cfRule type="expression" dxfId="1533" priority="460">
      <formula>SEARCH("RICHIESTO",$M19)&gt;0</formula>
    </cfRule>
    <cfRule type="expression" dxfId="1532" priority="461">
      <formula>SEARCH("DA CHIUDERE",$M19)&gt;0</formula>
    </cfRule>
    <cfRule type="expression" dxfId="1531" priority="462">
      <formula>SEARCH("INTERROTTO",$M19)&gt;0</formula>
    </cfRule>
  </conditionalFormatting>
  <conditionalFormatting sqref="N18:S18">
    <cfRule type="expression" dxfId="1530" priority="451">
      <formula>SEARCH("IN CORSO",$M18)&gt;0</formula>
    </cfRule>
    <cfRule type="expression" dxfId="1529" priority="452">
      <formula>SEARCH("CHIUSO",$M18)&gt;0</formula>
    </cfRule>
    <cfRule type="expression" dxfId="1528" priority="453">
      <formula>SEARCH("EMESSO",$M18)&gt;0</formula>
    </cfRule>
    <cfRule type="expression" dxfId="1527" priority="454">
      <formula>SEARCH("RICHIESTO",$M18)&gt;0</formula>
    </cfRule>
    <cfRule type="expression" dxfId="1526" priority="455">
      <formula>SEARCH("DA CHIUDERE",$M18)&gt;0</formula>
    </cfRule>
    <cfRule type="expression" dxfId="1525" priority="456">
      <formula>SEARCH("INTERROTTO",$M18)&gt;0</formula>
    </cfRule>
  </conditionalFormatting>
  <conditionalFormatting sqref="E18">
    <cfRule type="expression" dxfId="1524" priority="445">
      <formula>SEARCH("IN CORSO",$M18)&gt;0</formula>
    </cfRule>
    <cfRule type="expression" dxfId="1523" priority="446">
      <formula>SEARCH("CHIUSO",$M18)&gt;0</formula>
    </cfRule>
    <cfRule type="expression" dxfId="1522" priority="447">
      <formula>SEARCH("EMESSO",$M18)&gt;0</formula>
    </cfRule>
    <cfRule type="expression" dxfId="1521" priority="448">
      <formula>SEARCH("RICHIESTO",$M18)&gt;0</formula>
    </cfRule>
    <cfRule type="expression" dxfId="1520" priority="449">
      <formula>SEARCH("DA CHIUDERE",$M18)&gt;0</formula>
    </cfRule>
    <cfRule type="expression" dxfId="1519" priority="450">
      <formula>SEARCH("INTERROTTO",$M18)&gt;0</formula>
    </cfRule>
  </conditionalFormatting>
  <conditionalFormatting sqref="G18">
    <cfRule type="expression" dxfId="1518" priority="439">
      <formula>SEARCH("IN CORSO",$M18)&gt;0</formula>
    </cfRule>
    <cfRule type="expression" dxfId="1517" priority="440">
      <formula>SEARCH("CHIUSO",$M18)&gt;0</formula>
    </cfRule>
    <cfRule type="expression" dxfId="1516" priority="441">
      <formula>SEARCH("EMESSO",$M18)&gt;0</formula>
    </cfRule>
    <cfRule type="expression" dxfId="1515" priority="442">
      <formula>SEARCH("RICHIESTO",$M18)&gt;0</formula>
    </cfRule>
    <cfRule type="expression" dxfId="1514" priority="443">
      <formula>SEARCH("DA CHIUDERE",$M18)&gt;0</formula>
    </cfRule>
    <cfRule type="expression" dxfId="1513" priority="444">
      <formula>SEARCH("INTERROTTO",$M18)&gt;0</formula>
    </cfRule>
  </conditionalFormatting>
  <conditionalFormatting sqref="F18">
    <cfRule type="expression" dxfId="1512" priority="433">
      <formula>SEARCH("IN CORSO",$M18)&gt;0</formula>
    </cfRule>
    <cfRule type="expression" dxfId="1511" priority="434">
      <formula>SEARCH("CHIUSO",$M18)&gt;0</formula>
    </cfRule>
    <cfRule type="expression" dxfId="1510" priority="435">
      <formula>SEARCH("EMESSO",$M18)&gt;0</formula>
    </cfRule>
    <cfRule type="expression" dxfId="1509" priority="436">
      <formula>SEARCH("RICHIESTO",$M18)&gt;0</formula>
    </cfRule>
    <cfRule type="expression" dxfId="1508" priority="437">
      <formula>SEARCH("DA CHIUDERE",$M18)&gt;0</formula>
    </cfRule>
    <cfRule type="expression" dxfId="1507" priority="438">
      <formula>SEARCH("INTERROTTO",$M18)&gt;0</formula>
    </cfRule>
  </conditionalFormatting>
  <conditionalFormatting sqref="M18">
    <cfRule type="expression" dxfId="1506" priority="427">
      <formula>SEARCH("IN CORSO",$M18)&gt;0</formula>
    </cfRule>
    <cfRule type="expression" dxfId="1505" priority="428">
      <formula>SEARCH("CHIUSO",$M18)&gt;0</formula>
    </cfRule>
    <cfRule type="expression" dxfId="1504" priority="429">
      <formula>SEARCH("EMESSO",$M18)&gt;0</formula>
    </cfRule>
    <cfRule type="expression" dxfId="1503" priority="430">
      <formula>SEARCH("RICHIESTO",$M18)&gt;0</formula>
    </cfRule>
    <cfRule type="expression" dxfId="1502" priority="431">
      <formula>SEARCH("DA CHIUDERE",$M18)&gt;0</formula>
    </cfRule>
    <cfRule type="expression" dxfId="1501" priority="432">
      <formula>SEARCH("INTERROTTO",$M18)&gt;0</formula>
    </cfRule>
  </conditionalFormatting>
  <conditionalFormatting sqref="N17:S17">
    <cfRule type="expression" dxfId="1500" priority="421">
      <formula>SEARCH("IN CORSO",$M17)&gt;0</formula>
    </cfRule>
    <cfRule type="expression" dxfId="1499" priority="422">
      <formula>SEARCH("CHIUSO",$M17)&gt;0</formula>
    </cfRule>
    <cfRule type="expression" dxfId="1498" priority="423">
      <formula>SEARCH("EMESSO",$M17)&gt;0</formula>
    </cfRule>
    <cfRule type="expression" dxfId="1497" priority="424">
      <formula>SEARCH("RICHIESTO",$M17)&gt;0</formula>
    </cfRule>
    <cfRule type="expression" dxfId="1496" priority="425">
      <formula>SEARCH("DA CHIUDERE",$M17)&gt;0</formula>
    </cfRule>
    <cfRule type="expression" dxfId="1495" priority="426">
      <formula>SEARCH("INTERROTTO",$M17)&gt;0</formula>
    </cfRule>
  </conditionalFormatting>
  <conditionalFormatting sqref="E17">
    <cfRule type="expression" dxfId="1494" priority="415">
      <formula>SEARCH("IN CORSO",$M17)&gt;0</formula>
    </cfRule>
    <cfRule type="expression" dxfId="1493" priority="416">
      <formula>SEARCH("CHIUSO",$M17)&gt;0</formula>
    </cfRule>
    <cfRule type="expression" dxfId="1492" priority="417">
      <formula>SEARCH("EMESSO",$M17)&gt;0</formula>
    </cfRule>
    <cfRule type="expression" dxfId="1491" priority="418">
      <formula>SEARCH("RICHIESTO",$M17)&gt;0</formula>
    </cfRule>
    <cfRule type="expression" dxfId="1490" priority="419">
      <formula>SEARCH("DA CHIUDERE",$M17)&gt;0</formula>
    </cfRule>
    <cfRule type="expression" dxfId="1489" priority="420">
      <formula>SEARCH("INTERROTTO",$M17)&gt;0</formula>
    </cfRule>
  </conditionalFormatting>
  <conditionalFormatting sqref="G17">
    <cfRule type="expression" dxfId="1488" priority="409">
      <formula>SEARCH("IN CORSO",$M17)&gt;0</formula>
    </cfRule>
    <cfRule type="expression" dxfId="1487" priority="410">
      <formula>SEARCH("CHIUSO",$M17)&gt;0</formula>
    </cfRule>
    <cfRule type="expression" dxfId="1486" priority="411">
      <formula>SEARCH("EMESSO",$M17)&gt;0</formula>
    </cfRule>
    <cfRule type="expression" dxfId="1485" priority="412">
      <formula>SEARCH("RICHIESTO",$M17)&gt;0</formula>
    </cfRule>
    <cfRule type="expression" dxfId="1484" priority="413">
      <formula>SEARCH("DA CHIUDERE",$M17)&gt;0</formula>
    </cfRule>
    <cfRule type="expression" dxfId="1483" priority="414">
      <formula>SEARCH("INTERROTTO",$M17)&gt;0</formula>
    </cfRule>
  </conditionalFormatting>
  <conditionalFormatting sqref="F17">
    <cfRule type="expression" dxfId="1482" priority="403">
      <formula>SEARCH("IN CORSO",$M17)&gt;0</formula>
    </cfRule>
    <cfRule type="expression" dxfId="1481" priority="404">
      <formula>SEARCH("CHIUSO",$M17)&gt;0</formula>
    </cfRule>
    <cfRule type="expression" dxfId="1480" priority="405">
      <formula>SEARCH("EMESSO",$M17)&gt;0</formula>
    </cfRule>
    <cfRule type="expression" dxfId="1479" priority="406">
      <formula>SEARCH("RICHIESTO",$M17)&gt;0</formula>
    </cfRule>
    <cfRule type="expression" dxfId="1478" priority="407">
      <formula>SEARCH("DA CHIUDERE",$M17)&gt;0</formula>
    </cfRule>
    <cfRule type="expression" dxfId="1477" priority="408">
      <formula>SEARCH("INTERROTTO",$M17)&gt;0</formula>
    </cfRule>
  </conditionalFormatting>
  <conditionalFormatting sqref="M17">
    <cfRule type="expression" dxfId="1476" priority="397">
      <formula>SEARCH("IN CORSO",$M17)&gt;0</formula>
    </cfRule>
    <cfRule type="expression" dxfId="1475" priority="398">
      <formula>SEARCH("CHIUSO",$M17)&gt;0</formula>
    </cfRule>
    <cfRule type="expression" dxfId="1474" priority="399">
      <formula>SEARCH("EMESSO",$M17)&gt;0</formula>
    </cfRule>
    <cfRule type="expression" dxfId="1473" priority="400">
      <formula>SEARCH("RICHIESTO",$M17)&gt;0</formula>
    </cfRule>
    <cfRule type="expression" dxfId="1472" priority="401">
      <formula>SEARCH("DA CHIUDERE",$M17)&gt;0</formula>
    </cfRule>
    <cfRule type="expression" dxfId="1471" priority="402">
      <formula>SEARCH("INTERROTTO",$M17)&gt;0</formula>
    </cfRule>
  </conditionalFormatting>
  <conditionalFormatting sqref="N16:S16">
    <cfRule type="expression" dxfId="1470" priority="391">
      <formula>SEARCH("IN CORSO",$M16)&gt;0</formula>
    </cfRule>
    <cfRule type="expression" dxfId="1469" priority="392">
      <formula>SEARCH("CHIUSO",$M16)&gt;0</formula>
    </cfRule>
    <cfRule type="expression" dxfId="1468" priority="393">
      <formula>SEARCH("EMESSO",$M16)&gt;0</formula>
    </cfRule>
    <cfRule type="expression" dxfId="1467" priority="394">
      <formula>SEARCH("RICHIESTO",$M16)&gt;0</formula>
    </cfRule>
    <cfRule type="expression" dxfId="1466" priority="395">
      <formula>SEARCH("DA CHIUDERE",$M16)&gt;0</formula>
    </cfRule>
    <cfRule type="expression" dxfId="1465" priority="396">
      <formula>SEARCH("INTERROTTO",$M16)&gt;0</formula>
    </cfRule>
  </conditionalFormatting>
  <conditionalFormatting sqref="E16">
    <cfRule type="expression" dxfId="1464" priority="385">
      <formula>SEARCH("IN CORSO",$M16)&gt;0</formula>
    </cfRule>
    <cfRule type="expression" dxfId="1463" priority="386">
      <formula>SEARCH("CHIUSO",$M16)&gt;0</formula>
    </cfRule>
    <cfRule type="expression" dxfId="1462" priority="387">
      <formula>SEARCH("EMESSO",$M16)&gt;0</formula>
    </cfRule>
    <cfRule type="expression" dxfId="1461" priority="388">
      <formula>SEARCH("RICHIESTO",$M16)&gt;0</formula>
    </cfRule>
    <cfRule type="expression" dxfId="1460" priority="389">
      <formula>SEARCH("DA CHIUDERE",$M16)&gt;0</formula>
    </cfRule>
    <cfRule type="expression" dxfId="1459" priority="390">
      <formula>SEARCH("INTERROTTO",$M16)&gt;0</formula>
    </cfRule>
  </conditionalFormatting>
  <conditionalFormatting sqref="G16">
    <cfRule type="expression" dxfId="1458" priority="379">
      <formula>SEARCH("IN CORSO",$M16)&gt;0</formula>
    </cfRule>
    <cfRule type="expression" dxfId="1457" priority="380">
      <formula>SEARCH("CHIUSO",$M16)&gt;0</formula>
    </cfRule>
    <cfRule type="expression" dxfId="1456" priority="381">
      <formula>SEARCH("EMESSO",$M16)&gt;0</formula>
    </cfRule>
    <cfRule type="expression" dxfId="1455" priority="382">
      <formula>SEARCH("RICHIESTO",$M16)&gt;0</formula>
    </cfRule>
    <cfRule type="expression" dxfId="1454" priority="383">
      <formula>SEARCH("DA CHIUDERE",$M16)&gt;0</formula>
    </cfRule>
    <cfRule type="expression" dxfId="1453" priority="384">
      <formula>SEARCH("INTERROTTO",$M16)&gt;0</formula>
    </cfRule>
  </conditionalFormatting>
  <conditionalFormatting sqref="F16">
    <cfRule type="expression" dxfId="1452" priority="373">
      <formula>SEARCH("IN CORSO",$M16)&gt;0</formula>
    </cfRule>
    <cfRule type="expression" dxfId="1451" priority="374">
      <formula>SEARCH("CHIUSO",$M16)&gt;0</formula>
    </cfRule>
    <cfRule type="expression" dxfId="1450" priority="375">
      <formula>SEARCH("EMESSO",$M16)&gt;0</formula>
    </cfRule>
    <cfRule type="expression" dxfId="1449" priority="376">
      <formula>SEARCH("RICHIESTO",$M16)&gt;0</formula>
    </cfRule>
    <cfRule type="expression" dxfId="1448" priority="377">
      <formula>SEARCH("DA CHIUDERE",$M16)&gt;0</formula>
    </cfRule>
    <cfRule type="expression" dxfId="1447" priority="378">
      <formula>SEARCH("INTERROTTO",$M16)&gt;0</formula>
    </cfRule>
  </conditionalFormatting>
  <conditionalFormatting sqref="M16">
    <cfRule type="expression" dxfId="1446" priority="367">
      <formula>SEARCH("IN CORSO",$M16)&gt;0</formula>
    </cfRule>
    <cfRule type="expression" dxfId="1445" priority="368">
      <formula>SEARCH("CHIUSO",$M16)&gt;0</formula>
    </cfRule>
    <cfRule type="expression" dxfId="1444" priority="369">
      <formula>SEARCH("EMESSO",$M16)&gt;0</formula>
    </cfRule>
    <cfRule type="expression" dxfId="1443" priority="370">
      <formula>SEARCH("RICHIESTO",$M16)&gt;0</formula>
    </cfRule>
    <cfRule type="expression" dxfId="1442" priority="371">
      <formula>SEARCH("DA CHIUDERE",$M16)&gt;0</formula>
    </cfRule>
    <cfRule type="expression" dxfId="1441" priority="372">
      <formula>SEARCH("INTERROTTO",$M16)&gt;0</formula>
    </cfRule>
  </conditionalFormatting>
  <conditionalFormatting sqref="N15:S15">
    <cfRule type="expression" dxfId="1440" priority="361">
      <formula>SEARCH("IN CORSO",$M15)&gt;0</formula>
    </cfRule>
    <cfRule type="expression" dxfId="1439" priority="362">
      <formula>SEARCH("CHIUSO",$M15)&gt;0</formula>
    </cfRule>
    <cfRule type="expression" dxfId="1438" priority="363">
      <formula>SEARCH("EMESSO",$M15)&gt;0</formula>
    </cfRule>
    <cfRule type="expression" dxfId="1437" priority="364">
      <formula>SEARCH("RICHIESTO",$M15)&gt;0</formula>
    </cfRule>
    <cfRule type="expression" dxfId="1436" priority="365">
      <formula>SEARCH("DA CHIUDERE",$M15)&gt;0</formula>
    </cfRule>
    <cfRule type="expression" dxfId="1435" priority="366">
      <formula>SEARCH("INTERROTTO",$M15)&gt;0</formula>
    </cfRule>
  </conditionalFormatting>
  <conditionalFormatting sqref="E15">
    <cfRule type="expression" dxfId="1434" priority="355">
      <formula>SEARCH("IN CORSO",$M15)&gt;0</formula>
    </cfRule>
    <cfRule type="expression" dxfId="1433" priority="356">
      <formula>SEARCH("CHIUSO",$M15)&gt;0</formula>
    </cfRule>
    <cfRule type="expression" dxfId="1432" priority="357">
      <formula>SEARCH("EMESSO",$M15)&gt;0</formula>
    </cfRule>
    <cfRule type="expression" dxfId="1431" priority="358">
      <formula>SEARCH("RICHIESTO",$M15)&gt;0</formula>
    </cfRule>
    <cfRule type="expression" dxfId="1430" priority="359">
      <formula>SEARCH("DA CHIUDERE",$M15)&gt;0</formula>
    </cfRule>
    <cfRule type="expression" dxfId="1429" priority="360">
      <formula>SEARCH("INTERROTTO",$M15)&gt;0</formula>
    </cfRule>
  </conditionalFormatting>
  <conditionalFormatting sqref="G15">
    <cfRule type="expression" dxfId="1428" priority="349">
      <formula>SEARCH("IN CORSO",$M15)&gt;0</formula>
    </cfRule>
    <cfRule type="expression" dxfId="1427" priority="350">
      <formula>SEARCH("CHIUSO",$M15)&gt;0</formula>
    </cfRule>
    <cfRule type="expression" dxfId="1426" priority="351">
      <formula>SEARCH("EMESSO",$M15)&gt;0</formula>
    </cfRule>
    <cfRule type="expression" dxfId="1425" priority="352">
      <formula>SEARCH("RICHIESTO",$M15)&gt;0</formula>
    </cfRule>
    <cfRule type="expression" dxfId="1424" priority="353">
      <formula>SEARCH("DA CHIUDERE",$M15)&gt;0</formula>
    </cfRule>
    <cfRule type="expression" dxfId="1423" priority="354">
      <formula>SEARCH("INTERROTTO",$M15)&gt;0</formula>
    </cfRule>
  </conditionalFormatting>
  <conditionalFormatting sqref="F15">
    <cfRule type="expression" dxfId="1422" priority="343">
      <formula>SEARCH("IN CORSO",$M15)&gt;0</formula>
    </cfRule>
    <cfRule type="expression" dxfId="1421" priority="344">
      <formula>SEARCH("CHIUSO",$M15)&gt;0</formula>
    </cfRule>
    <cfRule type="expression" dxfId="1420" priority="345">
      <formula>SEARCH("EMESSO",$M15)&gt;0</formula>
    </cfRule>
    <cfRule type="expression" dxfId="1419" priority="346">
      <formula>SEARCH("RICHIESTO",$M15)&gt;0</formula>
    </cfRule>
    <cfRule type="expression" dxfId="1418" priority="347">
      <formula>SEARCH("DA CHIUDERE",$M15)&gt;0</formula>
    </cfRule>
    <cfRule type="expression" dxfId="1417" priority="348">
      <formula>SEARCH("INTERROTTO",$M15)&gt;0</formula>
    </cfRule>
  </conditionalFormatting>
  <conditionalFormatting sqref="M15">
    <cfRule type="expression" dxfId="1416" priority="337">
      <formula>SEARCH("IN CORSO",$M15)&gt;0</formula>
    </cfRule>
    <cfRule type="expression" dxfId="1415" priority="338">
      <formula>SEARCH("CHIUSO",$M15)&gt;0</formula>
    </cfRule>
    <cfRule type="expression" dxfId="1414" priority="339">
      <formula>SEARCH("EMESSO",$M15)&gt;0</formula>
    </cfRule>
    <cfRule type="expression" dxfId="1413" priority="340">
      <formula>SEARCH("RICHIESTO",$M15)&gt;0</formula>
    </cfRule>
    <cfRule type="expression" dxfId="1412" priority="341">
      <formula>SEARCH("DA CHIUDERE",$M15)&gt;0</formula>
    </cfRule>
    <cfRule type="expression" dxfId="1411" priority="342">
      <formula>SEARCH("INTERROTTO",$M15)&gt;0</formula>
    </cfRule>
  </conditionalFormatting>
  <conditionalFormatting sqref="N14:S14">
    <cfRule type="expression" dxfId="1410" priority="331">
      <formula>SEARCH("IN CORSO",$M14)&gt;0</formula>
    </cfRule>
    <cfRule type="expression" dxfId="1409" priority="332">
      <formula>SEARCH("CHIUSO",$M14)&gt;0</formula>
    </cfRule>
    <cfRule type="expression" dxfId="1408" priority="333">
      <formula>SEARCH("EMESSO",$M14)&gt;0</formula>
    </cfRule>
    <cfRule type="expression" dxfId="1407" priority="334">
      <formula>SEARCH("RICHIESTO",$M14)&gt;0</formula>
    </cfRule>
    <cfRule type="expression" dxfId="1406" priority="335">
      <formula>SEARCH("DA CHIUDERE",$M14)&gt;0</formula>
    </cfRule>
    <cfRule type="expression" dxfId="1405" priority="336">
      <formula>SEARCH("INTERROTTO",$M14)&gt;0</formula>
    </cfRule>
  </conditionalFormatting>
  <conditionalFormatting sqref="E14">
    <cfRule type="expression" dxfId="1404" priority="325">
      <formula>SEARCH("IN CORSO",$M14)&gt;0</formula>
    </cfRule>
    <cfRule type="expression" dxfId="1403" priority="326">
      <formula>SEARCH("CHIUSO",$M14)&gt;0</formula>
    </cfRule>
    <cfRule type="expression" dxfId="1402" priority="327">
      <formula>SEARCH("EMESSO",$M14)&gt;0</formula>
    </cfRule>
    <cfRule type="expression" dxfId="1401" priority="328">
      <formula>SEARCH("RICHIESTO",$M14)&gt;0</formula>
    </cfRule>
    <cfRule type="expression" dxfId="1400" priority="329">
      <formula>SEARCH("DA CHIUDERE",$M14)&gt;0</formula>
    </cfRule>
    <cfRule type="expression" dxfId="1399" priority="330">
      <formula>SEARCH("INTERROTTO",$M14)&gt;0</formula>
    </cfRule>
  </conditionalFormatting>
  <conditionalFormatting sqref="G14">
    <cfRule type="expression" dxfId="1398" priority="319">
      <formula>SEARCH("IN CORSO",$M14)&gt;0</formula>
    </cfRule>
    <cfRule type="expression" dxfId="1397" priority="320">
      <formula>SEARCH("CHIUSO",$M14)&gt;0</formula>
    </cfRule>
    <cfRule type="expression" dxfId="1396" priority="321">
      <formula>SEARCH("EMESSO",$M14)&gt;0</formula>
    </cfRule>
    <cfRule type="expression" dxfId="1395" priority="322">
      <formula>SEARCH("RICHIESTO",$M14)&gt;0</formula>
    </cfRule>
    <cfRule type="expression" dxfId="1394" priority="323">
      <formula>SEARCH("DA CHIUDERE",$M14)&gt;0</formula>
    </cfRule>
    <cfRule type="expression" dxfId="1393" priority="324">
      <formula>SEARCH("INTERROTTO",$M14)&gt;0</formula>
    </cfRule>
  </conditionalFormatting>
  <conditionalFormatting sqref="F14">
    <cfRule type="expression" dxfId="1392" priority="313">
      <formula>SEARCH("IN CORSO",$M14)&gt;0</formula>
    </cfRule>
    <cfRule type="expression" dxfId="1391" priority="314">
      <formula>SEARCH("CHIUSO",$M14)&gt;0</formula>
    </cfRule>
    <cfRule type="expression" dxfId="1390" priority="315">
      <formula>SEARCH("EMESSO",$M14)&gt;0</formula>
    </cfRule>
    <cfRule type="expression" dxfId="1389" priority="316">
      <formula>SEARCH("RICHIESTO",$M14)&gt;0</formula>
    </cfRule>
    <cfRule type="expression" dxfId="1388" priority="317">
      <formula>SEARCH("DA CHIUDERE",$M14)&gt;0</formula>
    </cfRule>
    <cfRule type="expression" dxfId="1387" priority="318">
      <formula>SEARCH("INTERROTTO",$M14)&gt;0</formula>
    </cfRule>
  </conditionalFormatting>
  <conditionalFormatting sqref="M14">
    <cfRule type="expression" dxfId="1386" priority="307">
      <formula>SEARCH("IN CORSO",$M14)&gt;0</formula>
    </cfRule>
    <cfRule type="expression" dxfId="1385" priority="308">
      <formula>SEARCH("CHIUSO",$M14)&gt;0</formula>
    </cfRule>
    <cfRule type="expression" dxfId="1384" priority="309">
      <formula>SEARCH("EMESSO",$M14)&gt;0</formula>
    </cfRule>
    <cfRule type="expression" dxfId="1383" priority="310">
      <formula>SEARCH("RICHIESTO",$M14)&gt;0</formula>
    </cfRule>
    <cfRule type="expression" dxfId="1382" priority="311">
      <formula>SEARCH("DA CHIUDERE",$M14)&gt;0</formula>
    </cfRule>
    <cfRule type="expression" dxfId="1381" priority="312">
      <formula>SEARCH("INTERROTTO",$M14)&gt;0</formula>
    </cfRule>
  </conditionalFormatting>
  <conditionalFormatting sqref="N13:S13">
    <cfRule type="expression" dxfId="1380" priority="301">
      <formula>SEARCH("IN CORSO",$M13)&gt;0</formula>
    </cfRule>
    <cfRule type="expression" dxfId="1379" priority="302">
      <formula>SEARCH("CHIUSO",$M13)&gt;0</formula>
    </cfRule>
    <cfRule type="expression" dxfId="1378" priority="303">
      <formula>SEARCH("EMESSO",$M13)&gt;0</formula>
    </cfRule>
    <cfRule type="expression" dxfId="1377" priority="304">
      <formula>SEARCH("RICHIESTO",$M13)&gt;0</formula>
    </cfRule>
    <cfRule type="expression" dxfId="1376" priority="305">
      <formula>SEARCH("DA CHIUDERE",$M13)&gt;0</formula>
    </cfRule>
    <cfRule type="expression" dxfId="1375" priority="306">
      <formula>SEARCH("INTERROTTO",$M13)&gt;0</formula>
    </cfRule>
  </conditionalFormatting>
  <conditionalFormatting sqref="E13">
    <cfRule type="expression" dxfId="1374" priority="295">
      <formula>SEARCH("IN CORSO",$M13)&gt;0</formula>
    </cfRule>
    <cfRule type="expression" dxfId="1373" priority="296">
      <formula>SEARCH("CHIUSO",$M13)&gt;0</formula>
    </cfRule>
    <cfRule type="expression" dxfId="1372" priority="297">
      <formula>SEARCH("EMESSO",$M13)&gt;0</formula>
    </cfRule>
    <cfRule type="expression" dxfId="1371" priority="298">
      <formula>SEARCH("RICHIESTO",$M13)&gt;0</formula>
    </cfRule>
    <cfRule type="expression" dxfId="1370" priority="299">
      <formula>SEARCH("DA CHIUDERE",$M13)&gt;0</formula>
    </cfRule>
    <cfRule type="expression" dxfId="1369" priority="300">
      <formula>SEARCH("INTERROTTO",$M13)&gt;0</formula>
    </cfRule>
  </conditionalFormatting>
  <conditionalFormatting sqref="G13">
    <cfRule type="expression" dxfId="1368" priority="289">
      <formula>SEARCH("IN CORSO",$M13)&gt;0</formula>
    </cfRule>
    <cfRule type="expression" dxfId="1367" priority="290">
      <formula>SEARCH("CHIUSO",$M13)&gt;0</formula>
    </cfRule>
    <cfRule type="expression" dxfId="1366" priority="291">
      <formula>SEARCH("EMESSO",$M13)&gt;0</formula>
    </cfRule>
    <cfRule type="expression" dxfId="1365" priority="292">
      <formula>SEARCH("RICHIESTO",$M13)&gt;0</formula>
    </cfRule>
    <cfRule type="expression" dxfId="1364" priority="293">
      <formula>SEARCH("DA CHIUDERE",$M13)&gt;0</formula>
    </cfRule>
    <cfRule type="expression" dxfId="1363" priority="294">
      <formula>SEARCH("INTERROTTO",$M13)&gt;0</formula>
    </cfRule>
  </conditionalFormatting>
  <conditionalFormatting sqref="F13">
    <cfRule type="expression" dxfId="1362" priority="283">
      <formula>SEARCH("IN CORSO",$M13)&gt;0</formula>
    </cfRule>
    <cfRule type="expression" dxfId="1361" priority="284">
      <formula>SEARCH("CHIUSO",$M13)&gt;0</formula>
    </cfRule>
    <cfRule type="expression" dxfId="1360" priority="285">
      <formula>SEARCH("EMESSO",$M13)&gt;0</formula>
    </cfRule>
    <cfRule type="expression" dxfId="1359" priority="286">
      <formula>SEARCH("RICHIESTO",$M13)&gt;0</formula>
    </cfRule>
    <cfRule type="expression" dxfId="1358" priority="287">
      <formula>SEARCH("DA CHIUDERE",$M13)&gt;0</formula>
    </cfRule>
    <cfRule type="expression" dxfId="1357" priority="288">
      <formula>SEARCH("INTERROTTO",$M13)&gt;0</formula>
    </cfRule>
  </conditionalFormatting>
  <conditionalFormatting sqref="M13">
    <cfRule type="expression" dxfId="1356" priority="277">
      <formula>SEARCH("IN CORSO",$M13)&gt;0</formula>
    </cfRule>
    <cfRule type="expression" dxfId="1355" priority="278">
      <formula>SEARCH("CHIUSO",$M13)&gt;0</formula>
    </cfRule>
    <cfRule type="expression" dxfId="1354" priority="279">
      <formula>SEARCH("EMESSO",$M13)&gt;0</formula>
    </cfRule>
    <cfRule type="expression" dxfId="1353" priority="280">
      <formula>SEARCH("RICHIESTO",$M13)&gt;0</formula>
    </cfRule>
    <cfRule type="expression" dxfId="1352" priority="281">
      <formula>SEARCH("DA CHIUDERE",$M13)&gt;0</formula>
    </cfRule>
    <cfRule type="expression" dxfId="1351" priority="282">
      <formula>SEARCH("INTERROTTO",$M13)&gt;0</formula>
    </cfRule>
  </conditionalFormatting>
  <conditionalFormatting sqref="N12:S12">
    <cfRule type="expression" dxfId="1350" priority="271">
      <formula>SEARCH("IN CORSO",$M12)&gt;0</formula>
    </cfRule>
    <cfRule type="expression" dxfId="1349" priority="272">
      <formula>SEARCH("CHIUSO",$M12)&gt;0</formula>
    </cfRule>
    <cfRule type="expression" dxfId="1348" priority="273">
      <formula>SEARCH("EMESSO",$M12)&gt;0</formula>
    </cfRule>
    <cfRule type="expression" dxfId="1347" priority="274">
      <formula>SEARCH("RICHIESTO",$M12)&gt;0</formula>
    </cfRule>
    <cfRule type="expression" dxfId="1346" priority="275">
      <formula>SEARCH("DA CHIUDERE",$M12)&gt;0</formula>
    </cfRule>
    <cfRule type="expression" dxfId="1345" priority="276">
      <formula>SEARCH("INTERROTTO",$M12)&gt;0</formula>
    </cfRule>
  </conditionalFormatting>
  <conditionalFormatting sqref="E12">
    <cfRule type="expression" dxfId="1344" priority="265">
      <formula>SEARCH("IN CORSO",$M12)&gt;0</formula>
    </cfRule>
    <cfRule type="expression" dxfId="1343" priority="266">
      <formula>SEARCH("CHIUSO",$M12)&gt;0</formula>
    </cfRule>
    <cfRule type="expression" dxfId="1342" priority="267">
      <formula>SEARCH("EMESSO",$M12)&gt;0</formula>
    </cfRule>
    <cfRule type="expression" dxfId="1341" priority="268">
      <formula>SEARCH("RICHIESTO",$M12)&gt;0</formula>
    </cfRule>
    <cfRule type="expression" dxfId="1340" priority="269">
      <formula>SEARCH("DA CHIUDERE",$M12)&gt;0</formula>
    </cfRule>
    <cfRule type="expression" dxfId="1339" priority="270">
      <formula>SEARCH("INTERROTTO",$M12)&gt;0</formula>
    </cfRule>
  </conditionalFormatting>
  <conditionalFormatting sqref="G12">
    <cfRule type="expression" dxfId="1338" priority="259">
      <formula>SEARCH("IN CORSO",$M12)&gt;0</formula>
    </cfRule>
    <cfRule type="expression" dxfId="1337" priority="260">
      <formula>SEARCH("CHIUSO",$M12)&gt;0</formula>
    </cfRule>
    <cfRule type="expression" dxfId="1336" priority="261">
      <formula>SEARCH("EMESSO",$M12)&gt;0</formula>
    </cfRule>
    <cfRule type="expression" dxfId="1335" priority="262">
      <formula>SEARCH("RICHIESTO",$M12)&gt;0</formula>
    </cfRule>
    <cfRule type="expression" dxfId="1334" priority="263">
      <formula>SEARCH("DA CHIUDERE",$M12)&gt;0</formula>
    </cfRule>
    <cfRule type="expression" dxfId="1333" priority="264">
      <formula>SEARCH("INTERROTTO",$M12)&gt;0</formula>
    </cfRule>
  </conditionalFormatting>
  <conditionalFormatting sqref="F12">
    <cfRule type="expression" dxfId="1332" priority="253">
      <formula>SEARCH("IN CORSO",$M12)&gt;0</formula>
    </cfRule>
    <cfRule type="expression" dxfId="1331" priority="254">
      <formula>SEARCH("CHIUSO",$M12)&gt;0</formula>
    </cfRule>
    <cfRule type="expression" dxfId="1330" priority="255">
      <formula>SEARCH("EMESSO",$M12)&gt;0</formula>
    </cfRule>
    <cfRule type="expression" dxfId="1329" priority="256">
      <formula>SEARCH("RICHIESTO",$M12)&gt;0</formula>
    </cfRule>
    <cfRule type="expression" dxfId="1328" priority="257">
      <formula>SEARCH("DA CHIUDERE",$M12)&gt;0</formula>
    </cfRule>
    <cfRule type="expression" dxfId="1327" priority="258">
      <formula>SEARCH("INTERROTTO",$M12)&gt;0</formula>
    </cfRule>
  </conditionalFormatting>
  <conditionalFormatting sqref="M12">
    <cfRule type="expression" dxfId="1326" priority="247">
      <formula>SEARCH("IN CORSO",$M12)&gt;0</formula>
    </cfRule>
    <cfRule type="expression" dxfId="1325" priority="248">
      <formula>SEARCH("CHIUSO",$M12)&gt;0</formula>
    </cfRule>
    <cfRule type="expression" dxfId="1324" priority="249">
      <formula>SEARCH("EMESSO",$M12)&gt;0</formula>
    </cfRule>
    <cfRule type="expression" dxfId="1323" priority="250">
      <formula>SEARCH("RICHIESTO",$M12)&gt;0</formula>
    </cfRule>
    <cfRule type="expression" dxfId="1322" priority="251">
      <formula>SEARCH("DA CHIUDERE",$M12)&gt;0</formula>
    </cfRule>
    <cfRule type="expression" dxfId="1321" priority="252">
      <formula>SEARCH("INTERROTTO",$M12)&gt;0</formula>
    </cfRule>
  </conditionalFormatting>
  <conditionalFormatting sqref="N11:S11">
    <cfRule type="expression" dxfId="1320" priority="241">
      <formula>SEARCH("IN CORSO",$M11)&gt;0</formula>
    </cfRule>
    <cfRule type="expression" dxfId="1319" priority="242">
      <formula>SEARCH("CHIUSO",$M11)&gt;0</formula>
    </cfRule>
    <cfRule type="expression" dxfId="1318" priority="243">
      <formula>SEARCH("EMESSO",$M11)&gt;0</formula>
    </cfRule>
    <cfRule type="expression" dxfId="1317" priority="244">
      <formula>SEARCH("RICHIESTO",$M11)&gt;0</formula>
    </cfRule>
    <cfRule type="expression" dxfId="1316" priority="245">
      <formula>SEARCH("DA CHIUDERE",$M11)&gt;0</formula>
    </cfRule>
    <cfRule type="expression" dxfId="1315" priority="246">
      <formula>SEARCH("INTERROTTO",$M11)&gt;0</formula>
    </cfRule>
  </conditionalFormatting>
  <conditionalFormatting sqref="E11">
    <cfRule type="expression" dxfId="1314" priority="235">
      <formula>SEARCH("IN CORSO",$M11)&gt;0</formula>
    </cfRule>
    <cfRule type="expression" dxfId="1313" priority="236">
      <formula>SEARCH("CHIUSO",$M11)&gt;0</formula>
    </cfRule>
    <cfRule type="expression" dxfId="1312" priority="237">
      <formula>SEARCH("EMESSO",$M11)&gt;0</formula>
    </cfRule>
    <cfRule type="expression" dxfId="1311" priority="238">
      <formula>SEARCH("RICHIESTO",$M11)&gt;0</formula>
    </cfRule>
    <cfRule type="expression" dxfId="1310" priority="239">
      <formula>SEARCH("DA CHIUDERE",$M11)&gt;0</formula>
    </cfRule>
    <cfRule type="expression" dxfId="1309" priority="240">
      <formula>SEARCH("INTERROTTO",$M11)&gt;0</formula>
    </cfRule>
  </conditionalFormatting>
  <conditionalFormatting sqref="G11">
    <cfRule type="expression" dxfId="1308" priority="229">
      <formula>SEARCH("IN CORSO",$M11)&gt;0</formula>
    </cfRule>
    <cfRule type="expression" dxfId="1307" priority="230">
      <formula>SEARCH("CHIUSO",$M11)&gt;0</formula>
    </cfRule>
    <cfRule type="expression" dxfId="1306" priority="231">
      <formula>SEARCH("EMESSO",$M11)&gt;0</formula>
    </cfRule>
    <cfRule type="expression" dxfId="1305" priority="232">
      <formula>SEARCH("RICHIESTO",$M11)&gt;0</formula>
    </cfRule>
    <cfRule type="expression" dxfId="1304" priority="233">
      <formula>SEARCH("DA CHIUDERE",$M11)&gt;0</formula>
    </cfRule>
    <cfRule type="expression" dxfId="1303" priority="234">
      <formula>SEARCH("INTERROTTO",$M11)&gt;0</formula>
    </cfRule>
  </conditionalFormatting>
  <conditionalFormatting sqref="F11">
    <cfRule type="expression" dxfId="1302" priority="223">
      <formula>SEARCH("IN CORSO",$M11)&gt;0</formula>
    </cfRule>
    <cfRule type="expression" dxfId="1301" priority="224">
      <formula>SEARCH("CHIUSO",$M11)&gt;0</formula>
    </cfRule>
    <cfRule type="expression" dxfId="1300" priority="225">
      <formula>SEARCH("EMESSO",$M11)&gt;0</formula>
    </cfRule>
    <cfRule type="expression" dxfId="1299" priority="226">
      <formula>SEARCH("RICHIESTO",$M11)&gt;0</formula>
    </cfRule>
    <cfRule type="expression" dxfId="1298" priority="227">
      <formula>SEARCH("DA CHIUDERE",$M11)&gt;0</formula>
    </cfRule>
    <cfRule type="expression" dxfId="1297" priority="228">
      <formula>SEARCH("INTERROTTO",$M11)&gt;0</formula>
    </cfRule>
  </conditionalFormatting>
  <conditionalFormatting sqref="M11">
    <cfRule type="expression" dxfId="1296" priority="217">
      <formula>SEARCH("IN CORSO",$M11)&gt;0</formula>
    </cfRule>
    <cfRule type="expression" dxfId="1295" priority="218">
      <formula>SEARCH("CHIUSO",$M11)&gt;0</formula>
    </cfRule>
    <cfRule type="expression" dxfId="1294" priority="219">
      <formula>SEARCH("EMESSO",$M11)&gt;0</formula>
    </cfRule>
    <cfRule type="expression" dxfId="1293" priority="220">
      <formula>SEARCH("RICHIESTO",$M11)&gt;0</formula>
    </cfRule>
    <cfRule type="expression" dxfId="1292" priority="221">
      <formula>SEARCH("DA CHIUDERE",$M11)&gt;0</formula>
    </cfRule>
    <cfRule type="expression" dxfId="1291" priority="222">
      <formula>SEARCH("INTERROTTO",$M11)&gt;0</formula>
    </cfRule>
  </conditionalFormatting>
  <conditionalFormatting sqref="N10:S10">
    <cfRule type="expression" dxfId="1290" priority="211">
      <formula>SEARCH("IN CORSO",$M10)&gt;0</formula>
    </cfRule>
    <cfRule type="expression" dxfId="1289" priority="212">
      <formula>SEARCH("CHIUSO",$M10)&gt;0</formula>
    </cfRule>
    <cfRule type="expression" dxfId="1288" priority="213">
      <formula>SEARCH("EMESSO",$M10)&gt;0</formula>
    </cfRule>
    <cfRule type="expression" dxfId="1287" priority="214">
      <formula>SEARCH("RICHIESTO",$M10)&gt;0</formula>
    </cfRule>
    <cfRule type="expression" dxfId="1286" priority="215">
      <formula>SEARCH("DA CHIUDERE",$M10)&gt;0</formula>
    </cfRule>
    <cfRule type="expression" dxfId="1285" priority="216">
      <formula>SEARCH("INTERROTTO",$M10)&gt;0</formula>
    </cfRule>
  </conditionalFormatting>
  <conditionalFormatting sqref="E10">
    <cfRule type="expression" dxfId="1284" priority="205">
      <formula>SEARCH("IN CORSO",$M10)&gt;0</formula>
    </cfRule>
    <cfRule type="expression" dxfId="1283" priority="206">
      <formula>SEARCH("CHIUSO",$M10)&gt;0</formula>
    </cfRule>
    <cfRule type="expression" dxfId="1282" priority="207">
      <formula>SEARCH("EMESSO",$M10)&gt;0</formula>
    </cfRule>
    <cfRule type="expression" dxfId="1281" priority="208">
      <formula>SEARCH("RICHIESTO",$M10)&gt;0</formula>
    </cfRule>
    <cfRule type="expression" dxfId="1280" priority="209">
      <formula>SEARCH("DA CHIUDERE",$M10)&gt;0</formula>
    </cfRule>
    <cfRule type="expression" dxfId="1279" priority="210">
      <formula>SEARCH("INTERROTTO",$M10)&gt;0</formula>
    </cfRule>
  </conditionalFormatting>
  <conditionalFormatting sqref="G10">
    <cfRule type="expression" dxfId="1278" priority="199">
      <formula>SEARCH("IN CORSO",$M10)&gt;0</formula>
    </cfRule>
    <cfRule type="expression" dxfId="1277" priority="200">
      <formula>SEARCH("CHIUSO",$M10)&gt;0</formula>
    </cfRule>
    <cfRule type="expression" dxfId="1276" priority="201">
      <formula>SEARCH("EMESSO",$M10)&gt;0</formula>
    </cfRule>
    <cfRule type="expression" dxfId="1275" priority="202">
      <formula>SEARCH("RICHIESTO",$M10)&gt;0</formula>
    </cfRule>
    <cfRule type="expression" dxfId="1274" priority="203">
      <formula>SEARCH("DA CHIUDERE",$M10)&gt;0</formula>
    </cfRule>
    <cfRule type="expression" dxfId="1273" priority="204">
      <formula>SEARCH("INTERROTTO",$M10)&gt;0</formula>
    </cfRule>
  </conditionalFormatting>
  <conditionalFormatting sqref="F10">
    <cfRule type="expression" dxfId="1272" priority="193">
      <formula>SEARCH("IN CORSO",$M10)&gt;0</formula>
    </cfRule>
    <cfRule type="expression" dxfId="1271" priority="194">
      <formula>SEARCH("CHIUSO",$M10)&gt;0</formula>
    </cfRule>
    <cfRule type="expression" dxfId="1270" priority="195">
      <formula>SEARCH("EMESSO",$M10)&gt;0</formula>
    </cfRule>
    <cfRule type="expression" dxfId="1269" priority="196">
      <formula>SEARCH("RICHIESTO",$M10)&gt;0</formula>
    </cfRule>
    <cfRule type="expression" dxfId="1268" priority="197">
      <formula>SEARCH("DA CHIUDERE",$M10)&gt;0</formula>
    </cfRule>
    <cfRule type="expression" dxfId="1267" priority="198">
      <formula>SEARCH("INTERROTTO",$M10)&gt;0</formula>
    </cfRule>
  </conditionalFormatting>
  <conditionalFormatting sqref="M10">
    <cfRule type="expression" dxfId="1266" priority="187">
      <formula>SEARCH("IN CORSO",$M10)&gt;0</formula>
    </cfRule>
    <cfRule type="expression" dxfId="1265" priority="188">
      <formula>SEARCH("CHIUSO",$M10)&gt;0</formula>
    </cfRule>
    <cfRule type="expression" dxfId="1264" priority="189">
      <formula>SEARCH("EMESSO",$M10)&gt;0</formula>
    </cfRule>
    <cfRule type="expression" dxfId="1263" priority="190">
      <formula>SEARCH("RICHIESTO",$M10)&gt;0</formula>
    </cfRule>
    <cfRule type="expression" dxfId="1262" priority="191">
      <formula>SEARCH("DA CHIUDERE",$M10)&gt;0</formula>
    </cfRule>
    <cfRule type="expression" dxfId="1261" priority="192">
      <formula>SEARCH("INTERROTTO",$M10)&gt;0</formula>
    </cfRule>
  </conditionalFormatting>
  <conditionalFormatting sqref="M295">
    <cfRule type="expression" dxfId="1260" priority="181">
      <formula>SEARCH("IN CORSO",$M295)&gt;0</formula>
    </cfRule>
    <cfRule type="expression" dxfId="1259" priority="182">
      <formula>SEARCH("CHIUSO",$M295)&gt;0</formula>
    </cfRule>
    <cfRule type="expression" dxfId="1258" priority="183">
      <formula>SEARCH("EMESSO",$M295)&gt;0</formula>
    </cfRule>
    <cfRule type="expression" dxfId="1257" priority="184">
      <formula>SEARCH("RICHIESTO",$M295)&gt;0</formula>
    </cfRule>
    <cfRule type="expression" dxfId="1256" priority="185">
      <formula>SEARCH("DA CHIUDERE",$M295)&gt;0</formula>
    </cfRule>
    <cfRule type="expression" dxfId="1255" priority="186">
      <formula>SEARCH("INTERROTTO",$M295)&gt;0</formula>
    </cfRule>
  </conditionalFormatting>
  <conditionalFormatting sqref="N9:S9">
    <cfRule type="expression" dxfId="1254" priority="175">
      <formula>SEARCH("IN CORSO",$M9)&gt;0</formula>
    </cfRule>
    <cfRule type="expression" dxfId="1253" priority="176">
      <formula>SEARCH("CHIUSO",$M9)&gt;0</formula>
    </cfRule>
    <cfRule type="expression" dxfId="1252" priority="177">
      <formula>SEARCH("EMESSO",$M9)&gt;0</formula>
    </cfRule>
    <cfRule type="expression" dxfId="1251" priority="178">
      <formula>SEARCH("RICHIESTO",$M9)&gt;0</formula>
    </cfRule>
    <cfRule type="expression" dxfId="1250" priority="179">
      <formula>SEARCH("DA CHIUDERE",$M9)&gt;0</formula>
    </cfRule>
    <cfRule type="expression" dxfId="1249" priority="180">
      <formula>SEARCH("INTERROTTO",$M9)&gt;0</formula>
    </cfRule>
  </conditionalFormatting>
  <conditionalFormatting sqref="E9">
    <cfRule type="expression" dxfId="1248" priority="169">
      <formula>SEARCH("IN CORSO",$M9)&gt;0</formula>
    </cfRule>
    <cfRule type="expression" dxfId="1247" priority="170">
      <formula>SEARCH("CHIUSO",$M9)&gt;0</formula>
    </cfRule>
    <cfRule type="expression" dxfId="1246" priority="171">
      <formula>SEARCH("EMESSO",$M9)&gt;0</formula>
    </cfRule>
    <cfRule type="expression" dxfId="1245" priority="172">
      <formula>SEARCH("RICHIESTO",$M9)&gt;0</formula>
    </cfRule>
    <cfRule type="expression" dxfId="1244" priority="173">
      <formula>SEARCH("DA CHIUDERE",$M9)&gt;0</formula>
    </cfRule>
    <cfRule type="expression" dxfId="1243" priority="174">
      <formula>SEARCH("INTERROTTO",$M9)&gt;0</formula>
    </cfRule>
  </conditionalFormatting>
  <conditionalFormatting sqref="G9">
    <cfRule type="expression" dxfId="1242" priority="163">
      <formula>SEARCH("IN CORSO",$M9)&gt;0</formula>
    </cfRule>
    <cfRule type="expression" dxfId="1241" priority="164">
      <formula>SEARCH("CHIUSO",$M9)&gt;0</formula>
    </cfRule>
    <cfRule type="expression" dxfId="1240" priority="165">
      <formula>SEARCH("EMESSO",$M9)&gt;0</formula>
    </cfRule>
    <cfRule type="expression" dxfId="1239" priority="166">
      <formula>SEARCH("RICHIESTO",$M9)&gt;0</formula>
    </cfRule>
    <cfRule type="expression" dxfId="1238" priority="167">
      <formula>SEARCH("DA CHIUDERE",$M9)&gt;0</formula>
    </cfRule>
    <cfRule type="expression" dxfId="1237" priority="168">
      <formula>SEARCH("INTERROTTO",$M9)&gt;0</formula>
    </cfRule>
  </conditionalFormatting>
  <conditionalFormatting sqref="F9">
    <cfRule type="expression" dxfId="1236" priority="157">
      <formula>SEARCH("IN CORSO",$M9)&gt;0</formula>
    </cfRule>
    <cfRule type="expression" dxfId="1235" priority="158">
      <formula>SEARCH("CHIUSO",$M9)&gt;0</formula>
    </cfRule>
    <cfRule type="expression" dxfId="1234" priority="159">
      <formula>SEARCH("EMESSO",$M9)&gt;0</formula>
    </cfRule>
    <cfRule type="expression" dxfId="1233" priority="160">
      <formula>SEARCH("RICHIESTO",$M9)&gt;0</formula>
    </cfRule>
    <cfRule type="expression" dxfId="1232" priority="161">
      <formula>SEARCH("DA CHIUDERE",$M9)&gt;0</formula>
    </cfRule>
    <cfRule type="expression" dxfId="1231" priority="162">
      <formula>SEARCH("INTERROTTO",$M9)&gt;0</formula>
    </cfRule>
  </conditionalFormatting>
  <conditionalFormatting sqref="M9">
    <cfRule type="expression" dxfId="1230" priority="151">
      <formula>SEARCH("IN CORSO",$M9)&gt;0</formula>
    </cfRule>
    <cfRule type="expression" dxfId="1229" priority="152">
      <formula>SEARCH("CHIUSO",$M9)&gt;0</formula>
    </cfRule>
    <cfRule type="expression" dxfId="1228" priority="153">
      <formula>SEARCH("EMESSO",$M9)&gt;0</formula>
    </cfRule>
    <cfRule type="expression" dxfId="1227" priority="154">
      <formula>SEARCH("RICHIESTO",$M9)&gt;0</formula>
    </cfRule>
    <cfRule type="expression" dxfId="1226" priority="155">
      <formula>SEARCH("DA CHIUDERE",$M9)&gt;0</formula>
    </cfRule>
    <cfRule type="expression" dxfId="1225" priority="156">
      <formula>SEARCH("INTERROTTO",$M9)&gt;0</formula>
    </cfRule>
  </conditionalFormatting>
  <conditionalFormatting sqref="N8:S8">
    <cfRule type="expression" dxfId="1224" priority="145">
      <formula>SEARCH("IN CORSO",$M8)&gt;0</formula>
    </cfRule>
    <cfRule type="expression" dxfId="1223" priority="146">
      <formula>SEARCH("CHIUSO",$M8)&gt;0</formula>
    </cfRule>
    <cfRule type="expression" dxfId="1222" priority="147">
      <formula>SEARCH("EMESSO",$M8)&gt;0</formula>
    </cfRule>
    <cfRule type="expression" dxfId="1221" priority="148">
      <formula>SEARCH("RICHIESTO",$M8)&gt;0</formula>
    </cfRule>
    <cfRule type="expression" dxfId="1220" priority="149">
      <formula>SEARCH("DA CHIUDERE",$M8)&gt;0</formula>
    </cfRule>
    <cfRule type="expression" dxfId="1219" priority="150">
      <formula>SEARCH("INTERROTTO",$M8)&gt;0</formula>
    </cfRule>
  </conditionalFormatting>
  <conditionalFormatting sqref="E8">
    <cfRule type="expression" dxfId="1218" priority="139">
      <formula>SEARCH("IN CORSO",$M8)&gt;0</formula>
    </cfRule>
    <cfRule type="expression" dxfId="1217" priority="140">
      <formula>SEARCH("CHIUSO",$M8)&gt;0</formula>
    </cfRule>
    <cfRule type="expression" dxfId="1216" priority="141">
      <formula>SEARCH("EMESSO",$M8)&gt;0</formula>
    </cfRule>
    <cfRule type="expression" dxfId="1215" priority="142">
      <formula>SEARCH("RICHIESTO",$M8)&gt;0</formula>
    </cfRule>
    <cfRule type="expression" dxfId="1214" priority="143">
      <formula>SEARCH("DA CHIUDERE",$M8)&gt;0</formula>
    </cfRule>
    <cfRule type="expression" dxfId="1213" priority="144">
      <formula>SEARCH("INTERROTTO",$M8)&gt;0</formula>
    </cfRule>
  </conditionalFormatting>
  <conditionalFormatting sqref="G8">
    <cfRule type="expression" dxfId="1212" priority="133">
      <formula>SEARCH("IN CORSO",$M8)&gt;0</formula>
    </cfRule>
    <cfRule type="expression" dxfId="1211" priority="134">
      <formula>SEARCH("CHIUSO",$M8)&gt;0</formula>
    </cfRule>
    <cfRule type="expression" dxfId="1210" priority="135">
      <formula>SEARCH("EMESSO",$M8)&gt;0</formula>
    </cfRule>
    <cfRule type="expression" dxfId="1209" priority="136">
      <formula>SEARCH("RICHIESTO",$M8)&gt;0</formula>
    </cfRule>
    <cfRule type="expression" dxfId="1208" priority="137">
      <formula>SEARCH("DA CHIUDERE",$M8)&gt;0</formula>
    </cfRule>
    <cfRule type="expression" dxfId="1207" priority="138">
      <formula>SEARCH("INTERROTTO",$M8)&gt;0</formula>
    </cfRule>
  </conditionalFormatting>
  <conditionalFormatting sqref="F8">
    <cfRule type="expression" dxfId="1206" priority="127">
      <formula>SEARCH("IN CORSO",$M8)&gt;0</formula>
    </cfRule>
    <cfRule type="expression" dxfId="1205" priority="128">
      <formula>SEARCH("CHIUSO",$M8)&gt;0</formula>
    </cfRule>
    <cfRule type="expression" dxfId="1204" priority="129">
      <formula>SEARCH("EMESSO",$M8)&gt;0</formula>
    </cfRule>
    <cfRule type="expression" dxfId="1203" priority="130">
      <formula>SEARCH("RICHIESTO",$M8)&gt;0</formula>
    </cfRule>
    <cfRule type="expression" dxfId="1202" priority="131">
      <formula>SEARCH("DA CHIUDERE",$M8)&gt;0</formula>
    </cfRule>
    <cfRule type="expression" dxfId="1201" priority="132">
      <formula>SEARCH("INTERROTTO",$M8)&gt;0</formula>
    </cfRule>
  </conditionalFormatting>
  <conditionalFormatting sqref="M8">
    <cfRule type="expression" dxfId="1200" priority="121">
      <formula>SEARCH("IN CORSO",$M8)&gt;0</formula>
    </cfRule>
    <cfRule type="expression" dxfId="1199" priority="122">
      <formula>SEARCH("CHIUSO",$M8)&gt;0</formula>
    </cfRule>
    <cfRule type="expression" dxfId="1198" priority="123">
      <formula>SEARCH("EMESSO",$M8)&gt;0</formula>
    </cfRule>
    <cfRule type="expression" dxfId="1197" priority="124">
      <formula>SEARCH("RICHIESTO",$M8)&gt;0</formula>
    </cfRule>
    <cfRule type="expression" dxfId="1196" priority="125">
      <formula>SEARCH("DA CHIUDERE",$M8)&gt;0</formula>
    </cfRule>
    <cfRule type="expression" dxfId="1195" priority="126">
      <formula>SEARCH("INTERROTTO",$M8)&gt;0</formula>
    </cfRule>
  </conditionalFormatting>
  <conditionalFormatting sqref="N7:S7">
    <cfRule type="expression" dxfId="1194" priority="115">
      <formula>SEARCH("IN CORSO",$M7)&gt;0</formula>
    </cfRule>
    <cfRule type="expression" dxfId="1193" priority="116">
      <formula>SEARCH("CHIUSO",$M7)&gt;0</formula>
    </cfRule>
    <cfRule type="expression" dxfId="1192" priority="117">
      <formula>SEARCH("EMESSO",$M7)&gt;0</formula>
    </cfRule>
    <cfRule type="expression" dxfId="1191" priority="118">
      <formula>SEARCH("RICHIESTO",$M7)&gt;0</formula>
    </cfRule>
    <cfRule type="expression" dxfId="1190" priority="119">
      <formula>SEARCH("DA CHIUDERE",$M7)&gt;0</formula>
    </cfRule>
    <cfRule type="expression" dxfId="1189" priority="120">
      <formula>SEARCH("INTERROTTO",$M7)&gt;0</formula>
    </cfRule>
  </conditionalFormatting>
  <conditionalFormatting sqref="E7">
    <cfRule type="expression" dxfId="1188" priority="109">
      <formula>SEARCH("IN CORSO",$M7)&gt;0</formula>
    </cfRule>
    <cfRule type="expression" dxfId="1187" priority="110">
      <formula>SEARCH("CHIUSO",$M7)&gt;0</formula>
    </cfRule>
    <cfRule type="expression" dxfId="1186" priority="111">
      <formula>SEARCH("EMESSO",$M7)&gt;0</formula>
    </cfRule>
    <cfRule type="expression" dxfId="1185" priority="112">
      <formula>SEARCH("RICHIESTO",$M7)&gt;0</formula>
    </cfRule>
    <cfRule type="expression" dxfId="1184" priority="113">
      <formula>SEARCH("DA CHIUDERE",$M7)&gt;0</formula>
    </cfRule>
    <cfRule type="expression" dxfId="1183" priority="114">
      <formula>SEARCH("INTERROTTO",$M7)&gt;0</formula>
    </cfRule>
  </conditionalFormatting>
  <conditionalFormatting sqref="G7">
    <cfRule type="expression" dxfId="1182" priority="103">
      <formula>SEARCH("IN CORSO",$M7)&gt;0</formula>
    </cfRule>
    <cfRule type="expression" dxfId="1181" priority="104">
      <formula>SEARCH("CHIUSO",$M7)&gt;0</formula>
    </cfRule>
    <cfRule type="expression" dxfId="1180" priority="105">
      <formula>SEARCH("EMESSO",$M7)&gt;0</formula>
    </cfRule>
    <cfRule type="expression" dxfId="1179" priority="106">
      <formula>SEARCH("RICHIESTO",$M7)&gt;0</formula>
    </cfRule>
    <cfRule type="expression" dxfId="1178" priority="107">
      <formula>SEARCH("DA CHIUDERE",$M7)&gt;0</formula>
    </cfRule>
    <cfRule type="expression" dxfId="1177" priority="108">
      <formula>SEARCH("INTERROTTO",$M7)&gt;0</formula>
    </cfRule>
  </conditionalFormatting>
  <conditionalFormatting sqref="F7">
    <cfRule type="expression" dxfId="1176" priority="97">
      <formula>SEARCH("IN CORSO",$M7)&gt;0</formula>
    </cfRule>
    <cfRule type="expression" dxfId="1175" priority="98">
      <formula>SEARCH("CHIUSO",$M7)&gt;0</formula>
    </cfRule>
    <cfRule type="expression" dxfId="1174" priority="99">
      <formula>SEARCH("EMESSO",$M7)&gt;0</formula>
    </cfRule>
    <cfRule type="expression" dxfId="1173" priority="100">
      <formula>SEARCH("RICHIESTO",$M7)&gt;0</formula>
    </cfRule>
    <cfRule type="expression" dxfId="1172" priority="101">
      <formula>SEARCH("DA CHIUDERE",$M7)&gt;0</formula>
    </cfRule>
    <cfRule type="expression" dxfId="1171" priority="102">
      <formula>SEARCH("INTERROTTO",$M7)&gt;0</formula>
    </cfRule>
  </conditionalFormatting>
  <conditionalFormatting sqref="M7">
    <cfRule type="expression" dxfId="1170" priority="91">
      <formula>SEARCH("IN CORSO",$M7)&gt;0</formula>
    </cfRule>
    <cfRule type="expression" dxfId="1169" priority="92">
      <formula>SEARCH("CHIUSO",$M7)&gt;0</formula>
    </cfRule>
    <cfRule type="expression" dxfId="1168" priority="93">
      <formula>SEARCH("EMESSO",$M7)&gt;0</formula>
    </cfRule>
    <cfRule type="expression" dxfId="1167" priority="94">
      <formula>SEARCH("RICHIESTO",$M7)&gt;0</formula>
    </cfRule>
    <cfRule type="expression" dxfId="1166" priority="95">
      <formula>SEARCH("DA CHIUDERE",$M7)&gt;0</formula>
    </cfRule>
    <cfRule type="expression" dxfId="1165" priority="96">
      <formula>SEARCH("INTERROTTO",$M7)&gt;0</formula>
    </cfRule>
  </conditionalFormatting>
  <conditionalFormatting sqref="N6:S6">
    <cfRule type="expression" dxfId="1164" priority="85">
      <formula>SEARCH("IN CORSO",$M6)&gt;0</formula>
    </cfRule>
    <cfRule type="expression" dxfId="1163" priority="86">
      <formula>SEARCH("CHIUSO",$M6)&gt;0</formula>
    </cfRule>
    <cfRule type="expression" dxfId="1162" priority="87">
      <formula>SEARCH("EMESSO",$M6)&gt;0</formula>
    </cfRule>
    <cfRule type="expression" dxfId="1161" priority="88">
      <formula>SEARCH("RICHIESTO",$M6)&gt;0</formula>
    </cfRule>
    <cfRule type="expression" dxfId="1160" priority="89">
      <formula>SEARCH("DA CHIUDERE",$M6)&gt;0</formula>
    </cfRule>
    <cfRule type="expression" dxfId="1159" priority="90">
      <formula>SEARCH("INTERROTTO",$M6)&gt;0</formula>
    </cfRule>
  </conditionalFormatting>
  <conditionalFormatting sqref="E6">
    <cfRule type="expression" dxfId="1158" priority="79">
      <formula>SEARCH("IN CORSO",$M6)&gt;0</formula>
    </cfRule>
    <cfRule type="expression" dxfId="1157" priority="80">
      <formula>SEARCH("CHIUSO",$M6)&gt;0</formula>
    </cfRule>
    <cfRule type="expression" dxfId="1156" priority="81">
      <formula>SEARCH("EMESSO",$M6)&gt;0</formula>
    </cfRule>
    <cfRule type="expression" dxfId="1155" priority="82">
      <formula>SEARCH("RICHIESTO",$M6)&gt;0</formula>
    </cfRule>
    <cfRule type="expression" dxfId="1154" priority="83">
      <formula>SEARCH("DA CHIUDERE",$M6)&gt;0</formula>
    </cfRule>
    <cfRule type="expression" dxfId="1153" priority="84">
      <formula>SEARCH("INTERROTTO",$M6)&gt;0</formula>
    </cfRule>
  </conditionalFormatting>
  <conditionalFormatting sqref="G6">
    <cfRule type="expression" dxfId="1152" priority="73">
      <formula>SEARCH("IN CORSO",$M6)&gt;0</formula>
    </cfRule>
    <cfRule type="expression" dxfId="1151" priority="74">
      <formula>SEARCH("CHIUSO",$M6)&gt;0</formula>
    </cfRule>
    <cfRule type="expression" dxfId="1150" priority="75">
      <formula>SEARCH("EMESSO",$M6)&gt;0</formula>
    </cfRule>
    <cfRule type="expression" dxfId="1149" priority="76">
      <formula>SEARCH("RICHIESTO",$M6)&gt;0</formula>
    </cfRule>
    <cfRule type="expression" dxfId="1148" priority="77">
      <formula>SEARCH("DA CHIUDERE",$M6)&gt;0</formula>
    </cfRule>
    <cfRule type="expression" dxfId="1147" priority="78">
      <formula>SEARCH("INTERROTTO",$M6)&gt;0</formula>
    </cfRule>
  </conditionalFormatting>
  <conditionalFormatting sqref="F6">
    <cfRule type="expression" dxfId="1146" priority="67">
      <formula>SEARCH("IN CORSO",$M6)&gt;0</formula>
    </cfRule>
    <cfRule type="expression" dxfId="1145" priority="68">
      <formula>SEARCH("CHIUSO",$M6)&gt;0</formula>
    </cfRule>
    <cfRule type="expression" dxfId="1144" priority="69">
      <formula>SEARCH("EMESSO",$M6)&gt;0</formula>
    </cfRule>
    <cfRule type="expression" dxfId="1143" priority="70">
      <formula>SEARCH("RICHIESTO",$M6)&gt;0</formula>
    </cfRule>
    <cfRule type="expression" dxfId="1142" priority="71">
      <formula>SEARCH("DA CHIUDERE",$M6)&gt;0</formula>
    </cfRule>
    <cfRule type="expression" dxfId="1141" priority="72">
      <formula>SEARCH("INTERROTTO",$M6)&gt;0</formula>
    </cfRule>
  </conditionalFormatting>
  <conditionalFormatting sqref="M6">
    <cfRule type="expression" dxfId="1140" priority="61">
      <formula>SEARCH("IN CORSO",$M6)&gt;0</formula>
    </cfRule>
    <cfRule type="expression" dxfId="1139" priority="62">
      <formula>SEARCH("CHIUSO",$M6)&gt;0</formula>
    </cfRule>
    <cfRule type="expression" dxfId="1138" priority="63">
      <formula>SEARCH("EMESSO",$M6)&gt;0</formula>
    </cfRule>
    <cfRule type="expression" dxfId="1137" priority="64">
      <formula>SEARCH("RICHIESTO",$M6)&gt;0</formula>
    </cfRule>
    <cfRule type="expression" dxfId="1136" priority="65">
      <formula>SEARCH("DA CHIUDERE",$M6)&gt;0</formula>
    </cfRule>
    <cfRule type="expression" dxfId="1135" priority="66">
      <formula>SEARCH("INTERROTTO",$M6)&gt;0</formula>
    </cfRule>
  </conditionalFormatting>
  <conditionalFormatting sqref="N5:S5">
    <cfRule type="expression" dxfId="1134" priority="55">
      <formula>SEARCH("IN CORSO",$M5)&gt;0</formula>
    </cfRule>
    <cfRule type="expression" dxfId="1133" priority="56">
      <formula>SEARCH("CHIUSO",$M5)&gt;0</formula>
    </cfRule>
    <cfRule type="expression" dxfId="1132" priority="57">
      <formula>SEARCH("EMESSO",$M5)&gt;0</formula>
    </cfRule>
    <cfRule type="expression" dxfId="1131" priority="58">
      <formula>SEARCH("RICHIESTO",$M5)&gt;0</formula>
    </cfRule>
    <cfRule type="expression" dxfId="1130" priority="59">
      <formula>SEARCH("DA CHIUDERE",$M5)&gt;0</formula>
    </cfRule>
    <cfRule type="expression" dxfId="1129" priority="60">
      <formula>SEARCH("INTERROTTO",$M5)&gt;0</formula>
    </cfRule>
  </conditionalFormatting>
  <conditionalFormatting sqref="E5">
    <cfRule type="expression" dxfId="1128" priority="49">
      <formula>SEARCH("IN CORSO",$M5)&gt;0</formula>
    </cfRule>
    <cfRule type="expression" dxfId="1127" priority="50">
      <formula>SEARCH("CHIUSO",$M5)&gt;0</formula>
    </cfRule>
    <cfRule type="expression" dxfId="1126" priority="51">
      <formula>SEARCH("EMESSO",$M5)&gt;0</formula>
    </cfRule>
    <cfRule type="expression" dxfId="1125" priority="52">
      <formula>SEARCH("RICHIESTO",$M5)&gt;0</formula>
    </cfRule>
    <cfRule type="expression" dxfId="1124" priority="53">
      <formula>SEARCH("DA CHIUDERE",$M5)&gt;0</formula>
    </cfRule>
    <cfRule type="expression" dxfId="1123" priority="54">
      <formula>SEARCH("INTERROTTO",$M5)&gt;0</formula>
    </cfRule>
  </conditionalFormatting>
  <conditionalFormatting sqref="G5">
    <cfRule type="expression" dxfId="1122" priority="43">
      <formula>SEARCH("IN CORSO",$M5)&gt;0</formula>
    </cfRule>
    <cfRule type="expression" dxfId="1121" priority="44">
      <formula>SEARCH("CHIUSO",$M5)&gt;0</formula>
    </cfRule>
    <cfRule type="expression" dxfId="1120" priority="45">
      <formula>SEARCH("EMESSO",$M5)&gt;0</formula>
    </cfRule>
    <cfRule type="expression" dxfId="1119" priority="46">
      <formula>SEARCH("RICHIESTO",$M5)&gt;0</formula>
    </cfRule>
    <cfRule type="expression" dxfId="1118" priority="47">
      <formula>SEARCH("DA CHIUDERE",$M5)&gt;0</formula>
    </cfRule>
    <cfRule type="expression" dxfId="1117" priority="48">
      <formula>SEARCH("INTERROTTO",$M5)&gt;0</formula>
    </cfRule>
  </conditionalFormatting>
  <conditionalFormatting sqref="F5">
    <cfRule type="expression" dxfId="1116" priority="37">
      <formula>SEARCH("IN CORSO",$M5)&gt;0</formula>
    </cfRule>
    <cfRule type="expression" dxfId="1115" priority="38">
      <formula>SEARCH("CHIUSO",$M5)&gt;0</formula>
    </cfRule>
    <cfRule type="expression" dxfId="1114" priority="39">
      <formula>SEARCH("EMESSO",$M5)&gt;0</formula>
    </cfRule>
    <cfRule type="expression" dxfId="1113" priority="40">
      <formula>SEARCH("RICHIESTO",$M5)&gt;0</formula>
    </cfRule>
    <cfRule type="expression" dxfId="1112" priority="41">
      <formula>SEARCH("DA CHIUDERE",$M5)&gt;0</formula>
    </cfRule>
    <cfRule type="expression" dxfId="1111" priority="42">
      <formula>SEARCH("INTERROTTO",$M5)&gt;0</formula>
    </cfRule>
  </conditionalFormatting>
  <conditionalFormatting sqref="M5">
    <cfRule type="expression" dxfId="1110" priority="31">
      <formula>SEARCH("IN CORSO",$M5)&gt;0</formula>
    </cfRule>
    <cfRule type="expression" dxfId="1109" priority="32">
      <formula>SEARCH("CHIUSO",$M5)&gt;0</formula>
    </cfRule>
    <cfRule type="expression" dxfId="1108" priority="33">
      <formula>SEARCH("EMESSO",$M5)&gt;0</formula>
    </cfRule>
    <cfRule type="expression" dxfId="1107" priority="34">
      <formula>SEARCH("RICHIESTO",$M5)&gt;0</formula>
    </cfRule>
    <cfRule type="expression" dxfId="1106" priority="35">
      <formula>SEARCH("DA CHIUDERE",$M5)&gt;0</formula>
    </cfRule>
    <cfRule type="expression" dxfId="1105" priority="36">
      <formula>SEARCH("INTERROTTO",$M5)&gt;0</formula>
    </cfRule>
  </conditionalFormatting>
  <conditionalFormatting sqref="N4:S4">
    <cfRule type="expression" dxfId="1104" priority="25">
      <formula>SEARCH("IN CORSO",$M4)&gt;0</formula>
    </cfRule>
    <cfRule type="expression" dxfId="1103" priority="26">
      <formula>SEARCH("CHIUSO",$M4)&gt;0</formula>
    </cfRule>
    <cfRule type="expression" dxfId="1102" priority="27">
      <formula>SEARCH("EMESSO",$M4)&gt;0</formula>
    </cfRule>
    <cfRule type="expression" dxfId="1101" priority="28">
      <formula>SEARCH("RICHIESTO",$M4)&gt;0</formula>
    </cfRule>
    <cfRule type="expression" dxfId="1100" priority="29">
      <formula>SEARCH("DA CHIUDERE",$M4)&gt;0</formula>
    </cfRule>
    <cfRule type="expression" dxfId="1099" priority="30">
      <formula>SEARCH("INTERROTTO",$M4)&gt;0</formula>
    </cfRule>
  </conditionalFormatting>
  <conditionalFormatting sqref="E4">
    <cfRule type="expression" dxfId="1098" priority="19">
      <formula>SEARCH("IN CORSO",$M4)&gt;0</formula>
    </cfRule>
    <cfRule type="expression" dxfId="1097" priority="20">
      <formula>SEARCH("CHIUSO",$M4)&gt;0</formula>
    </cfRule>
    <cfRule type="expression" dxfId="1096" priority="21">
      <formula>SEARCH("EMESSO",$M4)&gt;0</formula>
    </cfRule>
    <cfRule type="expression" dxfId="1095" priority="22">
      <formula>SEARCH("RICHIESTO",$M4)&gt;0</formula>
    </cfRule>
    <cfRule type="expression" dxfId="1094" priority="23">
      <formula>SEARCH("DA CHIUDERE",$M4)&gt;0</formula>
    </cfRule>
    <cfRule type="expression" dxfId="1093" priority="24">
      <formula>SEARCH("INTERROTTO",$M4)&gt;0</formula>
    </cfRule>
  </conditionalFormatting>
  <conditionalFormatting sqref="G4">
    <cfRule type="expression" dxfId="1092" priority="13">
      <formula>SEARCH("IN CORSO",$M4)&gt;0</formula>
    </cfRule>
    <cfRule type="expression" dxfId="1091" priority="14">
      <formula>SEARCH("CHIUSO",$M4)&gt;0</formula>
    </cfRule>
    <cfRule type="expression" dxfId="1090" priority="15">
      <formula>SEARCH("EMESSO",$M4)&gt;0</formula>
    </cfRule>
    <cfRule type="expression" dxfId="1089" priority="16">
      <formula>SEARCH("RICHIESTO",$M4)&gt;0</formula>
    </cfRule>
    <cfRule type="expression" dxfId="1088" priority="17">
      <formula>SEARCH("DA CHIUDERE",$M4)&gt;0</formula>
    </cfRule>
    <cfRule type="expression" dxfId="1087" priority="18">
      <formula>SEARCH("INTERROTTO",$M4)&gt;0</formula>
    </cfRule>
  </conditionalFormatting>
  <conditionalFormatting sqref="F4">
    <cfRule type="expression" dxfId="1086" priority="7">
      <formula>SEARCH("IN CORSO",$M4)&gt;0</formula>
    </cfRule>
    <cfRule type="expression" dxfId="1085" priority="8">
      <formula>SEARCH("CHIUSO",$M4)&gt;0</formula>
    </cfRule>
    <cfRule type="expression" dxfId="1084" priority="9">
      <formula>SEARCH("EMESSO",$M4)&gt;0</formula>
    </cfRule>
    <cfRule type="expression" dxfId="1083" priority="10">
      <formula>SEARCH("RICHIESTO",$M4)&gt;0</formula>
    </cfRule>
    <cfRule type="expression" dxfId="1082" priority="11">
      <formula>SEARCH("DA CHIUDERE",$M4)&gt;0</formula>
    </cfRule>
    <cfRule type="expression" dxfId="1081" priority="12">
      <formula>SEARCH("INTERROTTO",$M4)&gt;0</formula>
    </cfRule>
  </conditionalFormatting>
  <conditionalFormatting sqref="M4">
    <cfRule type="expression" dxfId="1080" priority="1">
      <formula>SEARCH("IN CORSO",$M4)&gt;0</formula>
    </cfRule>
    <cfRule type="expression" dxfId="1079" priority="2">
      <formula>SEARCH("CHIUSO",$M4)&gt;0</formula>
    </cfRule>
    <cfRule type="expression" dxfId="1078" priority="3">
      <formula>SEARCH("EMESSO",$M4)&gt;0</formula>
    </cfRule>
    <cfRule type="expression" dxfId="1077" priority="4">
      <formula>SEARCH("RICHIESTO",$M4)&gt;0</formula>
    </cfRule>
    <cfRule type="expression" dxfId="1076" priority="5">
      <formula>SEARCH("DA CHIUDERE",$M4)&gt;0</formula>
    </cfRule>
    <cfRule type="expression" dxfId="1075" priority="6">
      <formula>SEARCH("INTERROTTO",$M4)&gt;0</formula>
    </cfRule>
  </conditionalFormatting>
  <dataValidations count="2">
    <dataValidation type="list" allowBlank="1" sqref="M294 M296:M299" xr:uid="{180BB7FD-0B7C-461A-9D4E-83577372BC35}">
      <formula1>"RICHIESTO,EMESSO,IN CORSO,INTERROTTO,DA CHIUDERE,SCADUTO,CHIUSO,DA ATTENZIONARE,"</formula1>
    </dataValidation>
    <dataValidation type="list" allowBlank="1" showInputMessage="1" showErrorMessage="1" sqref="M59:M293 M295" xr:uid="{ED7FC676-74B4-485D-8AB3-D97BCB772FA9}">
      <formula1>"RICHIESTO,EMESSO,IN CORSO,INTERROTTO,DA CHIUDERE,SCADUTO,CHIUSO,"</formula1>
    </dataValidation>
  </dataValidations>
  <pageMargins left="0.7" right="0.7" top="0.75" bottom="0.75" header="0.3" footer="0.3"/>
  <pageSetup paperSize="9"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AggiungiRiga">
                <anchor moveWithCells="1" sizeWithCells="1">
                  <from>
                    <xdr:col>0</xdr:col>
                    <xdr:colOff>9525</xdr:colOff>
                    <xdr:row>0</xdr:row>
                    <xdr:rowOff>1114425</xdr:rowOff>
                  </from>
                  <to>
                    <xdr:col>4</xdr:col>
                    <xdr:colOff>0</xdr:colOff>
                    <xdr:row>0</xdr:row>
                    <xdr:rowOff>1390650</xdr:rowOff>
                  </to>
                </anchor>
              </controlPr>
            </control>
          </mc:Choice>
        </mc:AlternateContent>
        <mc:AlternateContent xmlns:mc="http://schemas.openxmlformats.org/markup-compatibility/2006">
          <mc:Choice Requires="x14">
            <control shapeId="6146" r:id="rId5" name="Button 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6147" r:id="rId6" name="Button 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6148" r:id="rId7" name="Button 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6149" r:id="rId8" name="Button 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6150" r:id="rId9" name="Button 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6151" r:id="rId10" name="Button 7">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6152" r:id="rId11" name="Button 8">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6153" r:id="rId12" name="Button 9">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6154" r:id="rId13" name="Button 10">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6155" r:id="rId14" name="Button 11">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6156" r:id="rId15" name="Button 12">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29ECA-C59A-401C-B285-C56E29F77955}">
  <sheetPr codeName="Foglio20">
    <tabColor theme="4"/>
    <pageSetUpPr fitToPage="1"/>
  </sheetPr>
  <dimension ref="A1:V76"/>
  <sheetViews>
    <sheetView topLeftCell="C75" zoomScale="85" zoomScaleNormal="85" workbookViewId="0">
      <selection activeCell="A4" sqref="A4:U74"/>
    </sheetView>
  </sheetViews>
  <sheetFormatPr defaultColWidth="7.75" defaultRowHeight="15" x14ac:dyDescent="0.25"/>
  <cols>
    <col min="1" max="1" width="3.125" style="56" customWidth="1"/>
    <col min="2" max="2" width="3.125" style="57" customWidth="1"/>
    <col min="3" max="3" width="3.125" style="3" customWidth="1"/>
    <col min="4" max="4" width="7.75" style="1"/>
    <col min="5" max="5" width="9" style="1" customWidth="1"/>
    <col min="6" max="6" width="7.5" style="1" customWidth="1"/>
    <col min="7" max="7" width="70.625" style="1" customWidth="1"/>
    <col min="8" max="8" width="9.125" style="1" hidden="1" customWidth="1"/>
    <col min="9" max="9" width="9.125" style="1" customWidth="1"/>
    <col min="10" max="11" width="9.125" style="3" hidden="1" customWidth="1"/>
    <col min="12" max="12" width="9.125" style="4" hidden="1" customWidth="1"/>
    <col min="13" max="13" width="13.75" style="4" customWidth="1"/>
    <col min="14" max="16" width="6.375" style="6" customWidth="1"/>
    <col min="17" max="17" width="55.625" style="6" customWidth="1"/>
    <col min="18" max="18" width="13.625" style="6" bestFit="1" customWidth="1"/>
    <col min="19" max="19" width="13.125" style="6" customWidth="1"/>
    <col min="20" max="20" width="3.125" style="6" customWidth="1"/>
    <col min="21" max="21" width="11.875" style="6" bestFit="1" customWidth="1"/>
    <col min="22" max="22" width="19.625" style="6" bestFit="1" customWidth="1"/>
    <col min="23" max="28" width="8.5" style="6" customWidth="1"/>
    <col min="29" max="16384" width="7.75" style="6"/>
  </cols>
  <sheetData>
    <row r="1" spans="1:22" ht="128.1" customHeight="1" x14ac:dyDescent="0.35">
      <c r="A1" s="220"/>
      <c r="B1" s="220"/>
      <c r="C1" s="220"/>
      <c r="D1" s="220"/>
      <c r="G1" s="2"/>
      <c r="M1" s="5" t="s">
        <v>0</v>
      </c>
      <c r="Q1" s="5" t="s">
        <v>1</v>
      </c>
    </row>
    <row r="2" spans="1:22" ht="21" x14ac:dyDescent="0.35">
      <c r="A2" s="6"/>
      <c r="B2" s="6"/>
      <c r="C2" s="6"/>
      <c r="D2" s="6"/>
      <c r="E2" s="10" t="s">
        <v>2</v>
      </c>
      <c r="F2" s="2">
        <f>'Inserimento dati'!B5</f>
        <v>2026</v>
      </c>
      <c r="G2" s="11" t="str">
        <f ca="1">"REDATTO IL " &amp; TEXT(INDIRECT("'Inserimento dati'!B3"), "gg/mm/aaaa")</f>
        <v>REDATTO IL 21/04/2026</v>
      </c>
      <c r="H2" s="12">
        <f ca="1">INDIRECT("'Inserimento dati'!B1")</f>
        <v>46132</v>
      </c>
      <c r="I2" s="12">
        <f ca="1">H2 + 1</f>
        <v>46133</v>
      </c>
      <c r="J2" s="12">
        <f ca="1">I2 + 1</f>
        <v>46134</v>
      </c>
      <c r="K2" s="12">
        <f ca="1">J2 + 1</f>
        <v>46135</v>
      </c>
      <c r="L2" s="12">
        <f ca="1">K2 + 1</f>
        <v>46136</v>
      </c>
      <c r="N2" s="221" t="s">
        <v>3</v>
      </c>
      <c r="O2" s="221"/>
      <c r="P2" s="221"/>
      <c r="Q2" s="13"/>
    </row>
    <row r="3" spans="1:22" s="23" customFormat="1" ht="38.25" x14ac:dyDescent="0.2">
      <c r="A3" s="15" t="s">
        <v>4</v>
      </c>
      <c r="B3" s="16" t="s">
        <v>5</v>
      </c>
      <c r="C3" s="17" t="s">
        <v>6</v>
      </c>
      <c r="D3" s="18" t="s">
        <v>7</v>
      </c>
      <c r="E3" s="18" t="s">
        <v>8</v>
      </c>
      <c r="F3" s="18" t="s">
        <v>9</v>
      </c>
      <c r="G3" s="18" t="s">
        <v>10</v>
      </c>
      <c r="H3" s="19" t="s">
        <v>11</v>
      </c>
      <c r="I3" s="19" t="s">
        <v>12</v>
      </c>
      <c r="J3" s="19" t="s">
        <v>13</v>
      </c>
      <c r="K3" s="19" t="s">
        <v>14</v>
      </c>
      <c r="L3" s="19" t="s">
        <v>15</v>
      </c>
      <c r="M3" s="19" t="s">
        <v>16</v>
      </c>
      <c r="N3" s="19" t="s">
        <v>17</v>
      </c>
      <c r="O3" s="19" t="s">
        <v>18</v>
      </c>
      <c r="P3" s="19" t="s">
        <v>19</v>
      </c>
      <c r="Q3" s="19" t="s">
        <v>20</v>
      </c>
      <c r="R3" s="20" t="s">
        <v>21</v>
      </c>
      <c r="S3" s="19" t="s">
        <v>22</v>
      </c>
      <c r="T3" s="21" t="s">
        <v>23</v>
      </c>
      <c r="U3" s="22" t="s">
        <v>24</v>
      </c>
      <c r="V3" s="23" t="s">
        <v>25</v>
      </c>
    </row>
    <row r="4" spans="1:22" s="23" customFormat="1" ht="30" hidden="1" x14ac:dyDescent="0.2">
      <c r="A4" s="24"/>
      <c r="B4" s="24" t="str">
        <f t="shared" ref="B4:B47" si="0">IF(OR(A4="x",A4="X"),"",IF(ISBLANK(A4),"X",""))</f>
        <v>X</v>
      </c>
      <c r="C4" s="24" t="str">
        <f>IF(OR(TabellaCTE910[[#This Row],[LUN]]="X",TabellaCTE910[[#This Row],[MAR]]="X",TabellaCTE910[[#This Row],[MER]]="X",TabellaCTE910[[#This Row],[GIO]]="X",TabellaCTE910[[#This Row],[VEN]]="X",),"X","")</f>
        <v/>
      </c>
      <c r="D4" s="25" t="s">
        <v>3837</v>
      </c>
      <c r="E4" s="26" t="s">
        <v>3838</v>
      </c>
      <c r="F4" s="26">
        <v>4400</v>
      </c>
      <c r="G4" s="26" t="s">
        <v>3839</v>
      </c>
      <c r="H4" s="27"/>
      <c r="I4" s="27"/>
      <c r="J4" s="27"/>
      <c r="K4" s="27"/>
      <c r="L4" s="27"/>
      <c r="M4" s="25" t="s">
        <v>631</v>
      </c>
      <c r="N4" s="25"/>
      <c r="O4" s="25"/>
      <c r="P4" s="26"/>
      <c r="Q4" s="26"/>
      <c r="R4" s="28"/>
      <c r="S4" s="26"/>
      <c r="T4"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 s="31">
        <v>5400263638</v>
      </c>
      <c r="V4" s="32">
        <v>46035.595937500002</v>
      </c>
    </row>
    <row r="5" spans="1:22" s="23" customFormat="1" ht="30" hidden="1" x14ac:dyDescent="0.2">
      <c r="A5" s="24"/>
      <c r="B5" s="24" t="str">
        <f t="shared" si="0"/>
        <v>X</v>
      </c>
      <c r="C5" s="24" t="str">
        <f>IF(OR(TabellaCTE910[[#This Row],[LUN]]="X",TabellaCTE910[[#This Row],[MAR]]="X",TabellaCTE910[[#This Row],[MER]]="X",TabellaCTE910[[#This Row],[GIO]]="X",TabellaCTE910[[#This Row],[VEN]]="X",),"X","")</f>
        <v/>
      </c>
      <c r="D5" s="25" t="s">
        <v>3837</v>
      </c>
      <c r="E5" s="26" t="s">
        <v>3840</v>
      </c>
      <c r="F5" s="26">
        <v>4400</v>
      </c>
      <c r="G5" s="26" t="s">
        <v>3841</v>
      </c>
      <c r="H5" s="27"/>
      <c r="I5" s="27"/>
      <c r="J5" s="27"/>
      <c r="K5" s="27"/>
      <c r="L5" s="27"/>
      <c r="M5" s="25" t="s">
        <v>631</v>
      </c>
      <c r="N5" s="25"/>
      <c r="O5" s="25"/>
      <c r="P5" s="26"/>
      <c r="Q5" s="26"/>
      <c r="R5" s="28"/>
      <c r="S5" s="26"/>
      <c r="T5"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 s="31">
        <v>5400263638</v>
      </c>
      <c r="V5" s="32">
        <v>46031.518576388888</v>
      </c>
    </row>
    <row r="6" spans="1:22" s="23" customFormat="1" ht="30" hidden="1" x14ac:dyDescent="0.2">
      <c r="A6" s="24"/>
      <c r="B6" s="24" t="str">
        <f t="shared" si="0"/>
        <v>X</v>
      </c>
      <c r="C6" s="24" t="str">
        <f>IF(OR(TabellaCTE910[[#This Row],[LUN]]="X",TabellaCTE910[[#This Row],[MAR]]="X",TabellaCTE910[[#This Row],[MER]]="X",TabellaCTE910[[#This Row],[GIO]]="X",TabellaCTE910[[#This Row],[VEN]]="X",),"X","")</f>
        <v/>
      </c>
      <c r="D6" s="25" t="s">
        <v>3837</v>
      </c>
      <c r="E6" s="26" t="s">
        <v>3842</v>
      </c>
      <c r="F6" s="26">
        <v>4200</v>
      </c>
      <c r="G6" s="26" t="s">
        <v>3843</v>
      </c>
      <c r="H6" s="27"/>
      <c r="I6" s="27"/>
      <c r="J6" s="27"/>
      <c r="K6" s="27"/>
      <c r="L6" s="27"/>
      <c r="M6" s="25" t="s">
        <v>631</v>
      </c>
      <c r="N6" s="25"/>
      <c r="O6" s="25"/>
      <c r="P6" s="26"/>
      <c r="Q6" s="26"/>
      <c r="R6" s="28"/>
      <c r="S6" s="26"/>
      <c r="T6"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 s="31">
        <v>5400256592</v>
      </c>
      <c r="V6" s="32">
        <v>45996.920486111114</v>
      </c>
    </row>
    <row r="7" spans="1:22" s="23" customFormat="1" ht="30" hidden="1" x14ac:dyDescent="0.2">
      <c r="A7" s="24"/>
      <c r="B7" s="24" t="str">
        <f t="shared" si="0"/>
        <v>X</v>
      </c>
      <c r="C7" s="24" t="str">
        <f>IF(OR(TabellaCTE910[[#This Row],[LUN]]="X",TabellaCTE910[[#This Row],[MAR]]="X",TabellaCTE910[[#This Row],[MER]]="X",TabellaCTE910[[#This Row],[GIO]]="X",TabellaCTE910[[#This Row],[VEN]]="X",),"X","")</f>
        <v/>
      </c>
      <c r="D7" s="25" t="s">
        <v>3837</v>
      </c>
      <c r="E7" s="26" t="s">
        <v>3844</v>
      </c>
      <c r="F7" s="26">
        <v>4200</v>
      </c>
      <c r="G7" s="26" t="s">
        <v>3845</v>
      </c>
      <c r="H7" s="27"/>
      <c r="I7" s="27"/>
      <c r="J7" s="27"/>
      <c r="K7" s="27"/>
      <c r="L7" s="27"/>
      <c r="M7" s="25" t="s">
        <v>631</v>
      </c>
      <c r="N7" s="25"/>
      <c r="O7" s="25"/>
      <c r="P7" s="26"/>
      <c r="Q7" s="26"/>
      <c r="R7" s="28"/>
      <c r="S7" s="26"/>
      <c r="T7"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7" s="31">
        <v>5400256592</v>
      </c>
      <c r="V7" s="32">
        <v>45996.920405092591</v>
      </c>
    </row>
    <row r="8" spans="1:22" s="23" customFormat="1" ht="30" hidden="1" x14ac:dyDescent="0.2">
      <c r="A8" s="24"/>
      <c r="B8" s="24" t="str">
        <f t="shared" si="0"/>
        <v>X</v>
      </c>
      <c r="C8" s="24" t="str">
        <f>IF(OR(TabellaCTE910[[#This Row],[LUN]]="X",TabellaCTE910[[#This Row],[MAR]]="X",TabellaCTE910[[#This Row],[MER]]="X",TabellaCTE910[[#This Row],[GIO]]="X",TabellaCTE910[[#This Row],[VEN]]="X",),"X","")</f>
        <v/>
      </c>
      <c r="D8" s="25" t="s">
        <v>3837</v>
      </c>
      <c r="E8" s="26" t="s">
        <v>3846</v>
      </c>
      <c r="F8" s="26">
        <v>4200</v>
      </c>
      <c r="G8" s="26" t="s">
        <v>3847</v>
      </c>
      <c r="H8" s="27"/>
      <c r="I8" s="27"/>
      <c r="J8" s="27"/>
      <c r="K8" s="27"/>
      <c r="L8" s="27"/>
      <c r="M8" s="25" t="s">
        <v>631</v>
      </c>
      <c r="N8" s="25"/>
      <c r="O8" s="25"/>
      <c r="P8" s="26"/>
      <c r="Q8" s="26"/>
      <c r="R8" s="28"/>
      <c r="S8" s="26"/>
      <c r="T8"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8" s="31">
        <v>5400256592</v>
      </c>
      <c r="V8" s="32">
        <v>45996.920335648145</v>
      </c>
    </row>
    <row r="9" spans="1:22" s="23" customFormat="1" ht="30" hidden="1" x14ac:dyDescent="0.2">
      <c r="A9" s="24"/>
      <c r="B9" s="24" t="str">
        <f t="shared" si="0"/>
        <v>X</v>
      </c>
      <c r="C9" s="24" t="str">
        <f>IF(OR(TabellaCTE910[[#This Row],[LUN]]="X",TabellaCTE910[[#This Row],[MAR]]="X",TabellaCTE910[[#This Row],[MER]]="X",TabellaCTE910[[#This Row],[GIO]]="X",TabellaCTE910[[#This Row],[VEN]]="X",),"X","")</f>
        <v/>
      </c>
      <c r="D9" s="25" t="s">
        <v>3837</v>
      </c>
      <c r="E9" s="26" t="s">
        <v>3848</v>
      </c>
      <c r="F9" s="26">
        <v>4740</v>
      </c>
      <c r="G9" s="26" t="s">
        <v>3849</v>
      </c>
      <c r="H9" s="27"/>
      <c r="I9" s="27"/>
      <c r="J9" s="27"/>
      <c r="K9" s="27"/>
      <c r="L9" s="27"/>
      <c r="M9" s="25" t="s">
        <v>631</v>
      </c>
      <c r="N9" s="25"/>
      <c r="O9" s="25"/>
      <c r="P9" s="26"/>
      <c r="Q9" s="26"/>
      <c r="R9" s="28"/>
      <c r="S9" s="26"/>
      <c r="T9"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9" s="31">
        <v>5400263639</v>
      </c>
      <c r="V9" s="32">
        <v>45996.920254629629</v>
      </c>
    </row>
    <row r="10" spans="1:22" s="23" customFormat="1" ht="30" hidden="1" x14ac:dyDescent="0.2">
      <c r="A10" s="24"/>
      <c r="B10" s="24" t="str">
        <f t="shared" si="0"/>
        <v>X</v>
      </c>
      <c r="C10" s="24" t="str">
        <f>IF(OR(TabellaCTE910[[#This Row],[LUN]]="X",TabellaCTE910[[#This Row],[MAR]]="X",TabellaCTE910[[#This Row],[MER]]="X",TabellaCTE910[[#This Row],[GIO]]="X",TabellaCTE910[[#This Row],[VEN]]="X",),"X","")</f>
        <v/>
      </c>
      <c r="D10" s="25" t="s">
        <v>3837</v>
      </c>
      <c r="E10" s="26" t="s">
        <v>3850</v>
      </c>
      <c r="F10" s="26">
        <v>4200</v>
      </c>
      <c r="G10" s="26" t="s">
        <v>3851</v>
      </c>
      <c r="H10" s="27"/>
      <c r="I10" s="27"/>
      <c r="J10" s="27"/>
      <c r="K10" s="27"/>
      <c r="L10" s="27"/>
      <c r="M10" s="25" t="s">
        <v>631</v>
      </c>
      <c r="N10" s="25"/>
      <c r="O10" s="25"/>
      <c r="P10" s="26"/>
      <c r="Q10" s="26"/>
      <c r="R10" s="28"/>
      <c r="S10" s="26"/>
      <c r="T10"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0" s="31">
        <v>5400256592</v>
      </c>
      <c r="V10" s="32">
        <v>45996.920185185183</v>
      </c>
    </row>
    <row r="11" spans="1:22" s="23" customFormat="1" ht="30" hidden="1" x14ac:dyDescent="0.2">
      <c r="A11" s="24"/>
      <c r="B11" s="24" t="str">
        <f t="shared" si="0"/>
        <v>X</v>
      </c>
      <c r="C11" s="24" t="str">
        <f>IF(OR(TabellaCTE910[[#This Row],[LUN]]="X",TabellaCTE910[[#This Row],[MAR]]="X",TabellaCTE910[[#This Row],[MER]]="X",TabellaCTE910[[#This Row],[GIO]]="X",TabellaCTE910[[#This Row],[VEN]]="X",),"X","")</f>
        <v/>
      </c>
      <c r="D11" s="25" t="s">
        <v>3837</v>
      </c>
      <c r="E11" s="26" t="s">
        <v>3852</v>
      </c>
      <c r="F11" s="26">
        <v>4200</v>
      </c>
      <c r="G11" s="26" t="s">
        <v>3853</v>
      </c>
      <c r="H11" s="27"/>
      <c r="I11" s="27"/>
      <c r="J11" s="27"/>
      <c r="K11" s="27"/>
      <c r="L11" s="27"/>
      <c r="M11" s="25" t="s">
        <v>631</v>
      </c>
      <c r="N11" s="25"/>
      <c r="O11" s="25"/>
      <c r="P11" s="26"/>
      <c r="Q11" s="26"/>
      <c r="R11" s="28"/>
      <c r="S11" s="26"/>
      <c r="T11"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1" s="31">
        <v>5400256592</v>
      </c>
      <c r="V11" s="32">
        <v>45996.920104166667</v>
      </c>
    </row>
    <row r="12" spans="1:22" s="23" customFormat="1" ht="45" hidden="1" x14ac:dyDescent="0.2">
      <c r="A12" s="24"/>
      <c r="B12" s="24" t="str">
        <f t="shared" si="0"/>
        <v>X</v>
      </c>
      <c r="C12" s="24" t="str">
        <f>IF(OR(TabellaCTE910[[#This Row],[LUN]]="X",TabellaCTE910[[#This Row],[MAR]]="X",TabellaCTE910[[#This Row],[MER]]="X",TabellaCTE910[[#This Row],[GIO]]="X",TabellaCTE910[[#This Row],[VEN]]="X",),"X","")</f>
        <v/>
      </c>
      <c r="D12" s="25" t="s">
        <v>3837</v>
      </c>
      <c r="E12" s="26" t="s">
        <v>3854</v>
      </c>
      <c r="F12" s="26">
        <v>4200</v>
      </c>
      <c r="G12" s="26" t="s">
        <v>3855</v>
      </c>
      <c r="H12" s="27"/>
      <c r="I12" s="27"/>
      <c r="J12" s="27"/>
      <c r="K12" s="27"/>
      <c r="L12" s="27"/>
      <c r="M12" s="25" t="s">
        <v>631</v>
      </c>
      <c r="N12" s="25"/>
      <c r="O12" s="25"/>
      <c r="P12" s="26"/>
      <c r="Q12" s="26"/>
      <c r="R12" s="28"/>
      <c r="S12" s="26"/>
      <c r="T12"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2" s="31">
        <v>5400256592</v>
      </c>
      <c r="V12" s="32">
        <v>45996.920034722221</v>
      </c>
    </row>
    <row r="13" spans="1:22" s="23" customFormat="1" ht="30" hidden="1" x14ac:dyDescent="0.2">
      <c r="A13" s="24"/>
      <c r="B13" s="24" t="str">
        <f t="shared" si="0"/>
        <v>X</v>
      </c>
      <c r="C13" s="24" t="str">
        <f>IF(OR(TabellaCTE910[[#This Row],[LUN]]="X",TabellaCTE910[[#This Row],[MAR]]="X",TabellaCTE910[[#This Row],[MER]]="X",TabellaCTE910[[#This Row],[GIO]]="X",TabellaCTE910[[#This Row],[VEN]]="X",),"X","")</f>
        <v/>
      </c>
      <c r="D13" s="25" t="s">
        <v>3837</v>
      </c>
      <c r="E13" s="26" t="s">
        <v>3856</v>
      </c>
      <c r="F13" s="26">
        <v>4200</v>
      </c>
      <c r="G13" s="26" t="s">
        <v>3857</v>
      </c>
      <c r="H13" s="27"/>
      <c r="I13" s="27"/>
      <c r="J13" s="27"/>
      <c r="K13" s="27"/>
      <c r="L13" s="27"/>
      <c r="M13" s="25" t="s">
        <v>631</v>
      </c>
      <c r="N13" s="25"/>
      <c r="O13" s="25"/>
      <c r="P13" s="26"/>
      <c r="Q13" s="26"/>
      <c r="R13" s="28"/>
      <c r="S13" s="26"/>
      <c r="T13"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3" s="31">
        <v>5400256592</v>
      </c>
      <c r="V13" s="32">
        <v>45996.919953703706</v>
      </c>
    </row>
    <row r="14" spans="1:22" s="23" customFormat="1" ht="30" hidden="1" x14ac:dyDescent="0.2">
      <c r="A14" s="24"/>
      <c r="B14" s="24" t="str">
        <f t="shared" si="0"/>
        <v>X</v>
      </c>
      <c r="C14" s="24" t="str">
        <f>IF(OR(TabellaCTE910[[#This Row],[LUN]]="X",TabellaCTE910[[#This Row],[MAR]]="X",TabellaCTE910[[#This Row],[MER]]="X",TabellaCTE910[[#This Row],[GIO]]="X",TabellaCTE910[[#This Row],[VEN]]="X",),"X","")</f>
        <v/>
      </c>
      <c r="D14" s="25" t="s">
        <v>3837</v>
      </c>
      <c r="E14" s="26" t="s">
        <v>3858</v>
      </c>
      <c r="F14" s="26">
        <v>4200</v>
      </c>
      <c r="G14" s="26" t="s">
        <v>3859</v>
      </c>
      <c r="H14" s="27"/>
      <c r="I14" s="27"/>
      <c r="J14" s="27"/>
      <c r="K14" s="27"/>
      <c r="L14" s="27"/>
      <c r="M14" s="25" t="s">
        <v>631</v>
      </c>
      <c r="N14" s="25"/>
      <c r="O14" s="25"/>
      <c r="P14" s="26"/>
      <c r="Q14" s="26"/>
      <c r="R14" s="28"/>
      <c r="S14" s="26"/>
      <c r="T14"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4" s="31">
        <v>5400256592</v>
      </c>
      <c r="V14" s="32">
        <v>45996.91988425926</v>
      </c>
    </row>
    <row r="15" spans="1:22" s="23" customFormat="1" ht="30" hidden="1" x14ac:dyDescent="0.2">
      <c r="A15" s="24"/>
      <c r="B15" s="24" t="str">
        <f t="shared" si="0"/>
        <v>X</v>
      </c>
      <c r="C15" s="24" t="str">
        <f>IF(OR(TabellaCTE910[[#This Row],[LUN]]="X",TabellaCTE910[[#This Row],[MAR]]="X",TabellaCTE910[[#This Row],[MER]]="X",TabellaCTE910[[#This Row],[GIO]]="X",TabellaCTE910[[#This Row],[VEN]]="X",),"X","")</f>
        <v/>
      </c>
      <c r="D15" s="25" t="s">
        <v>3837</v>
      </c>
      <c r="E15" s="26" t="s">
        <v>3860</v>
      </c>
      <c r="F15" s="26">
        <v>4200</v>
      </c>
      <c r="G15" s="26" t="s">
        <v>3861</v>
      </c>
      <c r="H15" s="27"/>
      <c r="I15" s="27"/>
      <c r="J15" s="27"/>
      <c r="K15" s="27"/>
      <c r="L15" s="27"/>
      <c r="M15" s="25" t="s">
        <v>631</v>
      </c>
      <c r="N15" s="25"/>
      <c r="O15" s="25"/>
      <c r="P15" s="26"/>
      <c r="Q15" s="26"/>
      <c r="R15" s="28"/>
      <c r="S15" s="26"/>
      <c r="T15"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5" s="31">
        <v>5400256592</v>
      </c>
      <c r="V15" s="32">
        <v>45996.919803240744</v>
      </c>
    </row>
    <row r="16" spans="1:22" s="23" customFormat="1" ht="30" hidden="1" x14ac:dyDescent="0.2">
      <c r="A16" s="24"/>
      <c r="B16" s="24" t="str">
        <f t="shared" si="0"/>
        <v>X</v>
      </c>
      <c r="C16" s="24" t="str">
        <f>IF(OR(TabellaCTE910[[#This Row],[LUN]]="X",TabellaCTE910[[#This Row],[MAR]]="X",TabellaCTE910[[#This Row],[MER]]="X",TabellaCTE910[[#This Row],[GIO]]="X",TabellaCTE910[[#This Row],[VEN]]="X",),"X","")</f>
        <v/>
      </c>
      <c r="D16" s="25" t="s">
        <v>3862</v>
      </c>
      <c r="E16" s="26" t="s">
        <v>3863</v>
      </c>
      <c r="F16" s="26">
        <v>4200</v>
      </c>
      <c r="G16" s="26" t="s">
        <v>3864</v>
      </c>
      <c r="H16" s="27"/>
      <c r="I16" s="27"/>
      <c r="J16" s="27"/>
      <c r="K16" s="27"/>
      <c r="L16" s="27"/>
      <c r="M16" s="25" t="s">
        <v>631</v>
      </c>
      <c r="N16" s="25"/>
      <c r="O16" s="25"/>
      <c r="P16" s="26"/>
      <c r="Q16" s="26"/>
      <c r="R16" s="28"/>
      <c r="S16" s="26"/>
      <c r="T16"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6" s="31">
        <v>5400266263</v>
      </c>
      <c r="V16" s="32">
        <v>45996.919722222221</v>
      </c>
    </row>
    <row r="17" spans="1:22" s="23" customFormat="1" ht="30" hidden="1" x14ac:dyDescent="0.2">
      <c r="A17" s="24"/>
      <c r="B17" s="24" t="str">
        <f t="shared" si="0"/>
        <v>X</v>
      </c>
      <c r="C17" s="24" t="str">
        <f>IF(OR(TabellaCTE910[[#This Row],[LUN]]="X",TabellaCTE910[[#This Row],[MAR]]="X",TabellaCTE910[[#This Row],[MER]]="X",TabellaCTE910[[#This Row],[GIO]]="X",TabellaCTE910[[#This Row],[VEN]]="X",),"X","")</f>
        <v/>
      </c>
      <c r="D17" s="25" t="s">
        <v>3837</v>
      </c>
      <c r="E17" s="26" t="s">
        <v>3865</v>
      </c>
      <c r="F17" s="26">
        <v>4200</v>
      </c>
      <c r="G17" s="26" t="s">
        <v>3866</v>
      </c>
      <c r="H17" s="27"/>
      <c r="I17" s="27"/>
      <c r="J17" s="27"/>
      <c r="K17" s="27"/>
      <c r="L17" s="27"/>
      <c r="M17" s="25" t="s">
        <v>631</v>
      </c>
      <c r="N17" s="25"/>
      <c r="O17" s="25"/>
      <c r="P17" s="26"/>
      <c r="Q17" s="26"/>
      <c r="R17" s="28"/>
      <c r="S17" s="26"/>
      <c r="T17"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7" s="31">
        <v>5400266543</v>
      </c>
      <c r="V17" s="32">
        <v>45996.919652777775</v>
      </c>
    </row>
    <row r="18" spans="1:22" s="23" customFormat="1" ht="30" hidden="1" x14ac:dyDescent="0.2">
      <c r="A18" s="24"/>
      <c r="B18" s="24" t="str">
        <f t="shared" si="0"/>
        <v>X</v>
      </c>
      <c r="C18" s="24" t="str">
        <f>IF(OR(TabellaCTE910[[#This Row],[LUN]]="X",TabellaCTE910[[#This Row],[MAR]]="X",TabellaCTE910[[#This Row],[MER]]="X",TabellaCTE910[[#This Row],[GIO]]="X",TabellaCTE910[[#This Row],[VEN]]="X",),"X","")</f>
        <v/>
      </c>
      <c r="D18" s="25" t="s">
        <v>3837</v>
      </c>
      <c r="E18" s="26" t="s">
        <v>3867</v>
      </c>
      <c r="F18" s="26">
        <v>4300</v>
      </c>
      <c r="G18" s="26" t="s">
        <v>3868</v>
      </c>
      <c r="H18" s="27"/>
      <c r="I18" s="27"/>
      <c r="J18" s="27"/>
      <c r="K18" s="27"/>
      <c r="L18" s="27"/>
      <c r="M18" s="25" t="s">
        <v>631</v>
      </c>
      <c r="N18" s="25"/>
      <c r="O18" s="25"/>
      <c r="P18" s="26"/>
      <c r="Q18" s="26"/>
      <c r="R18" s="28"/>
      <c r="S18" s="26"/>
      <c r="T18"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8" s="31">
        <v>5400264762</v>
      </c>
      <c r="V18" s="32">
        <v>45996.919571759259</v>
      </c>
    </row>
    <row r="19" spans="1:22" s="23" customFormat="1" ht="30" hidden="1" x14ac:dyDescent="0.2">
      <c r="A19" s="24"/>
      <c r="B19" s="24" t="str">
        <f t="shared" si="0"/>
        <v>X</v>
      </c>
      <c r="C19" s="24" t="str">
        <f>IF(OR(TabellaCTE910[[#This Row],[LUN]]="X",TabellaCTE910[[#This Row],[MAR]]="X",TabellaCTE910[[#This Row],[MER]]="X",TabellaCTE910[[#This Row],[GIO]]="X",TabellaCTE910[[#This Row],[VEN]]="X",),"X","")</f>
        <v/>
      </c>
      <c r="D19" s="25" t="s">
        <v>3837</v>
      </c>
      <c r="E19" s="26" t="s">
        <v>3838</v>
      </c>
      <c r="F19" s="26">
        <v>4400</v>
      </c>
      <c r="G19" s="26" t="s">
        <v>3839</v>
      </c>
      <c r="H19" s="27"/>
      <c r="I19" s="27"/>
      <c r="J19" s="27"/>
      <c r="K19" s="27"/>
      <c r="L19" s="27"/>
      <c r="M19" s="25" t="s">
        <v>631</v>
      </c>
      <c r="N19" s="25"/>
      <c r="O19" s="25"/>
      <c r="P19" s="26"/>
      <c r="Q19" s="26"/>
      <c r="R19" s="28"/>
      <c r="S19" s="26"/>
      <c r="T19"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9" s="31">
        <v>5400263638</v>
      </c>
      <c r="V19" s="32">
        <v>45996.919502314813</v>
      </c>
    </row>
    <row r="20" spans="1:22" s="23" customFormat="1" ht="30" hidden="1" x14ac:dyDescent="0.2">
      <c r="A20" s="24"/>
      <c r="B20" s="24" t="str">
        <f t="shared" si="0"/>
        <v>X</v>
      </c>
      <c r="C20" s="24" t="str">
        <f>IF(OR(TabellaCTE910[[#This Row],[LUN]]="X",TabellaCTE910[[#This Row],[MAR]]="X",TabellaCTE910[[#This Row],[MER]]="X",TabellaCTE910[[#This Row],[GIO]]="X",TabellaCTE910[[#This Row],[VEN]]="X",),"X","")</f>
        <v/>
      </c>
      <c r="D20" s="25" t="s">
        <v>3837</v>
      </c>
      <c r="E20" s="26" t="s">
        <v>3840</v>
      </c>
      <c r="F20" s="26">
        <v>4400</v>
      </c>
      <c r="G20" s="26" t="s">
        <v>3841</v>
      </c>
      <c r="H20" s="27"/>
      <c r="I20" s="27"/>
      <c r="J20" s="27"/>
      <c r="K20" s="27"/>
      <c r="L20" s="27"/>
      <c r="M20" s="25" t="s">
        <v>631</v>
      </c>
      <c r="N20" s="25"/>
      <c r="O20" s="25"/>
      <c r="P20" s="26"/>
      <c r="Q20" s="26"/>
      <c r="R20" s="28"/>
      <c r="S20" s="26"/>
      <c r="T20"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0" s="31">
        <v>5400263638</v>
      </c>
      <c r="V20" s="32">
        <v>45996.919432870367</v>
      </c>
    </row>
    <row r="21" spans="1:22" s="23" customFormat="1" ht="30" hidden="1" x14ac:dyDescent="0.2">
      <c r="A21" s="24"/>
      <c r="B21" s="24" t="str">
        <f t="shared" si="0"/>
        <v>X</v>
      </c>
      <c r="C21" s="24" t="str">
        <f>IF(OR(TabellaCTE910[[#This Row],[LUN]]="X",TabellaCTE910[[#This Row],[MAR]]="X",TabellaCTE910[[#This Row],[MER]]="X",TabellaCTE910[[#This Row],[GIO]]="X",TabellaCTE910[[#This Row],[VEN]]="X",),"X","")</f>
        <v/>
      </c>
      <c r="D21" s="25" t="s">
        <v>3837</v>
      </c>
      <c r="E21" s="26" t="s">
        <v>3842</v>
      </c>
      <c r="F21" s="26">
        <v>4200</v>
      </c>
      <c r="G21" s="26" t="s">
        <v>3843</v>
      </c>
      <c r="H21" s="27"/>
      <c r="I21" s="27"/>
      <c r="J21" s="27"/>
      <c r="K21" s="27"/>
      <c r="L21" s="27"/>
      <c r="M21" s="25" t="s">
        <v>631</v>
      </c>
      <c r="N21" s="25"/>
      <c r="O21" s="25"/>
      <c r="P21" s="26"/>
      <c r="Q21" s="26"/>
      <c r="R21" s="28"/>
      <c r="S21" s="26"/>
      <c r="T21"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1" s="31">
        <v>5400256592</v>
      </c>
      <c r="V21" s="32">
        <v>45996.919374999998</v>
      </c>
    </row>
    <row r="22" spans="1:22" s="23" customFormat="1" ht="30" hidden="1" x14ac:dyDescent="0.2">
      <c r="A22" s="24"/>
      <c r="B22" s="24" t="str">
        <f t="shared" si="0"/>
        <v>X</v>
      </c>
      <c r="C22" s="24" t="str">
        <f>IF(OR(TabellaCTE910[[#This Row],[LUN]]="X",TabellaCTE910[[#This Row],[MAR]]="X",TabellaCTE910[[#This Row],[MER]]="X",TabellaCTE910[[#This Row],[GIO]]="X",TabellaCTE910[[#This Row],[VEN]]="X",),"X","")</f>
        <v/>
      </c>
      <c r="D22" s="25" t="s">
        <v>3837</v>
      </c>
      <c r="E22" s="26" t="s">
        <v>3844</v>
      </c>
      <c r="F22" s="26">
        <v>4200</v>
      </c>
      <c r="G22" s="26" t="s">
        <v>3845</v>
      </c>
      <c r="H22" s="27"/>
      <c r="I22" s="27"/>
      <c r="J22" s="27"/>
      <c r="K22" s="27"/>
      <c r="L22" s="27"/>
      <c r="M22" s="25" t="s">
        <v>631</v>
      </c>
      <c r="N22" s="25"/>
      <c r="O22" s="25"/>
      <c r="P22" s="26"/>
      <c r="Q22" s="26"/>
      <c r="R22" s="28"/>
      <c r="S22" s="26"/>
      <c r="T22"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2" s="31">
        <v>5400256592</v>
      </c>
      <c r="V22" s="32">
        <v>45996.919305555559</v>
      </c>
    </row>
    <row r="23" spans="1:22" s="23" customFormat="1" ht="30" hidden="1" x14ac:dyDescent="0.2">
      <c r="A23" s="24"/>
      <c r="B23" s="24" t="str">
        <f t="shared" si="0"/>
        <v>X</v>
      </c>
      <c r="C23" s="24" t="str">
        <f>IF(OR(TabellaCTE910[[#This Row],[LUN]]="X",TabellaCTE910[[#This Row],[MAR]]="X",TabellaCTE910[[#This Row],[MER]]="X",TabellaCTE910[[#This Row],[GIO]]="X",TabellaCTE910[[#This Row],[VEN]]="X",),"X","")</f>
        <v/>
      </c>
      <c r="D23" s="25" t="s">
        <v>3837</v>
      </c>
      <c r="E23" s="26" t="s">
        <v>3846</v>
      </c>
      <c r="F23" s="26">
        <v>4200</v>
      </c>
      <c r="G23" s="26" t="s">
        <v>3847</v>
      </c>
      <c r="H23" s="27"/>
      <c r="I23" s="27"/>
      <c r="J23" s="27"/>
      <c r="K23" s="27"/>
      <c r="L23" s="27"/>
      <c r="M23" s="25" t="s">
        <v>631</v>
      </c>
      <c r="N23" s="25"/>
      <c r="O23" s="25"/>
      <c r="P23" s="26"/>
      <c r="Q23" s="26"/>
      <c r="R23" s="28"/>
      <c r="S23" s="26"/>
      <c r="T23"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3" s="31">
        <v>5400256592</v>
      </c>
      <c r="V23" s="32">
        <v>45996.919236111113</v>
      </c>
    </row>
    <row r="24" spans="1:22" s="23" customFormat="1" ht="30" hidden="1" x14ac:dyDescent="0.2">
      <c r="A24" s="24"/>
      <c r="B24" s="24" t="str">
        <f t="shared" si="0"/>
        <v>X</v>
      </c>
      <c r="C24" s="24" t="str">
        <f>IF(OR(TabellaCTE910[[#This Row],[LUN]]="X",TabellaCTE910[[#This Row],[MAR]]="X",TabellaCTE910[[#This Row],[MER]]="X",TabellaCTE910[[#This Row],[GIO]]="X",TabellaCTE910[[#This Row],[VEN]]="X",),"X","")</f>
        <v/>
      </c>
      <c r="D24" s="25" t="s">
        <v>3837</v>
      </c>
      <c r="E24" s="26" t="s">
        <v>3848</v>
      </c>
      <c r="F24" s="26">
        <v>4740</v>
      </c>
      <c r="G24" s="26" t="s">
        <v>3849</v>
      </c>
      <c r="H24" s="27"/>
      <c r="I24" s="27"/>
      <c r="J24" s="27"/>
      <c r="K24" s="27"/>
      <c r="L24" s="27"/>
      <c r="M24" s="25" t="s">
        <v>631</v>
      </c>
      <c r="N24" s="25"/>
      <c r="O24" s="25"/>
      <c r="P24" s="26"/>
      <c r="Q24" s="26"/>
      <c r="R24" s="28"/>
      <c r="S24" s="26"/>
      <c r="T24"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4" s="31">
        <v>5400263639</v>
      </c>
      <c r="V24" s="32">
        <v>45996.919166666667</v>
      </c>
    </row>
    <row r="25" spans="1:22" s="23" customFormat="1" ht="30" hidden="1" x14ac:dyDescent="0.2">
      <c r="A25" s="24"/>
      <c r="B25" s="24" t="str">
        <f t="shared" si="0"/>
        <v>X</v>
      </c>
      <c r="C25" s="24" t="str">
        <f>IF(OR(TabellaCTE910[[#This Row],[LUN]]="X",TabellaCTE910[[#This Row],[MAR]]="X",TabellaCTE910[[#This Row],[MER]]="X",TabellaCTE910[[#This Row],[GIO]]="X",TabellaCTE910[[#This Row],[VEN]]="X",),"X","")</f>
        <v/>
      </c>
      <c r="D25" s="25" t="s">
        <v>3837</v>
      </c>
      <c r="E25" s="26" t="s">
        <v>3869</v>
      </c>
      <c r="F25" s="26">
        <v>4200</v>
      </c>
      <c r="G25" s="26" t="s">
        <v>3851</v>
      </c>
      <c r="H25" s="27"/>
      <c r="I25" s="27"/>
      <c r="J25" s="27"/>
      <c r="K25" s="27"/>
      <c r="L25" s="27"/>
      <c r="M25" s="25" t="s">
        <v>631</v>
      </c>
      <c r="N25" s="25"/>
      <c r="O25" s="25"/>
      <c r="P25" s="26"/>
      <c r="Q25" s="26"/>
      <c r="R25" s="28"/>
      <c r="S25" s="26"/>
      <c r="T25"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5" s="31">
        <v>5400256592</v>
      </c>
      <c r="V25" s="32">
        <v>45996.439652777779</v>
      </c>
    </row>
    <row r="26" spans="1:22" s="23" customFormat="1" ht="30" hidden="1" x14ac:dyDescent="0.2">
      <c r="A26" s="24"/>
      <c r="B26" s="24" t="str">
        <f t="shared" si="0"/>
        <v>X</v>
      </c>
      <c r="C26" s="24" t="str">
        <f>IF(OR(TabellaCTE910[[#This Row],[LUN]]="X",TabellaCTE910[[#This Row],[MAR]]="X",TabellaCTE910[[#This Row],[MER]]="X",TabellaCTE910[[#This Row],[GIO]]="X",TabellaCTE910[[#This Row],[VEN]]="X",),"X","")</f>
        <v/>
      </c>
      <c r="D26" s="25" t="s">
        <v>3837</v>
      </c>
      <c r="E26" s="26" t="s">
        <v>3852</v>
      </c>
      <c r="F26" s="26">
        <v>4200</v>
      </c>
      <c r="G26" s="26" t="s">
        <v>3853</v>
      </c>
      <c r="H26" s="27"/>
      <c r="I26" s="27"/>
      <c r="J26" s="27"/>
      <c r="K26" s="27"/>
      <c r="L26" s="27"/>
      <c r="M26" s="25" t="s">
        <v>631</v>
      </c>
      <c r="N26" s="25"/>
      <c r="O26" s="25"/>
      <c r="P26" s="26"/>
      <c r="Q26" s="26"/>
      <c r="R26" s="28"/>
      <c r="S26" s="26"/>
      <c r="T26"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6" s="31">
        <v>5400256592</v>
      </c>
      <c r="V26" s="32">
        <v>45996.43953703704</v>
      </c>
    </row>
    <row r="27" spans="1:22" s="23" customFormat="1" ht="45" hidden="1" x14ac:dyDescent="0.2">
      <c r="A27" s="24"/>
      <c r="B27" s="24" t="str">
        <f t="shared" si="0"/>
        <v>X</v>
      </c>
      <c r="C27" s="24" t="str">
        <f>IF(OR(TabellaCTE910[[#This Row],[LUN]]="X",TabellaCTE910[[#This Row],[MAR]]="X",TabellaCTE910[[#This Row],[MER]]="X",TabellaCTE910[[#This Row],[GIO]]="X",TabellaCTE910[[#This Row],[VEN]]="X",),"X","")</f>
        <v/>
      </c>
      <c r="D27" s="25" t="s">
        <v>3837</v>
      </c>
      <c r="E27" s="26" t="s">
        <v>3854</v>
      </c>
      <c r="F27" s="26">
        <v>4200</v>
      </c>
      <c r="G27" s="26" t="s">
        <v>3855</v>
      </c>
      <c r="H27" s="27"/>
      <c r="I27" s="27"/>
      <c r="J27" s="27"/>
      <c r="K27" s="27"/>
      <c r="L27" s="27"/>
      <c r="M27" s="25" t="s">
        <v>631</v>
      </c>
      <c r="N27" s="25"/>
      <c r="O27" s="25"/>
      <c r="P27" s="26"/>
      <c r="Q27" s="26"/>
      <c r="R27" s="28"/>
      <c r="S27" s="26"/>
      <c r="T27"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7" s="31">
        <v>5400256592</v>
      </c>
      <c r="V27" s="32">
        <v>45996.439444444448</v>
      </c>
    </row>
    <row r="28" spans="1:22" s="23" customFormat="1" ht="30" hidden="1" x14ac:dyDescent="0.2">
      <c r="A28" s="24"/>
      <c r="B28" s="24" t="str">
        <f t="shared" si="0"/>
        <v>X</v>
      </c>
      <c r="C28" s="24" t="str">
        <f>IF(OR(TabellaCTE910[[#This Row],[LUN]]="X",TabellaCTE910[[#This Row],[MAR]]="X",TabellaCTE910[[#This Row],[MER]]="X",TabellaCTE910[[#This Row],[GIO]]="X",TabellaCTE910[[#This Row],[VEN]]="X",),"X","")</f>
        <v/>
      </c>
      <c r="D28" s="25" t="s">
        <v>3837</v>
      </c>
      <c r="E28" s="26" t="s">
        <v>3856</v>
      </c>
      <c r="F28" s="26">
        <v>4200</v>
      </c>
      <c r="G28" s="26" t="s">
        <v>3857</v>
      </c>
      <c r="H28" s="27"/>
      <c r="I28" s="27"/>
      <c r="J28" s="27"/>
      <c r="K28" s="27"/>
      <c r="L28" s="27"/>
      <c r="M28" s="25" t="s">
        <v>631</v>
      </c>
      <c r="N28" s="25"/>
      <c r="O28" s="25"/>
      <c r="P28" s="26"/>
      <c r="Q28" s="26"/>
      <c r="R28" s="28"/>
      <c r="S28" s="26"/>
      <c r="T28"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8" s="31">
        <v>5400256592</v>
      </c>
      <c r="V28" s="32">
        <v>45996.439340277779</v>
      </c>
    </row>
    <row r="29" spans="1:22" s="23" customFormat="1" ht="30" hidden="1" x14ac:dyDescent="0.2">
      <c r="A29" s="24"/>
      <c r="B29" s="24" t="str">
        <f t="shared" si="0"/>
        <v>X</v>
      </c>
      <c r="C29" s="24" t="str">
        <f>IF(OR(TabellaCTE910[[#This Row],[LUN]]="X",TabellaCTE910[[#This Row],[MAR]]="X",TabellaCTE910[[#This Row],[MER]]="X",TabellaCTE910[[#This Row],[GIO]]="X",TabellaCTE910[[#This Row],[VEN]]="X",),"X","")</f>
        <v/>
      </c>
      <c r="D29" s="25" t="s">
        <v>3837</v>
      </c>
      <c r="E29" s="26" t="s">
        <v>3858</v>
      </c>
      <c r="F29" s="26">
        <v>4200</v>
      </c>
      <c r="G29" s="26" t="s">
        <v>3859</v>
      </c>
      <c r="H29" s="27"/>
      <c r="I29" s="27"/>
      <c r="J29" s="27"/>
      <c r="K29" s="27"/>
      <c r="L29" s="27"/>
      <c r="M29" s="25" t="s">
        <v>631</v>
      </c>
      <c r="N29" s="25"/>
      <c r="O29" s="25"/>
      <c r="P29" s="26"/>
      <c r="Q29" s="26"/>
      <c r="R29" s="28"/>
      <c r="S29" s="26"/>
      <c r="T29"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9" s="31">
        <v>5400256592</v>
      </c>
      <c r="V29" s="32">
        <v>45996.439236111109</v>
      </c>
    </row>
    <row r="30" spans="1:22" s="23" customFormat="1" ht="30" hidden="1" x14ac:dyDescent="0.2">
      <c r="A30" s="24"/>
      <c r="B30" s="24" t="str">
        <f t="shared" si="0"/>
        <v>X</v>
      </c>
      <c r="C30" s="24" t="str">
        <f>IF(OR(TabellaCTE910[[#This Row],[LUN]]="X",TabellaCTE910[[#This Row],[MAR]]="X",TabellaCTE910[[#This Row],[MER]]="X",TabellaCTE910[[#This Row],[GIO]]="X",TabellaCTE910[[#This Row],[VEN]]="X",),"X","")</f>
        <v/>
      </c>
      <c r="D30" s="25" t="s">
        <v>3837</v>
      </c>
      <c r="E30" s="26" t="s">
        <v>3860</v>
      </c>
      <c r="F30" s="26">
        <v>4200</v>
      </c>
      <c r="G30" s="26" t="s">
        <v>3861</v>
      </c>
      <c r="H30" s="27"/>
      <c r="I30" s="27"/>
      <c r="J30" s="27"/>
      <c r="K30" s="27"/>
      <c r="L30" s="27"/>
      <c r="M30" s="25" t="s">
        <v>631</v>
      </c>
      <c r="N30" s="25"/>
      <c r="O30" s="25"/>
      <c r="P30" s="26"/>
      <c r="Q30" s="26"/>
      <c r="R30" s="28"/>
      <c r="S30" s="26"/>
      <c r="T30"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0" s="31">
        <v>5400256592</v>
      </c>
      <c r="V30" s="32">
        <v>45996.439131944448</v>
      </c>
    </row>
    <row r="31" spans="1:22" s="23" customFormat="1" ht="30" hidden="1" x14ac:dyDescent="0.2">
      <c r="A31" s="24"/>
      <c r="B31" s="24" t="str">
        <f t="shared" si="0"/>
        <v>X</v>
      </c>
      <c r="C31" s="24" t="str">
        <f>IF(OR(TabellaCTE910[[#This Row],[LUN]]="X",TabellaCTE910[[#This Row],[MAR]]="X",TabellaCTE910[[#This Row],[MER]]="X",TabellaCTE910[[#This Row],[GIO]]="X",TabellaCTE910[[#This Row],[VEN]]="X",),"X","")</f>
        <v/>
      </c>
      <c r="D31" s="25" t="s">
        <v>3862</v>
      </c>
      <c r="E31" s="26" t="s">
        <v>3863</v>
      </c>
      <c r="F31" s="26">
        <v>4200</v>
      </c>
      <c r="G31" s="26" t="s">
        <v>3864</v>
      </c>
      <c r="H31" s="27"/>
      <c r="I31" s="27"/>
      <c r="J31" s="27"/>
      <c r="K31" s="27"/>
      <c r="L31" s="27"/>
      <c r="M31" s="25" t="s">
        <v>631</v>
      </c>
      <c r="N31" s="25"/>
      <c r="O31" s="25"/>
      <c r="P31" s="26"/>
      <c r="Q31" s="26"/>
      <c r="R31" s="28"/>
      <c r="S31" s="26"/>
      <c r="T31"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1" s="31">
        <v>5400266263</v>
      </c>
      <c r="V31" s="32">
        <v>45996.438923611109</v>
      </c>
    </row>
    <row r="32" spans="1:22" s="23" customFormat="1" ht="30" hidden="1" x14ac:dyDescent="0.2">
      <c r="A32" s="24"/>
      <c r="B32" s="24" t="str">
        <f t="shared" si="0"/>
        <v>X</v>
      </c>
      <c r="C32" s="24" t="str">
        <f>IF(OR(TabellaCTE910[[#This Row],[LUN]]="X",TabellaCTE910[[#This Row],[MAR]]="X",TabellaCTE910[[#This Row],[MER]]="X",TabellaCTE910[[#This Row],[GIO]]="X",TabellaCTE910[[#This Row],[VEN]]="X",),"X","")</f>
        <v/>
      </c>
      <c r="D32" s="25" t="s">
        <v>3837</v>
      </c>
      <c r="E32" s="26" t="s">
        <v>3865</v>
      </c>
      <c r="F32" s="26">
        <v>4200</v>
      </c>
      <c r="G32" s="26" t="s">
        <v>3866</v>
      </c>
      <c r="H32" s="27"/>
      <c r="I32" s="27"/>
      <c r="J32" s="27"/>
      <c r="K32" s="27"/>
      <c r="L32" s="27"/>
      <c r="M32" s="25" t="s">
        <v>631</v>
      </c>
      <c r="N32" s="25"/>
      <c r="O32" s="25"/>
      <c r="P32" s="26"/>
      <c r="Q32" s="26"/>
      <c r="R32" s="28"/>
      <c r="S32" s="26"/>
      <c r="T32"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2" s="31">
        <v>5400266543</v>
      </c>
      <c r="V32" s="32">
        <v>45996.438831018517</v>
      </c>
    </row>
    <row r="33" spans="1:22" s="23" customFormat="1" ht="30" hidden="1" x14ac:dyDescent="0.2">
      <c r="A33" s="24"/>
      <c r="B33" s="24" t="str">
        <f t="shared" si="0"/>
        <v>X</v>
      </c>
      <c r="C33" s="24" t="str">
        <f>IF(OR(TabellaCTE910[[#This Row],[LUN]]="X",TabellaCTE910[[#This Row],[MAR]]="X",TabellaCTE910[[#This Row],[MER]]="X",TabellaCTE910[[#This Row],[GIO]]="X",TabellaCTE910[[#This Row],[VEN]]="X",),"X","")</f>
        <v/>
      </c>
      <c r="D33" s="25" t="s">
        <v>3837</v>
      </c>
      <c r="E33" s="26" t="s">
        <v>3867</v>
      </c>
      <c r="F33" s="26">
        <v>4300</v>
      </c>
      <c r="G33" s="26" t="s">
        <v>3868</v>
      </c>
      <c r="H33" s="27"/>
      <c r="I33" s="27"/>
      <c r="J33" s="27"/>
      <c r="K33" s="27"/>
      <c r="L33" s="27"/>
      <c r="M33" s="25" t="s">
        <v>631</v>
      </c>
      <c r="N33" s="25"/>
      <c r="O33" s="25"/>
      <c r="P33" s="26"/>
      <c r="Q33" s="26"/>
      <c r="R33" s="28"/>
      <c r="S33" s="26"/>
      <c r="T33"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3" s="31">
        <v>5400264762</v>
      </c>
      <c r="V33" s="32">
        <v>45996.438726851855</v>
      </c>
    </row>
    <row r="34" spans="1:22" s="23" customFormat="1" ht="30" hidden="1" x14ac:dyDescent="0.2">
      <c r="A34" s="24"/>
      <c r="B34" s="24" t="str">
        <f t="shared" si="0"/>
        <v>X</v>
      </c>
      <c r="C34" s="24" t="str">
        <f>IF(OR(TabellaCTE910[[#This Row],[LUN]]="X",TabellaCTE910[[#This Row],[MAR]]="X",TabellaCTE910[[#This Row],[MER]]="X",TabellaCTE910[[#This Row],[GIO]]="X",TabellaCTE910[[#This Row],[VEN]]="X",),"X","")</f>
        <v/>
      </c>
      <c r="D34" s="25" t="s">
        <v>3837</v>
      </c>
      <c r="E34" s="26" t="s">
        <v>3867</v>
      </c>
      <c r="F34" s="26">
        <v>4300</v>
      </c>
      <c r="G34" s="26" t="s">
        <v>3868</v>
      </c>
      <c r="H34" s="27"/>
      <c r="I34" s="27"/>
      <c r="J34" s="27"/>
      <c r="K34" s="27"/>
      <c r="L34" s="27"/>
      <c r="M34" s="25" t="s">
        <v>631</v>
      </c>
      <c r="N34" s="25"/>
      <c r="O34" s="25"/>
      <c r="P34" s="26"/>
      <c r="Q34" s="26"/>
      <c r="R34" s="28"/>
      <c r="S34" s="26"/>
      <c r="T34"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4" s="31">
        <v>5400264762</v>
      </c>
      <c r="V34" s="32">
        <v>45996.438622685186</v>
      </c>
    </row>
    <row r="35" spans="1:22" s="23" customFormat="1" ht="30" hidden="1" x14ac:dyDescent="0.2">
      <c r="A35" s="24"/>
      <c r="B35" s="24" t="str">
        <f t="shared" si="0"/>
        <v>X</v>
      </c>
      <c r="C35" s="24" t="str">
        <f>IF(OR(TabellaCTE910[[#This Row],[LUN]]="X",TabellaCTE910[[#This Row],[MAR]]="X",TabellaCTE910[[#This Row],[MER]]="X",TabellaCTE910[[#This Row],[GIO]]="X",TabellaCTE910[[#This Row],[VEN]]="X",),"X","")</f>
        <v/>
      </c>
      <c r="D35" s="25" t="s">
        <v>3837</v>
      </c>
      <c r="E35" s="26" t="s">
        <v>3865</v>
      </c>
      <c r="F35" s="26">
        <v>4200</v>
      </c>
      <c r="G35" s="26" t="s">
        <v>3866</v>
      </c>
      <c r="H35" s="27"/>
      <c r="I35" s="27"/>
      <c r="J35" s="27"/>
      <c r="K35" s="27"/>
      <c r="L35" s="27"/>
      <c r="M35" s="25" t="s">
        <v>631</v>
      </c>
      <c r="N35" s="25"/>
      <c r="O35" s="25"/>
      <c r="P35" s="26"/>
      <c r="Q35" s="26"/>
      <c r="R35" s="28"/>
      <c r="S35" s="26"/>
      <c r="T35"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5" s="31">
        <v>5400266543</v>
      </c>
      <c r="V35" s="32">
        <v>45996.438530092593</v>
      </c>
    </row>
    <row r="36" spans="1:22" s="23" customFormat="1" ht="30" hidden="1" x14ac:dyDescent="0.2">
      <c r="A36" s="24"/>
      <c r="B36" s="24" t="str">
        <f t="shared" si="0"/>
        <v>X</v>
      </c>
      <c r="C36" s="24" t="str">
        <f>IF(OR(TabellaCTE910[[#This Row],[LUN]]="X",TabellaCTE910[[#This Row],[MAR]]="X",TabellaCTE910[[#This Row],[MER]]="X",TabellaCTE910[[#This Row],[GIO]]="X",TabellaCTE910[[#This Row],[VEN]]="X",),"X","")</f>
        <v/>
      </c>
      <c r="D36" s="25" t="s">
        <v>3862</v>
      </c>
      <c r="E36" s="26" t="s">
        <v>3863</v>
      </c>
      <c r="F36" s="26">
        <v>4200</v>
      </c>
      <c r="G36" s="26" t="s">
        <v>3864</v>
      </c>
      <c r="H36" s="27"/>
      <c r="I36" s="27"/>
      <c r="J36" s="27"/>
      <c r="K36" s="27"/>
      <c r="L36" s="27"/>
      <c r="M36" s="25" t="s">
        <v>631</v>
      </c>
      <c r="N36" s="25"/>
      <c r="O36" s="25"/>
      <c r="P36" s="26"/>
      <c r="Q36" s="26"/>
      <c r="R36" s="28"/>
      <c r="S36" s="26"/>
      <c r="T36"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6" s="31">
        <v>5400266263</v>
      </c>
      <c r="V36" s="32">
        <v>45996.438425925924</v>
      </c>
    </row>
    <row r="37" spans="1:22" s="23" customFormat="1" ht="30" hidden="1" x14ac:dyDescent="0.2">
      <c r="A37" s="24"/>
      <c r="B37" s="24" t="str">
        <f t="shared" si="0"/>
        <v>X</v>
      </c>
      <c r="C37" s="24" t="str">
        <f>IF(OR(TabellaCTE910[[#This Row],[LUN]]="X",TabellaCTE910[[#This Row],[MAR]]="X",TabellaCTE910[[#This Row],[MER]]="X",TabellaCTE910[[#This Row],[GIO]]="X",TabellaCTE910[[#This Row],[VEN]]="X",),"X","")</f>
        <v/>
      </c>
      <c r="D37" s="25" t="s">
        <v>3837</v>
      </c>
      <c r="E37" s="26" t="s">
        <v>3870</v>
      </c>
      <c r="F37" s="26">
        <v>4000</v>
      </c>
      <c r="G37" s="26" t="s">
        <v>3871</v>
      </c>
      <c r="H37" s="27"/>
      <c r="I37" s="27"/>
      <c r="J37" s="27"/>
      <c r="K37" s="27"/>
      <c r="L37" s="27"/>
      <c r="M37" s="25" t="s">
        <v>631</v>
      </c>
      <c r="N37" s="25"/>
      <c r="O37" s="25"/>
      <c r="P37" s="26"/>
      <c r="Q37" s="26" t="s">
        <v>3872</v>
      </c>
      <c r="R37" s="28" t="s">
        <v>3873</v>
      </c>
      <c r="S37" s="26" t="s">
        <v>44</v>
      </c>
      <c r="T37"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7" s="31">
        <v>5400260775</v>
      </c>
      <c r="V37" s="32">
        <v>45996.438032407408</v>
      </c>
    </row>
    <row r="38" spans="1:22" s="23" customFormat="1" ht="30" hidden="1" x14ac:dyDescent="0.2">
      <c r="A38" s="24"/>
      <c r="B38" s="24" t="str">
        <f t="shared" si="0"/>
        <v>X</v>
      </c>
      <c r="C38" s="24" t="str">
        <f>IF(OR(TabellaCTE910[[#This Row],[LUN]]="X",TabellaCTE910[[#This Row],[MAR]]="X",TabellaCTE910[[#This Row],[MER]]="X",TabellaCTE910[[#This Row],[GIO]]="X",TabellaCTE910[[#This Row],[VEN]]="X",),"X","")</f>
        <v/>
      </c>
      <c r="D38" s="25" t="s">
        <v>3837</v>
      </c>
      <c r="E38" s="26" t="s">
        <v>3874</v>
      </c>
      <c r="F38" s="26">
        <v>4000</v>
      </c>
      <c r="G38" s="26" t="s">
        <v>3875</v>
      </c>
      <c r="H38" s="27"/>
      <c r="I38" s="27"/>
      <c r="J38" s="27"/>
      <c r="K38" s="27"/>
      <c r="L38" s="27"/>
      <c r="M38" s="25" t="s">
        <v>631</v>
      </c>
      <c r="N38" s="25"/>
      <c r="O38" s="25"/>
      <c r="P38" s="26"/>
      <c r="Q38" s="26"/>
      <c r="R38" s="28"/>
      <c r="S38" s="26"/>
      <c r="T38"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8" s="31">
        <v>5400260775</v>
      </c>
      <c r="V38" s="32">
        <v>45996.437928240739</v>
      </c>
    </row>
    <row r="39" spans="1:22" s="23" customFormat="1" ht="30" hidden="1" x14ac:dyDescent="0.2">
      <c r="A39" s="24"/>
      <c r="B39" s="24" t="str">
        <f t="shared" si="0"/>
        <v>X</v>
      </c>
      <c r="C39" s="24" t="str">
        <f>IF(OR(TabellaCTE910[[#This Row],[LUN]]="X",TabellaCTE910[[#This Row],[MAR]]="X",TabellaCTE910[[#This Row],[MER]]="X",TabellaCTE910[[#This Row],[GIO]]="X",TabellaCTE910[[#This Row],[VEN]]="X",),"X","")</f>
        <v/>
      </c>
      <c r="D39" s="25" t="s">
        <v>3837</v>
      </c>
      <c r="E39" s="26" t="s">
        <v>3876</v>
      </c>
      <c r="F39" s="26">
        <v>4000</v>
      </c>
      <c r="G39" s="26" t="s">
        <v>3877</v>
      </c>
      <c r="H39" s="27"/>
      <c r="I39" s="27"/>
      <c r="J39" s="27"/>
      <c r="K39" s="27"/>
      <c r="L39" s="27"/>
      <c r="M39" s="25" t="s">
        <v>631</v>
      </c>
      <c r="N39" s="25"/>
      <c r="O39" s="25"/>
      <c r="P39" s="26"/>
      <c r="Q39" s="26"/>
      <c r="R39" s="28"/>
      <c r="S39" s="26"/>
      <c r="T39"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9" s="31">
        <v>5400260775</v>
      </c>
      <c r="V39" s="32">
        <v>45996.437835648147</v>
      </c>
    </row>
    <row r="40" spans="1:22" s="23" customFormat="1" ht="30" hidden="1" x14ac:dyDescent="0.2">
      <c r="A40" s="24"/>
      <c r="B40" s="24" t="str">
        <f t="shared" si="0"/>
        <v>X</v>
      </c>
      <c r="C40" s="24" t="str">
        <f>IF(OR(TabellaCTE910[[#This Row],[LUN]]="X",TabellaCTE910[[#This Row],[MAR]]="X",TabellaCTE910[[#This Row],[MER]]="X",TabellaCTE910[[#This Row],[GIO]]="X",TabellaCTE910[[#This Row],[VEN]]="X",),"X","")</f>
        <v/>
      </c>
      <c r="D40" s="25" t="s">
        <v>3837</v>
      </c>
      <c r="E40" s="26" t="s">
        <v>3878</v>
      </c>
      <c r="F40" s="26">
        <v>4000</v>
      </c>
      <c r="G40" s="26" t="s">
        <v>3879</v>
      </c>
      <c r="H40" s="27"/>
      <c r="I40" s="27"/>
      <c r="J40" s="27"/>
      <c r="K40" s="27"/>
      <c r="L40" s="27"/>
      <c r="M40" s="25" t="s">
        <v>631</v>
      </c>
      <c r="N40" s="28"/>
      <c r="O40" s="29"/>
      <c r="P40" s="29"/>
      <c r="Q40" s="28"/>
      <c r="R40" s="28"/>
      <c r="S40" s="28"/>
      <c r="T40"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0" s="31" t="s">
        <v>3880</v>
      </c>
      <c r="V40" s="32">
        <v>45996.345138888886</v>
      </c>
    </row>
    <row r="41" spans="1:22" s="23" customFormat="1" ht="30" hidden="1" x14ac:dyDescent="0.2">
      <c r="A41" s="24" t="s">
        <v>109</v>
      </c>
      <c r="B41" s="24" t="str">
        <f t="shared" si="0"/>
        <v/>
      </c>
      <c r="C41" s="24" t="str">
        <f>IF(OR(TabellaCTE910[[#This Row],[LUN]]="X",TabellaCTE910[[#This Row],[MAR]]="X",TabellaCTE910[[#This Row],[MER]]="X",TabellaCTE910[[#This Row],[GIO]]="X",TabellaCTE910[[#This Row],[VEN]]="X",),"X","")</f>
        <v/>
      </c>
      <c r="D41" s="25" t="s">
        <v>3837</v>
      </c>
      <c r="E41" s="26" t="s">
        <v>3842</v>
      </c>
      <c r="F41" s="26">
        <v>4200</v>
      </c>
      <c r="G41" s="26" t="s">
        <v>3843</v>
      </c>
      <c r="H41" s="27"/>
      <c r="I41" s="27"/>
      <c r="J41" s="27"/>
      <c r="K41" s="27"/>
      <c r="L41" s="27"/>
      <c r="M41" s="25" t="s">
        <v>631</v>
      </c>
      <c r="N41" s="28"/>
      <c r="O41" s="29"/>
      <c r="P41" s="29"/>
      <c r="Q41" s="28" t="s">
        <v>3881</v>
      </c>
      <c r="R41" s="28"/>
      <c r="S41" s="28"/>
      <c r="T41"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1" s="31">
        <v>5400256592</v>
      </c>
      <c r="V41" s="32">
        <v>45992.943703703706</v>
      </c>
    </row>
    <row r="42" spans="1:22" s="23" customFormat="1" ht="30" hidden="1" x14ac:dyDescent="0.2">
      <c r="A42" s="24"/>
      <c r="B42" s="24" t="str">
        <f t="shared" si="0"/>
        <v>X</v>
      </c>
      <c r="C42" s="24" t="str">
        <f>IF(OR(TabellaCTE910[[#This Row],[LUN]]="X",TabellaCTE910[[#This Row],[MAR]]="X",TabellaCTE910[[#This Row],[MER]]="X",TabellaCTE910[[#This Row],[GIO]]="X",TabellaCTE910[[#This Row],[VEN]]="X",),"X","")</f>
        <v/>
      </c>
      <c r="D42" s="25" t="s">
        <v>3837</v>
      </c>
      <c r="E42" s="26" t="s">
        <v>3840</v>
      </c>
      <c r="F42" s="26">
        <v>4400</v>
      </c>
      <c r="G42" s="26" t="s">
        <v>3841</v>
      </c>
      <c r="H42" s="27"/>
      <c r="I42" s="27"/>
      <c r="J42" s="27"/>
      <c r="K42" s="27"/>
      <c r="L42" s="27"/>
      <c r="M42" s="25" t="s">
        <v>631</v>
      </c>
      <c r="N42" s="28"/>
      <c r="O42" s="29"/>
      <c r="P42" s="29"/>
      <c r="Q42" s="28" t="s">
        <v>3882</v>
      </c>
      <c r="R42" s="28">
        <v>45958</v>
      </c>
      <c r="S42" s="28" t="s">
        <v>56</v>
      </c>
      <c r="T42"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2" s="31">
        <v>5400263638</v>
      </c>
      <c r="V42" s="32">
        <v>45978.619212962964</v>
      </c>
    </row>
    <row r="43" spans="1:22" s="23" customFormat="1" ht="30" hidden="1" x14ac:dyDescent="0.2">
      <c r="A43" s="24"/>
      <c r="B43" s="24" t="str">
        <f t="shared" si="0"/>
        <v>X</v>
      </c>
      <c r="C43" s="24" t="str">
        <f>IF(OR(TabellaCTE910[[#This Row],[LUN]]="X",TabellaCTE910[[#This Row],[MAR]]="X",TabellaCTE910[[#This Row],[MER]]="X",TabellaCTE910[[#This Row],[GIO]]="X",TabellaCTE910[[#This Row],[VEN]]="X",),"X","")</f>
        <v/>
      </c>
      <c r="D43" s="25" t="s">
        <v>3837</v>
      </c>
      <c r="E43" s="26" t="s">
        <v>3854</v>
      </c>
      <c r="F43" s="26">
        <v>4200</v>
      </c>
      <c r="G43" s="26" t="s">
        <v>3883</v>
      </c>
      <c r="H43" s="27"/>
      <c r="I43" s="27"/>
      <c r="J43" s="27"/>
      <c r="K43" s="27"/>
      <c r="L43" s="27"/>
      <c r="M43" s="25" t="s">
        <v>631</v>
      </c>
      <c r="N43" s="28"/>
      <c r="O43" s="29"/>
      <c r="P43" s="29"/>
      <c r="Q43" s="28"/>
      <c r="R43" s="28"/>
      <c r="S43" s="28"/>
      <c r="T43"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3" s="31">
        <v>5400256592</v>
      </c>
      <c r="V43" s="32">
        <v>45968.476990740739</v>
      </c>
    </row>
    <row r="44" spans="1:22" s="23" customFormat="1" ht="30" hidden="1" x14ac:dyDescent="0.2">
      <c r="A44" s="24"/>
      <c r="B44" s="24" t="str">
        <f t="shared" si="0"/>
        <v>X</v>
      </c>
      <c r="C44" s="24" t="str">
        <f>IF(OR(TabellaCTE910[[#This Row],[LUN]]="X",TabellaCTE910[[#This Row],[MAR]]="X",TabellaCTE910[[#This Row],[MER]]="X",TabellaCTE910[[#This Row],[GIO]]="X",TabellaCTE910[[#This Row],[VEN]]="X",),"X","")</f>
        <v/>
      </c>
      <c r="D44" s="25" t="s">
        <v>3837</v>
      </c>
      <c r="E44" s="26" t="s">
        <v>3856</v>
      </c>
      <c r="F44" s="26">
        <v>4200</v>
      </c>
      <c r="G44" s="26" t="s">
        <v>3857</v>
      </c>
      <c r="H44" s="27"/>
      <c r="I44" s="27"/>
      <c r="J44" s="27"/>
      <c r="K44" s="27"/>
      <c r="L44" s="27"/>
      <c r="M44" s="25" t="s">
        <v>631</v>
      </c>
      <c r="N44" s="28"/>
      <c r="O44" s="29"/>
      <c r="P44" s="29"/>
      <c r="Q44" s="28" t="s">
        <v>3884</v>
      </c>
      <c r="R44" s="28">
        <v>45961</v>
      </c>
      <c r="S44" s="28" t="s">
        <v>44</v>
      </c>
      <c r="T44"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4" s="31">
        <v>5400256592</v>
      </c>
      <c r="V44" s="32">
        <v>45966.715104166666</v>
      </c>
    </row>
    <row r="45" spans="1:22" ht="30" hidden="1" x14ac:dyDescent="0.25">
      <c r="A45" s="24"/>
      <c r="B45" s="24" t="str">
        <f t="shared" si="0"/>
        <v>X</v>
      </c>
      <c r="C45" s="24" t="str">
        <f>IF(OR(TabellaCTE910[[#This Row],[LUN]]="X",TabellaCTE910[[#This Row],[MAR]]="X",TabellaCTE910[[#This Row],[MER]]="X",TabellaCTE910[[#This Row],[GIO]]="X",TabellaCTE910[[#This Row],[VEN]]="X",),"X","")</f>
        <v/>
      </c>
      <c r="D45" s="25" t="s">
        <v>3837</v>
      </c>
      <c r="E45" s="26" t="s">
        <v>3858</v>
      </c>
      <c r="F45" s="26">
        <v>4200</v>
      </c>
      <c r="G45" s="26" t="s">
        <v>3859</v>
      </c>
      <c r="H45" s="27"/>
      <c r="I45" s="27"/>
      <c r="J45" s="27"/>
      <c r="K45" s="27"/>
      <c r="L45" s="27"/>
      <c r="M45" s="25" t="s">
        <v>631</v>
      </c>
      <c r="N45" s="28"/>
      <c r="O45" s="29"/>
      <c r="P45" s="29"/>
      <c r="Q45" s="28" t="s">
        <v>3884</v>
      </c>
      <c r="R45" s="28">
        <v>45961</v>
      </c>
      <c r="S45" s="28" t="s">
        <v>44</v>
      </c>
      <c r="T45"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5" s="31">
        <v>5400256592</v>
      </c>
    </row>
    <row r="46" spans="1:22" ht="30" hidden="1" x14ac:dyDescent="0.25">
      <c r="A46" s="24"/>
      <c r="B46" s="24" t="str">
        <f t="shared" si="0"/>
        <v>X</v>
      </c>
      <c r="C46" s="24" t="str">
        <f>IF(OR(TabellaCTE910[[#This Row],[LUN]]="X",TabellaCTE910[[#This Row],[MAR]]="X",TabellaCTE910[[#This Row],[MER]]="X",TabellaCTE910[[#This Row],[GIO]]="X",TabellaCTE910[[#This Row],[VEN]]="X",),"X","")</f>
        <v/>
      </c>
      <c r="D46" s="25" t="s">
        <v>3837</v>
      </c>
      <c r="E46" s="26" t="s">
        <v>3885</v>
      </c>
      <c r="F46" s="26">
        <v>4200</v>
      </c>
      <c r="G46" s="26" t="s">
        <v>3886</v>
      </c>
      <c r="H46" s="27"/>
      <c r="I46" s="27"/>
      <c r="J46" s="27"/>
      <c r="K46" s="27"/>
      <c r="L46" s="27"/>
      <c r="M46" s="25" t="s">
        <v>631</v>
      </c>
      <c r="N46" s="28"/>
      <c r="O46" s="29"/>
      <c r="P46" s="29"/>
      <c r="Q46" s="28"/>
      <c r="R46" s="28"/>
      <c r="S46" s="28"/>
      <c r="T46"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6" s="31">
        <v>5400256592</v>
      </c>
    </row>
    <row r="47" spans="1:22" s="23" customFormat="1" ht="30" hidden="1" x14ac:dyDescent="0.2">
      <c r="A47" s="24"/>
      <c r="B47" s="24" t="str">
        <f t="shared" si="0"/>
        <v>X</v>
      </c>
      <c r="C47" s="24" t="str">
        <f>IF(OR(TabellaCTE910[[#This Row],[LUN]]="X",TabellaCTE910[[#This Row],[MAR]]="X",TabellaCTE910[[#This Row],[MER]]="X",TabellaCTE910[[#This Row],[GIO]]="X",TabellaCTE910[[#This Row],[VEN]]="X",),"X","")</f>
        <v/>
      </c>
      <c r="D47" s="25" t="s">
        <v>3837</v>
      </c>
      <c r="E47" s="26" t="s">
        <v>3838</v>
      </c>
      <c r="F47" s="26">
        <v>4400</v>
      </c>
      <c r="G47" s="26" t="s">
        <v>3839</v>
      </c>
      <c r="H47" s="27"/>
      <c r="I47" s="27"/>
      <c r="J47" s="27"/>
      <c r="K47" s="27"/>
      <c r="L47" s="27"/>
      <c r="M47" s="25" t="s">
        <v>631</v>
      </c>
      <c r="N47" s="28"/>
      <c r="O47" s="29"/>
      <c r="P47" s="29"/>
      <c r="Q47" s="28" t="s">
        <v>3887</v>
      </c>
      <c r="R47" s="28"/>
      <c r="S47" s="28"/>
      <c r="T47"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7" s="31">
        <v>5400263638</v>
      </c>
      <c r="V47" s="32">
        <v>45960.639791666668</v>
      </c>
    </row>
    <row r="48" spans="1:22" s="23" customFormat="1" ht="30" hidden="1" x14ac:dyDescent="0.2">
      <c r="A48" s="24"/>
      <c r="B48" s="24"/>
      <c r="C48" s="24" t="str">
        <f>IF(OR(TabellaCTE910[[#This Row],[LUN]]="X",TabellaCTE910[[#This Row],[MAR]]="X",TabellaCTE910[[#This Row],[MER]]="X",TabellaCTE910[[#This Row],[GIO]]="X",TabellaCTE910[[#This Row],[VEN]]="X",),"X","")</f>
        <v/>
      </c>
      <c r="D48" s="25" t="s">
        <v>3837</v>
      </c>
      <c r="E48" s="26" t="s">
        <v>3604</v>
      </c>
      <c r="F48" s="26">
        <v>4500</v>
      </c>
      <c r="G48" s="26" t="s">
        <v>3605</v>
      </c>
      <c r="H48" s="27"/>
      <c r="I48" s="27"/>
      <c r="J48" s="27"/>
      <c r="K48" s="27"/>
      <c r="L48" s="27"/>
      <c r="M48" s="25" t="s">
        <v>631</v>
      </c>
      <c r="N48" s="26"/>
      <c r="O48" s="26"/>
      <c r="P48" s="26"/>
      <c r="Q48" s="26"/>
      <c r="R48" s="28"/>
      <c r="S48" s="28"/>
      <c r="T48"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8" s="31">
        <v>5400260775</v>
      </c>
      <c r="V48" s="32">
        <v>45959.469583333332</v>
      </c>
    </row>
    <row r="49" spans="1:22" s="23" customFormat="1" ht="30" hidden="1" x14ac:dyDescent="0.2">
      <c r="A49" s="24"/>
      <c r="B49" s="24"/>
      <c r="C49" s="24" t="str">
        <f>IF(OR(TabellaCTE910[[#This Row],[LUN]]="X",TabellaCTE910[[#This Row],[MAR]]="X",TabellaCTE910[[#This Row],[MER]]="X",TabellaCTE910[[#This Row],[GIO]]="X",TabellaCTE910[[#This Row],[VEN]]="X",),"X","")</f>
        <v/>
      </c>
      <c r="D49" s="25" t="s">
        <v>3837</v>
      </c>
      <c r="E49" s="26" t="s">
        <v>3606</v>
      </c>
      <c r="F49" s="26">
        <v>4500</v>
      </c>
      <c r="G49" s="26" t="s">
        <v>3607</v>
      </c>
      <c r="H49" s="27"/>
      <c r="I49" s="27"/>
      <c r="J49" s="27"/>
      <c r="K49" s="27"/>
      <c r="L49" s="27"/>
      <c r="M49" s="25" t="s">
        <v>631</v>
      </c>
      <c r="N49" s="26"/>
      <c r="O49" s="26"/>
      <c r="P49" s="26"/>
      <c r="Q49" s="26"/>
      <c r="R49" s="28"/>
      <c r="S49" s="28"/>
      <c r="T49"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9" s="31">
        <v>5400260775</v>
      </c>
      <c r="V49" s="32"/>
    </row>
    <row r="50" spans="1:22" s="23" customFormat="1" ht="30" hidden="1" x14ac:dyDescent="0.2">
      <c r="A50" s="24"/>
      <c r="B50" s="24" t="str">
        <f t="shared" ref="B50:B70" si="1">IF(OR(A50="x",A50="X"),"",IF(ISBLANK(A50),"X",""))</f>
        <v>X</v>
      </c>
      <c r="C50" s="24" t="str">
        <f>IF(OR(TabellaCTE910[[#This Row],[LUN]]="X",TabellaCTE910[[#This Row],[MAR]]="X",TabellaCTE910[[#This Row],[MER]]="X",TabellaCTE910[[#This Row],[GIO]]="X",TabellaCTE910[[#This Row],[VEN]]="X",),"X","")</f>
        <v/>
      </c>
      <c r="D50" s="25" t="s">
        <v>3837</v>
      </c>
      <c r="E50" s="26" t="s">
        <v>3852</v>
      </c>
      <c r="F50" s="26">
        <v>4200</v>
      </c>
      <c r="G50" s="26" t="s">
        <v>3853</v>
      </c>
      <c r="H50" s="27"/>
      <c r="I50" s="27"/>
      <c r="J50" s="27"/>
      <c r="K50" s="27"/>
      <c r="L50" s="27"/>
      <c r="M50" s="25" t="s">
        <v>631</v>
      </c>
      <c r="N50" s="28"/>
      <c r="O50" s="29"/>
      <c r="P50" s="29"/>
      <c r="Q50" s="28"/>
      <c r="R50" s="28"/>
      <c r="S50" s="28"/>
      <c r="T50"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0" s="31">
        <v>5400256592</v>
      </c>
      <c r="V50" s="32">
        <v>45958.694409722222</v>
      </c>
    </row>
    <row r="51" spans="1:22" s="23" customFormat="1" ht="30" hidden="1" x14ac:dyDescent="0.2">
      <c r="A51" s="24"/>
      <c r="B51" s="24" t="str">
        <f t="shared" si="1"/>
        <v>X</v>
      </c>
      <c r="C51" s="24" t="str">
        <f>IF(OR(TabellaCTE910[[#This Row],[LUN]]="X",TabellaCTE910[[#This Row],[MAR]]="X",TabellaCTE910[[#This Row],[MER]]="X",TabellaCTE910[[#This Row],[GIO]]="X",TabellaCTE910[[#This Row],[VEN]]="X",),"X","")</f>
        <v/>
      </c>
      <c r="D51" s="25" t="s">
        <v>3837</v>
      </c>
      <c r="E51" s="26" t="s">
        <v>3888</v>
      </c>
      <c r="F51" s="26">
        <v>4200</v>
      </c>
      <c r="G51" s="26" t="s">
        <v>3889</v>
      </c>
      <c r="H51" s="27"/>
      <c r="I51" s="27"/>
      <c r="J51" s="27"/>
      <c r="K51" s="27"/>
      <c r="L51" s="27"/>
      <c r="M51" s="25" t="s">
        <v>631</v>
      </c>
      <c r="N51" s="28"/>
      <c r="O51" s="29"/>
      <c r="P51" s="29"/>
      <c r="Q51" s="28"/>
      <c r="R51" s="28"/>
      <c r="S51" s="28"/>
      <c r="T51"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1" s="81">
        <v>5400256592</v>
      </c>
      <c r="V51" s="32">
        <v>45958.67287037037</v>
      </c>
    </row>
    <row r="52" spans="1:22" s="23" customFormat="1" ht="30" hidden="1" x14ac:dyDescent="0.2">
      <c r="A52" s="24" t="s">
        <v>109</v>
      </c>
      <c r="B52" s="24" t="str">
        <f t="shared" si="1"/>
        <v/>
      </c>
      <c r="C52" s="24" t="str">
        <f>IF(OR(TabellaCTE910[[#This Row],[LUN]]="X",TabellaCTE910[[#This Row],[MAR]]="X",TabellaCTE910[[#This Row],[MER]]="X",TabellaCTE910[[#This Row],[GIO]]="X",TabellaCTE910[[#This Row],[VEN]]="X",),"X","")</f>
        <v/>
      </c>
      <c r="D52" s="25" t="s">
        <v>3837</v>
      </c>
      <c r="E52" s="26" t="s">
        <v>3844</v>
      </c>
      <c r="F52" s="26">
        <v>4200</v>
      </c>
      <c r="G52" s="26" t="s">
        <v>3845</v>
      </c>
      <c r="H52" s="27"/>
      <c r="I52" s="27"/>
      <c r="J52" s="27"/>
      <c r="K52" s="27"/>
      <c r="L52" s="27"/>
      <c r="M52" s="25" t="s">
        <v>631</v>
      </c>
      <c r="N52" s="28"/>
      <c r="O52" s="29"/>
      <c r="P52" s="29"/>
      <c r="Q52" s="28" t="s">
        <v>3887</v>
      </c>
      <c r="R52" s="28"/>
      <c r="S52" s="28"/>
      <c r="T52"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2" s="81">
        <v>5400256592</v>
      </c>
      <c r="V52" s="32">
        <v>45957.424085648148</v>
      </c>
    </row>
    <row r="53" spans="1:22" s="23" customFormat="1" ht="30" hidden="1" x14ac:dyDescent="0.2">
      <c r="A53" s="24"/>
      <c r="B53" s="24" t="str">
        <f t="shared" si="1"/>
        <v>X</v>
      </c>
      <c r="C53" s="24" t="str">
        <f>IF(OR(TabellaCTE910[[#This Row],[LUN]]="X",TabellaCTE910[[#This Row],[MAR]]="X",TabellaCTE910[[#This Row],[MER]]="X",TabellaCTE910[[#This Row],[GIO]]="X",TabellaCTE910[[#This Row],[VEN]]="X",),"X","")</f>
        <v/>
      </c>
      <c r="D53" s="25" t="s">
        <v>3837</v>
      </c>
      <c r="E53" s="26" t="s">
        <v>3890</v>
      </c>
      <c r="F53" s="26">
        <v>4400</v>
      </c>
      <c r="G53" s="26" t="s">
        <v>3891</v>
      </c>
      <c r="H53" s="27"/>
      <c r="I53" s="27"/>
      <c r="J53" s="27"/>
      <c r="K53" s="27"/>
      <c r="L53" s="27"/>
      <c r="M53" s="25" t="s">
        <v>631</v>
      </c>
      <c r="N53" s="28"/>
      <c r="O53" s="29"/>
      <c r="P53" s="29"/>
      <c r="Q53" s="28"/>
      <c r="R53" s="28"/>
      <c r="S53" s="28"/>
      <c r="T53"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3" s="81">
        <v>5400263638</v>
      </c>
      <c r="V53" s="32">
        <v>45957.698368055557</v>
      </c>
    </row>
    <row r="54" spans="1:22" s="23" customFormat="1" ht="30" hidden="1" x14ac:dyDescent="0.2">
      <c r="A54" s="24" t="s">
        <v>109</v>
      </c>
      <c r="B54" s="24" t="str">
        <f t="shared" si="1"/>
        <v/>
      </c>
      <c r="C54" s="24" t="str">
        <f>IF(OR(TabellaCTE910[[#This Row],[LUN]]="X",TabellaCTE910[[#This Row],[MAR]]="X",TabellaCTE910[[#This Row],[MER]]="X",TabellaCTE910[[#This Row],[GIO]]="X",TabellaCTE910[[#This Row],[VEN]]="X",),"X","")</f>
        <v/>
      </c>
      <c r="D54" s="25" t="s">
        <v>3837</v>
      </c>
      <c r="E54" s="26" t="s">
        <v>3892</v>
      </c>
      <c r="F54" s="26">
        <v>4400</v>
      </c>
      <c r="G54" s="26" t="s">
        <v>3893</v>
      </c>
      <c r="H54" s="27"/>
      <c r="I54" s="27"/>
      <c r="J54" s="27"/>
      <c r="K54" s="27"/>
      <c r="L54" s="27"/>
      <c r="M54" s="25" t="s">
        <v>631</v>
      </c>
      <c r="N54" s="28"/>
      <c r="O54" s="29"/>
      <c r="P54" s="29"/>
      <c r="Q54" s="28" t="s">
        <v>3894</v>
      </c>
      <c r="R54" s="28">
        <v>45957</v>
      </c>
      <c r="S54" s="28" t="s">
        <v>56</v>
      </c>
      <c r="T54"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4" s="81">
        <v>5400263638</v>
      </c>
      <c r="V54" s="32">
        <v>45957.424016203702</v>
      </c>
    </row>
    <row r="55" spans="1:22" s="23" customFormat="1" ht="30" hidden="1" x14ac:dyDescent="0.2">
      <c r="A55" s="24" t="s">
        <v>109</v>
      </c>
      <c r="B55" s="24" t="str">
        <f t="shared" si="1"/>
        <v/>
      </c>
      <c r="C55" s="24" t="str">
        <f>IF(OR(TabellaCTE910[[#This Row],[LUN]]="X",TabellaCTE910[[#This Row],[MAR]]="X",TabellaCTE910[[#This Row],[MER]]="X",TabellaCTE910[[#This Row],[GIO]]="X",TabellaCTE910[[#This Row],[VEN]]="X",),"X","")</f>
        <v/>
      </c>
      <c r="D55" s="25" t="s">
        <v>3837</v>
      </c>
      <c r="E55" s="26" t="s">
        <v>3895</v>
      </c>
      <c r="F55" s="26">
        <v>4400</v>
      </c>
      <c r="G55" s="26" t="s">
        <v>3896</v>
      </c>
      <c r="H55" s="27"/>
      <c r="I55" s="27"/>
      <c r="J55" s="27"/>
      <c r="K55" s="27"/>
      <c r="L55" s="27"/>
      <c r="M55" s="25" t="s">
        <v>631</v>
      </c>
      <c r="N55" s="28"/>
      <c r="O55" s="29"/>
      <c r="P55" s="29"/>
      <c r="Q55" s="28"/>
      <c r="R55" s="28"/>
      <c r="S55" s="28"/>
      <c r="T55"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5" s="81">
        <v>5400263638</v>
      </c>
      <c r="V55" s="32">
        <v>45958.70689814815</v>
      </c>
    </row>
    <row r="56" spans="1:22" s="23" customFormat="1" ht="30" hidden="1" x14ac:dyDescent="0.2">
      <c r="A56" s="24" t="s">
        <v>109</v>
      </c>
      <c r="B56" s="24" t="str">
        <f t="shared" si="1"/>
        <v/>
      </c>
      <c r="C56" s="24" t="str">
        <f>IF(OR(TabellaCTE910[[#This Row],[LUN]]="X",TabellaCTE910[[#This Row],[MAR]]="X",TabellaCTE910[[#This Row],[MER]]="X",TabellaCTE910[[#This Row],[GIO]]="X",TabellaCTE910[[#This Row],[VEN]]="X",),"X","")</f>
        <v/>
      </c>
      <c r="D56" s="25" t="s">
        <v>3837</v>
      </c>
      <c r="E56" s="26" t="s">
        <v>3897</v>
      </c>
      <c r="F56" s="26">
        <v>4400</v>
      </c>
      <c r="G56" s="26" t="s">
        <v>3898</v>
      </c>
      <c r="H56" s="27"/>
      <c r="I56" s="27"/>
      <c r="J56" s="27"/>
      <c r="K56" s="27"/>
      <c r="L56" s="27"/>
      <c r="M56" s="25" t="s">
        <v>631</v>
      </c>
      <c r="N56" s="28"/>
      <c r="O56" s="29"/>
      <c r="P56" s="29"/>
      <c r="Q56" s="28"/>
      <c r="R56" s="28"/>
      <c r="S56" s="28"/>
      <c r="T56"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6" s="81">
        <v>5400263638</v>
      </c>
      <c r="V56" s="32">
        <v>45957.702928240738</v>
      </c>
    </row>
    <row r="57" spans="1:22" s="23" customFormat="1" ht="30" hidden="1" x14ac:dyDescent="0.2">
      <c r="A57" s="24"/>
      <c r="B57" s="24" t="str">
        <f t="shared" si="1"/>
        <v>X</v>
      </c>
      <c r="C57" s="24" t="str">
        <f>IF(OR(TabellaCTE910[[#This Row],[LUN]]="X",TabellaCTE910[[#This Row],[MAR]]="X",TabellaCTE910[[#This Row],[MER]]="X",TabellaCTE910[[#This Row],[GIO]]="X",TabellaCTE910[[#This Row],[VEN]]="X",),"X","")</f>
        <v/>
      </c>
      <c r="D57" s="25" t="s">
        <v>3837</v>
      </c>
      <c r="E57" s="26" t="s">
        <v>3899</v>
      </c>
      <c r="F57" s="26">
        <v>4300</v>
      </c>
      <c r="G57" s="26" t="s">
        <v>3900</v>
      </c>
      <c r="H57" s="27"/>
      <c r="I57" s="27"/>
      <c r="J57" s="27"/>
      <c r="K57" s="27"/>
      <c r="L57" s="27"/>
      <c r="M57" s="25" t="s">
        <v>631</v>
      </c>
      <c r="N57" s="28"/>
      <c r="O57" s="29"/>
      <c r="P57" s="29"/>
      <c r="Q57" s="28"/>
      <c r="R57" s="28"/>
      <c r="S57" s="28"/>
      <c r="T57"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7" s="81">
        <v>5400264762</v>
      </c>
      <c r="V57" s="32">
        <v>45960.642326388886</v>
      </c>
    </row>
    <row r="58" spans="1:22" s="23" customFormat="1" ht="30" hidden="1" x14ac:dyDescent="0.2">
      <c r="A58" s="24" t="s">
        <v>109</v>
      </c>
      <c r="B58" s="24" t="str">
        <f t="shared" si="1"/>
        <v/>
      </c>
      <c r="C58" s="24" t="str">
        <f>IF(OR(TabellaCTE910[[#This Row],[LUN]]="X",TabellaCTE910[[#This Row],[MAR]]="X",TabellaCTE910[[#This Row],[MER]]="X",TabellaCTE910[[#This Row],[GIO]]="X",TabellaCTE910[[#This Row],[VEN]]="X",),"X","")</f>
        <v/>
      </c>
      <c r="D58" s="25" t="s">
        <v>3837</v>
      </c>
      <c r="E58" s="26" t="s">
        <v>3901</v>
      </c>
      <c r="F58" s="26">
        <v>4400</v>
      </c>
      <c r="G58" s="26" t="s">
        <v>3902</v>
      </c>
      <c r="H58" s="27"/>
      <c r="I58" s="27"/>
      <c r="J58" s="27"/>
      <c r="K58" s="27"/>
      <c r="L58" s="27"/>
      <c r="M58" s="25" t="s">
        <v>631</v>
      </c>
      <c r="N58" s="28"/>
      <c r="O58" s="29"/>
      <c r="P58" s="29"/>
      <c r="Q58" s="28"/>
      <c r="R58" s="28"/>
      <c r="S58" s="28"/>
      <c r="T58"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8" s="81">
        <v>5400263638</v>
      </c>
      <c r="V58" s="32">
        <v>45961.565555555557</v>
      </c>
    </row>
    <row r="59" spans="1:22" s="23" customFormat="1" ht="30" hidden="1" x14ac:dyDescent="0.2">
      <c r="A59" s="24"/>
      <c r="B59" s="24" t="str">
        <f t="shared" si="1"/>
        <v>X</v>
      </c>
      <c r="C59" s="24" t="str">
        <f>IF(OR(TabellaCTE910[[#This Row],[LUN]]="X",TabellaCTE910[[#This Row],[MAR]]="X",TabellaCTE910[[#This Row],[MER]]="X",TabellaCTE910[[#This Row],[GIO]]="X",TabellaCTE910[[#This Row],[VEN]]="X",),"X","")</f>
        <v/>
      </c>
      <c r="D59" s="25" t="s">
        <v>3837</v>
      </c>
      <c r="E59" s="26" t="s">
        <v>3903</v>
      </c>
      <c r="F59" s="26">
        <v>4710</v>
      </c>
      <c r="G59" s="26" t="s">
        <v>3904</v>
      </c>
      <c r="H59" s="27"/>
      <c r="I59" s="27"/>
      <c r="J59" s="27"/>
      <c r="K59" s="27"/>
      <c r="L59" s="27"/>
      <c r="M59" s="25" t="s">
        <v>631</v>
      </c>
      <c r="N59" s="25"/>
      <c r="O59" s="25"/>
      <c r="P59" s="26"/>
      <c r="Q59" s="26"/>
      <c r="R59" s="28"/>
      <c r="S59" s="26"/>
      <c r="T59"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9" s="81" t="s">
        <v>3905</v>
      </c>
    </row>
    <row r="60" spans="1:22" s="23" customFormat="1" ht="30" hidden="1" x14ac:dyDescent="0.2">
      <c r="A60" s="24"/>
      <c r="B60" s="24" t="str">
        <f t="shared" si="1"/>
        <v>X</v>
      </c>
      <c r="C60" s="24" t="str">
        <f>IF(OR(TabellaCTE910[[#This Row],[LUN]]="X",TabellaCTE910[[#This Row],[MAR]]="X",TabellaCTE910[[#This Row],[MER]]="X",TabellaCTE910[[#This Row],[GIO]]="X",TabellaCTE910[[#This Row],[VEN]]="X",),"X","")</f>
        <v/>
      </c>
      <c r="D60" s="25" t="s">
        <v>3837</v>
      </c>
      <c r="E60" s="26" t="s">
        <v>3848</v>
      </c>
      <c r="F60" s="26">
        <v>4740</v>
      </c>
      <c r="G60" s="26" t="s">
        <v>3849</v>
      </c>
      <c r="H60" s="27"/>
      <c r="I60" s="27"/>
      <c r="J60" s="27"/>
      <c r="K60" s="27"/>
      <c r="L60" s="27"/>
      <c r="M60" s="25" t="s">
        <v>631</v>
      </c>
      <c r="N60" s="28"/>
      <c r="O60" s="29"/>
      <c r="P60" s="29"/>
      <c r="Q60" s="28" t="s">
        <v>3894</v>
      </c>
      <c r="R60" s="28">
        <v>45957</v>
      </c>
      <c r="S60" s="28" t="s">
        <v>56</v>
      </c>
      <c r="T60"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0" s="81">
        <v>5400263638</v>
      </c>
    </row>
    <row r="61" spans="1:22" s="23" customFormat="1" ht="30" hidden="1" x14ac:dyDescent="0.2">
      <c r="A61" s="24" t="s">
        <v>109</v>
      </c>
      <c r="B61" s="24" t="str">
        <f t="shared" si="1"/>
        <v/>
      </c>
      <c r="C61" s="24" t="str">
        <f>IF(OR(TabellaCTE910[[#This Row],[LUN]]="X",TabellaCTE910[[#This Row],[MAR]]="X",TabellaCTE910[[#This Row],[MER]]="X",TabellaCTE910[[#This Row],[GIO]]="X",TabellaCTE910[[#This Row],[VEN]]="X",),"X","")</f>
        <v/>
      </c>
      <c r="D61" s="25" t="s">
        <v>3837</v>
      </c>
      <c r="E61" s="26" t="s">
        <v>3846</v>
      </c>
      <c r="F61" s="26">
        <v>4200</v>
      </c>
      <c r="G61" s="26" t="s">
        <v>3847</v>
      </c>
      <c r="H61" s="27"/>
      <c r="I61" s="27"/>
      <c r="J61" s="27"/>
      <c r="K61" s="27"/>
      <c r="L61" s="27"/>
      <c r="M61" s="25" t="s">
        <v>631</v>
      </c>
      <c r="N61" s="28"/>
      <c r="O61" s="29"/>
      <c r="P61" s="29"/>
      <c r="Q61" s="28" t="s">
        <v>3884</v>
      </c>
      <c r="R61" s="28">
        <v>45960</v>
      </c>
      <c r="S61" s="28" t="s">
        <v>44</v>
      </c>
      <c r="T61"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1" s="81">
        <v>5400256592</v>
      </c>
    </row>
    <row r="62" spans="1:22" s="23" customFormat="1" ht="30" hidden="1" x14ac:dyDescent="0.2">
      <c r="A62" s="24"/>
      <c r="B62" s="24" t="str">
        <f t="shared" si="1"/>
        <v>X</v>
      </c>
      <c r="C62" s="24" t="str">
        <f>IF(OR(TabellaCTE910[[#This Row],[LUN]]="X",TabellaCTE910[[#This Row],[MAR]]="X",TabellaCTE910[[#This Row],[MER]]="X",TabellaCTE910[[#This Row],[GIO]]="X",TabellaCTE910[[#This Row],[VEN]]="X",),"X","")</f>
        <v/>
      </c>
      <c r="D62" s="25" t="s">
        <v>3837</v>
      </c>
      <c r="E62" s="26" t="s">
        <v>3850</v>
      </c>
      <c r="F62" s="26">
        <v>4200</v>
      </c>
      <c r="G62" s="26" t="s">
        <v>3851</v>
      </c>
      <c r="H62" s="27"/>
      <c r="I62" s="27"/>
      <c r="J62" s="27"/>
      <c r="K62" s="27"/>
      <c r="L62" s="27"/>
      <c r="M62" s="25" t="s">
        <v>631</v>
      </c>
      <c r="N62" s="28"/>
      <c r="O62" s="29"/>
      <c r="P62" s="29"/>
      <c r="Q62" s="28"/>
      <c r="R62" s="28"/>
      <c r="S62" s="28"/>
      <c r="T62"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2" s="81">
        <v>5400256592</v>
      </c>
    </row>
    <row r="63" spans="1:22" s="23" customFormat="1" ht="30" hidden="1" x14ac:dyDescent="0.2">
      <c r="A63" s="24"/>
      <c r="B63" s="24" t="str">
        <f t="shared" si="1"/>
        <v>X</v>
      </c>
      <c r="C63" s="24" t="str">
        <f>IF(OR(TabellaCTE910[[#This Row],[LUN]]="X",TabellaCTE910[[#This Row],[MAR]]="X",TabellaCTE910[[#This Row],[MER]]="X",TabellaCTE910[[#This Row],[GIO]]="X",TabellaCTE910[[#This Row],[VEN]]="X",),"X","")</f>
        <v/>
      </c>
      <c r="D63" s="25" t="s">
        <v>3837</v>
      </c>
      <c r="E63" s="26" t="s">
        <v>3860</v>
      </c>
      <c r="F63" s="26">
        <v>4200</v>
      </c>
      <c r="G63" s="26" t="s">
        <v>3861</v>
      </c>
      <c r="H63" s="27"/>
      <c r="I63" s="27"/>
      <c r="J63" s="27"/>
      <c r="K63" s="27"/>
      <c r="L63" s="27"/>
      <c r="M63" s="25" t="s">
        <v>631</v>
      </c>
      <c r="N63" s="28"/>
      <c r="O63" s="29"/>
      <c r="P63" s="29"/>
      <c r="Q63" s="28" t="s">
        <v>3884</v>
      </c>
      <c r="R63" s="28">
        <v>45961</v>
      </c>
      <c r="S63" s="28" t="s">
        <v>44</v>
      </c>
      <c r="T63"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3" s="81">
        <v>5400256592</v>
      </c>
    </row>
    <row r="64" spans="1:22" s="23" customFormat="1" ht="30" hidden="1" x14ac:dyDescent="0.2">
      <c r="A64" s="24"/>
      <c r="B64" s="24" t="str">
        <f t="shared" si="1"/>
        <v>X</v>
      </c>
      <c r="C64" s="24" t="str">
        <f>IF(OR(TabellaCTE910[[#This Row],[LUN]]="X",TabellaCTE910[[#This Row],[MAR]]="X",TabellaCTE910[[#This Row],[MER]]="X",TabellaCTE910[[#This Row],[GIO]]="X",TabellaCTE910[[#This Row],[VEN]]="X",),"X","")</f>
        <v/>
      </c>
      <c r="D64" s="25" t="s">
        <v>3837</v>
      </c>
      <c r="E64" s="26" t="s">
        <v>3906</v>
      </c>
      <c r="F64" s="26">
        <v>4200</v>
      </c>
      <c r="G64" s="26" t="s">
        <v>3907</v>
      </c>
      <c r="H64" s="27"/>
      <c r="I64" s="27"/>
      <c r="J64" s="27"/>
      <c r="K64" s="27"/>
      <c r="L64" s="27"/>
      <c r="M64" s="25" t="s">
        <v>631</v>
      </c>
      <c r="N64" s="25"/>
      <c r="O64" s="25"/>
      <c r="P64" s="26"/>
      <c r="Q64" s="26"/>
      <c r="R64" s="28"/>
      <c r="S64" s="26"/>
      <c r="T64"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4" s="81">
        <v>5400256592</v>
      </c>
    </row>
    <row r="65" spans="1:22" s="23" customFormat="1" ht="30" hidden="1" x14ac:dyDescent="0.2">
      <c r="A65" s="24"/>
      <c r="B65" s="24" t="str">
        <f t="shared" si="1"/>
        <v>X</v>
      </c>
      <c r="C65" s="24" t="str">
        <f>IF(OR(TabellaCTE910[[#This Row],[LUN]]="X",TabellaCTE910[[#This Row],[MAR]]="X",TabellaCTE910[[#This Row],[MER]]="X",TabellaCTE910[[#This Row],[GIO]]="X",TabellaCTE910[[#This Row],[VEN]]="X",),"X","")</f>
        <v/>
      </c>
      <c r="D65" s="25" t="s">
        <v>3837</v>
      </c>
      <c r="E65" s="26" t="s">
        <v>3908</v>
      </c>
      <c r="F65" s="26">
        <v>4400</v>
      </c>
      <c r="G65" s="26" t="s">
        <v>3909</v>
      </c>
      <c r="H65" s="27"/>
      <c r="I65" s="27"/>
      <c r="J65" s="27"/>
      <c r="K65" s="27"/>
      <c r="L65" s="27"/>
      <c r="M65" s="25" t="s">
        <v>631</v>
      </c>
      <c r="N65" s="25"/>
      <c r="O65" s="25"/>
      <c r="P65" s="26"/>
      <c r="Q65" s="26"/>
      <c r="R65" s="28"/>
      <c r="S65" s="26"/>
      <c r="T65"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5" s="81">
        <v>5400263638</v>
      </c>
      <c r="V65" s="32">
        <v>45957.698807870373</v>
      </c>
    </row>
    <row r="66" spans="1:22" s="23" customFormat="1" ht="30" hidden="1" x14ac:dyDescent="0.2">
      <c r="A66" s="24"/>
      <c r="B66" s="24" t="str">
        <f t="shared" si="1"/>
        <v>X</v>
      </c>
      <c r="C66" s="24" t="str">
        <f>IF(OR(TabellaCTE910[[#This Row],[LUN]]="X",TabellaCTE910[[#This Row],[MAR]]="X",TabellaCTE910[[#This Row],[MER]]="X",TabellaCTE910[[#This Row],[GIO]]="X",TabellaCTE910[[#This Row],[VEN]]="X",),"X","")</f>
        <v/>
      </c>
      <c r="D66" s="25" t="s">
        <v>3837</v>
      </c>
      <c r="E66" s="26" t="s">
        <v>3910</v>
      </c>
      <c r="F66" s="26">
        <v>4400</v>
      </c>
      <c r="G66" s="26" t="s">
        <v>3911</v>
      </c>
      <c r="H66" s="27"/>
      <c r="I66" s="27"/>
      <c r="J66" s="27"/>
      <c r="K66" s="27"/>
      <c r="L66" s="27"/>
      <c r="M66" s="25" t="s">
        <v>4506</v>
      </c>
      <c r="N66" s="25"/>
      <c r="O66" s="25"/>
      <c r="P66" s="26"/>
      <c r="Q66" s="26"/>
      <c r="R66" s="28"/>
      <c r="S66" s="26"/>
      <c r="T66"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6" s="54">
        <v>5400263638</v>
      </c>
    </row>
    <row r="67" spans="1:22" s="23" customFormat="1" ht="30" hidden="1" x14ac:dyDescent="0.2">
      <c r="A67" s="24"/>
      <c r="B67" s="24" t="str">
        <f t="shared" si="1"/>
        <v>X</v>
      </c>
      <c r="C67" s="24" t="str">
        <f>IF(OR(TabellaCTE910[[#This Row],[LUN]]="X",TabellaCTE910[[#This Row],[MAR]]="X",TabellaCTE910[[#This Row],[MER]]="X",TabellaCTE910[[#This Row],[GIO]]="X",TabellaCTE910[[#This Row],[VEN]]="X",),"X","")</f>
        <v/>
      </c>
      <c r="D67" s="25" t="s">
        <v>3837</v>
      </c>
      <c r="E67" s="26" t="s">
        <v>3912</v>
      </c>
      <c r="F67" s="26">
        <v>4400</v>
      </c>
      <c r="G67" s="26" t="s">
        <v>3913</v>
      </c>
      <c r="H67" s="27"/>
      <c r="I67" s="27"/>
      <c r="J67" s="27"/>
      <c r="K67" s="27"/>
      <c r="L67" s="27"/>
      <c r="M67" s="25" t="s">
        <v>4506</v>
      </c>
      <c r="N67" s="25"/>
      <c r="O67" s="25"/>
      <c r="P67" s="26"/>
      <c r="Q67" s="26"/>
      <c r="R67" s="28"/>
      <c r="S67" s="26"/>
      <c r="T67"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7" s="54">
        <v>5400263638</v>
      </c>
    </row>
    <row r="68" spans="1:22" s="23" customFormat="1" ht="30" hidden="1" x14ac:dyDescent="0.2">
      <c r="A68" s="24"/>
      <c r="B68" s="24" t="str">
        <f t="shared" si="1"/>
        <v>X</v>
      </c>
      <c r="C68" s="24" t="str">
        <f>IF(OR(TabellaCTE910[[#This Row],[LUN]]="X",TabellaCTE910[[#This Row],[MAR]]="X",TabellaCTE910[[#This Row],[MER]]="X",TabellaCTE910[[#This Row],[GIO]]="X",TabellaCTE910[[#This Row],[VEN]]="X",),"X","")</f>
        <v/>
      </c>
      <c r="D68" s="25" t="s">
        <v>3837</v>
      </c>
      <c r="E68" s="26" t="s">
        <v>3914</v>
      </c>
      <c r="F68" s="26">
        <v>4300</v>
      </c>
      <c r="G68" s="26" t="s">
        <v>3915</v>
      </c>
      <c r="H68" s="27"/>
      <c r="I68" s="27"/>
      <c r="J68" s="27"/>
      <c r="K68" s="27"/>
      <c r="L68" s="27"/>
      <c r="M68" s="25" t="s">
        <v>4506</v>
      </c>
      <c r="N68" s="25"/>
      <c r="O68" s="25"/>
      <c r="P68" s="26"/>
      <c r="Q68" s="26"/>
      <c r="R68" s="28"/>
      <c r="S68" s="26"/>
      <c r="T68"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8" s="54">
        <v>5400264762</v>
      </c>
    </row>
    <row r="69" spans="1:22" s="23" customFormat="1" ht="30" hidden="1" x14ac:dyDescent="0.2">
      <c r="A69" s="24"/>
      <c r="B69" s="24" t="str">
        <f t="shared" si="1"/>
        <v>X</v>
      </c>
      <c r="C69" s="24" t="str">
        <f>IF(OR(TabellaCTE910[[#This Row],[LUN]]="X",TabellaCTE910[[#This Row],[MAR]]="X",TabellaCTE910[[#This Row],[MER]]="X",TabellaCTE910[[#This Row],[GIO]]="X",TabellaCTE910[[#This Row],[VEN]]="X",),"X","")</f>
        <v/>
      </c>
      <c r="D69" s="25" t="s">
        <v>3837</v>
      </c>
      <c r="E69" s="26" t="s">
        <v>3916</v>
      </c>
      <c r="F69" s="26">
        <v>4400</v>
      </c>
      <c r="G69" s="26" t="s">
        <v>3917</v>
      </c>
      <c r="H69" s="27"/>
      <c r="I69" s="27"/>
      <c r="J69" s="27"/>
      <c r="K69" s="27"/>
      <c r="L69" s="27"/>
      <c r="M69" s="25" t="s">
        <v>4506</v>
      </c>
      <c r="N69" s="25"/>
      <c r="O69" s="25"/>
      <c r="P69" s="26"/>
      <c r="Q69" s="26"/>
      <c r="R69" s="28"/>
      <c r="S69" s="26"/>
      <c r="T69"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9" s="54">
        <v>4600002308</v>
      </c>
    </row>
    <row r="70" spans="1:22" s="23" customFormat="1" ht="30" hidden="1" x14ac:dyDescent="0.2">
      <c r="A70" s="24" t="s">
        <v>109</v>
      </c>
      <c r="B70" s="24" t="str">
        <f t="shared" si="1"/>
        <v/>
      </c>
      <c r="C70" s="24" t="str">
        <f>IF(OR(TabellaCTE910[[#This Row],[LUN]]="X",TabellaCTE910[[#This Row],[MAR]]="X",TabellaCTE910[[#This Row],[MER]]="X",TabellaCTE910[[#This Row],[GIO]]="X",TabellaCTE910[[#This Row],[VEN]]="X",),"X","")</f>
        <v/>
      </c>
      <c r="D70" s="25" t="s">
        <v>3837</v>
      </c>
      <c r="E70" s="26" t="s">
        <v>3910</v>
      </c>
      <c r="F70" s="26">
        <v>4400</v>
      </c>
      <c r="G70" s="26" t="s">
        <v>3911</v>
      </c>
      <c r="H70" s="27"/>
      <c r="I70" s="27"/>
      <c r="J70" s="27"/>
      <c r="K70" s="27"/>
      <c r="L70" s="27"/>
      <c r="M70" s="25" t="s">
        <v>4506</v>
      </c>
      <c r="N70" s="28"/>
      <c r="O70" s="29"/>
      <c r="P70" s="29"/>
      <c r="Q70" s="28" t="s">
        <v>3887</v>
      </c>
      <c r="R70" s="28"/>
      <c r="S70" s="28"/>
      <c r="T70"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70" s="54">
        <v>5400263638</v>
      </c>
    </row>
    <row r="71" spans="1:22" s="23" customFormat="1" ht="30" hidden="1" x14ac:dyDescent="0.2">
      <c r="A71" s="24"/>
      <c r="B71" s="24"/>
      <c r="C71" s="24" t="str">
        <f>IF(OR(TabellaCTE910[[#This Row],[LUN]]="X",TabellaCTE910[[#This Row],[MAR]]="X",TabellaCTE910[[#This Row],[MER]]="X",TabellaCTE910[[#This Row],[GIO]]="X",TabellaCTE910[[#This Row],[VEN]]="X",),"X","")</f>
        <v/>
      </c>
      <c r="D71" s="25" t="s">
        <v>3918</v>
      </c>
      <c r="E71" s="26" t="s">
        <v>3919</v>
      </c>
      <c r="F71" s="26">
        <v>4400</v>
      </c>
      <c r="G71" s="26" t="s">
        <v>3920</v>
      </c>
      <c r="H71" s="27"/>
      <c r="I71" s="27"/>
      <c r="J71" s="27"/>
      <c r="K71" s="27"/>
      <c r="L71" s="27"/>
      <c r="M71" s="25" t="s">
        <v>4506</v>
      </c>
      <c r="N71" s="25"/>
      <c r="O71" s="25"/>
      <c r="P71" s="26"/>
      <c r="Q71" s="26"/>
      <c r="R71" s="28"/>
      <c r="S71" s="26"/>
      <c r="T71"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71" s="54"/>
      <c r="V71" s="32">
        <v>45957.699074074073</v>
      </c>
    </row>
    <row r="72" spans="1:22" s="23" customFormat="1" ht="30" hidden="1" x14ac:dyDescent="0.2">
      <c r="A72" s="24"/>
      <c r="B72" s="24" t="str">
        <f>IF(OR(A72="x",A72="X"),"",IF(ISBLANK(A72),"X",""))</f>
        <v>X</v>
      </c>
      <c r="C72" s="24" t="str">
        <f>IF(OR(TabellaCTE910[[#This Row],[LUN]]="X",TabellaCTE910[[#This Row],[MAR]]="X",TabellaCTE910[[#This Row],[MER]]="X",TabellaCTE910[[#This Row],[GIO]]="X",TabellaCTE910[[#This Row],[VEN]]="X",),"X","")</f>
        <v/>
      </c>
      <c r="D72" s="25" t="s">
        <v>3837</v>
      </c>
      <c r="E72" s="26" t="s">
        <v>3914</v>
      </c>
      <c r="F72" s="26">
        <v>4300</v>
      </c>
      <c r="G72" s="26" t="s">
        <v>3915</v>
      </c>
      <c r="H72" s="27"/>
      <c r="I72" s="27"/>
      <c r="J72" s="27"/>
      <c r="K72" s="27"/>
      <c r="L72" s="27"/>
      <c r="M72" s="25"/>
      <c r="N72" s="25"/>
      <c r="O72" s="25"/>
      <c r="P72" s="26"/>
      <c r="Q72" s="26"/>
      <c r="R72" s="28"/>
      <c r="S72" s="26"/>
      <c r="T72"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72" s="54">
        <v>5400264762</v>
      </c>
      <c r="V72" s="32">
        <v>45957.69908564815</v>
      </c>
    </row>
    <row r="73" spans="1:22" s="23" customFormat="1" ht="30" hidden="1" x14ac:dyDescent="0.2">
      <c r="A73" s="24"/>
      <c r="B73" s="24" t="str">
        <f>IF(OR(A73="x",A73="X"),"",IF(ISBLANK(A73),"X",""))</f>
        <v>X</v>
      </c>
      <c r="C73" s="24" t="str">
        <f>IF(OR(TabellaCTE910[[#This Row],[LUN]]="X",TabellaCTE910[[#This Row],[MAR]]="X",TabellaCTE910[[#This Row],[MER]]="X",TabellaCTE910[[#This Row],[GIO]]="X",TabellaCTE910[[#This Row],[VEN]]="X",),"X","")</f>
        <v/>
      </c>
      <c r="D73" s="25" t="s">
        <v>3837</v>
      </c>
      <c r="E73" s="26" t="s">
        <v>3916</v>
      </c>
      <c r="F73" s="26">
        <v>4400</v>
      </c>
      <c r="G73" s="26" t="s">
        <v>3917</v>
      </c>
      <c r="H73" s="27"/>
      <c r="I73" s="27"/>
      <c r="J73" s="27"/>
      <c r="K73" s="27"/>
      <c r="L73" s="27"/>
      <c r="M73" s="25"/>
      <c r="N73" s="28"/>
      <c r="O73" s="29"/>
      <c r="P73" s="29"/>
      <c r="Q73" s="28"/>
      <c r="R73" s="28"/>
      <c r="S73" s="28"/>
      <c r="T73"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73" s="54">
        <v>4600002308</v>
      </c>
      <c r="V73" s="32">
        <v>45961.569166666668</v>
      </c>
    </row>
    <row r="74" spans="1:22" s="23" customFormat="1" ht="30" hidden="1" x14ac:dyDescent="0.2">
      <c r="A74" s="24" t="s">
        <v>109</v>
      </c>
      <c r="B74" s="24" t="str">
        <f>IF(OR(A74="x",A74="X"),"",IF(ISBLANK(A74),"X",""))</f>
        <v/>
      </c>
      <c r="C74" s="24" t="str">
        <f>IF(OR(TabellaCTE910[[#This Row],[LUN]]="X",TabellaCTE910[[#This Row],[MAR]]="X",TabellaCTE910[[#This Row],[MER]]="X",TabellaCTE910[[#This Row],[GIO]]="X",TabellaCTE910[[#This Row],[VEN]]="X",),"X","")</f>
        <v/>
      </c>
      <c r="D74" s="25" t="s">
        <v>3837</v>
      </c>
      <c r="E74" s="26" t="s">
        <v>3912</v>
      </c>
      <c r="F74" s="26">
        <v>4400</v>
      </c>
      <c r="G74" s="26" t="s">
        <v>3913</v>
      </c>
      <c r="H74" s="27"/>
      <c r="I74" s="27"/>
      <c r="J74" s="27"/>
      <c r="K74" s="27"/>
      <c r="L74" s="27"/>
      <c r="M74" s="25"/>
      <c r="N74" s="28"/>
      <c r="O74" s="29"/>
      <c r="P74" s="29"/>
      <c r="Q74" s="28" t="s">
        <v>3887</v>
      </c>
      <c r="R74" s="28"/>
      <c r="S74" s="28"/>
      <c r="T74" s="106"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74" s="54">
        <v>5400263638</v>
      </c>
      <c r="V74" s="32">
        <v>45961.569166666668</v>
      </c>
    </row>
    <row r="76" spans="1:22" x14ac:dyDescent="0.25">
      <c r="D76" s="3"/>
    </row>
  </sheetData>
  <mergeCells count="2">
    <mergeCell ref="A1:D1"/>
    <mergeCell ref="N2:P2"/>
  </mergeCells>
  <conditionalFormatting sqref="E74:G74 N74:Q74">
    <cfRule type="expression" dxfId="1051" priority="1009">
      <formula>SEARCH("IN CORSO",$M74)&gt;0</formula>
    </cfRule>
    <cfRule type="expression" dxfId="1050" priority="1010">
      <formula>SEARCH("CHIUSO",$M74)&gt;0</formula>
    </cfRule>
    <cfRule type="expression" dxfId="1049" priority="1011">
      <formula>SEARCH("EMESSO",$M74)&gt;0</formula>
    </cfRule>
    <cfRule type="expression" dxfId="1048" priority="1012">
      <formula>SEARCH("RICHIESTO",$M74)&gt;0</formula>
    </cfRule>
    <cfRule type="expression" dxfId="1047" priority="1013">
      <formula>SEARCH("DA CHIUDERE",$M74)&gt;0</formula>
    </cfRule>
    <cfRule type="expression" dxfId="1046" priority="1014">
      <formula>SEARCH("INTERROTTO",$M74)&gt;0</formula>
    </cfRule>
  </conditionalFormatting>
  <conditionalFormatting sqref="R74:S74">
    <cfRule type="expression" dxfId="1045" priority="1003">
      <formula>SEARCH("IN CORSO",$M74)&gt;0</formula>
    </cfRule>
    <cfRule type="expression" dxfId="1044" priority="1004">
      <formula>SEARCH("CHIUSO",$M74)&gt;0</formula>
    </cfRule>
    <cfRule type="expression" dxfId="1043" priority="1005">
      <formula>SEARCH("EMESSO",$M74)&gt;0</formula>
    </cfRule>
    <cfRule type="expression" dxfId="1042" priority="1006">
      <formula>SEARCH("RICHIESTO",$M74)&gt;0</formula>
    </cfRule>
    <cfRule type="expression" dxfId="1041" priority="1007">
      <formula>SEARCH("DA CHIUDERE",$M74)&gt;0</formula>
    </cfRule>
    <cfRule type="expression" dxfId="1040" priority="1008">
      <formula>SEARCH("INTERROTTO",$M74)&gt;0</formula>
    </cfRule>
  </conditionalFormatting>
  <conditionalFormatting sqref="E73:G73 N73:Q73">
    <cfRule type="expression" dxfId="1039" priority="991">
      <formula>SEARCH("IN CORSO",$M73)&gt;0</formula>
    </cfRule>
    <cfRule type="expression" dxfId="1038" priority="992">
      <formula>SEARCH("CHIUSO",$M73)&gt;0</formula>
    </cfRule>
    <cfRule type="expression" dxfId="1037" priority="993">
      <formula>SEARCH("EMESSO",$M73)&gt;0</formula>
    </cfRule>
    <cfRule type="expression" dxfId="1036" priority="994">
      <formula>SEARCH("RICHIESTO",$M73)&gt;0</formula>
    </cfRule>
    <cfRule type="expression" dxfId="1035" priority="995">
      <formula>SEARCH("DA CHIUDERE",$M73)&gt;0</formula>
    </cfRule>
    <cfRule type="expression" dxfId="1034" priority="996">
      <formula>SEARCH("INTERROTTO",$M73)&gt;0</formula>
    </cfRule>
  </conditionalFormatting>
  <conditionalFormatting sqref="R73:S73">
    <cfRule type="expression" dxfId="1033" priority="985">
      <formula>SEARCH("IN CORSO",$M73)&gt;0</formula>
    </cfRule>
    <cfRule type="expression" dxfId="1032" priority="986">
      <formula>SEARCH("CHIUSO",$M73)&gt;0</formula>
    </cfRule>
    <cfRule type="expression" dxfId="1031" priority="987">
      <formula>SEARCH("EMESSO",$M73)&gt;0</formula>
    </cfRule>
    <cfRule type="expression" dxfId="1030" priority="988">
      <formula>SEARCH("RICHIESTO",$M73)&gt;0</formula>
    </cfRule>
    <cfRule type="expression" dxfId="1029" priority="989">
      <formula>SEARCH("DA CHIUDERE",$M73)&gt;0</formula>
    </cfRule>
    <cfRule type="expression" dxfId="1028" priority="990">
      <formula>SEARCH("INTERROTTO",$M73)&gt;0</formula>
    </cfRule>
  </conditionalFormatting>
  <conditionalFormatting sqref="E72:G72 N72:Q72">
    <cfRule type="expression" dxfId="1027" priority="979">
      <formula>SEARCH("IN CORSO",$M72)&gt;0</formula>
    </cfRule>
    <cfRule type="expression" dxfId="1026" priority="980">
      <formula>SEARCH("CHIUSO",$M72)&gt;0</formula>
    </cfRule>
    <cfRule type="expression" dxfId="1025" priority="981">
      <formula>SEARCH("EMESSO",$M72)&gt;0</formula>
    </cfRule>
    <cfRule type="expression" dxfId="1024" priority="982">
      <formula>SEARCH("RICHIESTO",$M72)&gt;0</formula>
    </cfRule>
    <cfRule type="expression" dxfId="1023" priority="983">
      <formula>SEARCH("DA CHIUDERE",$M72)&gt;0</formula>
    </cfRule>
    <cfRule type="expression" dxfId="1022" priority="984">
      <formula>SEARCH("INTERROTTO",$M72)&gt;0</formula>
    </cfRule>
  </conditionalFormatting>
  <conditionalFormatting sqref="R72:S72">
    <cfRule type="expression" dxfId="1021" priority="973">
      <formula>SEARCH("IN CORSO",$M72)&gt;0</formula>
    </cfRule>
    <cfRule type="expression" dxfId="1020" priority="974">
      <formula>SEARCH("CHIUSO",$M72)&gt;0</formula>
    </cfRule>
    <cfRule type="expression" dxfId="1019" priority="975">
      <formula>SEARCH("EMESSO",$M72)&gt;0</formula>
    </cfRule>
    <cfRule type="expression" dxfId="1018" priority="976">
      <formula>SEARCH("RICHIESTO",$M72)&gt;0</formula>
    </cfRule>
    <cfRule type="expression" dxfId="1017" priority="977">
      <formula>SEARCH("DA CHIUDERE",$M72)&gt;0</formula>
    </cfRule>
    <cfRule type="expression" dxfId="1016" priority="978">
      <formula>SEARCH("INTERROTTO",$M72)&gt;0</formula>
    </cfRule>
  </conditionalFormatting>
  <conditionalFormatting sqref="E71:G71 N71:Q71">
    <cfRule type="expression" dxfId="1015" priority="967">
      <formula>SEARCH("IN CORSO",$M71)&gt;0</formula>
    </cfRule>
    <cfRule type="expression" dxfId="1014" priority="968">
      <formula>SEARCH("CHIUSO",$M71)&gt;0</formula>
    </cfRule>
    <cfRule type="expression" dxfId="1013" priority="969">
      <formula>SEARCH("EMESSO",$M71)&gt;0</formula>
    </cfRule>
    <cfRule type="expression" dxfId="1012" priority="970">
      <formula>SEARCH("RICHIESTO",$M71)&gt;0</formula>
    </cfRule>
    <cfRule type="expression" dxfId="1011" priority="971">
      <formula>SEARCH("DA CHIUDERE",$M71)&gt;0</formula>
    </cfRule>
    <cfRule type="expression" dxfId="1010" priority="972">
      <formula>SEARCH("INTERROTTO",$M71)&gt;0</formula>
    </cfRule>
  </conditionalFormatting>
  <conditionalFormatting sqref="R71:S71">
    <cfRule type="expression" dxfId="1009" priority="961">
      <formula>SEARCH("IN CORSO",$M71)&gt;0</formula>
    </cfRule>
    <cfRule type="expression" dxfId="1008" priority="962">
      <formula>SEARCH("CHIUSO",$M71)&gt;0</formula>
    </cfRule>
    <cfRule type="expression" dxfId="1007" priority="963">
      <formula>SEARCH("EMESSO",$M71)&gt;0</formula>
    </cfRule>
    <cfRule type="expression" dxfId="1006" priority="964">
      <formula>SEARCH("RICHIESTO",$M71)&gt;0</formula>
    </cfRule>
    <cfRule type="expression" dxfId="1005" priority="965">
      <formula>SEARCH("DA CHIUDERE",$M71)&gt;0</formula>
    </cfRule>
    <cfRule type="expression" dxfId="1004" priority="966">
      <formula>SEARCH("INTERROTTO",$M71)&gt;0</formula>
    </cfRule>
  </conditionalFormatting>
  <conditionalFormatting sqref="E70:G70 N70:Q70">
    <cfRule type="expression" dxfId="1003" priority="949">
      <formula>SEARCH("IN CORSO",$M70)&gt;0</formula>
    </cfRule>
    <cfRule type="expression" dxfId="1002" priority="950">
      <formula>SEARCH("CHIUSO",$M70)&gt;0</formula>
    </cfRule>
    <cfRule type="expression" dxfId="1001" priority="951">
      <formula>SEARCH("EMESSO",$M70)&gt;0</formula>
    </cfRule>
    <cfRule type="expression" dxfId="1000" priority="952">
      <formula>SEARCH("RICHIESTO",$M70)&gt;0</formula>
    </cfRule>
    <cfRule type="expression" dxfId="999" priority="953">
      <formula>SEARCH("DA CHIUDERE",$M70)&gt;0</formula>
    </cfRule>
    <cfRule type="expression" dxfId="998" priority="954">
      <formula>SEARCH("INTERROTTO",$M70)&gt;0</formula>
    </cfRule>
  </conditionalFormatting>
  <conditionalFormatting sqref="R70:S70">
    <cfRule type="expression" dxfId="997" priority="943">
      <formula>SEARCH("IN CORSO",$M70)&gt;0</formula>
    </cfRule>
    <cfRule type="expression" dxfId="996" priority="944">
      <formula>SEARCH("CHIUSO",$M70)&gt;0</formula>
    </cfRule>
    <cfRule type="expression" dxfId="995" priority="945">
      <formula>SEARCH("EMESSO",$M70)&gt;0</formula>
    </cfRule>
    <cfRule type="expression" dxfId="994" priority="946">
      <formula>SEARCH("RICHIESTO",$M70)&gt;0</formula>
    </cfRule>
    <cfRule type="expression" dxfId="993" priority="947">
      <formula>SEARCH("DA CHIUDERE",$M70)&gt;0</formula>
    </cfRule>
    <cfRule type="expression" dxfId="992" priority="948">
      <formula>SEARCH("INTERROTTO",$M70)&gt;0</formula>
    </cfRule>
  </conditionalFormatting>
  <conditionalFormatting sqref="E69:G69 N69:Q69">
    <cfRule type="expression" dxfId="991" priority="931">
      <formula>SEARCH("IN CORSO",$M69)&gt;0</formula>
    </cfRule>
    <cfRule type="expression" dxfId="990" priority="932">
      <formula>SEARCH("CHIUSO",$M69)&gt;0</formula>
    </cfRule>
    <cfRule type="expression" dxfId="989" priority="933">
      <formula>SEARCH("EMESSO",$M69)&gt;0</formula>
    </cfRule>
    <cfRule type="expression" dxfId="988" priority="934">
      <formula>SEARCH("RICHIESTO",$M69)&gt;0</formula>
    </cfRule>
    <cfRule type="expression" dxfId="987" priority="935">
      <formula>SEARCH("DA CHIUDERE",$M69)&gt;0</formula>
    </cfRule>
    <cfRule type="expression" dxfId="986" priority="936">
      <formula>SEARCH("INTERROTTO",$M69)&gt;0</formula>
    </cfRule>
  </conditionalFormatting>
  <conditionalFormatting sqref="R69:S69">
    <cfRule type="expression" dxfId="985" priority="925">
      <formula>SEARCH("IN CORSO",$M69)&gt;0</formula>
    </cfRule>
    <cfRule type="expression" dxfId="984" priority="926">
      <formula>SEARCH("CHIUSO",$M69)&gt;0</formula>
    </cfRule>
    <cfRule type="expression" dxfId="983" priority="927">
      <formula>SEARCH("EMESSO",$M69)&gt;0</formula>
    </cfRule>
    <cfRule type="expression" dxfId="982" priority="928">
      <formula>SEARCH("RICHIESTO",$M69)&gt;0</formula>
    </cfRule>
    <cfRule type="expression" dxfId="981" priority="929">
      <formula>SEARCH("DA CHIUDERE",$M69)&gt;0</formula>
    </cfRule>
    <cfRule type="expression" dxfId="980" priority="930">
      <formula>SEARCH("INTERROTTO",$M69)&gt;0</formula>
    </cfRule>
  </conditionalFormatting>
  <conditionalFormatting sqref="E68:G68 N68:Q68">
    <cfRule type="expression" dxfId="979" priority="913">
      <formula>SEARCH("IN CORSO",$M68)&gt;0</formula>
    </cfRule>
    <cfRule type="expression" dxfId="978" priority="914">
      <formula>SEARCH("CHIUSO",$M68)&gt;0</formula>
    </cfRule>
    <cfRule type="expression" dxfId="977" priority="915">
      <formula>SEARCH("EMESSO",$M68)&gt;0</formula>
    </cfRule>
    <cfRule type="expression" dxfId="976" priority="916">
      <formula>SEARCH("RICHIESTO",$M68)&gt;0</formula>
    </cfRule>
    <cfRule type="expression" dxfId="975" priority="917">
      <formula>SEARCH("DA CHIUDERE",$M68)&gt;0</formula>
    </cfRule>
    <cfRule type="expression" dxfId="974" priority="918">
      <formula>SEARCH("INTERROTTO",$M68)&gt;0</formula>
    </cfRule>
  </conditionalFormatting>
  <conditionalFormatting sqref="R68:S68">
    <cfRule type="expression" dxfId="973" priority="907">
      <formula>SEARCH("IN CORSO",$M68)&gt;0</formula>
    </cfRule>
    <cfRule type="expression" dxfId="972" priority="908">
      <formula>SEARCH("CHIUSO",$M68)&gt;0</formula>
    </cfRule>
    <cfRule type="expression" dxfId="971" priority="909">
      <formula>SEARCH("EMESSO",$M68)&gt;0</formula>
    </cfRule>
    <cfRule type="expression" dxfId="970" priority="910">
      <formula>SEARCH("RICHIESTO",$M68)&gt;0</formula>
    </cfRule>
    <cfRule type="expression" dxfId="969" priority="911">
      <formula>SEARCH("DA CHIUDERE",$M68)&gt;0</formula>
    </cfRule>
    <cfRule type="expression" dxfId="968" priority="912">
      <formula>SEARCH("INTERROTTO",$M68)&gt;0</formula>
    </cfRule>
  </conditionalFormatting>
  <conditionalFormatting sqref="E67:G67 N67:P67">
    <cfRule type="expression" dxfId="967" priority="901">
      <formula>SEARCH("IN CORSO",$M67)&gt;0</formula>
    </cfRule>
    <cfRule type="expression" dxfId="966" priority="902">
      <formula>SEARCH("CHIUSO",$M67)&gt;0</formula>
    </cfRule>
    <cfRule type="expression" dxfId="965" priority="903">
      <formula>SEARCH("EMESSO",$M67)&gt;0</formula>
    </cfRule>
    <cfRule type="expression" dxfId="964" priority="904">
      <formula>SEARCH("RICHIESTO",$M67)&gt;0</formula>
    </cfRule>
    <cfRule type="expression" dxfId="963" priority="905">
      <formula>SEARCH("DA CHIUDERE",$M67)&gt;0</formula>
    </cfRule>
    <cfRule type="expression" dxfId="962" priority="906">
      <formula>SEARCH("INTERROTTO",$M67)&gt;0</formula>
    </cfRule>
  </conditionalFormatting>
  <conditionalFormatting sqref="M66">
    <cfRule type="expression" dxfId="961" priority="895">
      <formula>SEARCH("IN CORSO",$M66)&gt;0</formula>
    </cfRule>
    <cfRule type="expression" dxfId="960" priority="896">
      <formula>SEARCH("CHIUSO",$M66)&gt;0</formula>
    </cfRule>
    <cfRule type="expression" dxfId="959" priority="897">
      <formula>SEARCH("EMESSO",$M66)&gt;0</formula>
    </cfRule>
    <cfRule type="expression" dxfId="958" priority="898">
      <formula>SEARCH("RICHIESTO",$M66)&gt;0</formula>
    </cfRule>
    <cfRule type="expression" dxfId="957" priority="899">
      <formula>SEARCH("DA CHIUDERE",$M66)&gt;0</formula>
    </cfRule>
    <cfRule type="expression" dxfId="956" priority="900">
      <formula>SEARCH("INTERROTTO",$M66)&gt;0</formula>
    </cfRule>
  </conditionalFormatting>
  <conditionalFormatting sqref="E66:G66 N66:P66">
    <cfRule type="expression" dxfId="955" priority="889">
      <formula>SEARCH("IN CORSO",$M66)&gt;0</formula>
    </cfRule>
    <cfRule type="expression" dxfId="954" priority="890">
      <formula>SEARCH("CHIUSO",$M66)&gt;0</formula>
    </cfRule>
    <cfRule type="expression" dxfId="953" priority="891">
      <formula>SEARCH("EMESSO",$M66)&gt;0</formula>
    </cfRule>
    <cfRule type="expression" dxfId="952" priority="892">
      <formula>SEARCH("RICHIESTO",$M66)&gt;0</formula>
    </cfRule>
    <cfRule type="expression" dxfId="951" priority="893">
      <formula>SEARCH("DA CHIUDERE",$M66)&gt;0</formula>
    </cfRule>
    <cfRule type="expression" dxfId="950" priority="894">
      <formula>SEARCH("INTERROTTO",$M66)&gt;0</formula>
    </cfRule>
  </conditionalFormatting>
  <conditionalFormatting sqref="E65:G65 N65:P65">
    <cfRule type="expression" dxfId="949" priority="883">
      <formula>SEARCH("IN CORSO",$M65)&gt;0</formula>
    </cfRule>
    <cfRule type="expression" dxfId="948" priority="884">
      <formula>SEARCH("CHIUSO",$M65)&gt;0</formula>
    </cfRule>
    <cfRule type="expression" dxfId="947" priority="885">
      <formula>SEARCH("EMESSO",$M65)&gt;0</formula>
    </cfRule>
    <cfRule type="expression" dxfId="946" priority="886">
      <formula>SEARCH("RICHIESTO",$M65)&gt;0</formula>
    </cfRule>
    <cfRule type="expression" dxfId="945" priority="887">
      <formula>SEARCH("DA CHIUDERE",$M65)&gt;0</formula>
    </cfRule>
    <cfRule type="expression" dxfId="944" priority="888">
      <formula>SEARCH("INTERROTTO",$M65)&gt;0</formula>
    </cfRule>
  </conditionalFormatting>
  <conditionalFormatting sqref="M64">
    <cfRule type="expression" dxfId="943" priority="877">
      <formula>SEARCH("IN CORSO",$M64)&gt;0</formula>
    </cfRule>
    <cfRule type="expression" dxfId="942" priority="878">
      <formula>SEARCH("CHIUSO",$M64)&gt;0</formula>
    </cfRule>
    <cfRule type="expression" dxfId="941" priority="879">
      <formula>SEARCH("EMESSO",$M64)&gt;0</formula>
    </cfRule>
    <cfRule type="expression" dxfId="940" priority="880">
      <formula>SEARCH("RICHIESTO",$M64)&gt;0</formula>
    </cfRule>
    <cfRule type="expression" dxfId="939" priority="881">
      <formula>SEARCH("DA CHIUDERE",$M64)&gt;0</formula>
    </cfRule>
    <cfRule type="expression" dxfId="938" priority="882">
      <formula>SEARCH("INTERROTTO",$M64)&gt;0</formula>
    </cfRule>
  </conditionalFormatting>
  <conditionalFormatting sqref="E64:G64 N64:Q64">
    <cfRule type="expression" dxfId="937" priority="871">
      <formula>SEARCH("IN CORSO",$M64)&gt;0</formula>
    </cfRule>
    <cfRule type="expression" dxfId="936" priority="872">
      <formula>SEARCH("CHIUSO",$M64)&gt;0</formula>
    </cfRule>
    <cfRule type="expression" dxfId="935" priority="873">
      <formula>SEARCH("EMESSO",$M64)&gt;0</formula>
    </cfRule>
    <cfRule type="expression" dxfId="934" priority="874">
      <formula>SEARCH("RICHIESTO",$M64)&gt;0</formula>
    </cfRule>
    <cfRule type="expression" dxfId="933" priority="875">
      <formula>SEARCH("DA CHIUDERE",$M64)&gt;0</formula>
    </cfRule>
    <cfRule type="expression" dxfId="932" priority="876">
      <formula>SEARCH("INTERROTTO",$M64)&gt;0</formula>
    </cfRule>
  </conditionalFormatting>
  <conditionalFormatting sqref="R64:S64">
    <cfRule type="expression" dxfId="931" priority="865">
      <formula>SEARCH("IN CORSO",$M64)&gt;0</formula>
    </cfRule>
    <cfRule type="expression" dxfId="930" priority="866">
      <formula>SEARCH("CHIUSO",$M64)&gt;0</formula>
    </cfRule>
    <cfRule type="expression" dxfId="929" priority="867">
      <formula>SEARCH("EMESSO",$M64)&gt;0</formula>
    </cfRule>
    <cfRule type="expression" dxfId="928" priority="868">
      <formula>SEARCH("RICHIESTO",$M64)&gt;0</formula>
    </cfRule>
    <cfRule type="expression" dxfId="927" priority="869">
      <formula>SEARCH("DA CHIUDERE",$M64)&gt;0</formula>
    </cfRule>
    <cfRule type="expression" dxfId="926" priority="870">
      <formula>SEARCH("INTERROTTO",$M64)&gt;0</formula>
    </cfRule>
  </conditionalFormatting>
  <conditionalFormatting sqref="M63">
    <cfRule type="expression" dxfId="925" priority="859">
      <formula>SEARCH("IN CORSO",$M63)&gt;0</formula>
    </cfRule>
    <cfRule type="expression" dxfId="924" priority="860">
      <formula>SEARCH("CHIUSO",$M63)&gt;0</formula>
    </cfRule>
    <cfRule type="expression" dxfId="923" priority="861">
      <formula>SEARCH("EMESSO",$M63)&gt;0</formula>
    </cfRule>
    <cfRule type="expression" dxfId="922" priority="862">
      <formula>SEARCH("RICHIESTO",$M63)&gt;0</formula>
    </cfRule>
    <cfRule type="expression" dxfId="921" priority="863">
      <formula>SEARCH("DA CHIUDERE",$M63)&gt;0</formula>
    </cfRule>
    <cfRule type="expression" dxfId="920" priority="864">
      <formula>SEARCH("INTERROTTO",$M63)&gt;0</formula>
    </cfRule>
  </conditionalFormatting>
  <conditionalFormatting sqref="E63:G63 N63:Q63">
    <cfRule type="expression" dxfId="919" priority="853">
      <formula>SEARCH("IN CORSO",$M63)&gt;0</formula>
    </cfRule>
    <cfRule type="expression" dxfId="918" priority="854">
      <formula>SEARCH("CHIUSO",$M63)&gt;0</formula>
    </cfRule>
    <cfRule type="expression" dxfId="917" priority="855">
      <formula>SEARCH("EMESSO",$M63)&gt;0</formula>
    </cfRule>
    <cfRule type="expression" dxfId="916" priority="856">
      <formula>SEARCH("RICHIESTO",$M63)&gt;0</formula>
    </cfRule>
    <cfRule type="expression" dxfId="915" priority="857">
      <formula>SEARCH("DA CHIUDERE",$M63)&gt;0</formula>
    </cfRule>
    <cfRule type="expression" dxfId="914" priority="858">
      <formula>SEARCH("INTERROTTO",$M63)&gt;0</formula>
    </cfRule>
  </conditionalFormatting>
  <conditionalFormatting sqref="R63:S63">
    <cfRule type="expression" dxfId="913" priority="847">
      <formula>SEARCH("IN CORSO",$M63)&gt;0</formula>
    </cfRule>
    <cfRule type="expression" dxfId="912" priority="848">
      <formula>SEARCH("CHIUSO",$M63)&gt;0</formula>
    </cfRule>
    <cfRule type="expression" dxfId="911" priority="849">
      <formula>SEARCH("EMESSO",$M63)&gt;0</formula>
    </cfRule>
    <cfRule type="expression" dxfId="910" priority="850">
      <formula>SEARCH("RICHIESTO",$M63)&gt;0</formula>
    </cfRule>
    <cfRule type="expression" dxfId="909" priority="851">
      <formula>SEARCH("DA CHIUDERE",$M63)&gt;0</formula>
    </cfRule>
    <cfRule type="expression" dxfId="908" priority="852">
      <formula>SEARCH("INTERROTTO",$M63)&gt;0</formula>
    </cfRule>
  </conditionalFormatting>
  <conditionalFormatting sqref="M62">
    <cfRule type="expression" dxfId="907" priority="841">
      <formula>SEARCH("IN CORSO",$M62)&gt;0</formula>
    </cfRule>
    <cfRule type="expression" dxfId="906" priority="842">
      <formula>SEARCH("CHIUSO",$M62)&gt;0</formula>
    </cfRule>
    <cfRule type="expression" dxfId="905" priority="843">
      <formula>SEARCH("EMESSO",$M62)&gt;0</formula>
    </cfRule>
    <cfRule type="expression" dxfId="904" priority="844">
      <formula>SEARCH("RICHIESTO",$M62)&gt;0</formula>
    </cfRule>
    <cfRule type="expression" dxfId="903" priority="845">
      <formula>SEARCH("DA CHIUDERE",$M62)&gt;0</formula>
    </cfRule>
    <cfRule type="expression" dxfId="902" priority="846">
      <formula>SEARCH("INTERROTTO",$M62)&gt;0</formula>
    </cfRule>
  </conditionalFormatting>
  <conditionalFormatting sqref="E62:G62 N62:Q62">
    <cfRule type="expression" dxfId="901" priority="835">
      <formula>SEARCH("IN CORSO",$M62)&gt;0</formula>
    </cfRule>
    <cfRule type="expression" dxfId="900" priority="836">
      <formula>SEARCH("CHIUSO",$M62)&gt;0</formula>
    </cfRule>
    <cfRule type="expression" dxfId="899" priority="837">
      <formula>SEARCH("EMESSO",$M62)&gt;0</formula>
    </cfRule>
    <cfRule type="expression" dxfId="898" priority="838">
      <formula>SEARCH("RICHIESTO",$M62)&gt;0</formula>
    </cfRule>
    <cfRule type="expression" dxfId="897" priority="839">
      <formula>SEARCH("DA CHIUDERE",$M62)&gt;0</formula>
    </cfRule>
    <cfRule type="expression" dxfId="896" priority="840">
      <formula>SEARCH("INTERROTTO",$M62)&gt;0</formula>
    </cfRule>
  </conditionalFormatting>
  <conditionalFormatting sqref="R62:S62">
    <cfRule type="expression" dxfId="895" priority="829">
      <formula>SEARCH("IN CORSO",$M62)&gt;0</formula>
    </cfRule>
    <cfRule type="expression" dxfId="894" priority="830">
      <formula>SEARCH("CHIUSO",$M62)&gt;0</formula>
    </cfRule>
    <cfRule type="expression" dxfId="893" priority="831">
      <formula>SEARCH("EMESSO",$M62)&gt;0</formula>
    </cfRule>
    <cfRule type="expression" dxfId="892" priority="832">
      <formula>SEARCH("RICHIESTO",$M62)&gt;0</formula>
    </cfRule>
    <cfRule type="expression" dxfId="891" priority="833">
      <formula>SEARCH("DA CHIUDERE",$M62)&gt;0</formula>
    </cfRule>
    <cfRule type="expression" dxfId="890" priority="834">
      <formula>SEARCH("INTERROTTO",$M62)&gt;0</formula>
    </cfRule>
  </conditionalFormatting>
  <conditionalFormatting sqref="M61">
    <cfRule type="expression" dxfId="889" priority="823">
      <formula>SEARCH("IN CORSO",$M61)&gt;0</formula>
    </cfRule>
    <cfRule type="expression" dxfId="888" priority="824">
      <formula>SEARCH("CHIUSO",$M61)&gt;0</formula>
    </cfRule>
    <cfRule type="expression" dxfId="887" priority="825">
      <formula>SEARCH("EMESSO",$M61)&gt;0</formula>
    </cfRule>
    <cfRule type="expression" dxfId="886" priority="826">
      <formula>SEARCH("RICHIESTO",$M61)&gt;0</formula>
    </cfRule>
    <cfRule type="expression" dxfId="885" priority="827">
      <formula>SEARCH("DA CHIUDERE",$M61)&gt;0</formula>
    </cfRule>
    <cfRule type="expression" dxfId="884" priority="828">
      <formula>SEARCH("INTERROTTO",$M61)&gt;0</formula>
    </cfRule>
  </conditionalFormatting>
  <conditionalFormatting sqref="E61:G61 N61:Q61">
    <cfRule type="expression" dxfId="883" priority="817">
      <formula>SEARCH("IN CORSO",$M61)&gt;0</formula>
    </cfRule>
    <cfRule type="expression" dxfId="882" priority="818">
      <formula>SEARCH("CHIUSO",$M61)&gt;0</formula>
    </cfRule>
    <cfRule type="expression" dxfId="881" priority="819">
      <formula>SEARCH("EMESSO",$M61)&gt;0</formula>
    </cfRule>
    <cfRule type="expression" dxfId="880" priority="820">
      <formula>SEARCH("RICHIESTO",$M61)&gt;0</formula>
    </cfRule>
    <cfRule type="expression" dxfId="879" priority="821">
      <formula>SEARCH("DA CHIUDERE",$M61)&gt;0</formula>
    </cfRule>
    <cfRule type="expression" dxfId="878" priority="822">
      <formula>SEARCH("INTERROTTO",$M61)&gt;0</formula>
    </cfRule>
  </conditionalFormatting>
  <conditionalFormatting sqref="R61:S61">
    <cfRule type="expression" dxfId="877" priority="811">
      <formula>SEARCH("IN CORSO",$M61)&gt;0</formula>
    </cfRule>
    <cfRule type="expression" dxfId="876" priority="812">
      <formula>SEARCH("CHIUSO",$M61)&gt;0</formula>
    </cfRule>
    <cfRule type="expression" dxfId="875" priority="813">
      <formula>SEARCH("EMESSO",$M61)&gt;0</formula>
    </cfRule>
    <cfRule type="expression" dxfId="874" priority="814">
      <formula>SEARCH("RICHIESTO",$M61)&gt;0</formula>
    </cfRule>
    <cfRule type="expression" dxfId="873" priority="815">
      <formula>SEARCH("DA CHIUDERE",$M61)&gt;0</formula>
    </cfRule>
    <cfRule type="expression" dxfId="872" priority="816">
      <formula>SEARCH("INTERROTTO",$M61)&gt;0</formula>
    </cfRule>
  </conditionalFormatting>
  <conditionalFormatting sqref="M60">
    <cfRule type="expression" dxfId="871" priority="805">
      <formula>SEARCH("IN CORSO",$M60)&gt;0</formula>
    </cfRule>
    <cfRule type="expression" dxfId="870" priority="806">
      <formula>SEARCH("CHIUSO",$M60)&gt;0</formula>
    </cfRule>
    <cfRule type="expression" dxfId="869" priority="807">
      <formula>SEARCH("EMESSO",$M60)&gt;0</formula>
    </cfRule>
    <cfRule type="expression" dxfId="868" priority="808">
      <formula>SEARCH("RICHIESTO",$M60)&gt;0</formula>
    </cfRule>
    <cfRule type="expression" dxfId="867" priority="809">
      <formula>SEARCH("DA CHIUDERE",$M60)&gt;0</formula>
    </cfRule>
    <cfRule type="expression" dxfId="866" priority="810">
      <formula>SEARCH("INTERROTTO",$M60)&gt;0</formula>
    </cfRule>
  </conditionalFormatting>
  <conditionalFormatting sqref="E60:G60 N60:Q60">
    <cfRule type="expression" dxfId="865" priority="799">
      <formula>SEARCH("IN CORSO",$M60)&gt;0</formula>
    </cfRule>
    <cfRule type="expression" dxfId="864" priority="800">
      <formula>SEARCH("CHIUSO",$M60)&gt;0</formula>
    </cfRule>
    <cfRule type="expression" dxfId="863" priority="801">
      <formula>SEARCH("EMESSO",$M60)&gt;0</formula>
    </cfRule>
    <cfRule type="expression" dxfId="862" priority="802">
      <formula>SEARCH("RICHIESTO",$M60)&gt;0</formula>
    </cfRule>
    <cfRule type="expression" dxfId="861" priority="803">
      <formula>SEARCH("DA CHIUDERE",$M60)&gt;0</formula>
    </cfRule>
    <cfRule type="expression" dxfId="860" priority="804">
      <formula>SEARCH("INTERROTTO",$M60)&gt;0</formula>
    </cfRule>
  </conditionalFormatting>
  <conditionalFormatting sqref="R60:S60">
    <cfRule type="expression" dxfId="859" priority="793">
      <formula>SEARCH("IN CORSO",$M60)&gt;0</formula>
    </cfRule>
    <cfRule type="expression" dxfId="858" priority="794">
      <formula>SEARCH("CHIUSO",$M60)&gt;0</formula>
    </cfRule>
    <cfRule type="expression" dxfId="857" priority="795">
      <formula>SEARCH("EMESSO",$M60)&gt;0</formula>
    </cfRule>
    <cfRule type="expression" dxfId="856" priority="796">
      <formula>SEARCH("RICHIESTO",$M60)&gt;0</formula>
    </cfRule>
    <cfRule type="expression" dxfId="855" priority="797">
      <formula>SEARCH("DA CHIUDERE",$M60)&gt;0</formula>
    </cfRule>
    <cfRule type="expression" dxfId="854" priority="798">
      <formula>SEARCH("INTERROTTO",$M60)&gt;0</formula>
    </cfRule>
  </conditionalFormatting>
  <conditionalFormatting sqref="M59">
    <cfRule type="expression" dxfId="853" priority="787">
      <formula>SEARCH("IN CORSO",$M59)&gt;0</formula>
    </cfRule>
    <cfRule type="expression" dxfId="852" priority="788">
      <formula>SEARCH("CHIUSO",$M59)&gt;0</formula>
    </cfRule>
    <cfRule type="expression" dxfId="851" priority="789">
      <formula>SEARCH("EMESSO",$M59)&gt;0</formula>
    </cfRule>
    <cfRule type="expression" dxfId="850" priority="790">
      <formula>SEARCH("RICHIESTO",$M59)&gt;0</formula>
    </cfRule>
    <cfRule type="expression" dxfId="849" priority="791">
      <formula>SEARCH("DA CHIUDERE",$M59)&gt;0</formula>
    </cfRule>
    <cfRule type="expression" dxfId="848" priority="792">
      <formula>SEARCH("INTERROTTO",$M59)&gt;0</formula>
    </cfRule>
  </conditionalFormatting>
  <conditionalFormatting sqref="E59:G59 N59:Q59">
    <cfRule type="expression" dxfId="847" priority="781">
      <formula>SEARCH("IN CORSO",$M59)&gt;0</formula>
    </cfRule>
    <cfRule type="expression" dxfId="846" priority="782">
      <formula>SEARCH("CHIUSO",$M59)&gt;0</formula>
    </cfRule>
    <cfRule type="expression" dxfId="845" priority="783">
      <formula>SEARCH("EMESSO",$M59)&gt;0</formula>
    </cfRule>
    <cfRule type="expression" dxfId="844" priority="784">
      <formula>SEARCH("RICHIESTO",$M59)&gt;0</formula>
    </cfRule>
    <cfRule type="expression" dxfId="843" priority="785">
      <formula>SEARCH("DA CHIUDERE",$M59)&gt;0</formula>
    </cfRule>
    <cfRule type="expression" dxfId="842" priority="786">
      <formula>SEARCH("INTERROTTO",$M59)&gt;0</formula>
    </cfRule>
  </conditionalFormatting>
  <conditionalFormatting sqref="R59:S59">
    <cfRule type="expression" dxfId="841" priority="775">
      <formula>SEARCH("IN CORSO",$M59)&gt;0</formula>
    </cfRule>
    <cfRule type="expression" dxfId="840" priority="776">
      <formula>SEARCH("CHIUSO",$M59)&gt;0</formula>
    </cfRule>
    <cfRule type="expression" dxfId="839" priority="777">
      <formula>SEARCH("EMESSO",$M59)&gt;0</formula>
    </cfRule>
    <cfRule type="expression" dxfId="838" priority="778">
      <formula>SEARCH("RICHIESTO",$M59)&gt;0</formula>
    </cfRule>
    <cfRule type="expression" dxfId="837" priority="779">
      <formula>SEARCH("DA CHIUDERE",$M59)&gt;0</formula>
    </cfRule>
    <cfRule type="expression" dxfId="836" priority="780">
      <formula>SEARCH("INTERROTTO",$M59)&gt;0</formula>
    </cfRule>
  </conditionalFormatting>
  <conditionalFormatting sqref="M58">
    <cfRule type="expression" dxfId="835" priority="769">
      <formula>SEARCH("IN CORSO",$M58)&gt;0</formula>
    </cfRule>
    <cfRule type="expression" dxfId="834" priority="770">
      <formula>SEARCH("CHIUSO",$M58)&gt;0</formula>
    </cfRule>
    <cfRule type="expression" dxfId="833" priority="771">
      <formula>SEARCH("EMESSO",$M58)&gt;0</formula>
    </cfRule>
    <cfRule type="expression" dxfId="832" priority="772">
      <formula>SEARCH("RICHIESTO",$M58)&gt;0</formula>
    </cfRule>
    <cfRule type="expression" dxfId="831" priority="773">
      <formula>SEARCH("DA CHIUDERE",$M58)&gt;0</formula>
    </cfRule>
    <cfRule type="expression" dxfId="830" priority="774">
      <formula>SEARCH("INTERROTTO",$M58)&gt;0</formula>
    </cfRule>
  </conditionalFormatting>
  <conditionalFormatting sqref="E58:G58 N58:Q58">
    <cfRule type="expression" dxfId="829" priority="763">
      <formula>SEARCH("IN CORSO",$M58)&gt;0</formula>
    </cfRule>
    <cfRule type="expression" dxfId="828" priority="764">
      <formula>SEARCH("CHIUSO",$M58)&gt;0</formula>
    </cfRule>
    <cfRule type="expression" dxfId="827" priority="765">
      <formula>SEARCH("EMESSO",$M58)&gt;0</formula>
    </cfRule>
    <cfRule type="expression" dxfId="826" priority="766">
      <formula>SEARCH("RICHIESTO",$M58)&gt;0</formula>
    </cfRule>
    <cfRule type="expression" dxfId="825" priority="767">
      <formula>SEARCH("DA CHIUDERE",$M58)&gt;0</formula>
    </cfRule>
    <cfRule type="expression" dxfId="824" priority="768">
      <formula>SEARCH("INTERROTTO",$M58)&gt;0</formula>
    </cfRule>
  </conditionalFormatting>
  <conditionalFormatting sqref="M57">
    <cfRule type="expression" dxfId="823" priority="757">
      <formula>SEARCH("IN CORSO",$M57)&gt;0</formula>
    </cfRule>
    <cfRule type="expression" dxfId="822" priority="758">
      <formula>SEARCH("CHIUSO",$M57)&gt;0</formula>
    </cfRule>
    <cfRule type="expression" dxfId="821" priority="759">
      <formula>SEARCH("EMESSO",$M57)&gt;0</formula>
    </cfRule>
    <cfRule type="expression" dxfId="820" priority="760">
      <formula>SEARCH("RICHIESTO",$M57)&gt;0</formula>
    </cfRule>
    <cfRule type="expression" dxfId="819" priority="761">
      <formula>SEARCH("DA CHIUDERE",$M57)&gt;0</formula>
    </cfRule>
    <cfRule type="expression" dxfId="818" priority="762">
      <formula>SEARCH("INTERROTTO",$M57)&gt;0</formula>
    </cfRule>
  </conditionalFormatting>
  <conditionalFormatting sqref="E57:G57 N57:Q57">
    <cfRule type="expression" dxfId="817" priority="751">
      <formula>SEARCH("IN CORSO",$M57)&gt;0</formula>
    </cfRule>
    <cfRule type="expression" dxfId="816" priority="752">
      <formula>SEARCH("CHIUSO",$M57)&gt;0</formula>
    </cfRule>
    <cfRule type="expression" dxfId="815" priority="753">
      <formula>SEARCH("EMESSO",$M57)&gt;0</formula>
    </cfRule>
    <cfRule type="expression" dxfId="814" priority="754">
      <formula>SEARCH("RICHIESTO",$M57)&gt;0</formula>
    </cfRule>
    <cfRule type="expression" dxfId="813" priority="755">
      <formula>SEARCH("DA CHIUDERE",$M57)&gt;0</formula>
    </cfRule>
    <cfRule type="expression" dxfId="812" priority="756">
      <formula>SEARCH("INTERROTTO",$M57)&gt;0</formula>
    </cfRule>
  </conditionalFormatting>
  <conditionalFormatting sqref="R57:S57">
    <cfRule type="expression" dxfId="811" priority="745">
      <formula>SEARCH("IN CORSO",$M57)&gt;0</formula>
    </cfRule>
    <cfRule type="expression" dxfId="810" priority="746">
      <formula>SEARCH("CHIUSO",$M57)&gt;0</formula>
    </cfRule>
    <cfRule type="expression" dxfId="809" priority="747">
      <formula>SEARCH("EMESSO",$M57)&gt;0</formula>
    </cfRule>
    <cfRule type="expression" dxfId="808" priority="748">
      <formula>SEARCH("RICHIESTO",$M57)&gt;0</formula>
    </cfRule>
    <cfRule type="expression" dxfId="807" priority="749">
      <formula>SEARCH("DA CHIUDERE",$M57)&gt;0</formula>
    </cfRule>
    <cfRule type="expression" dxfId="806" priority="750">
      <formula>SEARCH("INTERROTTO",$M57)&gt;0</formula>
    </cfRule>
  </conditionalFormatting>
  <conditionalFormatting sqref="E56:G56 N56:P56">
    <cfRule type="expression" dxfId="805" priority="739">
      <formula>SEARCH("IN CORSO",$M56)&gt;0</formula>
    </cfRule>
    <cfRule type="expression" dxfId="804" priority="740">
      <formula>SEARCH("CHIUSO",$M56)&gt;0</formula>
    </cfRule>
    <cfRule type="expression" dxfId="803" priority="741">
      <formula>SEARCH("EMESSO",$M56)&gt;0</formula>
    </cfRule>
    <cfRule type="expression" dxfId="802" priority="742">
      <formula>SEARCH("RICHIESTO",$M56)&gt;0</formula>
    </cfRule>
    <cfRule type="expression" dxfId="801" priority="743">
      <formula>SEARCH("DA CHIUDERE",$M56)&gt;0</formula>
    </cfRule>
    <cfRule type="expression" dxfId="800" priority="744">
      <formula>SEARCH("INTERROTTO",$M56)&gt;0</formula>
    </cfRule>
  </conditionalFormatting>
  <conditionalFormatting sqref="R56:S56">
    <cfRule type="expression" dxfId="799" priority="733">
      <formula>SEARCH("IN CORSO",$M56)&gt;0</formula>
    </cfRule>
    <cfRule type="expression" dxfId="798" priority="734">
      <formula>SEARCH("CHIUSO",$M56)&gt;0</formula>
    </cfRule>
    <cfRule type="expression" dxfId="797" priority="735">
      <formula>SEARCH("EMESSO",$M56)&gt;0</formula>
    </cfRule>
    <cfRule type="expression" dxfId="796" priority="736">
      <formula>SEARCH("RICHIESTO",$M56)&gt;0</formula>
    </cfRule>
    <cfRule type="expression" dxfId="795" priority="737">
      <formula>SEARCH("DA CHIUDERE",$M56)&gt;0</formula>
    </cfRule>
    <cfRule type="expression" dxfId="794" priority="738">
      <formula>SEARCH("INTERROTTO",$M56)&gt;0</formula>
    </cfRule>
  </conditionalFormatting>
  <conditionalFormatting sqref="E55:G55 N55:Q55">
    <cfRule type="expression" dxfId="793" priority="727">
      <formula>SEARCH("IN CORSO",$M55)&gt;0</formula>
    </cfRule>
    <cfRule type="expression" dxfId="792" priority="728">
      <formula>SEARCH("CHIUSO",$M55)&gt;0</formula>
    </cfRule>
    <cfRule type="expression" dxfId="791" priority="729">
      <formula>SEARCH("EMESSO",$M55)&gt;0</formula>
    </cfRule>
    <cfRule type="expression" dxfId="790" priority="730">
      <formula>SEARCH("RICHIESTO",$M55)&gt;0</formula>
    </cfRule>
    <cfRule type="expression" dxfId="789" priority="731">
      <formula>SEARCH("DA CHIUDERE",$M55)&gt;0</formula>
    </cfRule>
    <cfRule type="expression" dxfId="788" priority="732">
      <formula>SEARCH("INTERROTTO",$M55)&gt;0</formula>
    </cfRule>
  </conditionalFormatting>
  <conditionalFormatting sqref="R55:S55">
    <cfRule type="expression" dxfId="787" priority="721">
      <formula>SEARCH("IN CORSO",$M55)&gt;0</formula>
    </cfRule>
    <cfRule type="expression" dxfId="786" priority="722">
      <formula>SEARCH("CHIUSO",$M55)&gt;0</formula>
    </cfRule>
    <cfRule type="expression" dxfId="785" priority="723">
      <formula>SEARCH("EMESSO",$M55)&gt;0</formula>
    </cfRule>
    <cfRule type="expression" dxfId="784" priority="724">
      <formula>SEARCH("RICHIESTO",$M55)&gt;0</formula>
    </cfRule>
    <cfRule type="expression" dxfId="783" priority="725">
      <formula>SEARCH("DA CHIUDERE",$M55)&gt;0</formula>
    </cfRule>
    <cfRule type="expression" dxfId="782" priority="726">
      <formula>SEARCH("INTERROTTO",$M55)&gt;0</formula>
    </cfRule>
  </conditionalFormatting>
  <conditionalFormatting sqref="M54">
    <cfRule type="expression" dxfId="781" priority="715">
      <formula>SEARCH("IN CORSO",$M54)&gt;0</formula>
    </cfRule>
    <cfRule type="expression" dxfId="780" priority="716">
      <formula>SEARCH("CHIUSO",$M54)&gt;0</formula>
    </cfRule>
    <cfRule type="expression" dxfId="779" priority="717">
      <formula>SEARCH("EMESSO",$M54)&gt;0</formula>
    </cfRule>
    <cfRule type="expression" dxfId="778" priority="718">
      <formula>SEARCH("RICHIESTO",$M54)&gt;0</formula>
    </cfRule>
    <cfRule type="expression" dxfId="777" priority="719">
      <formula>SEARCH("DA CHIUDERE",$M54)&gt;0</formula>
    </cfRule>
    <cfRule type="expression" dxfId="776" priority="720">
      <formula>SEARCH("INTERROTTO",$M54)&gt;0</formula>
    </cfRule>
  </conditionalFormatting>
  <conditionalFormatting sqref="E54:G54 N54:Q54">
    <cfRule type="expression" dxfId="775" priority="709">
      <formula>SEARCH("IN CORSO",$M54)&gt;0</formula>
    </cfRule>
    <cfRule type="expression" dxfId="774" priority="710">
      <formula>SEARCH("CHIUSO",$M54)&gt;0</formula>
    </cfRule>
    <cfRule type="expression" dxfId="773" priority="711">
      <formula>SEARCH("EMESSO",$M54)&gt;0</formula>
    </cfRule>
    <cfRule type="expression" dxfId="772" priority="712">
      <formula>SEARCH("RICHIESTO",$M54)&gt;0</formula>
    </cfRule>
    <cfRule type="expression" dxfId="771" priority="713">
      <formula>SEARCH("DA CHIUDERE",$M54)&gt;0</formula>
    </cfRule>
    <cfRule type="expression" dxfId="770" priority="714">
      <formula>SEARCH("INTERROTTO",$M54)&gt;0</formula>
    </cfRule>
  </conditionalFormatting>
  <conditionalFormatting sqref="R54:S54">
    <cfRule type="expression" dxfId="769" priority="703">
      <formula>SEARCH("IN CORSO",$M54)&gt;0</formula>
    </cfRule>
    <cfRule type="expression" dxfId="768" priority="704">
      <formula>SEARCH("CHIUSO",$M54)&gt;0</formula>
    </cfRule>
    <cfRule type="expression" dxfId="767" priority="705">
      <formula>SEARCH("EMESSO",$M54)&gt;0</formula>
    </cfRule>
    <cfRule type="expression" dxfId="766" priority="706">
      <formula>SEARCH("RICHIESTO",$M54)&gt;0</formula>
    </cfRule>
    <cfRule type="expression" dxfId="765" priority="707">
      <formula>SEARCH("DA CHIUDERE",$M54)&gt;0</formula>
    </cfRule>
    <cfRule type="expression" dxfId="764" priority="708">
      <formula>SEARCH("INTERROTTO",$M54)&gt;0</formula>
    </cfRule>
  </conditionalFormatting>
  <conditionalFormatting sqref="M53">
    <cfRule type="expression" dxfId="763" priority="697">
      <formula>SEARCH("IN CORSO",$M53)&gt;0</formula>
    </cfRule>
    <cfRule type="expression" dxfId="762" priority="698">
      <formula>SEARCH("CHIUSO",$M53)&gt;0</formula>
    </cfRule>
    <cfRule type="expression" dxfId="761" priority="699">
      <formula>SEARCH("EMESSO",$M53)&gt;0</formula>
    </cfRule>
    <cfRule type="expression" dxfId="760" priority="700">
      <formula>SEARCH("RICHIESTO",$M53)&gt;0</formula>
    </cfRule>
    <cfRule type="expression" dxfId="759" priority="701">
      <formula>SEARCH("DA CHIUDERE",$M53)&gt;0</formula>
    </cfRule>
    <cfRule type="expression" dxfId="758" priority="702">
      <formula>SEARCH("INTERROTTO",$M53)&gt;0</formula>
    </cfRule>
  </conditionalFormatting>
  <conditionalFormatting sqref="E53:G53 N53:Q53">
    <cfRule type="expression" dxfId="757" priority="691">
      <formula>SEARCH("IN CORSO",$M53)&gt;0</formula>
    </cfRule>
    <cfRule type="expression" dxfId="756" priority="692">
      <formula>SEARCH("CHIUSO",$M53)&gt;0</formula>
    </cfRule>
    <cfRule type="expression" dxfId="755" priority="693">
      <formula>SEARCH("EMESSO",$M53)&gt;0</formula>
    </cfRule>
    <cfRule type="expression" dxfId="754" priority="694">
      <formula>SEARCH("RICHIESTO",$M53)&gt;0</formula>
    </cfRule>
    <cfRule type="expression" dxfId="753" priority="695">
      <formula>SEARCH("DA CHIUDERE",$M53)&gt;0</formula>
    </cfRule>
    <cfRule type="expression" dxfId="752" priority="696">
      <formula>SEARCH("INTERROTTO",$M53)&gt;0</formula>
    </cfRule>
  </conditionalFormatting>
  <conditionalFormatting sqref="R53:S53">
    <cfRule type="expression" dxfId="751" priority="685">
      <formula>SEARCH("IN CORSO",$M53)&gt;0</formula>
    </cfRule>
    <cfRule type="expression" dxfId="750" priority="686">
      <formula>SEARCH("CHIUSO",$M53)&gt;0</formula>
    </cfRule>
    <cfRule type="expression" dxfId="749" priority="687">
      <formula>SEARCH("EMESSO",$M53)&gt;0</formula>
    </cfRule>
    <cfRule type="expression" dxfId="748" priority="688">
      <formula>SEARCH("RICHIESTO",$M53)&gt;0</formula>
    </cfRule>
    <cfRule type="expression" dxfId="747" priority="689">
      <formula>SEARCH("DA CHIUDERE",$M53)&gt;0</formula>
    </cfRule>
    <cfRule type="expression" dxfId="746" priority="690">
      <formula>SEARCH("INTERROTTO",$M53)&gt;0</formula>
    </cfRule>
  </conditionalFormatting>
  <conditionalFormatting sqref="M52">
    <cfRule type="expression" dxfId="745" priority="679">
      <formula>SEARCH("IN CORSO",$M52)&gt;0</formula>
    </cfRule>
    <cfRule type="expression" dxfId="744" priority="680">
      <formula>SEARCH("CHIUSO",$M52)&gt;0</formula>
    </cfRule>
    <cfRule type="expression" dxfId="743" priority="681">
      <formula>SEARCH("EMESSO",$M52)&gt;0</formula>
    </cfRule>
    <cfRule type="expression" dxfId="742" priority="682">
      <formula>SEARCH("RICHIESTO",$M52)&gt;0</formula>
    </cfRule>
    <cfRule type="expression" dxfId="741" priority="683">
      <formula>SEARCH("DA CHIUDERE",$M52)&gt;0</formula>
    </cfRule>
    <cfRule type="expression" dxfId="740" priority="684">
      <formula>SEARCH("INTERROTTO",$M52)&gt;0</formula>
    </cfRule>
  </conditionalFormatting>
  <conditionalFormatting sqref="E52:G52 N52:Q52">
    <cfRule type="expression" dxfId="739" priority="673">
      <formula>SEARCH("IN CORSO",$M52)&gt;0</formula>
    </cfRule>
    <cfRule type="expression" dxfId="738" priority="674">
      <formula>SEARCH("CHIUSO",$M52)&gt;0</formula>
    </cfRule>
    <cfRule type="expression" dxfId="737" priority="675">
      <formula>SEARCH("EMESSO",$M52)&gt;0</formula>
    </cfRule>
    <cfRule type="expression" dxfId="736" priority="676">
      <formula>SEARCH("RICHIESTO",$M52)&gt;0</formula>
    </cfRule>
    <cfRule type="expression" dxfId="735" priority="677">
      <formula>SEARCH("DA CHIUDERE",$M52)&gt;0</formula>
    </cfRule>
    <cfRule type="expression" dxfId="734" priority="678">
      <formula>SEARCH("INTERROTTO",$M52)&gt;0</formula>
    </cfRule>
  </conditionalFormatting>
  <conditionalFormatting sqref="R52:S52">
    <cfRule type="expression" dxfId="733" priority="667">
      <formula>SEARCH("IN CORSO",$M52)&gt;0</formula>
    </cfRule>
    <cfRule type="expression" dxfId="732" priority="668">
      <formula>SEARCH("CHIUSO",$M52)&gt;0</formula>
    </cfRule>
    <cfRule type="expression" dxfId="731" priority="669">
      <formula>SEARCH("EMESSO",$M52)&gt;0</formula>
    </cfRule>
    <cfRule type="expression" dxfId="730" priority="670">
      <formula>SEARCH("RICHIESTO",$M52)&gt;0</formula>
    </cfRule>
    <cfRule type="expression" dxfId="729" priority="671">
      <formula>SEARCH("DA CHIUDERE",$M52)&gt;0</formula>
    </cfRule>
    <cfRule type="expression" dxfId="728" priority="672">
      <formula>SEARCH("INTERROTTO",$M52)&gt;0</formula>
    </cfRule>
  </conditionalFormatting>
  <conditionalFormatting sqref="Q67">
    <cfRule type="expression" dxfId="727" priority="661">
      <formula>SEARCH("IN CORSO",$M67)&gt;0</formula>
    </cfRule>
    <cfRule type="expression" dxfId="726" priority="662">
      <formula>SEARCH("CHIUSO",$M67)&gt;0</formula>
    </cfRule>
    <cfRule type="expression" dxfId="725" priority="663">
      <formula>SEARCH("EMESSO",$M67)&gt;0</formula>
    </cfRule>
    <cfRule type="expression" dxfId="724" priority="664">
      <formula>SEARCH("RICHIESTO",$M67)&gt;0</formula>
    </cfRule>
    <cfRule type="expression" dxfId="723" priority="665">
      <formula>SEARCH("DA CHIUDERE",$M67)&gt;0</formula>
    </cfRule>
    <cfRule type="expression" dxfId="722" priority="666">
      <formula>SEARCH("INTERROTTO",$M67)&gt;0</formula>
    </cfRule>
  </conditionalFormatting>
  <conditionalFormatting sqref="R67:S67">
    <cfRule type="expression" dxfId="721" priority="655">
      <formula>SEARCH("IN CORSO",$M67)&gt;0</formula>
    </cfRule>
    <cfRule type="expression" dxfId="720" priority="656">
      <formula>SEARCH("CHIUSO",$M67)&gt;0</formula>
    </cfRule>
    <cfRule type="expression" dxfId="719" priority="657">
      <formula>SEARCH("EMESSO",$M67)&gt;0</formula>
    </cfRule>
    <cfRule type="expression" dxfId="718" priority="658">
      <formula>SEARCH("RICHIESTO",$M67)&gt;0</formula>
    </cfRule>
    <cfRule type="expression" dxfId="717" priority="659">
      <formula>SEARCH("DA CHIUDERE",$M67)&gt;0</formula>
    </cfRule>
    <cfRule type="expression" dxfId="716" priority="660">
      <formula>SEARCH("INTERROTTO",$M67)&gt;0</formula>
    </cfRule>
  </conditionalFormatting>
  <conditionalFormatting sqref="M65">
    <cfRule type="expression" dxfId="715" priority="643">
      <formula>SEARCH("IN CORSO",$M65)&gt;0</formula>
    </cfRule>
    <cfRule type="expression" dxfId="714" priority="644">
      <formula>SEARCH("CHIUSO",$M65)&gt;0</formula>
    </cfRule>
    <cfRule type="expression" dxfId="713" priority="645">
      <formula>SEARCH("EMESSO",$M65)&gt;0</formula>
    </cfRule>
    <cfRule type="expression" dxfId="712" priority="646">
      <formula>SEARCH("RICHIESTO",$M65)&gt;0</formula>
    </cfRule>
    <cfRule type="expression" dxfId="711" priority="647">
      <formula>SEARCH("DA CHIUDERE",$M65)&gt;0</formula>
    </cfRule>
    <cfRule type="expression" dxfId="710" priority="648">
      <formula>SEARCH("INTERROTTO",$M65)&gt;0</formula>
    </cfRule>
  </conditionalFormatting>
  <conditionalFormatting sqref="Q56">
    <cfRule type="expression" dxfId="709" priority="637">
      <formula>SEARCH("IN CORSO",$M56)&gt;0</formula>
    </cfRule>
    <cfRule type="expression" dxfId="708" priority="638">
      <formula>SEARCH("CHIUSO",$M56)&gt;0</formula>
    </cfRule>
    <cfRule type="expression" dxfId="707" priority="639">
      <formula>SEARCH("EMESSO",$M56)&gt;0</formula>
    </cfRule>
    <cfRule type="expression" dxfId="706" priority="640">
      <formula>SEARCH("RICHIESTO",$M56)&gt;0</formula>
    </cfRule>
    <cfRule type="expression" dxfId="705" priority="641">
      <formula>SEARCH("DA CHIUDERE",$M56)&gt;0</formula>
    </cfRule>
    <cfRule type="expression" dxfId="704" priority="642">
      <formula>SEARCH("INTERROTTO",$M56)&gt;0</formula>
    </cfRule>
  </conditionalFormatting>
  <conditionalFormatting sqref="M56">
    <cfRule type="expression" dxfId="703" priority="631">
      <formula>SEARCH("IN CORSO",$M56)&gt;0</formula>
    </cfRule>
    <cfRule type="expression" dxfId="702" priority="632">
      <formula>SEARCH("CHIUSO",$M56)&gt;0</formula>
    </cfRule>
    <cfRule type="expression" dxfId="701" priority="633">
      <formula>SEARCH("EMESSO",$M56)&gt;0</formula>
    </cfRule>
    <cfRule type="expression" dxfId="700" priority="634">
      <formula>SEARCH("RICHIESTO",$M56)&gt;0</formula>
    </cfRule>
    <cfRule type="expression" dxfId="699" priority="635">
      <formula>SEARCH("DA CHIUDERE",$M56)&gt;0</formula>
    </cfRule>
    <cfRule type="expression" dxfId="698" priority="636">
      <formula>SEARCH("INTERROTTO",$M56)&gt;0</formula>
    </cfRule>
  </conditionalFormatting>
  <conditionalFormatting sqref="M55">
    <cfRule type="expression" dxfId="697" priority="625">
      <formula>SEARCH("IN CORSO",$M55)&gt;0</formula>
    </cfRule>
    <cfRule type="expression" dxfId="696" priority="626">
      <formula>SEARCH("CHIUSO",$M55)&gt;0</formula>
    </cfRule>
    <cfRule type="expression" dxfId="695" priority="627">
      <formula>SEARCH("EMESSO",$M55)&gt;0</formula>
    </cfRule>
    <cfRule type="expression" dxfId="694" priority="628">
      <formula>SEARCH("RICHIESTO",$M55)&gt;0</formula>
    </cfRule>
    <cfRule type="expression" dxfId="693" priority="629">
      <formula>SEARCH("DA CHIUDERE",$M55)&gt;0</formula>
    </cfRule>
    <cfRule type="expression" dxfId="692" priority="630">
      <formula>SEARCH("INTERROTTO",$M55)&gt;0</formula>
    </cfRule>
  </conditionalFormatting>
  <conditionalFormatting sqref="M51">
    <cfRule type="expression" dxfId="691" priority="607">
      <formula>SEARCH("IN CORSO",$M51)&gt;0</formula>
    </cfRule>
    <cfRule type="expression" dxfId="690" priority="608">
      <formula>SEARCH("CHIUSO",$M51)&gt;0</formula>
    </cfRule>
    <cfRule type="expression" dxfId="689" priority="609">
      <formula>SEARCH("EMESSO",$M51)&gt;0</formula>
    </cfRule>
    <cfRule type="expression" dxfId="688" priority="610">
      <formula>SEARCH("RICHIESTO",$M51)&gt;0</formula>
    </cfRule>
    <cfRule type="expression" dxfId="687" priority="611">
      <formula>SEARCH("DA CHIUDERE",$M51)&gt;0</formula>
    </cfRule>
    <cfRule type="expression" dxfId="686" priority="612">
      <formula>SEARCH("INTERROTTO",$M51)&gt;0</formula>
    </cfRule>
  </conditionalFormatting>
  <conditionalFormatting sqref="E51:G51 N51:Q51">
    <cfRule type="expression" dxfId="685" priority="601">
      <formula>SEARCH("IN CORSO",$M51)&gt;0</formula>
    </cfRule>
    <cfRule type="expression" dxfId="684" priority="602">
      <formula>SEARCH("CHIUSO",$M51)&gt;0</formula>
    </cfRule>
    <cfRule type="expression" dxfId="683" priority="603">
      <formula>SEARCH("EMESSO",$M51)&gt;0</formula>
    </cfRule>
    <cfRule type="expression" dxfId="682" priority="604">
      <formula>SEARCH("RICHIESTO",$M51)&gt;0</formula>
    </cfRule>
    <cfRule type="expression" dxfId="681" priority="605">
      <formula>SEARCH("DA CHIUDERE",$M51)&gt;0</formula>
    </cfRule>
    <cfRule type="expression" dxfId="680" priority="606">
      <formula>SEARCH("INTERROTTO",$M51)&gt;0</formula>
    </cfRule>
  </conditionalFormatting>
  <conditionalFormatting sqref="R51:S51">
    <cfRule type="expression" dxfId="679" priority="595">
      <formula>SEARCH("IN CORSO",$M51)&gt;0</formula>
    </cfRule>
    <cfRule type="expression" dxfId="678" priority="596">
      <formula>SEARCH("CHIUSO",$M51)&gt;0</formula>
    </cfRule>
    <cfRule type="expression" dxfId="677" priority="597">
      <formula>SEARCH("EMESSO",$M51)&gt;0</formula>
    </cfRule>
    <cfRule type="expression" dxfId="676" priority="598">
      <formula>SEARCH("RICHIESTO",$M51)&gt;0</formula>
    </cfRule>
    <cfRule type="expression" dxfId="675" priority="599">
      <formula>SEARCH("DA CHIUDERE",$M51)&gt;0</formula>
    </cfRule>
    <cfRule type="expression" dxfId="674" priority="600">
      <formula>SEARCH("INTERROTTO",$M51)&gt;0</formula>
    </cfRule>
  </conditionalFormatting>
  <conditionalFormatting sqref="E50:F50 N50:S50">
    <cfRule type="expression" dxfId="673" priority="589">
      <formula>SEARCH("IN CORSO",$M50)&gt;0</formula>
    </cfRule>
    <cfRule type="expression" dxfId="672" priority="590">
      <formula>SEARCH("CHIUSO",$M50)&gt;0</formula>
    </cfRule>
    <cfRule type="expression" dxfId="671" priority="591">
      <formula>SEARCH("EMESSO",$M50)&gt;0</formula>
    </cfRule>
    <cfRule type="expression" dxfId="670" priority="592">
      <formula>SEARCH("RICHIESTO",$M50)&gt;0</formula>
    </cfRule>
    <cfRule type="expression" dxfId="669" priority="593">
      <formula>SEARCH("DA CHIUDERE",$M50)&gt;0</formula>
    </cfRule>
    <cfRule type="expression" dxfId="668" priority="594">
      <formula>SEARCH("INTERROTTO",$M50)&gt;0</formula>
    </cfRule>
  </conditionalFormatting>
  <conditionalFormatting sqref="G50">
    <cfRule type="expression" dxfId="667" priority="583">
      <formula>SEARCH("IN CORSO",$M50)&gt;0</formula>
    </cfRule>
    <cfRule type="expression" dxfId="666" priority="584">
      <formula>SEARCH("CHIUSO",$M50)&gt;0</formula>
    </cfRule>
    <cfRule type="expression" dxfId="665" priority="585">
      <formula>SEARCH("EMESSO",$M50)&gt;0</formula>
    </cfRule>
    <cfRule type="expression" dxfId="664" priority="586">
      <formula>SEARCH("RICHIESTO",$M50)&gt;0</formula>
    </cfRule>
    <cfRule type="expression" dxfId="663" priority="587">
      <formula>SEARCH("DA CHIUDERE",$M50)&gt;0</formula>
    </cfRule>
    <cfRule type="expression" dxfId="662" priority="588">
      <formula>SEARCH("INTERROTTO",$M50)&gt;0</formula>
    </cfRule>
  </conditionalFormatting>
  <conditionalFormatting sqref="E49:F49 N49:S49">
    <cfRule type="expression" dxfId="661" priority="577">
      <formula>SEARCH("IN CORSO",$M49)&gt;0</formula>
    </cfRule>
    <cfRule type="expression" dxfId="660" priority="578">
      <formula>SEARCH("CHIUSO",$M49)&gt;0</formula>
    </cfRule>
    <cfRule type="expression" dxfId="659" priority="579">
      <formula>SEARCH("EMESSO",$M49)&gt;0</formula>
    </cfRule>
    <cfRule type="expression" dxfId="658" priority="580">
      <formula>SEARCH("RICHIESTO",$M49)&gt;0</formula>
    </cfRule>
    <cfRule type="expression" dxfId="657" priority="581">
      <formula>SEARCH("DA CHIUDERE",$M49)&gt;0</formula>
    </cfRule>
    <cfRule type="expression" dxfId="656" priority="582">
      <formula>SEARCH("INTERROTTO",$M49)&gt;0</formula>
    </cfRule>
  </conditionalFormatting>
  <conditionalFormatting sqref="G49">
    <cfRule type="expression" dxfId="655" priority="571">
      <formula>SEARCH("IN CORSO",$M49)&gt;0</formula>
    </cfRule>
    <cfRule type="expression" dxfId="654" priority="572">
      <formula>SEARCH("CHIUSO",$M49)&gt;0</formula>
    </cfRule>
    <cfRule type="expression" dxfId="653" priority="573">
      <formula>SEARCH("EMESSO",$M49)&gt;0</formula>
    </cfRule>
    <cfRule type="expression" dxfId="652" priority="574">
      <formula>SEARCH("RICHIESTO",$M49)&gt;0</formula>
    </cfRule>
    <cfRule type="expression" dxfId="651" priority="575">
      <formula>SEARCH("DA CHIUDERE",$M49)&gt;0</formula>
    </cfRule>
    <cfRule type="expression" dxfId="650" priority="576">
      <formula>SEARCH("INTERROTTO",$M49)&gt;0</formula>
    </cfRule>
  </conditionalFormatting>
  <conditionalFormatting sqref="M49:M50">
    <cfRule type="expression" dxfId="649" priority="565">
      <formula>SEARCH("IN CORSO",$M49)&gt;0</formula>
    </cfRule>
    <cfRule type="expression" dxfId="648" priority="566">
      <formula>SEARCH("CHIUSO",$M49)&gt;0</formula>
    </cfRule>
    <cfRule type="expression" dxfId="647" priority="567">
      <formula>SEARCH("EMESSO",$M49)&gt;0</formula>
    </cfRule>
    <cfRule type="expression" dxfId="646" priority="568">
      <formula>SEARCH("RICHIESTO",$M49)&gt;0</formula>
    </cfRule>
    <cfRule type="expression" dxfId="645" priority="569">
      <formula>SEARCH("DA CHIUDERE",$M49)&gt;0</formula>
    </cfRule>
    <cfRule type="expression" dxfId="644" priority="570">
      <formula>SEARCH("INTERROTTO",$M49)&gt;0</formula>
    </cfRule>
  </conditionalFormatting>
  <conditionalFormatting sqref="E48:F48 N48:S48">
    <cfRule type="expression" dxfId="643" priority="559">
      <formula>SEARCH("IN CORSO",$M48)&gt;0</formula>
    </cfRule>
    <cfRule type="expression" dxfId="642" priority="560">
      <formula>SEARCH("CHIUSO",$M48)&gt;0</formula>
    </cfRule>
    <cfRule type="expression" dxfId="641" priority="561">
      <formula>SEARCH("EMESSO",$M48)&gt;0</formula>
    </cfRule>
    <cfRule type="expression" dxfId="640" priority="562">
      <formula>SEARCH("RICHIESTO",$M48)&gt;0</formula>
    </cfRule>
    <cfRule type="expression" dxfId="639" priority="563">
      <formula>SEARCH("DA CHIUDERE",$M48)&gt;0</formula>
    </cfRule>
    <cfRule type="expression" dxfId="638" priority="564">
      <formula>SEARCH("INTERROTTO",$M48)&gt;0</formula>
    </cfRule>
  </conditionalFormatting>
  <conditionalFormatting sqref="G48">
    <cfRule type="expression" dxfId="637" priority="553">
      <formula>SEARCH("IN CORSO",$M48)&gt;0</formula>
    </cfRule>
    <cfRule type="expression" dxfId="636" priority="554">
      <formula>SEARCH("CHIUSO",$M48)&gt;0</formula>
    </cfRule>
    <cfRule type="expression" dxfId="635" priority="555">
      <formula>SEARCH("EMESSO",$M48)&gt;0</formula>
    </cfRule>
    <cfRule type="expression" dxfId="634" priority="556">
      <formula>SEARCH("RICHIESTO",$M48)&gt;0</formula>
    </cfRule>
    <cfRule type="expression" dxfId="633" priority="557">
      <formula>SEARCH("DA CHIUDERE",$M48)&gt;0</formula>
    </cfRule>
    <cfRule type="expression" dxfId="632" priority="558">
      <formula>SEARCH("INTERROTTO",$M48)&gt;0</formula>
    </cfRule>
  </conditionalFormatting>
  <conditionalFormatting sqref="M48">
    <cfRule type="expression" dxfId="631" priority="547">
      <formula>SEARCH("IN CORSO",$M48)&gt;0</formula>
    </cfRule>
    <cfRule type="expression" dxfId="630" priority="548">
      <formula>SEARCH("CHIUSO",$M48)&gt;0</formula>
    </cfRule>
    <cfRule type="expression" dxfId="629" priority="549">
      <formula>SEARCH("EMESSO",$M48)&gt;0</formula>
    </cfRule>
    <cfRule type="expression" dxfId="628" priority="550">
      <formula>SEARCH("RICHIESTO",$M48)&gt;0</formula>
    </cfRule>
    <cfRule type="expression" dxfId="627" priority="551">
      <formula>SEARCH("DA CHIUDERE",$M48)&gt;0</formula>
    </cfRule>
    <cfRule type="expression" dxfId="626" priority="552">
      <formula>SEARCH("INTERROTTO",$M48)&gt;0</formula>
    </cfRule>
  </conditionalFormatting>
  <conditionalFormatting sqref="E47:F47 N47:S47">
    <cfRule type="expression" dxfId="625" priority="541">
      <formula>SEARCH("IN CORSO",$M47)&gt;0</formula>
    </cfRule>
    <cfRule type="expression" dxfId="624" priority="542">
      <formula>SEARCH("CHIUSO",$M47)&gt;0</formula>
    </cfRule>
    <cfRule type="expression" dxfId="623" priority="543">
      <formula>SEARCH("EMESSO",$M47)&gt;0</formula>
    </cfRule>
    <cfRule type="expression" dxfId="622" priority="544">
      <formula>SEARCH("RICHIESTO",$M47)&gt;0</formula>
    </cfRule>
    <cfRule type="expression" dxfId="621" priority="545">
      <formula>SEARCH("DA CHIUDERE",$M47)&gt;0</formula>
    </cfRule>
    <cfRule type="expression" dxfId="620" priority="546">
      <formula>SEARCH("INTERROTTO",$M47)&gt;0</formula>
    </cfRule>
  </conditionalFormatting>
  <conditionalFormatting sqref="G47">
    <cfRule type="expression" dxfId="619" priority="535">
      <formula>SEARCH("IN CORSO",$M47)&gt;0</formula>
    </cfRule>
    <cfRule type="expression" dxfId="618" priority="536">
      <formula>SEARCH("CHIUSO",$M47)&gt;0</formula>
    </cfRule>
    <cfRule type="expression" dxfId="617" priority="537">
      <formula>SEARCH("EMESSO",$M47)&gt;0</formula>
    </cfRule>
    <cfRule type="expression" dxfId="616" priority="538">
      <formula>SEARCH("RICHIESTO",$M47)&gt;0</formula>
    </cfRule>
    <cfRule type="expression" dxfId="615" priority="539">
      <formula>SEARCH("DA CHIUDERE",$M47)&gt;0</formula>
    </cfRule>
    <cfRule type="expression" dxfId="614" priority="540">
      <formula>SEARCH("INTERROTTO",$M47)&gt;0</formula>
    </cfRule>
  </conditionalFormatting>
  <conditionalFormatting sqref="M47">
    <cfRule type="expression" dxfId="613" priority="529">
      <formula>SEARCH("IN CORSO",$M47)&gt;0</formula>
    </cfRule>
    <cfRule type="expression" dxfId="612" priority="530">
      <formula>SEARCH("CHIUSO",$M47)&gt;0</formula>
    </cfRule>
    <cfRule type="expression" dxfId="611" priority="531">
      <formula>SEARCH("EMESSO",$M47)&gt;0</formula>
    </cfRule>
    <cfRule type="expression" dxfId="610" priority="532">
      <formula>SEARCH("RICHIESTO",$M47)&gt;0</formula>
    </cfRule>
    <cfRule type="expression" dxfId="609" priority="533">
      <formula>SEARCH("DA CHIUDERE",$M47)&gt;0</formula>
    </cfRule>
    <cfRule type="expression" dxfId="608" priority="534">
      <formula>SEARCH("INTERROTTO",$M47)&gt;0</formula>
    </cfRule>
  </conditionalFormatting>
  <conditionalFormatting sqref="R58:S58">
    <cfRule type="expression" dxfId="607" priority="523">
      <formula>SEARCH("IN CORSO",$M58)&gt;0</formula>
    </cfRule>
    <cfRule type="expression" dxfId="606" priority="524">
      <formula>SEARCH("CHIUSO",$M58)&gt;0</formula>
    </cfRule>
    <cfRule type="expression" dxfId="605" priority="525">
      <formula>SEARCH("EMESSO",$M58)&gt;0</formula>
    </cfRule>
    <cfRule type="expression" dxfId="604" priority="526">
      <formula>SEARCH("RICHIESTO",$M58)&gt;0</formula>
    </cfRule>
    <cfRule type="expression" dxfId="603" priority="527">
      <formula>SEARCH("DA CHIUDERE",$M58)&gt;0</formula>
    </cfRule>
    <cfRule type="expression" dxfId="602" priority="528">
      <formula>SEARCH("INTERROTTO",$M58)&gt;0</formula>
    </cfRule>
  </conditionalFormatting>
  <conditionalFormatting sqref="Q65:Q66">
    <cfRule type="expression" dxfId="601" priority="517">
      <formula>SEARCH("IN CORSO",$M65)&gt;0</formula>
    </cfRule>
    <cfRule type="expression" dxfId="600" priority="518">
      <formula>SEARCH("CHIUSO",$M65)&gt;0</formula>
    </cfRule>
    <cfRule type="expression" dxfId="599" priority="519">
      <formula>SEARCH("EMESSO",$M65)&gt;0</formula>
    </cfRule>
    <cfRule type="expression" dxfId="598" priority="520">
      <formula>SEARCH("RICHIESTO",$M65)&gt;0</formula>
    </cfRule>
    <cfRule type="expression" dxfId="597" priority="521">
      <formula>SEARCH("DA CHIUDERE",$M65)&gt;0</formula>
    </cfRule>
    <cfRule type="expression" dxfId="596" priority="522">
      <formula>SEARCH("INTERROTTO",$M65)&gt;0</formula>
    </cfRule>
  </conditionalFormatting>
  <conditionalFormatting sqref="R65:S66">
    <cfRule type="expression" dxfId="595" priority="511">
      <formula>SEARCH("IN CORSO",$M65)&gt;0</formula>
    </cfRule>
    <cfRule type="expression" dxfId="594" priority="512">
      <formula>SEARCH("CHIUSO",$M65)&gt;0</formula>
    </cfRule>
    <cfRule type="expression" dxfId="593" priority="513">
      <formula>SEARCH("EMESSO",$M65)&gt;0</formula>
    </cfRule>
    <cfRule type="expression" dxfId="592" priority="514">
      <formula>SEARCH("RICHIESTO",$M65)&gt;0</formula>
    </cfRule>
    <cfRule type="expression" dxfId="591" priority="515">
      <formula>SEARCH("DA CHIUDERE",$M65)&gt;0</formula>
    </cfRule>
    <cfRule type="expression" dxfId="590" priority="516">
      <formula>SEARCH("INTERROTTO",$M65)&gt;0</formula>
    </cfRule>
  </conditionalFormatting>
  <conditionalFormatting sqref="E45:G46 N45:S46">
    <cfRule type="expression" dxfId="589" priority="505">
      <formula>SEARCH("IN CORSO",$M45)&gt;0</formula>
    </cfRule>
    <cfRule type="expression" dxfId="588" priority="506">
      <formula>SEARCH("CHIUSO",$M45)&gt;0</formula>
    </cfRule>
    <cfRule type="expression" dxfId="587" priority="507">
      <formula>SEARCH("EMESSO",$M45)&gt;0</formula>
    </cfRule>
    <cfRule type="expression" dxfId="586" priority="508">
      <formula>SEARCH("RICHIESTO",$M45)&gt;0</formula>
    </cfRule>
    <cfRule type="expression" dxfId="585" priority="509">
      <formula>SEARCH("DA CHIUDERE",$M45)&gt;0</formula>
    </cfRule>
    <cfRule type="expression" dxfId="584" priority="510">
      <formula>SEARCH("INTERROTTO",$M45)&gt;0</formula>
    </cfRule>
  </conditionalFormatting>
  <conditionalFormatting sqref="M45:M46">
    <cfRule type="expression" dxfId="583" priority="499">
      <formula>SEARCH("IN CORSO",$M45)&gt;0</formula>
    </cfRule>
    <cfRule type="expression" dxfId="582" priority="500">
      <formula>SEARCH("CHIUSO",$M45)&gt;0</formula>
    </cfRule>
    <cfRule type="expression" dxfId="581" priority="501">
      <formula>SEARCH("EMESSO",$M45)&gt;0</formula>
    </cfRule>
    <cfRule type="expression" dxfId="580" priority="502">
      <formula>SEARCH("RICHIESTO",$M45)&gt;0</formula>
    </cfRule>
    <cfRule type="expression" dxfId="579" priority="503">
      <formula>SEARCH("DA CHIUDERE",$M45)&gt;0</formula>
    </cfRule>
    <cfRule type="expression" dxfId="578" priority="504">
      <formula>SEARCH("INTERROTTO",$M45)&gt;0</formula>
    </cfRule>
  </conditionalFormatting>
  <conditionalFormatting sqref="E44:G44 N44:S44">
    <cfRule type="expression" dxfId="577" priority="493">
      <formula>SEARCH("IN CORSO",$M44)&gt;0</formula>
    </cfRule>
    <cfRule type="expression" dxfId="576" priority="494">
      <formula>SEARCH("CHIUSO",$M44)&gt;0</formula>
    </cfRule>
    <cfRule type="expression" dxfId="575" priority="495">
      <formula>SEARCH("EMESSO",$M44)&gt;0</formula>
    </cfRule>
    <cfRule type="expression" dxfId="574" priority="496">
      <formula>SEARCH("RICHIESTO",$M44)&gt;0</formula>
    </cfRule>
    <cfRule type="expression" dxfId="573" priority="497">
      <formula>SEARCH("DA CHIUDERE",$M44)&gt;0</formula>
    </cfRule>
    <cfRule type="expression" dxfId="572" priority="498">
      <formula>SEARCH("INTERROTTO",$M44)&gt;0</formula>
    </cfRule>
  </conditionalFormatting>
  <conditionalFormatting sqref="M44">
    <cfRule type="expression" dxfId="571" priority="487">
      <formula>SEARCH("IN CORSO",$M44)&gt;0</formula>
    </cfRule>
    <cfRule type="expression" dxfId="570" priority="488">
      <formula>SEARCH("CHIUSO",$M44)&gt;0</formula>
    </cfRule>
    <cfRule type="expression" dxfId="569" priority="489">
      <formula>SEARCH("EMESSO",$M44)&gt;0</formula>
    </cfRule>
    <cfRule type="expression" dxfId="568" priority="490">
      <formula>SEARCH("RICHIESTO",$M44)&gt;0</formula>
    </cfRule>
    <cfRule type="expression" dxfId="567" priority="491">
      <formula>SEARCH("DA CHIUDERE",$M44)&gt;0</formula>
    </cfRule>
    <cfRule type="expression" dxfId="566" priority="492">
      <formula>SEARCH("INTERROTTO",$M44)&gt;0</formula>
    </cfRule>
  </conditionalFormatting>
  <conditionalFormatting sqref="E43:G43 N43:S43">
    <cfRule type="expression" dxfId="565" priority="481">
      <formula>SEARCH("IN CORSO",$M43)&gt;0</formula>
    </cfRule>
    <cfRule type="expression" dxfId="564" priority="482">
      <formula>SEARCH("CHIUSO",$M43)&gt;0</formula>
    </cfRule>
    <cfRule type="expression" dxfId="563" priority="483">
      <formula>SEARCH("EMESSO",$M43)&gt;0</formula>
    </cfRule>
    <cfRule type="expression" dxfId="562" priority="484">
      <formula>SEARCH("RICHIESTO",$M43)&gt;0</formula>
    </cfRule>
    <cfRule type="expression" dxfId="561" priority="485">
      <formula>SEARCH("DA CHIUDERE",$M43)&gt;0</formula>
    </cfRule>
    <cfRule type="expression" dxfId="560" priority="486">
      <formula>SEARCH("INTERROTTO",$M43)&gt;0</formula>
    </cfRule>
  </conditionalFormatting>
  <conditionalFormatting sqref="M43">
    <cfRule type="expression" dxfId="559" priority="475">
      <formula>SEARCH("IN CORSO",$M43)&gt;0</formula>
    </cfRule>
    <cfRule type="expression" dxfId="558" priority="476">
      <formula>SEARCH("CHIUSO",$M43)&gt;0</formula>
    </cfRule>
    <cfRule type="expression" dxfId="557" priority="477">
      <formula>SEARCH("EMESSO",$M43)&gt;0</formula>
    </cfRule>
    <cfRule type="expression" dxfId="556" priority="478">
      <formula>SEARCH("RICHIESTO",$M43)&gt;0</formula>
    </cfRule>
    <cfRule type="expression" dxfId="555" priority="479">
      <formula>SEARCH("DA CHIUDERE",$M43)&gt;0</formula>
    </cfRule>
    <cfRule type="expression" dxfId="554" priority="480">
      <formula>SEARCH("INTERROTTO",$M43)&gt;0</formula>
    </cfRule>
  </conditionalFormatting>
  <conditionalFormatting sqref="E42:G42 N42:S42">
    <cfRule type="expression" dxfId="553" priority="469">
      <formula>SEARCH("IN CORSO",$M42)&gt;0</formula>
    </cfRule>
    <cfRule type="expression" dxfId="552" priority="470">
      <formula>SEARCH("CHIUSO",$M42)&gt;0</formula>
    </cfRule>
    <cfRule type="expression" dxfId="551" priority="471">
      <formula>SEARCH("EMESSO",$M42)&gt;0</formula>
    </cfRule>
    <cfRule type="expression" dxfId="550" priority="472">
      <formula>SEARCH("RICHIESTO",$M42)&gt;0</formula>
    </cfRule>
    <cfRule type="expression" dxfId="549" priority="473">
      <formula>SEARCH("DA CHIUDERE",$M42)&gt;0</formula>
    </cfRule>
    <cfRule type="expression" dxfId="548" priority="474">
      <formula>SEARCH("INTERROTTO",$M42)&gt;0</formula>
    </cfRule>
  </conditionalFormatting>
  <conditionalFormatting sqref="M42">
    <cfRule type="expression" dxfId="547" priority="463">
      <formula>SEARCH("IN CORSO",$M42)&gt;0</formula>
    </cfRule>
    <cfRule type="expression" dxfId="546" priority="464">
      <formula>SEARCH("CHIUSO",$M42)&gt;0</formula>
    </cfRule>
    <cfRule type="expression" dxfId="545" priority="465">
      <formula>SEARCH("EMESSO",$M42)&gt;0</formula>
    </cfRule>
    <cfRule type="expression" dxfId="544" priority="466">
      <formula>SEARCH("RICHIESTO",$M42)&gt;0</formula>
    </cfRule>
    <cfRule type="expression" dxfId="543" priority="467">
      <formula>SEARCH("DA CHIUDERE",$M42)&gt;0</formula>
    </cfRule>
    <cfRule type="expression" dxfId="542" priority="468">
      <formula>SEARCH("INTERROTTO",$M42)&gt;0</formula>
    </cfRule>
  </conditionalFormatting>
  <conditionalFormatting sqref="E41:G41 N41:S41">
    <cfRule type="expression" dxfId="541" priority="457">
      <formula>SEARCH("IN CORSO",$M41)&gt;0</formula>
    </cfRule>
    <cfRule type="expression" dxfId="540" priority="458">
      <formula>SEARCH("CHIUSO",$M41)&gt;0</formula>
    </cfRule>
    <cfRule type="expression" dxfId="539" priority="459">
      <formula>SEARCH("EMESSO",$M41)&gt;0</formula>
    </cfRule>
    <cfRule type="expression" dxfId="538" priority="460">
      <formula>SEARCH("RICHIESTO",$M41)&gt;0</formula>
    </cfRule>
    <cfRule type="expression" dxfId="537" priority="461">
      <formula>SEARCH("DA CHIUDERE",$M41)&gt;0</formula>
    </cfRule>
    <cfRule type="expression" dxfId="536" priority="462">
      <formula>SEARCH("INTERROTTO",$M41)&gt;0</formula>
    </cfRule>
  </conditionalFormatting>
  <conditionalFormatting sqref="M41">
    <cfRule type="expression" dxfId="535" priority="451">
      <formula>SEARCH("IN CORSO",$M41)&gt;0</formula>
    </cfRule>
    <cfRule type="expression" dxfId="534" priority="452">
      <formula>SEARCH("CHIUSO",$M41)&gt;0</formula>
    </cfRule>
    <cfRule type="expression" dxfId="533" priority="453">
      <formula>SEARCH("EMESSO",$M41)&gt;0</formula>
    </cfRule>
    <cfRule type="expression" dxfId="532" priority="454">
      <formula>SEARCH("RICHIESTO",$M41)&gt;0</formula>
    </cfRule>
    <cfRule type="expression" dxfId="531" priority="455">
      <formula>SEARCH("DA CHIUDERE",$M41)&gt;0</formula>
    </cfRule>
    <cfRule type="expression" dxfId="530" priority="456">
      <formula>SEARCH("INTERROTTO",$M41)&gt;0</formula>
    </cfRule>
  </conditionalFormatting>
  <conditionalFormatting sqref="E40:G40 N40:S40">
    <cfRule type="expression" dxfId="529" priority="445">
      <formula>SEARCH("IN CORSO",$M40)&gt;0</formula>
    </cfRule>
    <cfRule type="expression" dxfId="528" priority="446">
      <formula>SEARCH("CHIUSO",$M40)&gt;0</formula>
    </cfRule>
    <cfRule type="expression" dxfId="527" priority="447">
      <formula>SEARCH("EMESSO",$M40)&gt;0</formula>
    </cfRule>
    <cfRule type="expression" dxfId="526" priority="448">
      <formula>SEARCH("RICHIESTO",$M40)&gt;0</formula>
    </cfRule>
    <cfRule type="expression" dxfId="525" priority="449">
      <formula>SEARCH("DA CHIUDERE",$M40)&gt;0</formula>
    </cfRule>
    <cfRule type="expression" dxfId="524" priority="450">
      <formula>SEARCH("INTERROTTO",$M40)&gt;0</formula>
    </cfRule>
  </conditionalFormatting>
  <conditionalFormatting sqref="M40">
    <cfRule type="expression" dxfId="523" priority="439">
      <formula>SEARCH("IN CORSO",$M40)&gt;0</formula>
    </cfRule>
    <cfRule type="expression" dxfId="522" priority="440">
      <formula>SEARCH("CHIUSO",$M40)&gt;0</formula>
    </cfRule>
    <cfRule type="expression" dxfId="521" priority="441">
      <formula>SEARCH("EMESSO",$M40)&gt;0</formula>
    </cfRule>
    <cfRule type="expression" dxfId="520" priority="442">
      <formula>SEARCH("RICHIESTO",$M40)&gt;0</formula>
    </cfRule>
    <cfRule type="expression" dxfId="519" priority="443">
      <formula>SEARCH("DA CHIUDERE",$M40)&gt;0</formula>
    </cfRule>
    <cfRule type="expression" dxfId="518" priority="444">
      <formula>SEARCH("INTERROTTO",$M40)&gt;0</formula>
    </cfRule>
  </conditionalFormatting>
  <conditionalFormatting sqref="E39:G39 N39:S39">
    <cfRule type="expression" dxfId="517" priority="433">
      <formula>SEARCH("IN CORSO",$M39)&gt;0</formula>
    </cfRule>
    <cfRule type="expression" dxfId="516" priority="434">
      <formula>SEARCH("CHIUSO",$M39)&gt;0</formula>
    </cfRule>
    <cfRule type="expression" dxfId="515" priority="435">
      <formula>SEARCH("EMESSO",$M39)&gt;0</formula>
    </cfRule>
    <cfRule type="expression" dxfId="514" priority="436">
      <formula>SEARCH("RICHIESTO",$M39)&gt;0</formula>
    </cfRule>
    <cfRule type="expression" dxfId="513" priority="437">
      <formula>SEARCH("DA CHIUDERE",$M39)&gt;0</formula>
    </cfRule>
    <cfRule type="expression" dxfId="512" priority="438">
      <formula>SEARCH("INTERROTTO",$M39)&gt;0</formula>
    </cfRule>
  </conditionalFormatting>
  <conditionalFormatting sqref="M39">
    <cfRule type="expression" dxfId="511" priority="427">
      <formula>SEARCH("IN CORSO",$M39)&gt;0</formula>
    </cfRule>
    <cfRule type="expression" dxfId="510" priority="428">
      <formula>SEARCH("CHIUSO",$M39)&gt;0</formula>
    </cfRule>
    <cfRule type="expression" dxfId="509" priority="429">
      <formula>SEARCH("EMESSO",$M39)&gt;0</formula>
    </cfRule>
    <cfRule type="expression" dxfId="508" priority="430">
      <formula>SEARCH("RICHIESTO",$M39)&gt;0</formula>
    </cfRule>
    <cfRule type="expression" dxfId="507" priority="431">
      <formula>SEARCH("DA CHIUDERE",$M39)&gt;0</formula>
    </cfRule>
    <cfRule type="expression" dxfId="506" priority="432">
      <formula>SEARCH("INTERROTTO",$M39)&gt;0</formula>
    </cfRule>
  </conditionalFormatting>
  <conditionalFormatting sqref="E38:G38 N38:S38">
    <cfRule type="expression" dxfId="505" priority="421">
      <formula>SEARCH("IN CORSO",$M38)&gt;0</formula>
    </cfRule>
    <cfRule type="expression" dxfId="504" priority="422">
      <formula>SEARCH("CHIUSO",$M38)&gt;0</formula>
    </cfRule>
    <cfRule type="expression" dxfId="503" priority="423">
      <formula>SEARCH("EMESSO",$M38)&gt;0</formula>
    </cfRule>
    <cfRule type="expression" dxfId="502" priority="424">
      <formula>SEARCH("RICHIESTO",$M38)&gt;0</formula>
    </cfRule>
    <cfRule type="expression" dxfId="501" priority="425">
      <formula>SEARCH("DA CHIUDERE",$M38)&gt;0</formula>
    </cfRule>
    <cfRule type="expression" dxfId="500" priority="426">
      <formula>SEARCH("INTERROTTO",$M38)&gt;0</formula>
    </cfRule>
  </conditionalFormatting>
  <conditionalFormatting sqref="M38">
    <cfRule type="expression" dxfId="499" priority="415">
      <formula>SEARCH("IN CORSO",$M38)&gt;0</formula>
    </cfRule>
    <cfRule type="expression" dxfId="498" priority="416">
      <formula>SEARCH("CHIUSO",$M38)&gt;0</formula>
    </cfRule>
    <cfRule type="expression" dxfId="497" priority="417">
      <formula>SEARCH("EMESSO",$M38)&gt;0</formula>
    </cfRule>
    <cfRule type="expression" dxfId="496" priority="418">
      <formula>SEARCH("RICHIESTO",$M38)&gt;0</formula>
    </cfRule>
    <cfRule type="expression" dxfId="495" priority="419">
      <formula>SEARCH("DA CHIUDERE",$M38)&gt;0</formula>
    </cfRule>
    <cfRule type="expression" dxfId="494" priority="420">
      <formula>SEARCH("INTERROTTO",$M38)&gt;0</formula>
    </cfRule>
  </conditionalFormatting>
  <conditionalFormatting sqref="E37:G37 N37:S37">
    <cfRule type="expression" dxfId="493" priority="409">
      <formula>SEARCH("IN CORSO",$M37)&gt;0</formula>
    </cfRule>
    <cfRule type="expression" dxfId="492" priority="410">
      <formula>SEARCH("CHIUSO",$M37)&gt;0</formula>
    </cfRule>
    <cfRule type="expression" dxfId="491" priority="411">
      <formula>SEARCH("EMESSO",$M37)&gt;0</formula>
    </cfRule>
    <cfRule type="expression" dxfId="490" priority="412">
      <formula>SEARCH("RICHIESTO",$M37)&gt;0</formula>
    </cfRule>
    <cfRule type="expression" dxfId="489" priority="413">
      <formula>SEARCH("DA CHIUDERE",$M37)&gt;0</formula>
    </cfRule>
    <cfRule type="expression" dxfId="488" priority="414">
      <formula>SEARCH("INTERROTTO",$M37)&gt;0</formula>
    </cfRule>
  </conditionalFormatting>
  <conditionalFormatting sqref="M37">
    <cfRule type="expression" dxfId="487" priority="403">
      <formula>SEARCH("IN CORSO",$M37)&gt;0</formula>
    </cfRule>
    <cfRule type="expression" dxfId="486" priority="404">
      <formula>SEARCH("CHIUSO",$M37)&gt;0</formula>
    </cfRule>
    <cfRule type="expression" dxfId="485" priority="405">
      <formula>SEARCH("EMESSO",$M37)&gt;0</formula>
    </cfRule>
    <cfRule type="expression" dxfId="484" priority="406">
      <formula>SEARCH("RICHIESTO",$M37)&gt;0</formula>
    </cfRule>
    <cfRule type="expression" dxfId="483" priority="407">
      <formula>SEARCH("DA CHIUDERE",$M37)&gt;0</formula>
    </cfRule>
    <cfRule type="expression" dxfId="482" priority="408">
      <formula>SEARCH("INTERROTTO",$M37)&gt;0</formula>
    </cfRule>
  </conditionalFormatting>
  <conditionalFormatting sqref="E36:G36 N36:S36">
    <cfRule type="expression" dxfId="481" priority="397">
      <formula>SEARCH("IN CORSO",$M36)&gt;0</formula>
    </cfRule>
    <cfRule type="expression" dxfId="480" priority="398">
      <formula>SEARCH("CHIUSO",$M36)&gt;0</formula>
    </cfRule>
    <cfRule type="expression" dxfId="479" priority="399">
      <formula>SEARCH("EMESSO",$M36)&gt;0</formula>
    </cfRule>
    <cfRule type="expression" dxfId="478" priority="400">
      <formula>SEARCH("RICHIESTO",$M36)&gt;0</formula>
    </cfRule>
    <cfRule type="expression" dxfId="477" priority="401">
      <formula>SEARCH("DA CHIUDERE",$M36)&gt;0</formula>
    </cfRule>
    <cfRule type="expression" dxfId="476" priority="402">
      <formula>SEARCH("INTERROTTO",$M36)&gt;0</formula>
    </cfRule>
  </conditionalFormatting>
  <conditionalFormatting sqref="M36">
    <cfRule type="expression" dxfId="475" priority="391">
      <formula>SEARCH("IN CORSO",$M36)&gt;0</formula>
    </cfRule>
    <cfRule type="expression" dxfId="474" priority="392">
      <formula>SEARCH("CHIUSO",$M36)&gt;0</formula>
    </cfRule>
    <cfRule type="expression" dxfId="473" priority="393">
      <formula>SEARCH("EMESSO",$M36)&gt;0</formula>
    </cfRule>
    <cfRule type="expression" dxfId="472" priority="394">
      <formula>SEARCH("RICHIESTO",$M36)&gt;0</formula>
    </cfRule>
    <cfRule type="expression" dxfId="471" priority="395">
      <formula>SEARCH("DA CHIUDERE",$M36)&gt;0</formula>
    </cfRule>
    <cfRule type="expression" dxfId="470" priority="396">
      <formula>SEARCH("INTERROTTO",$M36)&gt;0</formula>
    </cfRule>
  </conditionalFormatting>
  <conditionalFormatting sqref="E35:G35 N35:S35">
    <cfRule type="expression" dxfId="469" priority="385">
      <formula>SEARCH("IN CORSO",$M35)&gt;0</formula>
    </cfRule>
    <cfRule type="expression" dxfId="468" priority="386">
      <formula>SEARCH("CHIUSO",$M35)&gt;0</formula>
    </cfRule>
    <cfRule type="expression" dxfId="467" priority="387">
      <formula>SEARCH("EMESSO",$M35)&gt;0</formula>
    </cfRule>
    <cfRule type="expression" dxfId="466" priority="388">
      <formula>SEARCH("RICHIESTO",$M35)&gt;0</formula>
    </cfRule>
    <cfRule type="expression" dxfId="465" priority="389">
      <formula>SEARCH("DA CHIUDERE",$M35)&gt;0</formula>
    </cfRule>
    <cfRule type="expression" dxfId="464" priority="390">
      <formula>SEARCH("INTERROTTO",$M35)&gt;0</formula>
    </cfRule>
  </conditionalFormatting>
  <conditionalFormatting sqref="M35">
    <cfRule type="expression" dxfId="463" priority="379">
      <formula>SEARCH("IN CORSO",$M35)&gt;0</formula>
    </cfRule>
    <cfRule type="expression" dxfId="462" priority="380">
      <formula>SEARCH("CHIUSO",$M35)&gt;0</formula>
    </cfRule>
    <cfRule type="expression" dxfId="461" priority="381">
      <formula>SEARCH("EMESSO",$M35)&gt;0</formula>
    </cfRule>
    <cfRule type="expression" dxfId="460" priority="382">
      <formula>SEARCH("RICHIESTO",$M35)&gt;0</formula>
    </cfRule>
    <cfRule type="expression" dxfId="459" priority="383">
      <formula>SEARCH("DA CHIUDERE",$M35)&gt;0</formula>
    </cfRule>
    <cfRule type="expression" dxfId="458" priority="384">
      <formula>SEARCH("INTERROTTO",$M35)&gt;0</formula>
    </cfRule>
  </conditionalFormatting>
  <conditionalFormatting sqref="E34:G34 N34:S34">
    <cfRule type="expression" dxfId="457" priority="373">
      <formula>SEARCH("IN CORSO",$M34)&gt;0</formula>
    </cfRule>
    <cfRule type="expression" dxfId="456" priority="374">
      <formula>SEARCH("CHIUSO",$M34)&gt;0</formula>
    </cfRule>
    <cfRule type="expression" dxfId="455" priority="375">
      <formula>SEARCH("EMESSO",$M34)&gt;0</formula>
    </cfRule>
    <cfRule type="expression" dxfId="454" priority="376">
      <formula>SEARCH("RICHIESTO",$M34)&gt;0</formula>
    </cfRule>
    <cfRule type="expression" dxfId="453" priority="377">
      <formula>SEARCH("DA CHIUDERE",$M34)&gt;0</formula>
    </cfRule>
    <cfRule type="expression" dxfId="452" priority="378">
      <formula>SEARCH("INTERROTTO",$M34)&gt;0</formula>
    </cfRule>
  </conditionalFormatting>
  <conditionalFormatting sqref="M34">
    <cfRule type="expression" dxfId="451" priority="367">
      <formula>SEARCH("IN CORSO",$M34)&gt;0</formula>
    </cfRule>
    <cfRule type="expression" dxfId="450" priority="368">
      <formula>SEARCH("CHIUSO",$M34)&gt;0</formula>
    </cfRule>
    <cfRule type="expression" dxfId="449" priority="369">
      <formula>SEARCH("EMESSO",$M34)&gt;0</formula>
    </cfRule>
    <cfRule type="expression" dxfId="448" priority="370">
      <formula>SEARCH("RICHIESTO",$M34)&gt;0</formula>
    </cfRule>
    <cfRule type="expression" dxfId="447" priority="371">
      <formula>SEARCH("DA CHIUDERE",$M34)&gt;0</formula>
    </cfRule>
    <cfRule type="expression" dxfId="446" priority="372">
      <formula>SEARCH("INTERROTTO",$M34)&gt;0</formula>
    </cfRule>
  </conditionalFormatting>
  <conditionalFormatting sqref="E33:G33 N33:S33">
    <cfRule type="expression" dxfId="445" priority="361">
      <formula>SEARCH("IN CORSO",$M33)&gt;0</formula>
    </cfRule>
    <cfRule type="expression" dxfId="444" priority="362">
      <formula>SEARCH("CHIUSO",$M33)&gt;0</formula>
    </cfRule>
    <cfRule type="expression" dxfId="443" priority="363">
      <formula>SEARCH("EMESSO",$M33)&gt;0</formula>
    </cfRule>
    <cfRule type="expression" dxfId="442" priority="364">
      <formula>SEARCH("RICHIESTO",$M33)&gt;0</formula>
    </cfRule>
    <cfRule type="expression" dxfId="441" priority="365">
      <formula>SEARCH("DA CHIUDERE",$M33)&gt;0</formula>
    </cfRule>
    <cfRule type="expression" dxfId="440" priority="366">
      <formula>SEARCH("INTERROTTO",$M33)&gt;0</formula>
    </cfRule>
  </conditionalFormatting>
  <conditionalFormatting sqref="M33">
    <cfRule type="expression" dxfId="439" priority="355">
      <formula>SEARCH("IN CORSO",$M33)&gt;0</formula>
    </cfRule>
    <cfRule type="expression" dxfId="438" priority="356">
      <formula>SEARCH("CHIUSO",$M33)&gt;0</formula>
    </cfRule>
    <cfRule type="expression" dxfId="437" priority="357">
      <formula>SEARCH("EMESSO",$M33)&gt;0</formula>
    </cfRule>
    <cfRule type="expression" dxfId="436" priority="358">
      <formula>SEARCH("RICHIESTO",$M33)&gt;0</formula>
    </cfRule>
    <cfRule type="expression" dxfId="435" priority="359">
      <formula>SEARCH("DA CHIUDERE",$M33)&gt;0</formula>
    </cfRule>
    <cfRule type="expression" dxfId="434" priority="360">
      <formula>SEARCH("INTERROTTO",$M33)&gt;0</formula>
    </cfRule>
  </conditionalFormatting>
  <conditionalFormatting sqref="E32:G32 N32:S32">
    <cfRule type="expression" dxfId="433" priority="349">
      <formula>SEARCH("IN CORSO",$M32)&gt;0</formula>
    </cfRule>
    <cfRule type="expression" dxfId="432" priority="350">
      <formula>SEARCH("CHIUSO",$M32)&gt;0</formula>
    </cfRule>
    <cfRule type="expression" dxfId="431" priority="351">
      <formula>SEARCH("EMESSO",$M32)&gt;0</formula>
    </cfRule>
    <cfRule type="expression" dxfId="430" priority="352">
      <formula>SEARCH("RICHIESTO",$M32)&gt;0</formula>
    </cfRule>
    <cfRule type="expression" dxfId="429" priority="353">
      <formula>SEARCH("DA CHIUDERE",$M32)&gt;0</formula>
    </cfRule>
    <cfRule type="expression" dxfId="428" priority="354">
      <formula>SEARCH("INTERROTTO",$M32)&gt;0</formula>
    </cfRule>
  </conditionalFormatting>
  <conditionalFormatting sqref="M32">
    <cfRule type="expression" dxfId="427" priority="343">
      <formula>SEARCH("IN CORSO",$M32)&gt;0</formula>
    </cfRule>
    <cfRule type="expression" dxfId="426" priority="344">
      <formula>SEARCH("CHIUSO",$M32)&gt;0</formula>
    </cfRule>
    <cfRule type="expression" dxfId="425" priority="345">
      <formula>SEARCH("EMESSO",$M32)&gt;0</formula>
    </cfRule>
    <cfRule type="expression" dxfId="424" priority="346">
      <formula>SEARCH("RICHIESTO",$M32)&gt;0</formula>
    </cfRule>
    <cfRule type="expression" dxfId="423" priority="347">
      <formula>SEARCH("DA CHIUDERE",$M32)&gt;0</formula>
    </cfRule>
    <cfRule type="expression" dxfId="422" priority="348">
      <formula>SEARCH("INTERROTTO",$M32)&gt;0</formula>
    </cfRule>
  </conditionalFormatting>
  <conditionalFormatting sqref="E31:G31 N31:S31">
    <cfRule type="expression" dxfId="421" priority="337">
      <formula>SEARCH("IN CORSO",$M31)&gt;0</formula>
    </cfRule>
    <cfRule type="expression" dxfId="420" priority="338">
      <formula>SEARCH("CHIUSO",$M31)&gt;0</formula>
    </cfRule>
    <cfRule type="expression" dxfId="419" priority="339">
      <formula>SEARCH("EMESSO",$M31)&gt;0</formula>
    </cfRule>
    <cfRule type="expression" dxfId="418" priority="340">
      <formula>SEARCH("RICHIESTO",$M31)&gt;0</formula>
    </cfRule>
    <cfRule type="expression" dxfId="417" priority="341">
      <formula>SEARCH("DA CHIUDERE",$M31)&gt;0</formula>
    </cfRule>
    <cfRule type="expression" dxfId="416" priority="342">
      <formula>SEARCH("INTERROTTO",$M31)&gt;0</formula>
    </cfRule>
  </conditionalFormatting>
  <conditionalFormatting sqref="M31">
    <cfRule type="expression" dxfId="415" priority="331">
      <formula>SEARCH("IN CORSO",$M31)&gt;0</formula>
    </cfRule>
    <cfRule type="expression" dxfId="414" priority="332">
      <formula>SEARCH("CHIUSO",$M31)&gt;0</formula>
    </cfRule>
    <cfRule type="expression" dxfId="413" priority="333">
      <formula>SEARCH("EMESSO",$M31)&gt;0</formula>
    </cfRule>
    <cfRule type="expression" dxfId="412" priority="334">
      <formula>SEARCH("RICHIESTO",$M31)&gt;0</formula>
    </cfRule>
    <cfRule type="expression" dxfId="411" priority="335">
      <formula>SEARCH("DA CHIUDERE",$M31)&gt;0</formula>
    </cfRule>
    <cfRule type="expression" dxfId="410" priority="336">
      <formula>SEARCH("INTERROTTO",$M31)&gt;0</formula>
    </cfRule>
  </conditionalFormatting>
  <conditionalFormatting sqref="E30:G30 N30:S30">
    <cfRule type="expression" dxfId="409" priority="325">
      <formula>SEARCH("IN CORSO",$M30)&gt;0</formula>
    </cfRule>
    <cfRule type="expression" dxfId="408" priority="326">
      <formula>SEARCH("CHIUSO",$M30)&gt;0</formula>
    </cfRule>
    <cfRule type="expression" dxfId="407" priority="327">
      <formula>SEARCH("EMESSO",$M30)&gt;0</formula>
    </cfRule>
    <cfRule type="expression" dxfId="406" priority="328">
      <formula>SEARCH("RICHIESTO",$M30)&gt;0</formula>
    </cfRule>
    <cfRule type="expression" dxfId="405" priority="329">
      <formula>SEARCH("DA CHIUDERE",$M30)&gt;0</formula>
    </cfRule>
    <cfRule type="expression" dxfId="404" priority="330">
      <formula>SEARCH("INTERROTTO",$M30)&gt;0</formula>
    </cfRule>
  </conditionalFormatting>
  <conditionalFormatting sqref="M30">
    <cfRule type="expression" dxfId="403" priority="319">
      <formula>SEARCH("IN CORSO",$M30)&gt;0</formula>
    </cfRule>
    <cfRule type="expression" dxfId="402" priority="320">
      <formula>SEARCH("CHIUSO",$M30)&gt;0</formula>
    </cfRule>
    <cfRule type="expression" dxfId="401" priority="321">
      <formula>SEARCH("EMESSO",$M30)&gt;0</formula>
    </cfRule>
    <cfRule type="expression" dxfId="400" priority="322">
      <formula>SEARCH("RICHIESTO",$M30)&gt;0</formula>
    </cfRule>
    <cfRule type="expression" dxfId="399" priority="323">
      <formula>SEARCH("DA CHIUDERE",$M30)&gt;0</formula>
    </cfRule>
    <cfRule type="expression" dxfId="398" priority="324">
      <formula>SEARCH("INTERROTTO",$M30)&gt;0</formula>
    </cfRule>
  </conditionalFormatting>
  <conditionalFormatting sqref="E29:G29 N29:S29">
    <cfRule type="expression" dxfId="397" priority="313">
      <formula>SEARCH("IN CORSO",$M29)&gt;0</formula>
    </cfRule>
    <cfRule type="expression" dxfId="396" priority="314">
      <formula>SEARCH("CHIUSO",$M29)&gt;0</formula>
    </cfRule>
    <cfRule type="expression" dxfId="395" priority="315">
      <formula>SEARCH("EMESSO",$M29)&gt;0</formula>
    </cfRule>
    <cfRule type="expression" dxfId="394" priority="316">
      <formula>SEARCH("RICHIESTO",$M29)&gt;0</formula>
    </cfRule>
    <cfRule type="expression" dxfId="393" priority="317">
      <formula>SEARCH("DA CHIUDERE",$M29)&gt;0</formula>
    </cfRule>
    <cfRule type="expression" dxfId="392" priority="318">
      <formula>SEARCH("INTERROTTO",$M29)&gt;0</formula>
    </cfRule>
  </conditionalFormatting>
  <conditionalFormatting sqref="M29">
    <cfRule type="expression" dxfId="391" priority="307">
      <formula>SEARCH("IN CORSO",$M29)&gt;0</formula>
    </cfRule>
    <cfRule type="expression" dxfId="390" priority="308">
      <formula>SEARCH("CHIUSO",$M29)&gt;0</formula>
    </cfRule>
    <cfRule type="expression" dxfId="389" priority="309">
      <formula>SEARCH("EMESSO",$M29)&gt;0</formula>
    </cfRule>
    <cfRule type="expression" dxfId="388" priority="310">
      <formula>SEARCH("RICHIESTO",$M29)&gt;0</formula>
    </cfRule>
    <cfRule type="expression" dxfId="387" priority="311">
      <formula>SEARCH("DA CHIUDERE",$M29)&gt;0</formula>
    </cfRule>
    <cfRule type="expression" dxfId="386" priority="312">
      <formula>SEARCH("INTERROTTO",$M29)&gt;0</formula>
    </cfRule>
  </conditionalFormatting>
  <conditionalFormatting sqref="E28:G28 N28:S28">
    <cfRule type="expression" dxfId="385" priority="301">
      <formula>SEARCH("IN CORSO",$M28)&gt;0</formula>
    </cfRule>
    <cfRule type="expression" dxfId="384" priority="302">
      <formula>SEARCH("CHIUSO",$M28)&gt;0</formula>
    </cfRule>
    <cfRule type="expression" dxfId="383" priority="303">
      <formula>SEARCH("EMESSO",$M28)&gt;0</formula>
    </cfRule>
    <cfRule type="expression" dxfId="382" priority="304">
      <formula>SEARCH("RICHIESTO",$M28)&gt;0</formula>
    </cfRule>
    <cfRule type="expression" dxfId="381" priority="305">
      <formula>SEARCH("DA CHIUDERE",$M28)&gt;0</formula>
    </cfRule>
    <cfRule type="expression" dxfId="380" priority="306">
      <formula>SEARCH("INTERROTTO",$M28)&gt;0</formula>
    </cfRule>
  </conditionalFormatting>
  <conditionalFormatting sqref="M28">
    <cfRule type="expression" dxfId="379" priority="295">
      <formula>SEARCH("IN CORSO",$M28)&gt;0</formula>
    </cfRule>
    <cfRule type="expression" dxfId="378" priority="296">
      <formula>SEARCH("CHIUSO",$M28)&gt;0</formula>
    </cfRule>
    <cfRule type="expression" dxfId="377" priority="297">
      <formula>SEARCH("EMESSO",$M28)&gt;0</formula>
    </cfRule>
    <cfRule type="expression" dxfId="376" priority="298">
      <formula>SEARCH("RICHIESTO",$M28)&gt;0</formula>
    </cfRule>
    <cfRule type="expression" dxfId="375" priority="299">
      <formula>SEARCH("DA CHIUDERE",$M28)&gt;0</formula>
    </cfRule>
    <cfRule type="expression" dxfId="374" priority="300">
      <formula>SEARCH("INTERROTTO",$M28)&gt;0</formula>
    </cfRule>
  </conditionalFormatting>
  <conditionalFormatting sqref="E27:G27 N27:S27">
    <cfRule type="expression" dxfId="373" priority="289">
      <formula>SEARCH("IN CORSO",$M27)&gt;0</formula>
    </cfRule>
    <cfRule type="expression" dxfId="372" priority="290">
      <formula>SEARCH("CHIUSO",$M27)&gt;0</formula>
    </cfRule>
    <cfRule type="expression" dxfId="371" priority="291">
      <formula>SEARCH("EMESSO",$M27)&gt;0</formula>
    </cfRule>
    <cfRule type="expression" dxfId="370" priority="292">
      <formula>SEARCH("RICHIESTO",$M27)&gt;0</formula>
    </cfRule>
    <cfRule type="expression" dxfId="369" priority="293">
      <formula>SEARCH("DA CHIUDERE",$M27)&gt;0</formula>
    </cfRule>
    <cfRule type="expression" dxfId="368" priority="294">
      <formula>SEARCH("INTERROTTO",$M27)&gt;0</formula>
    </cfRule>
  </conditionalFormatting>
  <conditionalFormatting sqref="M27">
    <cfRule type="expression" dxfId="367" priority="283">
      <formula>SEARCH("IN CORSO",$M27)&gt;0</formula>
    </cfRule>
    <cfRule type="expression" dxfId="366" priority="284">
      <formula>SEARCH("CHIUSO",$M27)&gt;0</formula>
    </cfRule>
    <cfRule type="expression" dxfId="365" priority="285">
      <formula>SEARCH("EMESSO",$M27)&gt;0</formula>
    </cfRule>
    <cfRule type="expression" dxfId="364" priority="286">
      <formula>SEARCH("RICHIESTO",$M27)&gt;0</formula>
    </cfRule>
    <cfRule type="expression" dxfId="363" priority="287">
      <formula>SEARCH("DA CHIUDERE",$M27)&gt;0</formula>
    </cfRule>
    <cfRule type="expression" dxfId="362" priority="288">
      <formula>SEARCH("INTERROTTO",$M27)&gt;0</formula>
    </cfRule>
  </conditionalFormatting>
  <conditionalFormatting sqref="E26:G26 N26:S26">
    <cfRule type="expression" dxfId="361" priority="277">
      <formula>SEARCH("IN CORSO",$M26)&gt;0</formula>
    </cfRule>
    <cfRule type="expression" dxfId="360" priority="278">
      <formula>SEARCH("CHIUSO",$M26)&gt;0</formula>
    </cfRule>
    <cfRule type="expression" dxfId="359" priority="279">
      <formula>SEARCH("EMESSO",$M26)&gt;0</formula>
    </cfRule>
    <cfRule type="expression" dxfId="358" priority="280">
      <formula>SEARCH("RICHIESTO",$M26)&gt;0</formula>
    </cfRule>
    <cfRule type="expression" dxfId="357" priority="281">
      <formula>SEARCH("DA CHIUDERE",$M26)&gt;0</formula>
    </cfRule>
    <cfRule type="expression" dxfId="356" priority="282">
      <formula>SEARCH("INTERROTTO",$M26)&gt;0</formula>
    </cfRule>
  </conditionalFormatting>
  <conditionalFormatting sqref="M26">
    <cfRule type="expression" dxfId="355" priority="271">
      <formula>SEARCH("IN CORSO",$M26)&gt;0</formula>
    </cfRule>
    <cfRule type="expression" dxfId="354" priority="272">
      <formula>SEARCH("CHIUSO",$M26)&gt;0</formula>
    </cfRule>
    <cfRule type="expression" dxfId="353" priority="273">
      <formula>SEARCH("EMESSO",$M26)&gt;0</formula>
    </cfRule>
    <cfRule type="expression" dxfId="352" priority="274">
      <formula>SEARCH("RICHIESTO",$M26)&gt;0</formula>
    </cfRule>
    <cfRule type="expression" dxfId="351" priority="275">
      <formula>SEARCH("DA CHIUDERE",$M26)&gt;0</formula>
    </cfRule>
    <cfRule type="expression" dxfId="350" priority="276">
      <formula>SEARCH("INTERROTTO",$M26)&gt;0</formula>
    </cfRule>
  </conditionalFormatting>
  <conditionalFormatting sqref="E25:G25 N25:S25">
    <cfRule type="expression" dxfId="349" priority="265">
      <formula>SEARCH("IN CORSO",$M25)&gt;0</formula>
    </cfRule>
    <cfRule type="expression" dxfId="348" priority="266">
      <formula>SEARCH("CHIUSO",$M25)&gt;0</formula>
    </cfRule>
    <cfRule type="expression" dxfId="347" priority="267">
      <formula>SEARCH("EMESSO",$M25)&gt;0</formula>
    </cfRule>
    <cfRule type="expression" dxfId="346" priority="268">
      <formula>SEARCH("RICHIESTO",$M25)&gt;0</formula>
    </cfRule>
    <cfRule type="expression" dxfId="345" priority="269">
      <formula>SEARCH("DA CHIUDERE",$M25)&gt;0</formula>
    </cfRule>
    <cfRule type="expression" dxfId="344" priority="270">
      <formula>SEARCH("INTERROTTO",$M25)&gt;0</formula>
    </cfRule>
  </conditionalFormatting>
  <conditionalFormatting sqref="M25">
    <cfRule type="expression" dxfId="343" priority="259">
      <formula>SEARCH("IN CORSO",$M25)&gt;0</formula>
    </cfRule>
    <cfRule type="expression" dxfId="342" priority="260">
      <formula>SEARCH("CHIUSO",$M25)&gt;0</formula>
    </cfRule>
    <cfRule type="expression" dxfId="341" priority="261">
      <formula>SEARCH("EMESSO",$M25)&gt;0</formula>
    </cfRule>
    <cfRule type="expression" dxfId="340" priority="262">
      <formula>SEARCH("RICHIESTO",$M25)&gt;0</formula>
    </cfRule>
    <cfRule type="expression" dxfId="339" priority="263">
      <formula>SEARCH("DA CHIUDERE",$M25)&gt;0</formula>
    </cfRule>
    <cfRule type="expression" dxfId="338" priority="264">
      <formula>SEARCH("INTERROTTO",$M25)&gt;0</formula>
    </cfRule>
  </conditionalFormatting>
  <conditionalFormatting sqref="E24:G24 N24:S24">
    <cfRule type="expression" dxfId="337" priority="253">
      <formula>SEARCH("IN CORSO",$M24)&gt;0</formula>
    </cfRule>
    <cfRule type="expression" dxfId="336" priority="254">
      <formula>SEARCH("CHIUSO",$M24)&gt;0</formula>
    </cfRule>
    <cfRule type="expression" dxfId="335" priority="255">
      <formula>SEARCH("EMESSO",$M24)&gt;0</formula>
    </cfRule>
    <cfRule type="expression" dxfId="334" priority="256">
      <formula>SEARCH("RICHIESTO",$M24)&gt;0</formula>
    </cfRule>
    <cfRule type="expression" dxfId="333" priority="257">
      <formula>SEARCH("DA CHIUDERE",$M24)&gt;0</formula>
    </cfRule>
    <cfRule type="expression" dxfId="332" priority="258">
      <formula>SEARCH("INTERROTTO",$M24)&gt;0</formula>
    </cfRule>
  </conditionalFormatting>
  <conditionalFormatting sqref="M24">
    <cfRule type="expression" dxfId="331" priority="247">
      <formula>SEARCH("IN CORSO",$M24)&gt;0</formula>
    </cfRule>
    <cfRule type="expression" dxfId="330" priority="248">
      <formula>SEARCH("CHIUSO",$M24)&gt;0</formula>
    </cfRule>
    <cfRule type="expression" dxfId="329" priority="249">
      <formula>SEARCH("EMESSO",$M24)&gt;0</formula>
    </cfRule>
    <cfRule type="expression" dxfId="328" priority="250">
      <formula>SEARCH("RICHIESTO",$M24)&gt;0</formula>
    </cfRule>
    <cfRule type="expression" dxfId="327" priority="251">
      <formula>SEARCH("DA CHIUDERE",$M24)&gt;0</formula>
    </cfRule>
    <cfRule type="expression" dxfId="326" priority="252">
      <formula>SEARCH("INTERROTTO",$M24)&gt;0</formula>
    </cfRule>
  </conditionalFormatting>
  <conditionalFormatting sqref="E23:G23 N23:S23">
    <cfRule type="expression" dxfId="325" priority="241">
      <formula>SEARCH("IN CORSO",$M23)&gt;0</formula>
    </cfRule>
    <cfRule type="expression" dxfId="324" priority="242">
      <formula>SEARCH("CHIUSO",$M23)&gt;0</formula>
    </cfRule>
    <cfRule type="expression" dxfId="323" priority="243">
      <formula>SEARCH("EMESSO",$M23)&gt;0</formula>
    </cfRule>
    <cfRule type="expression" dxfId="322" priority="244">
      <formula>SEARCH("RICHIESTO",$M23)&gt;0</formula>
    </cfRule>
    <cfRule type="expression" dxfId="321" priority="245">
      <formula>SEARCH("DA CHIUDERE",$M23)&gt;0</formula>
    </cfRule>
    <cfRule type="expression" dxfId="320" priority="246">
      <formula>SEARCH("INTERROTTO",$M23)&gt;0</formula>
    </cfRule>
  </conditionalFormatting>
  <conditionalFormatting sqref="M23">
    <cfRule type="expression" dxfId="319" priority="235">
      <formula>SEARCH("IN CORSO",$M23)&gt;0</formula>
    </cfRule>
    <cfRule type="expression" dxfId="318" priority="236">
      <formula>SEARCH("CHIUSO",$M23)&gt;0</formula>
    </cfRule>
    <cfRule type="expression" dxfId="317" priority="237">
      <formula>SEARCH("EMESSO",$M23)&gt;0</formula>
    </cfRule>
    <cfRule type="expression" dxfId="316" priority="238">
      <formula>SEARCH("RICHIESTO",$M23)&gt;0</formula>
    </cfRule>
    <cfRule type="expression" dxfId="315" priority="239">
      <formula>SEARCH("DA CHIUDERE",$M23)&gt;0</formula>
    </cfRule>
    <cfRule type="expression" dxfId="314" priority="240">
      <formula>SEARCH("INTERROTTO",$M23)&gt;0</formula>
    </cfRule>
  </conditionalFormatting>
  <conditionalFormatting sqref="E22:G22 N22:S22">
    <cfRule type="expression" dxfId="313" priority="229">
      <formula>SEARCH("IN CORSO",$M22)&gt;0</formula>
    </cfRule>
    <cfRule type="expression" dxfId="312" priority="230">
      <formula>SEARCH("CHIUSO",$M22)&gt;0</formula>
    </cfRule>
    <cfRule type="expression" dxfId="311" priority="231">
      <formula>SEARCH("EMESSO",$M22)&gt;0</formula>
    </cfRule>
    <cfRule type="expression" dxfId="310" priority="232">
      <formula>SEARCH("RICHIESTO",$M22)&gt;0</formula>
    </cfRule>
    <cfRule type="expression" dxfId="309" priority="233">
      <formula>SEARCH("DA CHIUDERE",$M22)&gt;0</formula>
    </cfRule>
    <cfRule type="expression" dxfId="308" priority="234">
      <formula>SEARCH("INTERROTTO",$M22)&gt;0</formula>
    </cfRule>
  </conditionalFormatting>
  <conditionalFormatting sqref="M22">
    <cfRule type="expression" dxfId="307" priority="223">
      <formula>SEARCH("IN CORSO",$M22)&gt;0</formula>
    </cfRule>
    <cfRule type="expression" dxfId="306" priority="224">
      <formula>SEARCH("CHIUSO",$M22)&gt;0</formula>
    </cfRule>
    <cfRule type="expression" dxfId="305" priority="225">
      <formula>SEARCH("EMESSO",$M22)&gt;0</formula>
    </cfRule>
    <cfRule type="expression" dxfId="304" priority="226">
      <formula>SEARCH("RICHIESTO",$M22)&gt;0</formula>
    </cfRule>
    <cfRule type="expression" dxfId="303" priority="227">
      <formula>SEARCH("DA CHIUDERE",$M22)&gt;0</formula>
    </cfRule>
    <cfRule type="expression" dxfId="302" priority="228">
      <formula>SEARCH("INTERROTTO",$M22)&gt;0</formula>
    </cfRule>
  </conditionalFormatting>
  <conditionalFormatting sqref="E21:G21 N21:S21">
    <cfRule type="expression" dxfId="301" priority="217">
      <formula>SEARCH("IN CORSO",$M21)&gt;0</formula>
    </cfRule>
    <cfRule type="expression" dxfId="300" priority="218">
      <formula>SEARCH("CHIUSO",$M21)&gt;0</formula>
    </cfRule>
    <cfRule type="expression" dxfId="299" priority="219">
      <formula>SEARCH("EMESSO",$M21)&gt;0</formula>
    </cfRule>
    <cfRule type="expression" dxfId="298" priority="220">
      <formula>SEARCH("RICHIESTO",$M21)&gt;0</formula>
    </cfRule>
    <cfRule type="expression" dxfId="297" priority="221">
      <formula>SEARCH("DA CHIUDERE",$M21)&gt;0</formula>
    </cfRule>
    <cfRule type="expression" dxfId="296" priority="222">
      <formula>SEARCH("INTERROTTO",$M21)&gt;0</formula>
    </cfRule>
  </conditionalFormatting>
  <conditionalFormatting sqref="M21">
    <cfRule type="expression" dxfId="295" priority="211">
      <formula>SEARCH("IN CORSO",$M21)&gt;0</formula>
    </cfRule>
    <cfRule type="expression" dxfId="294" priority="212">
      <formula>SEARCH("CHIUSO",$M21)&gt;0</formula>
    </cfRule>
    <cfRule type="expression" dxfId="293" priority="213">
      <formula>SEARCH("EMESSO",$M21)&gt;0</formula>
    </cfRule>
    <cfRule type="expression" dxfId="292" priority="214">
      <formula>SEARCH("RICHIESTO",$M21)&gt;0</formula>
    </cfRule>
    <cfRule type="expression" dxfId="291" priority="215">
      <formula>SEARCH("DA CHIUDERE",$M21)&gt;0</formula>
    </cfRule>
    <cfRule type="expression" dxfId="290" priority="216">
      <formula>SEARCH("INTERROTTO",$M21)&gt;0</formula>
    </cfRule>
  </conditionalFormatting>
  <conditionalFormatting sqref="E20:G20 N20:S20">
    <cfRule type="expression" dxfId="289" priority="205">
      <formula>SEARCH("IN CORSO",$M20)&gt;0</formula>
    </cfRule>
    <cfRule type="expression" dxfId="288" priority="206">
      <formula>SEARCH("CHIUSO",$M20)&gt;0</formula>
    </cfRule>
    <cfRule type="expression" dxfId="287" priority="207">
      <formula>SEARCH("EMESSO",$M20)&gt;0</formula>
    </cfRule>
    <cfRule type="expression" dxfId="286" priority="208">
      <formula>SEARCH("RICHIESTO",$M20)&gt;0</formula>
    </cfRule>
    <cfRule type="expression" dxfId="285" priority="209">
      <formula>SEARCH("DA CHIUDERE",$M20)&gt;0</formula>
    </cfRule>
    <cfRule type="expression" dxfId="284" priority="210">
      <formula>SEARCH("INTERROTTO",$M20)&gt;0</formula>
    </cfRule>
  </conditionalFormatting>
  <conditionalFormatting sqref="M20">
    <cfRule type="expression" dxfId="283" priority="199">
      <formula>SEARCH("IN CORSO",$M20)&gt;0</formula>
    </cfRule>
    <cfRule type="expression" dxfId="282" priority="200">
      <formula>SEARCH("CHIUSO",$M20)&gt;0</formula>
    </cfRule>
    <cfRule type="expression" dxfId="281" priority="201">
      <formula>SEARCH("EMESSO",$M20)&gt;0</formula>
    </cfRule>
    <cfRule type="expression" dxfId="280" priority="202">
      <formula>SEARCH("RICHIESTO",$M20)&gt;0</formula>
    </cfRule>
    <cfRule type="expression" dxfId="279" priority="203">
      <formula>SEARCH("DA CHIUDERE",$M20)&gt;0</formula>
    </cfRule>
    <cfRule type="expression" dxfId="278" priority="204">
      <formula>SEARCH("INTERROTTO",$M20)&gt;0</formula>
    </cfRule>
  </conditionalFormatting>
  <conditionalFormatting sqref="E19:G19 N19:S19">
    <cfRule type="expression" dxfId="277" priority="193">
      <formula>SEARCH("IN CORSO",$M19)&gt;0</formula>
    </cfRule>
    <cfRule type="expression" dxfId="276" priority="194">
      <formula>SEARCH("CHIUSO",$M19)&gt;0</formula>
    </cfRule>
    <cfRule type="expression" dxfId="275" priority="195">
      <formula>SEARCH("EMESSO",$M19)&gt;0</formula>
    </cfRule>
    <cfRule type="expression" dxfId="274" priority="196">
      <formula>SEARCH("RICHIESTO",$M19)&gt;0</formula>
    </cfRule>
    <cfRule type="expression" dxfId="273" priority="197">
      <formula>SEARCH("DA CHIUDERE",$M19)&gt;0</formula>
    </cfRule>
    <cfRule type="expression" dxfId="272" priority="198">
      <formula>SEARCH("INTERROTTO",$M19)&gt;0</formula>
    </cfRule>
  </conditionalFormatting>
  <conditionalFormatting sqref="M19">
    <cfRule type="expression" dxfId="271" priority="187">
      <formula>SEARCH("IN CORSO",$M19)&gt;0</formula>
    </cfRule>
    <cfRule type="expression" dxfId="270" priority="188">
      <formula>SEARCH("CHIUSO",$M19)&gt;0</formula>
    </cfRule>
    <cfRule type="expression" dxfId="269" priority="189">
      <formula>SEARCH("EMESSO",$M19)&gt;0</formula>
    </cfRule>
    <cfRule type="expression" dxfId="268" priority="190">
      <formula>SEARCH("RICHIESTO",$M19)&gt;0</formula>
    </cfRule>
    <cfRule type="expression" dxfId="267" priority="191">
      <formula>SEARCH("DA CHIUDERE",$M19)&gt;0</formula>
    </cfRule>
    <cfRule type="expression" dxfId="266" priority="192">
      <formula>SEARCH("INTERROTTO",$M19)&gt;0</formula>
    </cfRule>
  </conditionalFormatting>
  <conditionalFormatting sqref="E18:G18 N18:S18">
    <cfRule type="expression" dxfId="265" priority="181">
      <formula>SEARCH("IN CORSO",$M18)&gt;0</formula>
    </cfRule>
    <cfRule type="expression" dxfId="264" priority="182">
      <formula>SEARCH("CHIUSO",$M18)&gt;0</formula>
    </cfRule>
    <cfRule type="expression" dxfId="263" priority="183">
      <formula>SEARCH("EMESSO",$M18)&gt;0</formula>
    </cfRule>
    <cfRule type="expression" dxfId="262" priority="184">
      <formula>SEARCH("RICHIESTO",$M18)&gt;0</formula>
    </cfRule>
    <cfRule type="expression" dxfId="261" priority="185">
      <formula>SEARCH("DA CHIUDERE",$M18)&gt;0</formula>
    </cfRule>
    <cfRule type="expression" dxfId="260" priority="186">
      <formula>SEARCH("INTERROTTO",$M18)&gt;0</formula>
    </cfRule>
  </conditionalFormatting>
  <conditionalFormatting sqref="M18">
    <cfRule type="expression" dxfId="259" priority="175">
      <formula>SEARCH("IN CORSO",$M18)&gt;0</formula>
    </cfRule>
    <cfRule type="expression" dxfId="258" priority="176">
      <formula>SEARCH("CHIUSO",$M18)&gt;0</formula>
    </cfRule>
    <cfRule type="expression" dxfId="257" priority="177">
      <formula>SEARCH("EMESSO",$M18)&gt;0</formula>
    </cfRule>
    <cfRule type="expression" dxfId="256" priority="178">
      <formula>SEARCH("RICHIESTO",$M18)&gt;0</formula>
    </cfRule>
    <cfRule type="expression" dxfId="255" priority="179">
      <formula>SEARCH("DA CHIUDERE",$M18)&gt;0</formula>
    </cfRule>
    <cfRule type="expression" dxfId="254" priority="180">
      <formula>SEARCH("INTERROTTO",$M18)&gt;0</formula>
    </cfRule>
  </conditionalFormatting>
  <conditionalFormatting sqref="E17:G17 N17:S17">
    <cfRule type="expression" dxfId="253" priority="169">
      <formula>SEARCH("IN CORSO",$M17)&gt;0</formula>
    </cfRule>
    <cfRule type="expression" dxfId="252" priority="170">
      <formula>SEARCH("CHIUSO",$M17)&gt;0</formula>
    </cfRule>
    <cfRule type="expression" dxfId="251" priority="171">
      <formula>SEARCH("EMESSO",$M17)&gt;0</formula>
    </cfRule>
    <cfRule type="expression" dxfId="250" priority="172">
      <formula>SEARCH("RICHIESTO",$M17)&gt;0</formula>
    </cfRule>
    <cfRule type="expression" dxfId="249" priority="173">
      <formula>SEARCH("DA CHIUDERE",$M17)&gt;0</formula>
    </cfRule>
    <cfRule type="expression" dxfId="248" priority="174">
      <formula>SEARCH("INTERROTTO",$M17)&gt;0</formula>
    </cfRule>
  </conditionalFormatting>
  <conditionalFormatting sqref="M17">
    <cfRule type="expression" dxfId="247" priority="163">
      <formula>SEARCH("IN CORSO",$M17)&gt;0</formula>
    </cfRule>
    <cfRule type="expression" dxfId="246" priority="164">
      <formula>SEARCH("CHIUSO",$M17)&gt;0</formula>
    </cfRule>
    <cfRule type="expression" dxfId="245" priority="165">
      <formula>SEARCH("EMESSO",$M17)&gt;0</formula>
    </cfRule>
    <cfRule type="expression" dxfId="244" priority="166">
      <formula>SEARCH("RICHIESTO",$M17)&gt;0</formula>
    </cfRule>
    <cfRule type="expression" dxfId="243" priority="167">
      <formula>SEARCH("DA CHIUDERE",$M17)&gt;0</formula>
    </cfRule>
    <cfRule type="expression" dxfId="242" priority="168">
      <formula>SEARCH("INTERROTTO",$M17)&gt;0</formula>
    </cfRule>
  </conditionalFormatting>
  <conditionalFormatting sqref="E16:G16 N16:S16">
    <cfRule type="expression" dxfId="241" priority="157">
      <formula>SEARCH("IN CORSO",$M16)&gt;0</formula>
    </cfRule>
    <cfRule type="expression" dxfId="240" priority="158">
      <formula>SEARCH("CHIUSO",$M16)&gt;0</formula>
    </cfRule>
    <cfRule type="expression" dxfId="239" priority="159">
      <formula>SEARCH("EMESSO",$M16)&gt;0</formula>
    </cfRule>
    <cfRule type="expression" dxfId="238" priority="160">
      <formula>SEARCH("RICHIESTO",$M16)&gt;0</formula>
    </cfRule>
    <cfRule type="expression" dxfId="237" priority="161">
      <formula>SEARCH("DA CHIUDERE",$M16)&gt;0</formula>
    </cfRule>
    <cfRule type="expression" dxfId="236" priority="162">
      <formula>SEARCH("INTERROTTO",$M16)&gt;0</formula>
    </cfRule>
  </conditionalFormatting>
  <conditionalFormatting sqref="M16">
    <cfRule type="expression" dxfId="235" priority="151">
      <formula>SEARCH("IN CORSO",$M16)&gt;0</formula>
    </cfRule>
    <cfRule type="expression" dxfId="234" priority="152">
      <formula>SEARCH("CHIUSO",$M16)&gt;0</formula>
    </cfRule>
    <cfRule type="expression" dxfId="233" priority="153">
      <formula>SEARCH("EMESSO",$M16)&gt;0</formula>
    </cfRule>
    <cfRule type="expression" dxfId="232" priority="154">
      <formula>SEARCH("RICHIESTO",$M16)&gt;0</formula>
    </cfRule>
    <cfRule type="expression" dxfId="231" priority="155">
      <formula>SEARCH("DA CHIUDERE",$M16)&gt;0</formula>
    </cfRule>
    <cfRule type="expression" dxfId="230" priority="156">
      <formula>SEARCH("INTERROTTO",$M16)&gt;0</formula>
    </cfRule>
  </conditionalFormatting>
  <conditionalFormatting sqref="E15:G15 N15:S15">
    <cfRule type="expression" dxfId="229" priority="145">
      <formula>SEARCH("IN CORSO",$M15)&gt;0</formula>
    </cfRule>
    <cfRule type="expression" dxfId="228" priority="146">
      <formula>SEARCH("CHIUSO",$M15)&gt;0</formula>
    </cfRule>
    <cfRule type="expression" dxfId="227" priority="147">
      <formula>SEARCH("EMESSO",$M15)&gt;0</formula>
    </cfRule>
    <cfRule type="expression" dxfId="226" priority="148">
      <formula>SEARCH("RICHIESTO",$M15)&gt;0</formula>
    </cfRule>
    <cfRule type="expression" dxfId="225" priority="149">
      <formula>SEARCH("DA CHIUDERE",$M15)&gt;0</formula>
    </cfRule>
    <cfRule type="expression" dxfId="224" priority="150">
      <formula>SEARCH("INTERROTTO",$M15)&gt;0</formula>
    </cfRule>
  </conditionalFormatting>
  <conditionalFormatting sqref="M15">
    <cfRule type="expression" dxfId="223" priority="139">
      <formula>SEARCH("IN CORSO",$M15)&gt;0</formula>
    </cfRule>
    <cfRule type="expression" dxfId="222" priority="140">
      <formula>SEARCH("CHIUSO",$M15)&gt;0</formula>
    </cfRule>
    <cfRule type="expression" dxfId="221" priority="141">
      <formula>SEARCH("EMESSO",$M15)&gt;0</formula>
    </cfRule>
    <cfRule type="expression" dxfId="220" priority="142">
      <formula>SEARCH("RICHIESTO",$M15)&gt;0</formula>
    </cfRule>
    <cfRule type="expression" dxfId="219" priority="143">
      <formula>SEARCH("DA CHIUDERE",$M15)&gt;0</formula>
    </cfRule>
    <cfRule type="expression" dxfId="218" priority="144">
      <formula>SEARCH("INTERROTTO",$M15)&gt;0</formula>
    </cfRule>
  </conditionalFormatting>
  <conditionalFormatting sqref="E14:G14 N14:S14">
    <cfRule type="expression" dxfId="217" priority="133">
      <formula>SEARCH("IN CORSO",$M14)&gt;0</formula>
    </cfRule>
    <cfRule type="expression" dxfId="216" priority="134">
      <formula>SEARCH("CHIUSO",$M14)&gt;0</formula>
    </cfRule>
    <cfRule type="expression" dxfId="215" priority="135">
      <formula>SEARCH("EMESSO",$M14)&gt;0</formula>
    </cfRule>
    <cfRule type="expression" dxfId="214" priority="136">
      <formula>SEARCH("RICHIESTO",$M14)&gt;0</formula>
    </cfRule>
    <cfRule type="expression" dxfId="213" priority="137">
      <formula>SEARCH("DA CHIUDERE",$M14)&gt;0</formula>
    </cfRule>
    <cfRule type="expression" dxfId="212" priority="138">
      <formula>SEARCH("INTERROTTO",$M14)&gt;0</formula>
    </cfRule>
  </conditionalFormatting>
  <conditionalFormatting sqref="M14">
    <cfRule type="expression" dxfId="211" priority="127">
      <formula>SEARCH("IN CORSO",$M14)&gt;0</formula>
    </cfRule>
    <cfRule type="expression" dxfId="210" priority="128">
      <formula>SEARCH("CHIUSO",$M14)&gt;0</formula>
    </cfRule>
    <cfRule type="expression" dxfId="209" priority="129">
      <formula>SEARCH("EMESSO",$M14)&gt;0</formula>
    </cfRule>
    <cfRule type="expression" dxfId="208" priority="130">
      <formula>SEARCH("RICHIESTO",$M14)&gt;0</formula>
    </cfRule>
    <cfRule type="expression" dxfId="207" priority="131">
      <formula>SEARCH("DA CHIUDERE",$M14)&gt;0</formula>
    </cfRule>
    <cfRule type="expression" dxfId="206" priority="132">
      <formula>SEARCH("INTERROTTO",$M14)&gt;0</formula>
    </cfRule>
  </conditionalFormatting>
  <conditionalFormatting sqref="E13:G13 N13:S13">
    <cfRule type="expression" dxfId="205" priority="121">
      <formula>SEARCH("IN CORSO",$M13)&gt;0</formula>
    </cfRule>
    <cfRule type="expression" dxfId="204" priority="122">
      <formula>SEARCH("CHIUSO",$M13)&gt;0</formula>
    </cfRule>
    <cfRule type="expression" dxfId="203" priority="123">
      <formula>SEARCH("EMESSO",$M13)&gt;0</formula>
    </cfRule>
    <cfRule type="expression" dxfId="202" priority="124">
      <formula>SEARCH("RICHIESTO",$M13)&gt;0</formula>
    </cfRule>
    <cfRule type="expression" dxfId="201" priority="125">
      <formula>SEARCH("DA CHIUDERE",$M13)&gt;0</formula>
    </cfRule>
    <cfRule type="expression" dxfId="200" priority="126">
      <formula>SEARCH("INTERROTTO",$M13)&gt;0</formula>
    </cfRule>
  </conditionalFormatting>
  <conditionalFormatting sqref="M13">
    <cfRule type="expression" dxfId="199" priority="115">
      <formula>SEARCH("IN CORSO",$M13)&gt;0</formula>
    </cfRule>
    <cfRule type="expression" dxfId="198" priority="116">
      <formula>SEARCH("CHIUSO",$M13)&gt;0</formula>
    </cfRule>
    <cfRule type="expression" dxfId="197" priority="117">
      <formula>SEARCH("EMESSO",$M13)&gt;0</formula>
    </cfRule>
    <cfRule type="expression" dxfId="196" priority="118">
      <formula>SEARCH("RICHIESTO",$M13)&gt;0</formula>
    </cfRule>
    <cfRule type="expression" dxfId="195" priority="119">
      <formula>SEARCH("DA CHIUDERE",$M13)&gt;0</formula>
    </cfRule>
    <cfRule type="expression" dxfId="194" priority="120">
      <formula>SEARCH("INTERROTTO",$M13)&gt;0</formula>
    </cfRule>
  </conditionalFormatting>
  <conditionalFormatting sqref="E12:G12 N12:S12">
    <cfRule type="expression" dxfId="193" priority="109">
      <formula>SEARCH("IN CORSO",$M12)&gt;0</formula>
    </cfRule>
    <cfRule type="expression" dxfId="192" priority="110">
      <formula>SEARCH("CHIUSO",$M12)&gt;0</formula>
    </cfRule>
    <cfRule type="expression" dxfId="191" priority="111">
      <formula>SEARCH("EMESSO",$M12)&gt;0</formula>
    </cfRule>
    <cfRule type="expression" dxfId="190" priority="112">
      <formula>SEARCH("RICHIESTO",$M12)&gt;0</formula>
    </cfRule>
    <cfRule type="expression" dxfId="189" priority="113">
      <formula>SEARCH("DA CHIUDERE",$M12)&gt;0</formula>
    </cfRule>
    <cfRule type="expression" dxfId="188" priority="114">
      <formula>SEARCH("INTERROTTO",$M12)&gt;0</formula>
    </cfRule>
  </conditionalFormatting>
  <conditionalFormatting sqref="M12">
    <cfRule type="expression" dxfId="187" priority="103">
      <formula>SEARCH("IN CORSO",$M12)&gt;0</formula>
    </cfRule>
    <cfRule type="expression" dxfId="186" priority="104">
      <formula>SEARCH("CHIUSO",$M12)&gt;0</formula>
    </cfRule>
    <cfRule type="expression" dxfId="185" priority="105">
      <formula>SEARCH("EMESSO",$M12)&gt;0</formula>
    </cfRule>
    <cfRule type="expression" dxfId="184" priority="106">
      <formula>SEARCH("RICHIESTO",$M12)&gt;0</formula>
    </cfRule>
    <cfRule type="expression" dxfId="183" priority="107">
      <formula>SEARCH("DA CHIUDERE",$M12)&gt;0</formula>
    </cfRule>
    <cfRule type="expression" dxfId="182" priority="108">
      <formula>SEARCH("INTERROTTO",$M12)&gt;0</formula>
    </cfRule>
  </conditionalFormatting>
  <conditionalFormatting sqref="E11:G11 N11:S11">
    <cfRule type="expression" dxfId="181" priority="97">
      <formula>SEARCH("IN CORSO",$M11)&gt;0</formula>
    </cfRule>
    <cfRule type="expression" dxfId="180" priority="98">
      <formula>SEARCH("CHIUSO",$M11)&gt;0</formula>
    </cfRule>
    <cfRule type="expression" dxfId="179" priority="99">
      <formula>SEARCH("EMESSO",$M11)&gt;0</formula>
    </cfRule>
    <cfRule type="expression" dxfId="178" priority="100">
      <formula>SEARCH("RICHIESTO",$M11)&gt;0</formula>
    </cfRule>
    <cfRule type="expression" dxfId="177" priority="101">
      <formula>SEARCH("DA CHIUDERE",$M11)&gt;0</formula>
    </cfRule>
    <cfRule type="expression" dxfId="176" priority="102">
      <formula>SEARCH("INTERROTTO",$M11)&gt;0</formula>
    </cfRule>
  </conditionalFormatting>
  <conditionalFormatting sqref="M11">
    <cfRule type="expression" dxfId="175" priority="91">
      <formula>SEARCH("IN CORSO",$M11)&gt;0</formula>
    </cfRule>
    <cfRule type="expression" dxfId="174" priority="92">
      <formula>SEARCH("CHIUSO",$M11)&gt;0</formula>
    </cfRule>
    <cfRule type="expression" dxfId="173" priority="93">
      <formula>SEARCH("EMESSO",$M11)&gt;0</formula>
    </cfRule>
    <cfRule type="expression" dxfId="172" priority="94">
      <formula>SEARCH("RICHIESTO",$M11)&gt;0</formula>
    </cfRule>
    <cfRule type="expression" dxfId="171" priority="95">
      <formula>SEARCH("DA CHIUDERE",$M11)&gt;0</formula>
    </cfRule>
    <cfRule type="expression" dxfId="170" priority="96">
      <formula>SEARCH("INTERROTTO",$M11)&gt;0</formula>
    </cfRule>
  </conditionalFormatting>
  <conditionalFormatting sqref="E10:G10 N10:S10">
    <cfRule type="expression" dxfId="169" priority="85">
      <formula>SEARCH("IN CORSO",$M10)&gt;0</formula>
    </cfRule>
    <cfRule type="expression" dxfId="168" priority="86">
      <formula>SEARCH("CHIUSO",$M10)&gt;0</formula>
    </cfRule>
    <cfRule type="expression" dxfId="167" priority="87">
      <formula>SEARCH("EMESSO",$M10)&gt;0</formula>
    </cfRule>
    <cfRule type="expression" dxfId="166" priority="88">
      <formula>SEARCH("RICHIESTO",$M10)&gt;0</formula>
    </cfRule>
    <cfRule type="expression" dxfId="165" priority="89">
      <formula>SEARCH("DA CHIUDERE",$M10)&gt;0</formula>
    </cfRule>
    <cfRule type="expression" dxfId="164" priority="90">
      <formula>SEARCH("INTERROTTO",$M10)&gt;0</formula>
    </cfRule>
  </conditionalFormatting>
  <conditionalFormatting sqref="M10">
    <cfRule type="expression" dxfId="163" priority="79">
      <formula>SEARCH("IN CORSO",$M10)&gt;0</formula>
    </cfRule>
    <cfRule type="expression" dxfId="162" priority="80">
      <formula>SEARCH("CHIUSO",$M10)&gt;0</formula>
    </cfRule>
    <cfRule type="expression" dxfId="161" priority="81">
      <formula>SEARCH("EMESSO",$M10)&gt;0</formula>
    </cfRule>
    <cfRule type="expression" dxfId="160" priority="82">
      <formula>SEARCH("RICHIESTO",$M10)&gt;0</formula>
    </cfRule>
    <cfRule type="expression" dxfId="159" priority="83">
      <formula>SEARCH("DA CHIUDERE",$M10)&gt;0</formula>
    </cfRule>
    <cfRule type="expression" dxfId="158" priority="84">
      <formula>SEARCH("INTERROTTO",$M10)&gt;0</formula>
    </cfRule>
  </conditionalFormatting>
  <conditionalFormatting sqref="E9:G9 N9:S9">
    <cfRule type="expression" dxfId="157" priority="73">
      <formula>SEARCH("IN CORSO",$M9)&gt;0</formula>
    </cfRule>
    <cfRule type="expression" dxfId="156" priority="74">
      <formula>SEARCH("CHIUSO",$M9)&gt;0</formula>
    </cfRule>
    <cfRule type="expression" dxfId="155" priority="75">
      <formula>SEARCH("EMESSO",$M9)&gt;0</formula>
    </cfRule>
    <cfRule type="expression" dxfId="154" priority="76">
      <formula>SEARCH("RICHIESTO",$M9)&gt;0</formula>
    </cfRule>
    <cfRule type="expression" dxfId="153" priority="77">
      <formula>SEARCH("DA CHIUDERE",$M9)&gt;0</formula>
    </cfRule>
    <cfRule type="expression" dxfId="152" priority="78">
      <formula>SEARCH("INTERROTTO",$M9)&gt;0</formula>
    </cfRule>
  </conditionalFormatting>
  <conditionalFormatting sqref="M9">
    <cfRule type="expression" dxfId="151" priority="67">
      <formula>SEARCH("IN CORSO",$M9)&gt;0</formula>
    </cfRule>
    <cfRule type="expression" dxfId="150" priority="68">
      <formula>SEARCH("CHIUSO",$M9)&gt;0</formula>
    </cfRule>
    <cfRule type="expression" dxfId="149" priority="69">
      <formula>SEARCH("EMESSO",$M9)&gt;0</formula>
    </cfRule>
    <cfRule type="expression" dxfId="148" priority="70">
      <formula>SEARCH("RICHIESTO",$M9)&gt;0</formula>
    </cfRule>
    <cfRule type="expression" dxfId="147" priority="71">
      <formula>SEARCH("DA CHIUDERE",$M9)&gt;0</formula>
    </cfRule>
    <cfRule type="expression" dxfId="146" priority="72">
      <formula>SEARCH("INTERROTTO",$M9)&gt;0</formula>
    </cfRule>
  </conditionalFormatting>
  <conditionalFormatting sqref="E8:G8 N8:S8">
    <cfRule type="expression" dxfId="145" priority="61">
      <formula>SEARCH("IN CORSO",$M8)&gt;0</formula>
    </cfRule>
    <cfRule type="expression" dxfId="144" priority="62">
      <formula>SEARCH("CHIUSO",$M8)&gt;0</formula>
    </cfRule>
    <cfRule type="expression" dxfId="143" priority="63">
      <formula>SEARCH("EMESSO",$M8)&gt;0</formula>
    </cfRule>
    <cfRule type="expression" dxfId="142" priority="64">
      <formula>SEARCH("RICHIESTO",$M8)&gt;0</formula>
    </cfRule>
    <cfRule type="expression" dxfId="141" priority="65">
      <formula>SEARCH("DA CHIUDERE",$M8)&gt;0</formula>
    </cfRule>
    <cfRule type="expression" dxfId="140" priority="66">
      <formula>SEARCH("INTERROTTO",$M8)&gt;0</formula>
    </cfRule>
  </conditionalFormatting>
  <conditionalFormatting sqref="M8">
    <cfRule type="expression" dxfId="139" priority="55">
      <formula>SEARCH("IN CORSO",$M8)&gt;0</formula>
    </cfRule>
    <cfRule type="expression" dxfId="138" priority="56">
      <formula>SEARCH("CHIUSO",$M8)&gt;0</formula>
    </cfRule>
    <cfRule type="expression" dxfId="137" priority="57">
      <formula>SEARCH("EMESSO",$M8)&gt;0</formula>
    </cfRule>
    <cfRule type="expression" dxfId="136" priority="58">
      <formula>SEARCH("RICHIESTO",$M8)&gt;0</formula>
    </cfRule>
    <cfRule type="expression" dxfId="135" priority="59">
      <formula>SEARCH("DA CHIUDERE",$M8)&gt;0</formula>
    </cfRule>
    <cfRule type="expression" dxfId="134" priority="60">
      <formula>SEARCH("INTERROTTO",$M8)&gt;0</formula>
    </cfRule>
  </conditionalFormatting>
  <conditionalFormatting sqref="E7:G7 N7:S7">
    <cfRule type="expression" dxfId="133" priority="49">
      <formula>SEARCH("IN CORSO",$M7)&gt;0</formula>
    </cfRule>
    <cfRule type="expression" dxfId="132" priority="50">
      <formula>SEARCH("CHIUSO",$M7)&gt;0</formula>
    </cfRule>
    <cfRule type="expression" dxfId="131" priority="51">
      <formula>SEARCH("EMESSO",$M7)&gt;0</formula>
    </cfRule>
    <cfRule type="expression" dxfId="130" priority="52">
      <formula>SEARCH("RICHIESTO",$M7)&gt;0</formula>
    </cfRule>
    <cfRule type="expression" dxfId="129" priority="53">
      <formula>SEARCH("DA CHIUDERE",$M7)&gt;0</formula>
    </cfRule>
    <cfRule type="expression" dxfId="128" priority="54">
      <formula>SEARCH("INTERROTTO",$M7)&gt;0</formula>
    </cfRule>
  </conditionalFormatting>
  <conditionalFormatting sqref="M7">
    <cfRule type="expression" dxfId="127" priority="43">
      <formula>SEARCH("IN CORSO",$M7)&gt;0</formula>
    </cfRule>
    <cfRule type="expression" dxfId="126" priority="44">
      <formula>SEARCH("CHIUSO",$M7)&gt;0</formula>
    </cfRule>
    <cfRule type="expression" dxfId="125" priority="45">
      <formula>SEARCH("EMESSO",$M7)&gt;0</formula>
    </cfRule>
    <cfRule type="expression" dxfId="124" priority="46">
      <formula>SEARCH("RICHIESTO",$M7)&gt;0</formula>
    </cfRule>
    <cfRule type="expression" dxfId="123" priority="47">
      <formula>SEARCH("DA CHIUDERE",$M7)&gt;0</formula>
    </cfRule>
    <cfRule type="expression" dxfId="122" priority="48">
      <formula>SEARCH("INTERROTTO",$M7)&gt;0</formula>
    </cfRule>
  </conditionalFormatting>
  <conditionalFormatting sqref="E6:G6 N6:S6">
    <cfRule type="expression" dxfId="121" priority="37">
      <formula>SEARCH("IN CORSO",$M6)&gt;0</formula>
    </cfRule>
    <cfRule type="expression" dxfId="120" priority="38">
      <formula>SEARCH("CHIUSO",$M6)&gt;0</formula>
    </cfRule>
    <cfRule type="expression" dxfId="119" priority="39">
      <formula>SEARCH("EMESSO",$M6)&gt;0</formula>
    </cfRule>
    <cfRule type="expression" dxfId="118" priority="40">
      <formula>SEARCH("RICHIESTO",$M6)&gt;0</formula>
    </cfRule>
    <cfRule type="expression" dxfId="117" priority="41">
      <formula>SEARCH("DA CHIUDERE",$M6)&gt;0</formula>
    </cfRule>
    <cfRule type="expression" dxfId="116" priority="42">
      <formula>SEARCH("INTERROTTO",$M6)&gt;0</formula>
    </cfRule>
  </conditionalFormatting>
  <conditionalFormatting sqref="M6">
    <cfRule type="expression" dxfId="115" priority="31">
      <formula>SEARCH("IN CORSO",$M6)&gt;0</formula>
    </cfRule>
    <cfRule type="expression" dxfId="114" priority="32">
      <formula>SEARCH("CHIUSO",$M6)&gt;0</formula>
    </cfRule>
    <cfRule type="expression" dxfId="113" priority="33">
      <formula>SEARCH("EMESSO",$M6)&gt;0</formula>
    </cfRule>
    <cfRule type="expression" dxfId="112" priority="34">
      <formula>SEARCH("RICHIESTO",$M6)&gt;0</formula>
    </cfRule>
    <cfRule type="expression" dxfId="111" priority="35">
      <formula>SEARCH("DA CHIUDERE",$M6)&gt;0</formula>
    </cfRule>
    <cfRule type="expression" dxfId="110" priority="36">
      <formula>SEARCH("INTERROTTO",$M6)&gt;0</formula>
    </cfRule>
  </conditionalFormatting>
  <conditionalFormatting sqref="E5:G5 N5:S5">
    <cfRule type="expression" dxfId="109" priority="25">
      <formula>SEARCH("IN CORSO",$M5)&gt;0</formula>
    </cfRule>
    <cfRule type="expression" dxfId="108" priority="26">
      <formula>SEARCH("CHIUSO",$M5)&gt;0</formula>
    </cfRule>
    <cfRule type="expression" dxfId="107" priority="27">
      <formula>SEARCH("EMESSO",$M5)&gt;0</formula>
    </cfRule>
    <cfRule type="expression" dxfId="106" priority="28">
      <formula>SEARCH("RICHIESTO",$M5)&gt;0</formula>
    </cfRule>
    <cfRule type="expression" dxfId="105" priority="29">
      <formula>SEARCH("DA CHIUDERE",$M5)&gt;0</formula>
    </cfRule>
    <cfRule type="expression" dxfId="104" priority="30">
      <formula>SEARCH("INTERROTTO",$M5)&gt;0</formula>
    </cfRule>
  </conditionalFormatting>
  <conditionalFormatting sqref="M5">
    <cfRule type="expression" dxfId="103" priority="19">
      <formula>SEARCH("IN CORSO",$M5)&gt;0</formula>
    </cfRule>
    <cfRule type="expression" dxfId="102" priority="20">
      <formula>SEARCH("CHIUSO",$M5)&gt;0</formula>
    </cfRule>
    <cfRule type="expression" dxfId="101" priority="21">
      <formula>SEARCH("EMESSO",$M5)&gt;0</formula>
    </cfRule>
    <cfRule type="expression" dxfId="100" priority="22">
      <formula>SEARCH("RICHIESTO",$M5)&gt;0</formula>
    </cfRule>
    <cfRule type="expression" dxfId="99" priority="23">
      <formula>SEARCH("DA CHIUDERE",$M5)&gt;0</formula>
    </cfRule>
    <cfRule type="expression" dxfId="98" priority="24">
      <formula>SEARCH("INTERROTTO",$M5)&gt;0</formula>
    </cfRule>
  </conditionalFormatting>
  <conditionalFormatting sqref="E4:G4 N4:S4">
    <cfRule type="expression" dxfId="97" priority="13">
      <formula>SEARCH("IN CORSO",$M4)&gt;0</formula>
    </cfRule>
    <cfRule type="expression" dxfId="96" priority="14">
      <formula>SEARCH("CHIUSO",$M4)&gt;0</formula>
    </cfRule>
    <cfRule type="expression" dxfId="95" priority="15">
      <formula>SEARCH("EMESSO",$M4)&gt;0</formula>
    </cfRule>
    <cfRule type="expression" dxfId="94" priority="16">
      <formula>SEARCH("RICHIESTO",$M4)&gt;0</formula>
    </cfRule>
    <cfRule type="expression" dxfId="93" priority="17">
      <formula>SEARCH("DA CHIUDERE",$M4)&gt;0</formula>
    </cfRule>
    <cfRule type="expression" dxfId="92" priority="18">
      <formula>SEARCH("INTERROTTO",$M4)&gt;0</formula>
    </cfRule>
  </conditionalFormatting>
  <conditionalFormatting sqref="M4">
    <cfRule type="expression" dxfId="91" priority="7">
      <formula>SEARCH("IN CORSO",$M4)&gt;0</formula>
    </cfRule>
    <cfRule type="expression" dxfId="90" priority="8">
      <formula>SEARCH("CHIUSO",$M4)&gt;0</formula>
    </cfRule>
    <cfRule type="expression" dxfId="89" priority="9">
      <formula>SEARCH("EMESSO",$M4)&gt;0</formula>
    </cfRule>
    <cfRule type="expression" dxfId="88" priority="10">
      <formula>SEARCH("RICHIESTO",$M4)&gt;0</formula>
    </cfRule>
    <cfRule type="expression" dxfId="87" priority="11">
      <formula>SEARCH("DA CHIUDERE",$M4)&gt;0</formula>
    </cfRule>
    <cfRule type="expression" dxfId="86" priority="12">
      <formula>SEARCH("INTERROTTO",$M4)&gt;0</formula>
    </cfRule>
  </conditionalFormatting>
  <conditionalFormatting sqref="M67:M74">
    <cfRule type="expression" dxfId="85" priority="1">
      <formula>SEARCH("IN CORSO",$M67)&gt;0</formula>
    </cfRule>
    <cfRule type="expression" dxfId="84" priority="2">
      <formula>SEARCH("CHIUSO",$M67)&gt;0</formula>
    </cfRule>
    <cfRule type="expression" dxfId="83" priority="3">
      <formula>SEARCH("EMESSO",$M67)&gt;0</formula>
    </cfRule>
    <cfRule type="expression" dxfId="82" priority="4">
      <formula>SEARCH("RICHIESTO",$M67)&gt;0</formula>
    </cfRule>
    <cfRule type="expression" dxfId="81" priority="5">
      <formula>SEARCH("DA CHIUDERE",$M67)&gt;0</formula>
    </cfRule>
    <cfRule type="expression" dxfId="80" priority="6">
      <formula>SEARCH("INTERROTTO",$M67)&gt;0</formula>
    </cfRule>
  </conditionalFormatting>
  <pageMargins left="0.70866141732283472" right="0.70866141732283472" top="0.74803149606299213" bottom="0.74803149606299213" header="0.31496062992125984" footer="0.31496062992125984"/>
  <pageSetup paperSize="9" scale="40"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7170" r:id="rId5" name="Button 2">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7171" r:id="rId6" name="Button 3">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7172" r:id="rId7" name="Button 4">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7173" r:id="rId8" name="Button 5">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7174" r:id="rId9" name="Button 6">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7175" r:id="rId10" name="Button 7">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7176" r:id="rId11" name="Button 8">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7177" r:id="rId12" name="Button 9">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7178" r:id="rId13" name="Button 10">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7179" r:id="rId14" name="Button 11">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controls>
    </mc:Choice>
  </mc:AlternateContent>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FBDCE-DDDD-413D-8CEE-4A4624CEF0B7}">
  <sheetPr codeName="Foglio21"/>
  <dimension ref="A1:V2457"/>
  <sheetViews>
    <sheetView tabSelected="1" zoomScale="85" zoomScaleNormal="85" zoomScaleSheetLayoutView="85" workbookViewId="0">
      <selection activeCell="M1900" sqref="M1900"/>
    </sheetView>
  </sheetViews>
  <sheetFormatPr defaultColWidth="8.75" defaultRowHeight="15" x14ac:dyDescent="0.25"/>
  <cols>
    <col min="1" max="1" width="3.125" style="87" customWidth="1"/>
    <col min="2" max="2" width="3.125" style="120" customWidth="1"/>
    <col min="3" max="3" width="3.125" style="1" customWidth="1"/>
    <col min="4" max="4" width="9.5" style="1" bestFit="1" customWidth="1"/>
    <col min="5" max="5" width="9" style="1" customWidth="1"/>
    <col min="6" max="6" width="7.5" style="1" customWidth="1"/>
    <col min="7" max="7" width="70.625" style="1" customWidth="1"/>
    <col min="8" max="8" width="9.125" style="1" hidden="1" customWidth="1"/>
    <col min="9" max="9" width="9.125" style="1" customWidth="1"/>
    <col min="10" max="11" width="9.125" style="3" hidden="1" customWidth="1"/>
    <col min="12" max="12" width="9.125" style="4" hidden="1" customWidth="1"/>
    <col min="13" max="13" width="13.75" style="4" customWidth="1"/>
    <col min="14" max="16" width="6.375" style="4" customWidth="1"/>
    <col min="17" max="17" width="55.625" style="4" customWidth="1"/>
    <col min="18" max="18" width="11" style="107" bestFit="1" customWidth="1"/>
    <col min="19" max="19" width="13.125" style="6" customWidth="1"/>
    <col min="20" max="20" width="3.125" style="6" customWidth="1"/>
    <col min="21" max="21" width="11.125" style="6" bestFit="1" customWidth="1"/>
    <col min="22" max="22" width="3.125" style="6" customWidth="1"/>
    <col min="23" max="23" width="2.75" style="6" bestFit="1" customWidth="1"/>
    <col min="24" max="32" width="6.5" style="6" customWidth="1"/>
    <col min="33" max="16384" width="8.75" style="6"/>
  </cols>
  <sheetData>
    <row r="1" spans="1:22" ht="128.1" customHeight="1" x14ac:dyDescent="0.35">
      <c r="A1" s="220"/>
      <c r="B1" s="220"/>
      <c r="C1" s="220"/>
      <c r="D1" s="220"/>
      <c r="G1" s="2"/>
      <c r="M1" s="5" t="s">
        <v>0</v>
      </c>
      <c r="N1" s="6"/>
      <c r="O1" s="6"/>
      <c r="P1" s="6"/>
      <c r="Q1" s="5" t="s">
        <v>1</v>
      </c>
    </row>
    <row r="2" spans="1:22" ht="23.25" x14ac:dyDescent="0.35">
      <c r="A2" s="6"/>
      <c r="B2" s="6"/>
      <c r="C2" s="6"/>
      <c r="D2" s="108" t="s">
        <v>3921</v>
      </c>
      <c r="E2" s="10" t="s">
        <v>2</v>
      </c>
      <c r="F2" s="2">
        <f>'Inserimento dati'!B5</f>
        <v>2026</v>
      </c>
      <c r="G2" s="109" t="str">
        <f ca="1">"REDATTO IL " &amp; TEXT(INDIRECT("'Inserimento dati'!B3"), "gg/mm/aaaa")</f>
        <v>REDATTO IL 21/04/2026</v>
      </c>
      <c r="H2" s="110">
        <f ca="1">INDIRECT("'Inserimento dati'!B1")</f>
        <v>46132</v>
      </c>
      <c r="I2" s="110">
        <f ca="1">H2 + 1</f>
        <v>46133</v>
      </c>
      <c r="J2" s="110">
        <f ca="1">I2 + 1</f>
        <v>46134</v>
      </c>
      <c r="K2" s="110">
        <f ca="1">J2 + 1</f>
        <v>46135</v>
      </c>
      <c r="L2" s="110">
        <f ca="1">K2 + 1</f>
        <v>46136</v>
      </c>
      <c r="N2" s="221" t="s">
        <v>3</v>
      </c>
      <c r="O2" s="221"/>
      <c r="P2" s="221"/>
      <c r="Q2" s="111"/>
      <c r="R2" s="112"/>
      <c r="S2" s="113"/>
      <c r="T2" s="114"/>
      <c r="U2" s="114"/>
      <c r="V2" s="114"/>
    </row>
    <row r="3" spans="1:22" s="23" customFormat="1" ht="52.9" customHeight="1" x14ac:dyDescent="0.2">
      <c r="A3" s="15" t="s">
        <v>4</v>
      </c>
      <c r="B3" s="16" t="s">
        <v>5</v>
      </c>
      <c r="C3" s="115" t="s">
        <v>6</v>
      </c>
      <c r="D3" s="115" t="s">
        <v>7</v>
      </c>
      <c r="E3" s="19" t="s">
        <v>8</v>
      </c>
      <c r="F3" s="19" t="s">
        <v>9</v>
      </c>
      <c r="G3" s="18" t="s">
        <v>10</v>
      </c>
      <c r="H3" s="19" t="s">
        <v>11</v>
      </c>
      <c r="I3" s="19" t="s">
        <v>12</v>
      </c>
      <c r="J3" s="19" t="s">
        <v>13</v>
      </c>
      <c r="K3" s="19" t="s">
        <v>14</v>
      </c>
      <c r="L3" s="19" t="s">
        <v>15</v>
      </c>
      <c r="M3" s="19" t="s">
        <v>16</v>
      </c>
      <c r="N3" s="19" t="s">
        <v>17</v>
      </c>
      <c r="O3" s="19" t="s">
        <v>18</v>
      </c>
      <c r="P3" s="19" t="s">
        <v>19</v>
      </c>
      <c r="Q3" s="19" t="s">
        <v>20</v>
      </c>
      <c r="R3" s="20" t="s">
        <v>21</v>
      </c>
      <c r="S3" s="18" t="s">
        <v>22</v>
      </c>
      <c r="T3" s="19" t="s">
        <v>23</v>
      </c>
      <c r="U3" s="116" t="s">
        <v>24</v>
      </c>
      <c r="V3"/>
    </row>
    <row r="4" spans="1:22" hidden="1" x14ac:dyDescent="0.25">
      <c r="A4" s="26"/>
      <c r="B4" s="26"/>
      <c r="C4" s="26" t="s">
        <v>3922</v>
      </c>
      <c r="D4" s="26" t="s">
        <v>26</v>
      </c>
      <c r="E4" s="26" t="s">
        <v>4550</v>
      </c>
      <c r="F4" s="26" t="s">
        <v>3926</v>
      </c>
      <c r="G4" s="26" t="s">
        <v>4551</v>
      </c>
      <c r="H4" s="26"/>
      <c r="I4" s="26"/>
      <c r="J4" s="26"/>
      <c r="K4" s="26"/>
      <c r="L4" s="26"/>
      <c r="M4" s="28" t="s">
        <v>29</v>
      </c>
      <c r="N4" s="28"/>
      <c r="O4" s="28"/>
      <c r="P4" s="28"/>
      <c r="Q4" s="28"/>
      <c r="R4" s="78"/>
      <c r="S4" s="28"/>
      <c r="T4" s="26" t="s">
        <v>3922</v>
      </c>
      <c r="U4" s="26"/>
    </row>
    <row r="5" spans="1:22" ht="30" hidden="1" x14ac:dyDescent="0.25">
      <c r="A5" s="26"/>
      <c r="B5" s="26"/>
      <c r="C5" s="26" t="s">
        <v>3922</v>
      </c>
      <c r="D5" s="26" t="s">
        <v>26</v>
      </c>
      <c r="E5" s="26" t="s">
        <v>623</v>
      </c>
      <c r="F5" s="26" t="s">
        <v>3927</v>
      </c>
      <c r="G5" s="26" t="s">
        <v>624</v>
      </c>
      <c r="H5" s="26"/>
      <c r="I5" s="26"/>
      <c r="J5" s="26"/>
      <c r="K5" s="26"/>
      <c r="L5" s="26"/>
      <c r="M5" s="28" t="s">
        <v>29</v>
      </c>
      <c r="N5" s="28"/>
      <c r="O5" s="28"/>
      <c r="P5" s="28"/>
      <c r="Q5" s="28" t="s">
        <v>625</v>
      </c>
      <c r="R5" s="78">
        <v>46057</v>
      </c>
      <c r="S5" s="28" t="s">
        <v>35</v>
      </c>
      <c r="T5" s="26" t="s">
        <v>3922</v>
      </c>
      <c r="U5" s="26"/>
    </row>
    <row r="6" spans="1:22" ht="30" hidden="1" x14ac:dyDescent="0.25">
      <c r="A6" s="26"/>
      <c r="B6" s="26"/>
      <c r="C6" s="26" t="s">
        <v>3922</v>
      </c>
      <c r="D6" s="26" t="s">
        <v>26</v>
      </c>
      <c r="E6" s="26" t="s">
        <v>619</v>
      </c>
      <c r="F6" s="26" t="s">
        <v>3924</v>
      </c>
      <c r="G6" s="26" t="s">
        <v>620</v>
      </c>
      <c r="H6" s="26"/>
      <c r="I6" s="26"/>
      <c r="J6" s="26"/>
      <c r="K6" s="26"/>
      <c r="L6" s="26"/>
      <c r="M6" s="28" t="s">
        <v>29</v>
      </c>
      <c r="N6" s="28"/>
      <c r="O6" s="28"/>
      <c r="P6" s="28"/>
      <c r="Q6" s="28"/>
      <c r="R6" s="78"/>
      <c r="S6" s="28"/>
      <c r="T6" s="26" t="s">
        <v>3922</v>
      </c>
      <c r="U6" s="26"/>
    </row>
    <row r="7" spans="1:22" hidden="1" x14ac:dyDescent="0.25">
      <c r="A7" s="26"/>
      <c r="B7" s="26"/>
      <c r="C7" s="26" t="s">
        <v>3922</v>
      </c>
      <c r="D7" s="26" t="s">
        <v>26</v>
      </c>
      <c r="E7" s="26" t="s">
        <v>617</v>
      </c>
      <c r="F7" s="26" t="s">
        <v>3927</v>
      </c>
      <c r="G7" s="26" t="s">
        <v>618</v>
      </c>
      <c r="H7" s="26"/>
      <c r="I7" s="26"/>
      <c r="J7" s="26"/>
      <c r="K7" s="26"/>
      <c r="L7" s="26"/>
      <c r="M7" s="28" t="s">
        <v>29</v>
      </c>
      <c r="N7" s="28"/>
      <c r="O7" s="28"/>
      <c r="P7" s="28"/>
      <c r="Q7" s="28"/>
      <c r="R7" s="78"/>
      <c r="S7" s="28"/>
      <c r="T7" s="26" t="s">
        <v>3922</v>
      </c>
      <c r="U7" s="26"/>
    </row>
    <row r="8" spans="1:22" ht="30" hidden="1" x14ac:dyDescent="0.25">
      <c r="A8" s="26"/>
      <c r="B8" s="26"/>
      <c r="C8" s="26" t="s">
        <v>3922</v>
      </c>
      <c r="D8" s="26" t="s">
        <v>26</v>
      </c>
      <c r="E8" s="26" t="s">
        <v>615</v>
      </c>
      <c r="F8" s="26" t="s">
        <v>3923</v>
      </c>
      <c r="G8" s="26" t="s">
        <v>616</v>
      </c>
      <c r="H8" s="26"/>
      <c r="I8" s="26"/>
      <c r="J8" s="26"/>
      <c r="K8" s="26"/>
      <c r="L8" s="26"/>
      <c r="M8" s="28" t="s">
        <v>29</v>
      </c>
      <c r="N8" s="28"/>
      <c r="O8" s="28"/>
      <c r="P8" s="28"/>
      <c r="Q8" s="28" t="s">
        <v>261</v>
      </c>
      <c r="R8" s="78"/>
      <c r="S8" s="28"/>
      <c r="T8" s="26" t="s">
        <v>3922</v>
      </c>
      <c r="U8" s="26"/>
    </row>
    <row r="9" spans="1:22" ht="30" hidden="1" x14ac:dyDescent="0.25">
      <c r="A9" s="26"/>
      <c r="B9" s="26"/>
      <c r="C9" s="26" t="s">
        <v>3922</v>
      </c>
      <c r="D9" s="26" t="s">
        <v>26</v>
      </c>
      <c r="E9" s="26" t="s">
        <v>612</v>
      </c>
      <c r="F9" s="26" t="s">
        <v>3926</v>
      </c>
      <c r="G9" s="26" t="s">
        <v>613</v>
      </c>
      <c r="H9" s="26"/>
      <c r="I9" s="26"/>
      <c r="J9" s="26"/>
      <c r="K9" s="26"/>
      <c r="L9" s="26"/>
      <c r="M9" s="28" t="s">
        <v>29</v>
      </c>
      <c r="N9" s="28"/>
      <c r="O9" s="28"/>
      <c r="P9" s="28"/>
      <c r="Q9" s="28" t="s">
        <v>614</v>
      </c>
      <c r="R9" s="78"/>
      <c r="S9" s="28"/>
      <c r="T9" s="26" t="s">
        <v>3922</v>
      </c>
      <c r="U9" s="26"/>
    </row>
    <row r="10" spans="1:22" ht="30" hidden="1" x14ac:dyDescent="0.25">
      <c r="A10" s="26"/>
      <c r="B10" s="26"/>
      <c r="C10" s="26" t="s">
        <v>3922</v>
      </c>
      <c r="D10" s="26" t="s">
        <v>26</v>
      </c>
      <c r="E10" s="26" t="s">
        <v>609</v>
      </c>
      <c r="F10" s="26" t="s">
        <v>3924</v>
      </c>
      <c r="G10" s="26" t="s">
        <v>610</v>
      </c>
      <c r="H10" s="26"/>
      <c r="I10" s="26"/>
      <c r="J10" s="26"/>
      <c r="K10" s="26"/>
      <c r="L10" s="26"/>
      <c r="M10" s="28" t="s">
        <v>29</v>
      </c>
      <c r="N10" s="28"/>
      <c r="O10" s="28"/>
      <c r="P10" s="28"/>
      <c r="Q10" s="28" t="s">
        <v>611</v>
      </c>
      <c r="R10" s="78">
        <v>46030</v>
      </c>
      <c r="S10" s="28" t="s">
        <v>157</v>
      </c>
      <c r="T10" s="26" t="s">
        <v>3922</v>
      </c>
      <c r="U10" s="26"/>
    </row>
    <row r="11" spans="1:22" hidden="1" x14ac:dyDescent="0.25">
      <c r="A11" s="26"/>
      <c r="B11" s="26"/>
      <c r="C11" s="26" t="s">
        <v>3922</v>
      </c>
      <c r="D11" s="26" t="s">
        <v>26</v>
      </c>
      <c r="E11" s="26" t="s">
        <v>607</v>
      </c>
      <c r="F11" s="26" t="s">
        <v>3923</v>
      </c>
      <c r="G11" s="26" t="s">
        <v>608</v>
      </c>
      <c r="H11" s="26"/>
      <c r="I11" s="26"/>
      <c r="J11" s="26"/>
      <c r="K11" s="26"/>
      <c r="L11" s="26"/>
      <c r="M11" s="28" t="s">
        <v>29</v>
      </c>
      <c r="N11" s="28"/>
      <c r="O11" s="28"/>
      <c r="P11" s="28"/>
      <c r="Q11" s="28"/>
      <c r="R11" s="78"/>
      <c r="S11" s="28"/>
      <c r="T11" s="26" t="s">
        <v>3922</v>
      </c>
      <c r="U11" s="26"/>
    </row>
    <row r="12" spans="1:22" hidden="1" x14ac:dyDescent="0.25">
      <c r="A12" s="26"/>
      <c r="B12" s="26"/>
      <c r="C12" s="26" t="s">
        <v>3922</v>
      </c>
      <c r="D12" s="26" t="s">
        <v>26</v>
      </c>
      <c r="E12" s="26" t="s">
        <v>605</v>
      </c>
      <c r="F12" s="26" t="s">
        <v>3923</v>
      </c>
      <c r="G12" s="26" t="s">
        <v>606</v>
      </c>
      <c r="H12" s="26"/>
      <c r="I12" s="26"/>
      <c r="J12" s="26"/>
      <c r="K12" s="26"/>
      <c r="L12" s="26"/>
      <c r="M12" s="28" t="s">
        <v>29</v>
      </c>
      <c r="N12" s="28"/>
      <c r="O12" s="28"/>
      <c r="P12" s="28"/>
      <c r="Q12" s="28"/>
      <c r="R12" s="78"/>
      <c r="S12" s="28"/>
      <c r="T12" s="26" t="s">
        <v>3922</v>
      </c>
      <c r="U12" s="26"/>
    </row>
    <row r="13" spans="1:22" hidden="1" x14ac:dyDescent="0.25">
      <c r="A13" s="26"/>
      <c r="B13" s="26"/>
      <c r="C13" s="26" t="s">
        <v>3922</v>
      </c>
      <c r="D13" s="26" t="s">
        <v>26</v>
      </c>
      <c r="E13" s="26" t="s">
        <v>603</v>
      </c>
      <c r="F13" s="26" t="s">
        <v>3923</v>
      </c>
      <c r="G13" s="26" t="s">
        <v>604</v>
      </c>
      <c r="H13" s="26"/>
      <c r="I13" s="26"/>
      <c r="J13" s="26"/>
      <c r="K13" s="26"/>
      <c r="L13" s="26"/>
      <c r="M13" s="28" t="s">
        <v>29</v>
      </c>
      <c r="N13" s="28"/>
      <c r="O13" s="28"/>
      <c r="P13" s="28"/>
      <c r="Q13" s="28"/>
      <c r="R13" s="78"/>
      <c r="S13" s="28"/>
      <c r="T13" s="26" t="s">
        <v>3922</v>
      </c>
      <c r="U13" s="26"/>
    </row>
    <row r="14" spans="1:22" hidden="1" x14ac:dyDescent="0.25">
      <c r="A14" s="26"/>
      <c r="B14" s="26"/>
      <c r="C14" s="26" t="s">
        <v>3922</v>
      </c>
      <c r="D14" s="26" t="s">
        <v>26</v>
      </c>
      <c r="E14" s="26" t="s">
        <v>27</v>
      </c>
      <c r="F14" s="26" t="s">
        <v>3923</v>
      </c>
      <c r="G14" s="26" t="s">
        <v>28</v>
      </c>
      <c r="H14" s="26"/>
      <c r="I14" s="26"/>
      <c r="J14" s="26"/>
      <c r="K14" s="26"/>
      <c r="L14" s="26"/>
      <c r="M14" s="28" t="s">
        <v>29</v>
      </c>
      <c r="N14" s="28"/>
      <c r="O14" s="28"/>
      <c r="P14" s="28"/>
      <c r="Q14" s="28"/>
      <c r="R14" s="78"/>
      <c r="S14" s="28"/>
      <c r="T14" s="26" t="s">
        <v>3922</v>
      </c>
      <c r="U14" s="26"/>
    </row>
    <row r="15" spans="1:22" ht="30" hidden="1" x14ac:dyDescent="0.25">
      <c r="A15" s="26"/>
      <c r="B15" s="26"/>
      <c r="C15" s="26" t="s">
        <v>3922</v>
      </c>
      <c r="D15" s="26" t="s">
        <v>26</v>
      </c>
      <c r="E15" s="26" t="s">
        <v>601</v>
      </c>
      <c r="F15" s="26" t="s">
        <v>3923</v>
      </c>
      <c r="G15" s="26" t="s">
        <v>602</v>
      </c>
      <c r="H15" s="26"/>
      <c r="I15" s="26"/>
      <c r="J15" s="26"/>
      <c r="K15" s="26"/>
      <c r="L15" s="26"/>
      <c r="M15" s="28" t="s">
        <v>29</v>
      </c>
      <c r="N15" s="28"/>
      <c r="O15" s="28"/>
      <c r="P15" s="28"/>
      <c r="Q15" s="28"/>
      <c r="R15" s="78"/>
      <c r="S15" s="28"/>
      <c r="T15" s="26" t="s">
        <v>3922</v>
      </c>
      <c r="U15" s="26"/>
    </row>
    <row r="16" spans="1:22" ht="30" hidden="1" x14ac:dyDescent="0.25">
      <c r="A16" s="26"/>
      <c r="B16" s="26"/>
      <c r="C16" s="26" t="s">
        <v>3922</v>
      </c>
      <c r="D16" s="26" t="s">
        <v>26</v>
      </c>
      <c r="E16" s="26" t="s">
        <v>599</v>
      </c>
      <c r="F16" s="26" t="s">
        <v>3923</v>
      </c>
      <c r="G16" s="26" t="s">
        <v>600</v>
      </c>
      <c r="H16" s="26"/>
      <c r="I16" s="26"/>
      <c r="J16" s="26"/>
      <c r="K16" s="26"/>
      <c r="L16" s="26"/>
      <c r="M16" s="28" t="s">
        <v>29</v>
      </c>
      <c r="N16" s="28"/>
      <c r="O16" s="28"/>
      <c r="P16" s="28"/>
      <c r="Q16" s="28"/>
      <c r="R16" s="78"/>
      <c r="S16" s="28"/>
      <c r="T16" s="26" t="s">
        <v>3922</v>
      </c>
      <c r="U16" s="26"/>
    </row>
    <row r="17" spans="1:21" ht="45" hidden="1" x14ac:dyDescent="0.25">
      <c r="A17" s="26"/>
      <c r="B17" s="26"/>
      <c r="C17" s="26" t="s">
        <v>3922</v>
      </c>
      <c r="D17" s="26" t="s">
        <v>26</v>
      </c>
      <c r="E17" s="26" t="s">
        <v>30</v>
      </c>
      <c r="F17" s="26" t="s">
        <v>3923</v>
      </c>
      <c r="G17" s="26" t="s">
        <v>31</v>
      </c>
      <c r="H17" s="26"/>
      <c r="I17" s="26"/>
      <c r="J17" s="26"/>
      <c r="K17" s="26"/>
      <c r="L17" s="26"/>
      <c r="M17" s="28" t="s">
        <v>29</v>
      </c>
      <c r="N17" s="28"/>
      <c r="O17" s="28"/>
      <c r="P17" s="28"/>
      <c r="Q17" s="28"/>
      <c r="R17" s="78"/>
      <c r="S17" s="28"/>
      <c r="T17" s="26" t="s">
        <v>3922</v>
      </c>
      <c r="U17" s="26"/>
    </row>
    <row r="18" spans="1:21" ht="30" hidden="1" x14ac:dyDescent="0.25">
      <c r="A18" s="26"/>
      <c r="B18" s="26"/>
      <c r="C18" s="26" t="s">
        <v>3922</v>
      </c>
      <c r="D18" s="26" t="s">
        <v>26</v>
      </c>
      <c r="E18" s="26" t="s">
        <v>597</v>
      </c>
      <c r="F18" s="26" t="s">
        <v>3924</v>
      </c>
      <c r="G18" s="26" t="s">
        <v>598</v>
      </c>
      <c r="H18" s="26"/>
      <c r="I18" s="26"/>
      <c r="J18" s="26"/>
      <c r="K18" s="26"/>
      <c r="L18" s="26"/>
      <c r="M18" s="28" t="s">
        <v>29</v>
      </c>
      <c r="N18" s="28"/>
      <c r="O18" s="28"/>
      <c r="P18" s="28"/>
      <c r="Q18" s="28"/>
      <c r="R18" s="78"/>
      <c r="S18" s="28"/>
      <c r="T18" s="26" t="s">
        <v>3922</v>
      </c>
      <c r="U18" s="26"/>
    </row>
    <row r="19" spans="1:21" ht="45" hidden="1" x14ac:dyDescent="0.25">
      <c r="A19" s="26"/>
      <c r="B19" s="26"/>
      <c r="C19" s="26" t="s">
        <v>3922</v>
      </c>
      <c r="D19" s="26" t="s">
        <v>26</v>
      </c>
      <c r="E19" s="26" t="s">
        <v>32</v>
      </c>
      <c r="F19" s="26" t="s">
        <v>3924</v>
      </c>
      <c r="G19" s="26" t="s">
        <v>33</v>
      </c>
      <c r="H19" s="26"/>
      <c r="I19" s="26"/>
      <c r="J19" s="26"/>
      <c r="K19" s="26"/>
      <c r="L19" s="26"/>
      <c r="M19" s="28" t="s">
        <v>29</v>
      </c>
      <c r="N19" s="28"/>
      <c r="O19" s="28"/>
      <c r="P19" s="28"/>
      <c r="Q19" s="28" t="s">
        <v>34</v>
      </c>
      <c r="R19" s="78">
        <v>45951</v>
      </c>
      <c r="S19" s="28" t="s">
        <v>35</v>
      </c>
      <c r="T19" s="26" t="s">
        <v>3922</v>
      </c>
      <c r="U19" s="26"/>
    </row>
    <row r="20" spans="1:21" hidden="1" x14ac:dyDescent="0.25">
      <c r="A20" s="26"/>
      <c r="B20" s="26"/>
      <c r="C20" s="26" t="s">
        <v>3922</v>
      </c>
      <c r="D20" s="26" t="s">
        <v>26</v>
      </c>
      <c r="E20" s="26" t="s">
        <v>36</v>
      </c>
      <c r="F20" s="26" t="s">
        <v>3924</v>
      </c>
      <c r="G20" s="26" t="s">
        <v>33</v>
      </c>
      <c r="H20" s="26"/>
      <c r="I20" s="26"/>
      <c r="J20" s="26"/>
      <c r="K20" s="26"/>
      <c r="L20" s="26"/>
      <c r="M20" s="28" t="s">
        <v>29</v>
      </c>
      <c r="N20" s="28"/>
      <c r="O20" s="28"/>
      <c r="P20" s="28"/>
      <c r="Q20" s="28" t="s">
        <v>37</v>
      </c>
      <c r="R20" s="78">
        <v>45951</v>
      </c>
      <c r="S20" s="28" t="s">
        <v>35</v>
      </c>
      <c r="T20" s="26" t="s">
        <v>3922</v>
      </c>
      <c r="U20" s="26"/>
    </row>
    <row r="21" spans="1:21" ht="30" hidden="1" x14ac:dyDescent="0.25">
      <c r="A21" s="26"/>
      <c r="B21" s="26"/>
      <c r="C21" s="26" t="s">
        <v>3922</v>
      </c>
      <c r="D21" s="26" t="s">
        <v>26</v>
      </c>
      <c r="E21" s="26" t="s">
        <v>594</v>
      </c>
      <c r="F21" s="26" t="s">
        <v>3923</v>
      </c>
      <c r="G21" s="26" t="s">
        <v>595</v>
      </c>
      <c r="H21" s="26"/>
      <c r="I21" s="26"/>
      <c r="J21" s="26"/>
      <c r="K21" s="26"/>
      <c r="L21" s="26"/>
      <c r="M21" s="28" t="s">
        <v>29</v>
      </c>
      <c r="N21" s="28"/>
      <c r="O21" s="28"/>
      <c r="P21" s="28"/>
      <c r="Q21" s="28" t="s">
        <v>596</v>
      </c>
      <c r="R21" s="78">
        <v>45946</v>
      </c>
      <c r="S21" s="28" t="s">
        <v>35</v>
      </c>
      <c r="T21" s="26" t="s">
        <v>3922</v>
      </c>
      <c r="U21" s="26"/>
    </row>
    <row r="22" spans="1:21" hidden="1" x14ac:dyDescent="0.25">
      <c r="A22" s="26"/>
      <c r="B22" s="26"/>
      <c r="C22" s="26" t="s">
        <v>3922</v>
      </c>
      <c r="D22" s="26" t="s">
        <v>26</v>
      </c>
      <c r="E22" s="26" t="s">
        <v>38</v>
      </c>
      <c r="F22" s="26" t="s">
        <v>3923</v>
      </c>
      <c r="G22" s="26" t="s">
        <v>39</v>
      </c>
      <c r="H22" s="26"/>
      <c r="I22" s="26"/>
      <c r="J22" s="26"/>
      <c r="K22" s="26"/>
      <c r="L22" s="26"/>
      <c r="M22" s="26" t="s">
        <v>29</v>
      </c>
      <c r="N22" s="26"/>
      <c r="O22" s="26"/>
      <c r="P22" s="26"/>
      <c r="Q22" s="26" t="s">
        <v>40</v>
      </c>
      <c r="R22" s="26"/>
      <c r="S22" s="26"/>
      <c r="T22" s="26" t="s">
        <v>3922</v>
      </c>
      <c r="U22" s="26"/>
    </row>
    <row r="23" spans="1:21" ht="30" hidden="1" x14ac:dyDescent="0.25">
      <c r="A23" s="26"/>
      <c r="B23" s="26"/>
      <c r="C23" s="26" t="s">
        <v>3922</v>
      </c>
      <c r="D23" s="26" t="s">
        <v>26</v>
      </c>
      <c r="E23" s="26" t="s">
        <v>588</v>
      </c>
      <c r="F23" s="26" t="s">
        <v>3924</v>
      </c>
      <c r="G23" s="26" t="s">
        <v>589</v>
      </c>
      <c r="H23" s="26"/>
      <c r="I23" s="26"/>
      <c r="J23" s="26"/>
      <c r="K23" s="26"/>
      <c r="L23" s="26"/>
      <c r="M23" s="28" t="s">
        <v>29</v>
      </c>
      <c r="N23" s="28"/>
      <c r="O23" s="28"/>
      <c r="P23" s="28"/>
      <c r="Q23" s="28" t="s">
        <v>590</v>
      </c>
      <c r="R23" s="78">
        <v>45937</v>
      </c>
      <c r="S23" s="28" t="s">
        <v>35</v>
      </c>
      <c r="T23" s="26" t="s">
        <v>3922</v>
      </c>
      <c r="U23" s="26"/>
    </row>
    <row r="24" spans="1:21" hidden="1" x14ac:dyDescent="0.25">
      <c r="A24" s="26"/>
      <c r="B24" s="26"/>
      <c r="C24" s="26" t="s">
        <v>3922</v>
      </c>
      <c r="D24" s="26" t="s">
        <v>26</v>
      </c>
      <c r="E24" s="26" t="s">
        <v>591</v>
      </c>
      <c r="F24" s="26" t="s">
        <v>3927</v>
      </c>
      <c r="G24" s="26" t="s">
        <v>592</v>
      </c>
      <c r="H24" s="26"/>
      <c r="I24" s="26"/>
      <c r="J24" s="26"/>
      <c r="K24" s="26"/>
      <c r="L24" s="26"/>
      <c r="M24" s="28" t="s">
        <v>29</v>
      </c>
      <c r="N24" s="28"/>
      <c r="O24" s="28"/>
      <c r="P24" s="28"/>
      <c r="Q24" s="28" t="s">
        <v>593</v>
      </c>
      <c r="R24" s="78"/>
      <c r="S24" s="28"/>
      <c r="T24" s="26" t="s">
        <v>3922</v>
      </c>
      <c r="U24" s="26"/>
    </row>
    <row r="25" spans="1:21" hidden="1" x14ac:dyDescent="0.25">
      <c r="A25" s="26"/>
      <c r="B25" s="26"/>
      <c r="C25" s="26" t="s">
        <v>3922</v>
      </c>
      <c r="D25" s="26" t="s">
        <v>26</v>
      </c>
      <c r="E25" s="26" t="s">
        <v>579</v>
      </c>
      <c r="F25" s="26" t="s">
        <v>3925</v>
      </c>
      <c r="G25" s="26" t="s">
        <v>580</v>
      </c>
      <c r="H25" s="26"/>
      <c r="I25" s="26"/>
      <c r="J25" s="26"/>
      <c r="K25" s="26"/>
      <c r="L25" s="26"/>
      <c r="M25" s="28" t="s">
        <v>29</v>
      </c>
      <c r="N25" s="28"/>
      <c r="O25" s="28"/>
      <c r="P25" s="28"/>
      <c r="Q25" s="28" t="s">
        <v>581</v>
      </c>
      <c r="R25" s="78">
        <v>45929</v>
      </c>
      <c r="S25" s="28" t="s">
        <v>35</v>
      </c>
      <c r="T25" s="26" t="s">
        <v>3922</v>
      </c>
      <c r="U25" s="26"/>
    </row>
    <row r="26" spans="1:21" ht="30" hidden="1" x14ac:dyDescent="0.25">
      <c r="A26" s="26"/>
      <c r="B26" s="26"/>
      <c r="C26" s="26" t="s">
        <v>3922</v>
      </c>
      <c r="D26" s="26" t="s">
        <v>26</v>
      </c>
      <c r="E26" s="26" t="s">
        <v>582</v>
      </c>
      <c r="F26" s="26" t="s">
        <v>3925</v>
      </c>
      <c r="G26" s="26" t="s">
        <v>583</v>
      </c>
      <c r="H26" s="26"/>
      <c r="I26" s="26"/>
      <c r="J26" s="26"/>
      <c r="K26" s="26"/>
      <c r="L26" s="26"/>
      <c r="M26" s="28" t="s">
        <v>29</v>
      </c>
      <c r="N26" s="28"/>
      <c r="O26" s="28"/>
      <c r="P26" s="28"/>
      <c r="Q26" s="28" t="s">
        <v>584</v>
      </c>
      <c r="R26" s="78">
        <v>45929</v>
      </c>
      <c r="S26" s="28" t="s">
        <v>35</v>
      </c>
      <c r="T26" s="26" t="s">
        <v>3922</v>
      </c>
      <c r="U26" s="26"/>
    </row>
    <row r="27" spans="1:21" hidden="1" x14ac:dyDescent="0.25">
      <c r="A27" s="26"/>
      <c r="B27" s="26"/>
      <c r="C27" s="26" t="s">
        <v>3922</v>
      </c>
      <c r="D27" s="26" t="s">
        <v>26</v>
      </c>
      <c r="E27" s="26" t="s">
        <v>585</v>
      </c>
      <c r="F27" s="26" t="s">
        <v>3923</v>
      </c>
      <c r="G27" s="26" t="s">
        <v>586</v>
      </c>
      <c r="H27" s="26"/>
      <c r="I27" s="26"/>
      <c r="J27" s="26"/>
      <c r="K27" s="26"/>
      <c r="L27" s="26"/>
      <c r="M27" s="28" t="s">
        <v>29</v>
      </c>
      <c r="N27" s="28"/>
      <c r="O27" s="28"/>
      <c r="P27" s="28"/>
      <c r="Q27" s="28" t="s">
        <v>587</v>
      </c>
      <c r="R27" s="78"/>
      <c r="S27" s="28" t="s">
        <v>35</v>
      </c>
      <c r="T27" s="26" t="s">
        <v>3922</v>
      </c>
      <c r="U27" s="26"/>
    </row>
    <row r="28" spans="1:21" hidden="1" x14ac:dyDescent="0.25">
      <c r="A28" s="26"/>
      <c r="B28" s="26"/>
      <c r="C28" s="26" t="s">
        <v>3922</v>
      </c>
      <c r="D28" s="26" t="s">
        <v>26</v>
      </c>
      <c r="E28" s="26" t="s">
        <v>576</v>
      </c>
      <c r="F28" s="26" t="s">
        <v>3923</v>
      </c>
      <c r="G28" s="26" t="s">
        <v>577</v>
      </c>
      <c r="H28" s="26"/>
      <c r="I28" s="26"/>
      <c r="J28" s="26"/>
      <c r="K28" s="26"/>
      <c r="L28" s="26"/>
      <c r="M28" s="28" t="s">
        <v>29</v>
      </c>
      <c r="N28" s="28"/>
      <c r="O28" s="28"/>
      <c r="P28" s="28"/>
      <c r="Q28" s="28" t="s">
        <v>578</v>
      </c>
      <c r="R28" s="78">
        <v>45922</v>
      </c>
      <c r="S28" s="28" t="s">
        <v>35</v>
      </c>
      <c r="T28" s="26" t="s">
        <v>3922</v>
      </c>
      <c r="U28" s="26"/>
    </row>
    <row r="29" spans="1:21" ht="30" hidden="1" x14ac:dyDescent="0.25">
      <c r="A29" s="26"/>
      <c r="B29" s="26"/>
      <c r="C29" s="26" t="s">
        <v>3922</v>
      </c>
      <c r="D29" s="26" t="s">
        <v>26</v>
      </c>
      <c r="E29" s="26" t="s">
        <v>566</v>
      </c>
      <c r="F29" s="26" t="s">
        <v>3923</v>
      </c>
      <c r="G29" s="26" t="s">
        <v>567</v>
      </c>
      <c r="H29" s="26"/>
      <c r="I29" s="26"/>
      <c r="J29" s="26"/>
      <c r="K29" s="26"/>
      <c r="L29" s="26"/>
      <c r="M29" s="28" t="s">
        <v>29</v>
      </c>
      <c r="N29" s="28"/>
      <c r="O29" s="28"/>
      <c r="P29" s="28"/>
      <c r="Q29" s="28" t="s">
        <v>568</v>
      </c>
      <c r="R29" s="78">
        <v>45911</v>
      </c>
      <c r="S29" s="28" t="s">
        <v>569</v>
      </c>
      <c r="T29" s="26" t="s">
        <v>3922</v>
      </c>
      <c r="U29" s="26"/>
    </row>
    <row r="30" spans="1:21" ht="30" hidden="1" x14ac:dyDescent="0.25">
      <c r="A30" s="26"/>
      <c r="B30" s="26"/>
      <c r="C30" s="26" t="s">
        <v>3922</v>
      </c>
      <c r="D30" s="26" t="s">
        <v>26</v>
      </c>
      <c r="E30" s="26" t="s">
        <v>564</v>
      </c>
      <c r="F30" s="26" t="s">
        <v>3923</v>
      </c>
      <c r="G30" s="26" t="s">
        <v>565</v>
      </c>
      <c r="H30" s="26"/>
      <c r="I30" s="26"/>
      <c r="J30" s="26"/>
      <c r="K30" s="26"/>
      <c r="L30" s="26"/>
      <c r="M30" s="26" t="s">
        <v>29</v>
      </c>
      <c r="N30" s="26"/>
      <c r="O30" s="26"/>
      <c r="P30" s="26"/>
      <c r="Q30" s="26"/>
      <c r="R30" s="78"/>
      <c r="S30" s="26"/>
      <c r="T30" s="26" t="s">
        <v>3922</v>
      </c>
      <c r="U30" s="26"/>
    </row>
    <row r="31" spans="1:21" ht="30" hidden="1" x14ac:dyDescent="0.25">
      <c r="A31" s="26"/>
      <c r="B31" s="26"/>
      <c r="C31" s="26" t="s">
        <v>3922</v>
      </c>
      <c r="D31" s="26" t="s">
        <v>26</v>
      </c>
      <c r="E31" s="26" t="s">
        <v>570</v>
      </c>
      <c r="F31" s="26" t="s">
        <v>3923</v>
      </c>
      <c r="G31" s="26" t="s">
        <v>571</v>
      </c>
      <c r="H31" s="26"/>
      <c r="I31" s="26"/>
      <c r="J31" s="26"/>
      <c r="K31" s="26"/>
      <c r="L31" s="26"/>
      <c r="M31" s="28" t="s">
        <v>29</v>
      </c>
      <c r="N31" s="28"/>
      <c r="O31" s="28"/>
      <c r="P31" s="28"/>
      <c r="Q31" s="28" t="s">
        <v>572</v>
      </c>
      <c r="R31" s="78">
        <v>45915</v>
      </c>
      <c r="S31" s="28" t="s">
        <v>35</v>
      </c>
      <c r="T31" s="26" t="s">
        <v>3922</v>
      </c>
      <c r="U31" s="26"/>
    </row>
    <row r="32" spans="1:21" ht="45" hidden="1" x14ac:dyDescent="0.25">
      <c r="A32" s="26"/>
      <c r="B32" s="26"/>
      <c r="C32" s="26" t="s">
        <v>3922</v>
      </c>
      <c r="D32" s="26" t="s">
        <v>26</v>
      </c>
      <c r="E32" s="26" t="s">
        <v>573</v>
      </c>
      <c r="F32" s="26" t="s">
        <v>3923</v>
      </c>
      <c r="G32" s="26" t="s">
        <v>574</v>
      </c>
      <c r="H32" s="26"/>
      <c r="I32" s="26"/>
      <c r="J32" s="26"/>
      <c r="K32" s="26"/>
      <c r="L32" s="26"/>
      <c r="M32" s="28" t="s">
        <v>29</v>
      </c>
      <c r="N32" s="28"/>
      <c r="O32" s="28"/>
      <c r="P32" s="28"/>
      <c r="Q32" s="28" t="s">
        <v>575</v>
      </c>
      <c r="R32" s="78">
        <v>45916</v>
      </c>
      <c r="S32" s="28" t="s">
        <v>35</v>
      </c>
      <c r="T32" s="26" t="s">
        <v>3922</v>
      </c>
      <c r="U32" s="26"/>
    </row>
    <row r="33" spans="1:21" hidden="1" x14ac:dyDescent="0.25">
      <c r="A33" s="26"/>
      <c r="B33" s="26"/>
      <c r="C33" s="26" t="s">
        <v>3922</v>
      </c>
      <c r="D33" s="26" t="s">
        <v>26</v>
      </c>
      <c r="E33" s="26" t="s">
        <v>562</v>
      </c>
      <c r="F33" s="26" t="s">
        <v>3923</v>
      </c>
      <c r="G33" s="26" t="s">
        <v>563</v>
      </c>
      <c r="H33" s="26"/>
      <c r="I33" s="26"/>
      <c r="J33" s="26"/>
      <c r="K33" s="26"/>
      <c r="L33" s="26"/>
      <c r="M33" s="26" t="s">
        <v>29</v>
      </c>
      <c r="N33" s="26"/>
      <c r="O33" s="26"/>
      <c r="P33" s="26"/>
      <c r="Q33" s="26" t="s">
        <v>559</v>
      </c>
      <c r="R33" s="26">
        <v>45908</v>
      </c>
      <c r="S33" s="26" t="s">
        <v>518</v>
      </c>
      <c r="T33" s="26" t="s">
        <v>3922</v>
      </c>
      <c r="U33" s="26"/>
    </row>
    <row r="34" spans="1:21" hidden="1" x14ac:dyDescent="0.25">
      <c r="A34" s="26"/>
      <c r="B34" s="26"/>
      <c r="C34" s="26" t="s">
        <v>3922</v>
      </c>
      <c r="D34" s="26" t="s">
        <v>26</v>
      </c>
      <c r="E34" s="26" t="s">
        <v>560</v>
      </c>
      <c r="F34" s="26" t="s">
        <v>3923</v>
      </c>
      <c r="G34" s="26" t="s">
        <v>561</v>
      </c>
      <c r="H34" s="26"/>
      <c r="I34" s="26"/>
      <c r="J34" s="26"/>
      <c r="K34" s="26"/>
      <c r="L34" s="26"/>
      <c r="M34" s="28" t="s">
        <v>29</v>
      </c>
      <c r="N34" s="28"/>
      <c r="O34" s="28"/>
      <c r="P34" s="28"/>
      <c r="Q34" s="28"/>
      <c r="R34" s="78">
        <v>45905</v>
      </c>
      <c r="S34" s="28" t="s">
        <v>35</v>
      </c>
      <c r="T34" s="26" t="s">
        <v>3922</v>
      </c>
      <c r="U34" s="26"/>
    </row>
    <row r="35" spans="1:21" hidden="1" x14ac:dyDescent="0.25">
      <c r="A35" s="26"/>
      <c r="B35" s="26"/>
      <c r="C35" s="26" t="s">
        <v>3922</v>
      </c>
      <c r="D35" s="26" t="s">
        <v>26</v>
      </c>
      <c r="E35" s="26" t="s">
        <v>557</v>
      </c>
      <c r="F35" s="26" t="s">
        <v>3923</v>
      </c>
      <c r="G35" s="26" t="s">
        <v>558</v>
      </c>
      <c r="H35" s="26"/>
      <c r="I35" s="26"/>
      <c r="J35" s="26"/>
      <c r="K35" s="26"/>
      <c r="L35" s="26"/>
      <c r="M35" s="28" t="s">
        <v>29</v>
      </c>
      <c r="N35" s="28"/>
      <c r="O35" s="28"/>
      <c r="P35" s="28"/>
      <c r="Q35" s="28" t="s">
        <v>559</v>
      </c>
      <c r="R35" s="78">
        <v>45905</v>
      </c>
      <c r="S35" s="28" t="s">
        <v>35</v>
      </c>
      <c r="T35" s="26" t="s">
        <v>3922</v>
      </c>
      <c r="U35" s="26"/>
    </row>
    <row r="36" spans="1:21" hidden="1" x14ac:dyDescent="0.25">
      <c r="A36" s="26"/>
      <c r="B36" s="26"/>
      <c r="C36" s="26" t="s">
        <v>3922</v>
      </c>
      <c r="D36" s="26" t="s">
        <v>26</v>
      </c>
      <c r="E36" s="26" t="s">
        <v>553</v>
      </c>
      <c r="F36" s="26" t="s">
        <v>3923</v>
      </c>
      <c r="G36" s="26" t="s">
        <v>554</v>
      </c>
      <c r="H36" s="26"/>
      <c r="I36" s="26"/>
      <c r="J36" s="26"/>
      <c r="K36" s="26"/>
      <c r="L36" s="26"/>
      <c r="M36" s="28" t="s">
        <v>29</v>
      </c>
      <c r="N36" s="28"/>
      <c r="O36" s="28"/>
      <c r="P36" s="28"/>
      <c r="Q36" s="28"/>
      <c r="R36" s="78"/>
      <c r="S36" s="28"/>
      <c r="T36" s="26" t="s">
        <v>3922</v>
      </c>
      <c r="U36" s="26"/>
    </row>
    <row r="37" spans="1:21" ht="30" hidden="1" x14ac:dyDescent="0.25">
      <c r="A37" s="26"/>
      <c r="B37" s="26"/>
      <c r="C37" s="26" t="s">
        <v>3922</v>
      </c>
      <c r="D37" s="26" t="s">
        <v>26</v>
      </c>
      <c r="E37" s="26" t="s">
        <v>555</v>
      </c>
      <c r="F37" s="26" t="s">
        <v>3923</v>
      </c>
      <c r="G37" s="26" t="s">
        <v>556</v>
      </c>
      <c r="H37" s="26"/>
      <c r="I37" s="26"/>
      <c r="J37" s="26"/>
      <c r="K37" s="26"/>
      <c r="L37" s="26"/>
      <c r="M37" s="28" t="s">
        <v>29</v>
      </c>
      <c r="N37" s="28"/>
      <c r="O37" s="28"/>
      <c r="P37" s="28"/>
      <c r="Q37" s="28"/>
      <c r="R37" s="78"/>
      <c r="S37" s="28"/>
      <c r="T37" s="26" t="s">
        <v>3922</v>
      </c>
      <c r="U37" s="26"/>
    </row>
    <row r="38" spans="1:21" ht="15" hidden="1" customHeight="1" x14ac:dyDescent="0.25">
      <c r="A38" s="26"/>
      <c r="B38" s="26"/>
      <c r="C38" s="26" t="s">
        <v>3922</v>
      </c>
      <c r="D38" s="26" t="s">
        <v>26</v>
      </c>
      <c r="E38" s="26" t="s">
        <v>548</v>
      </c>
      <c r="F38" s="26" t="s">
        <v>93</v>
      </c>
      <c r="G38" s="26" t="s">
        <v>549</v>
      </c>
      <c r="H38" s="26"/>
      <c r="I38" s="26"/>
      <c r="J38" s="26"/>
      <c r="K38" s="26"/>
      <c r="L38" s="26"/>
      <c r="M38" s="28" t="s">
        <v>29</v>
      </c>
      <c r="N38" s="28"/>
      <c r="O38" s="28"/>
      <c r="P38" s="28"/>
      <c r="Q38" s="28" t="s">
        <v>550</v>
      </c>
      <c r="R38" s="78">
        <v>45903</v>
      </c>
      <c r="S38" s="28" t="s">
        <v>35</v>
      </c>
      <c r="T38" s="26" t="s">
        <v>3922</v>
      </c>
      <c r="U38" s="26"/>
    </row>
    <row r="39" spans="1:21" ht="15" hidden="1" customHeight="1" x14ac:dyDescent="0.25">
      <c r="A39" s="26"/>
      <c r="B39" s="26"/>
      <c r="C39" s="26" t="s">
        <v>3922</v>
      </c>
      <c r="D39" s="26" t="s">
        <v>26</v>
      </c>
      <c r="E39" s="26" t="s">
        <v>551</v>
      </c>
      <c r="F39" s="26" t="s">
        <v>3927</v>
      </c>
      <c r="G39" s="26" t="s">
        <v>552</v>
      </c>
      <c r="H39" s="26"/>
      <c r="I39" s="26"/>
      <c r="J39" s="26"/>
      <c r="K39" s="26"/>
      <c r="L39" s="26"/>
      <c r="M39" s="28" t="s">
        <v>29</v>
      </c>
      <c r="N39" s="28"/>
      <c r="O39" s="28"/>
      <c r="P39" s="28"/>
      <c r="Q39" s="28"/>
      <c r="R39" s="78"/>
      <c r="S39" s="28"/>
      <c r="T39" s="26" t="s">
        <v>3922</v>
      </c>
      <c r="U39" s="26"/>
    </row>
    <row r="40" spans="1:21" hidden="1" x14ac:dyDescent="0.25">
      <c r="A40" s="26"/>
      <c r="B40" s="26"/>
      <c r="C40" s="26" t="s">
        <v>3922</v>
      </c>
      <c r="D40" s="26" t="s">
        <v>26</v>
      </c>
      <c r="E40" s="26" t="s">
        <v>545</v>
      </c>
      <c r="F40" s="26" t="s">
        <v>3924</v>
      </c>
      <c r="G40" s="26" t="s">
        <v>546</v>
      </c>
      <c r="H40" s="26"/>
      <c r="I40" s="26"/>
      <c r="J40" s="26"/>
      <c r="K40" s="26"/>
      <c r="L40" s="26"/>
      <c r="M40" s="28" t="s">
        <v>29</v>
      </c>
      <c r="N40" s="28"/>
      <c r="O40" s="28"/>
      <c r="P40" s="28"/>
      <c r="Q40" s="28" t="s">
        <v>547</v>
      </c>
      <c r="R40" s="78">
        <v>45901</v>
      </c>
      <c r="S40" s="28" t="s">
        <v>35</v>
      </c>
      <c r="T40" s="26" t="s">
        <v>3922</v>
      </c>
      <c r="U40" s="26"/>
    </row>
    <row r="41" spans="1:21" hidden="1" x14ac:dyDescent="0.25">
      <c r="A41" s="26"/>
      <c r="B41" s="26"/>
      <c r="C41" s="26" t="s">
        <v>3922</v>
      </c>
      <c r="D41" s="26" t="s">
        <v>26</v>
      </c>
      <c r="E41" s="26" t="s">
        <v>540</v>
      </c>
      <c r="F41" s="26" t="s">
        <v>3925</v>
      </c>
      <c r="G41" s="26" t="s">
        <v>541</v>
      </c>
      <c r="H41" s="26"/>
      <c r="I41" s="26"/>
      <c r="J41" s="26"/>
      <c r="K41" s="26"/>
      <c r="L41" s="26"/>
      <c r="M41" s="28" t="s">
        <v>29</v>
      </c>
      <c r="N41" s="28"/>
      <c r="O41" s="28"/>
      <c r="P41" s="28"/>
      <c r="Q41" s="28"/>
      <c r="R41" s="78">
        <v>45898</v>
      </c>
      <c r="S41" s="28" t="s">
        <v>35</v>
      </c>
      <c r="T41" s="26" t="s">
        <v>3922</v>
      </c>
      <c r="U41" s="26"/>
    </row>
    <row r="42" spans="1:21" ht="30" hidden="1" x14ac:dyDescent="0.25">
      <c r="A42" s="26"/>
      <c r="B42" s="26"/>
      <c r="C42" s="26" t="s">
        <v>3922</v>
      </c>
      <c r="D42" s="26" t="s">
        <v>26</v>
      </c>
      <c r="E42" s="26" t="s">
        <v>542</v>
      </c>
      <c r="F42" s="26" t="s">
        <v>3924</v>
      </c>
      <c r="G42" s="26" t="s">
        <v>543</v>
      </c>
      <c r="H42" s="26"/>
      <c r="I42" s="26"/>
      <c r="J42" s="26"/>
      <c r="K42" s="26"/>
      <c r="L42" s="26"/>
      <c r="M42" s="28" t="s">
        <v>29</v>
      </c>
      <c r="N42" s="28"/>
      <c r="O42" s="28"/>
      <c r="P42" s="28"/>
      <c r="Q42" s="28" t="s">
        <v>544</v>
      </c>
      <c r="R42" s="78">
        <v>45898</v>
      </c>
      <c r="S42" s="28" t="s">
        <v>35</v>
      </c>
      <c r="T42" s="26" t="s">
        <v>3922</v>
      </c>
      <c r="U42" s="26"/>
    </row>
    <row r="43" spans="1:21" ht="30" hidden="1" x14ac:dyDescent="0.25">
      <c r="A43" s="26"/>
      <c r="B43" s="26"/>
      <c r="C43" s="26" t="s">
        <v>3922</v>
      </c>
      <c r="D43" s="26" t="s">
        <v>26</v>
      </c>
      <c r="E43" s="26" t="s">
        <v>538</v>
      </c>
      <c r="F43" s="26" t="s">
        <v>3924</v>
      </c>
      <c r="G43" s="26" t="s">
        <v>539</v>
      </c>
      <c r="H43" s="26"/>
      <c r="I43" s="26"/>
      <c r="J43" s="26"/>
      <c r="K43" s="26"/>
      <c r="L43" s="26"/>
      <c r="M43" s="28" t="s">
        <v>29</v>
      </c>
      <c r="N43" s="28"/>
      <c r="O43" s="28"/>
      <c r="P43" s="28"/>
      <c r="Q43" s="28" t="s">
        <v>261</v>
      </c>
      <c r="R43" s="78">
        <v>45897</v>
      </c>
      <c r="S43" s="28" t="s">
        <v>68</v>
      </c>
      <c r="T43" s="26" t="s">
        <v>3922</v>
      </c>
      <c r="U43" s="26"/>
    </row>
    <row r="44" spans="1:21" hidden="1" x14ac:dyDescent="0.25">
      <c r="A44" s="26"/>
      <c r="B44" s="26"/>
      <c r="C44" s="26" t="s">
        <v>3922</v>
      </c>
      <c r="D44" s="26" t="s">
        <v>26</v>
      </c>
      <c r="E44" s="26" t="s">
        <v>536</v>
      </c>
      <c r="F44" s="26" t="s">
        <v>3923</v>
      </c>
      <c r="G44" s="26" t="s">
        <v>537</v>
      </c>
      <c r="H44" s="26"/>
      <c r="I44" s="26"/>
      <c r="J44" s="26"/>
      <c r="K44" s="26"/>
      <c r="L44" s="26"/>
      <c r="M44" s="28" t="s">
        <v>29</v>
      </c>
      <c r="N44" s="28"/>
      <c r="O44" s="28"/>
      <c r="P44" s="28"/>
      <c r="Q44" s="28"/>
      <c r="R44" s="78">
        <v>45897</v>
      </c>
      <c r="S44" s="28" t="s">
        <v>35</v>
      </c>
      <c r="T44" s="26" t="s">
        <v>3922</v>
      </c>
      <c r="U44" s="26"/>
    </row>
    <row r="45" spans="1:21" ht="30" hidden="1" x14ac:dyDescent="0.25">
      <c r="A45" s="26"/>
      <c r="B45" s="26"/>
      <c r="C45" s="26" t="s">
        <v>3922</v>
      </c>
      <c r="D45" s="26" t="s">
        <v>26</v>
      </c>
      <c r="E45" s="26" t="s">
        <v>531</v>
      </c>
      <c r="F45" s="26" t="s">
        <v>3926</v>
      </c>
      <c r="G45" s="26" t="s">
        <v>532</v>
      </c>
      <c r="H45" s="26"/>
      <c r="I45" s="26"/>
      <c r="J45" s="26"/>
      <c r="K45" s="26"/>
      <c r="L45" s="26"/>
      <c r="M45" s="28" t="s">
        <v>29</v>
      </c>
      <c r="N45" s="28"/>
      <c r="O45" s="28"/>
      <c r="P45" s="28"/>
      <c r="Q45" s="28" t="s">
        <v>533</v>
      </c>
      <c r="R45" s="78">
        <v>45896</v>
      </c>
      <c r="S45" s="28" t="s">
        <v>35</v>
      </c>
      <c r="T45" s="26" t="s">
        <v>3922</v>
      </c>
      <c r="U45" s="26"/>
    </row>
    <row r="46" spans="1:21" hidden="1" x14ac:dyDescent="0.25">
      <c r="A46" s="26"/>
      <c r="B46" s="26"/>
      <c r="C46" s="26" t="s">
        <v>3922</v>
      </c>
      <c r="D46" s="26" t="s">
        <v>26</v>
      </c>
      <c r="E46" s="26" t="s">
        <v>526</v>
      </c>
      <c r="F46" s="26" t="s">
        <v>3923</v>
      </c>
      <c r="G46" s="26" t="s">
        <v>527</v>
      </c>
      <c r="H46" s="26"/>
      <c r="I46" s="26"/>
      <c r="J46" s="26"/>
      <c r="K46" s="26"/>
      <c r="L46" s="26"/>
      <c r="M46" s="28" t="s">
        <v>29</v>
      </c>
      <c r="N46" s="28"/>
      <c r="O46" s="28"/>
      <c r="P46" s="28"/>
      <c r="Q46" s="28"/>
      <c r="R46" s="78">
        <v>45895</v>
      </c>
      <c r="S46" s="28" t="s">
        <v>35</v>
      </c>
      <c r="T46" s="26" t="s">
        <v>3922</v>
      </c>
      <c r="U46" s="26"/>
    </row>
    <row r="47" spans="1:21" hidden="1" x14ac:dyDescent="0.25">
      <c r="A47" s="26"/>
      <c r="B47" s="26"/>
      <c r="C47" s="26" t="s">
        <v>3922</v>
      </c>
      <c r="D47" s="26" t="s">
        <v>26</v>
      </c>
      <c r="E47" s="26" t="s">
        <v>528</v>
      </c>
      <c r="F47" s="26" t="s">
        <v>3926</v>
      </c>
      <c r="G47" s="26" t="s">
        <v>529</v>
      </c>
      <c r="H47" s="26"/>
      <c r="I47" s="26"/>
      <c r="J47" s="26"/>
      <c r="K47" s="26"/>
      <c r="L47" s="26"/>
      <c r="M47" s="28" t="s">
        <v>29</v>
      </c>
      <c r="N47" s="28"/>
      <c r="O47" s="28"/>
      <c r="P47" s="28"/>
      <c r="Q47" s="28" t="s">
        <v>530</v>
      </c>
      <c r="R47" s="78">
        <v>45896</v>
      </c>
      <c r="S47" s="28" t="s">
        <v>35</v>
      </c>
      <c r="T47" s="26" t="s">
        <v>3922</v>
      </c>
      <c r="U47" s="26"/>
    </row>
    <row r="48" spans="1:21" ht="30" hidden="1" x14ac:dyDescent="0.25">
      <c r="A48" s="26"/>
      <c r="B48" s="26"/>
      <c r="C48" s="26" t="s">
        <v>3922</v>
      </c>
      <c r="D48" s="26" t="s">
        <v>26</v>
      </c>
      <c r="E48" s="26" t="s">
        <v>522</v>
      </c>
      <c r="F48" s="26" t="s">
        <v>3927</v>
      </c>
      <c r="G48" s="26" t="s">
        <v>523</v>
      </c>
      <c r="H48" s="26"/>
      <c r="I48" s="26"/>
      <c r="J48" s="26"/>
      <c r="K48" s="26"/>
      <c r="L48" s="26"/>
      <c r="M48" s="28" t="s">
        <v>29</v>
      </c>
      <c r="N48" s="28"/>
      <c r="O48" s="28"/>
      <c r="P48" s="28"/>
      <c r="Q48" s="28"/>
      <c r="R48" s="78"/>
      <c r="S48" s="28"/>
      <c r="T48" s="26" t="s">
        <v>3922</v>
      </c>
      <c r="U48" s="26"/>
    </row>
    <row r="49" spans="1:21" ht="30" hidden="1" x14ac:dyDescent="0.25">
      <c r="A49" s="26"/>
      <c r="B49" s="26"/>
      <c r="C49" s="26" t="s">
        <v>3922</v>
      </c>
      <c r="D49" s="26" t="s">
        <v>26</v>
      </c>
      <c r="E49" s="26" t="s">
        <v>524</v>
      </c>
      <c r="F49" s="26" t="s">
        <v>3927</v>
      </c>
      <c r="G49" s="26" t="s">
        <v>525</v>
      </c>
      <c r="H49" s="26"/>
      <c r="I49" s="26"/>
      <c r="J49" s="26"/>
      <c r="K49" s="26"/>
      <c r="L49" s="26"/>
      <c r="M49" s="28" t="s">
        <v>29</v>
      </c>
      <c r="N49" s="28"/>
      <c r="O49" s="28"/>
      <c r="P49" s="28"/>
      <c r="Q49" s="28"/>
      <c r="R49" s="78"/>
      <c r="S49" s="28"/>
      <c r="T49" s="26" t="s">
        <v>3922</v>
      </c>
      <c r="U49" s="26"/>
    </row>
    <row r="50" spans="1:21" hidden="1" x14ac:dyDescent="0.25">
      <c r="A50" s="26"/>
      <c r="B50" s="26"/>
      <c r="C50" s="26" t="s">
        <v>3922</v>
      </c>
      <c r="D50" s="26" t="s">
        <v>26</v>
      </c>
      <c r="E50" s="26" t="s">
        <v>534</v>
      </c>
      <c r="F50" s="26" t="s">
        <v>3923</v>
      </c>
      <c r="G50" s="26" t="s">
        <v>535</v>
      </c>
      <c r="H50" s="26"/>
      <c r="I50" s="26"/>
      <c r="J50" s="26"/>
      <c r="K50" s="26"/>
      <c r="L50" s="26"/>
      <c r="M50" s="28" t="s">
        <v>29</v>
      </c>
      <c r="N50" s="28"/>
      <c r="O50" s="28"/>
      <c r="P50" s="28"/>
      <c r="Q50" s="28"/>
      <c r="R50" s="78">
        <v>45889</v>
      </c>
      <c r="S50" s="28" t="s">
        <v>35</v>
      </c>
      <c r="T50" s="26" t="s">
        <v>3922</v>
      </c>
      <c r="U50" s="26"/>
    </row>
    <row r="51" spans="1:21" ht="45" hidden="1" x14ac:dyDescent="0.25">
      <c r="A51" s="26"/>
      <c r="B51" s="26"/>
      <c r="C51" s="26" t="s">
        <v>3922</v>
      </c>
      <c r="D51" s="26" t="s">
        <v>26</v>
      </c>
      <c r="E51" s="26" t="s">
        <v>519</v>
      </c>
      <c r="F51" s="26" t="s">
        <v>3924</v>
      </c>
      <c r="G51" s="26" t="s">
        <v>520</v>
      </c>
      <c r="H51" s="26"/>
      <c r="I51" s="26"/>
      <c r="J51" s="26"/>
      <c r="K51" s="26"/>
      <c r="L51" s="26"/>
      <c r="M51" s="28" t="s">
        <v>29</v>
      </c>
      <c r="N51" s="28"/>
      <c r="O51" s="28"/>
      <c r="P51" s="28"/>
      <c r="Q51" s="28" t="s">
        <v>521</v>
      </c>
      <c r="R51" s="78">
        <v>45888</v>
      </c>
      <c r="S51" s="28" t="s">
        <v>518</v>
      </c>
      <c r="T51" s="26" t="s">
        <v>3922</v>
      </c>
      <c r="U51" s="26"/>
    </row>
    <row r="52" spans="1:21" hidden="1" x14ac:dyDescent="0.25">
      <c r="A52" s="26"/>
      <c r="B52" s="26"/>
      <c r="C52" s="26" t="s">
        <v>3922</v>
      </c>
      <c r="D52" s="26" t="s">
        <v>26</v>
      </c>
      <c r="E52" s="26" t="s">
        <v>515</v>
      </c>
      <c r="F52" s="26" t="s">
        <v>3925</v>
      </c>
      <c r="G52" s="26" t="s">
        <v>516</v>
      </c>
      <c r="H52" s="26"/>
      <c r="I52" s="26"/>
      <c r="J52" s="26"/>
      <c r="K52" s="26"/>
      <c r="L52" s="26"/>
      <c r="M52" s="28" t="s">
        <v>29</v>
      </c>
      <c r="N52" s="28"/>
      <c r="O52" s="28"/>
      <c r="P52" s="28"/>
      <c r="Q52" s="28" t="s">
        <v>517</v>
      </c>
      <c r="R52" s="78">
        <v>45888</v>
      </c>
      <c r="S52" s="28" t="s">
        <v>518</v>
      </c>
      <c r="T52" s="26" t="s">
        <v>3922</v>
      </c>
      <c r="U52" s="26"/>
    </row>
    <row r="53" spans="1:21" ht="30" hidden="1" x14ac:dyDescent="0.25">
      <c r="A53" s="26"/>
      <c r="B53" s="26"/>
      <c r="C53" s="26" t="s">
        <v>3922</v>
      </c>
      <c r="D53" s="26" t="s">
        <v>26</v>
      </c>
      <c r="E53" s="26" t="s">
        <v>509</v>
      </c>
      <c r="F53" s="26" t="s">
        <v>3923</v>
      </c>
      <c r="G53" s="26" t="s">
        <v>510</v>
      </c>
      <c r="H53" s="26"/>
      <c r="I53" s="26"/>
      <c r="J53" s="26"/>
      <c r="K53" s="26"/>
      <c r="L53" s="26"/>
      <c r="M53" s="28" t="s">
        <v>29</v>
      </c>
      <c r="N53" s="28"/>
      <c r="O53" s="28"/>
      <c r="P53" s="28"/>
      <c r="Q53" s="28" t="s">
        <v>511</v>
      </c>
      <c r="R53" s="78">
        <v>45882</v>
      </c>
      <c r="S53" s="28" t="s">
        <v>35</v>
      </c>
      <c r="T53" s="26" t="s">
        <v>3922</v>
      </c>
      <c r="U53" s="26"/>
    </row>
    <row r="54" spans="1:21" hidden="1" x14ac:dyDescent="0.25">
      <c r="A54" s="26"/>
      <c r="B54" s="26"/>
      <c r="C54" s="26" t="s">
        <v>3922</v>
      </c>
      <c r="D54" s="26" t="s">
        <v>26</v>
      </c>
      <c r="E54" s="26" t="s">
        <v>512</v>
      </c>
      <c r="F54" s="26" t="s">
        <v>3926</v>
      </c>
      <c r="G54" s="26" t="s">
        <v>513</v>
      </c>
      <c r="H54" s="26"/>
      <c r="I54" s="26"/>
      <c r="J54" s="26"/>
      <c r="K54" s="26"/>
      <c r="L54" s="26"/>
      <c r="M54" s="28" t="s">
        <v>29</v>
      </c>
      <c r="N54" s="28"/>
      <c r="O54" s="28"/>
      <c r="P54" s="28"/>
      <c r="Q54" s="28" t="s">
        <v>514</v>
      </c>
      <c r="R54" s="78"/>
      <c r="S54" s="28"/>
      <c r="T54" s="26" t="s">
        <v>3922</v>
      </c>
      <c r="U54" s="26"/>
    </row>
    <row r="55" spans="1:21" ht="30" hidden="1" x14ac:dyDescent="0.25">
      <c r="A55" s="26"/>
      <c r="B55" s="26"/>
      <c r="C55" s="26" t="s">
        <v>3922</v>
      </c>
      <c r="D55" s="26" t="s">
        <v>26</v>
      </c>
      <c r="E55" s="26" t="s">
        <v>45</v>
      </c>
      <c r="F55" s="26" t="s">
        <v>3924</v>
      </c>
      <c r="G55" s="26" t="s">
        <v>46</v>
      </c>
      <c r="H55" s="26"/>
      <c r="I55" s="26"/>
      <c r="J55" s="26"/>
      <c r="K55" s="26"/>
      <c r="L55" s="26"/>
      <c r="M55" s="28" t="s">
        <v>29</v>
      </c>
      <c r="N55" s="28"/>
      <c r="O55" s="28"/>
      <c r="P55" s="28"/>
      <c r="Q55" s="28" t="s">
        <v>43</v>
      </c>
      <c r="R55" s="78"/>
      <c r="S55" s="28"/>
      <c r="T55" s="26" t="s">
        <v>3922</v>
      </c>
      <c r="U55" s="26"/>
    </row>
    <row r="56" spans="1:21" ht="45" hidden="1" x14ac:dyDescent="0.25">
      <c r="A56" s="26"/>
      <c r="B56" s="26"/>
      <c r="C56" s="26" t="s">
        <v>3922</v>
      </c>
      <c r="D56" s="26" t="s">
        <v>26</v>
      </c>
      <c r="E56" s="26" t="s">
        <v>505</v>
      </c>
      <c r="F56" s="26" t="s">
        <v>3923</v>
      </c>
      <c r="G56" s="26" t="s">
        <v>506</v>
      </c>
      <c r="H56" s="26"/>
      <c r="I56" s="26"/>
      <c r="J56" s="26"/>
      <c r="K56" s="26"/>
      <c r="L56" s="26"/>
      <c r="M56" s="28" t="s">
        <v>29</v>
      </c>
      <c r="N56" s="28"/>
      <c r="O56" s="28"/>
      <c r="P56" s="28"/>
      <c r="Q56" s="28" t="s">
        <v>507</v>
      </c>
      <c r="R56" s="78">
        <v>45882</v>
      </c>
      <c r="S56" s="28" t="s">
        <v>508</v>
      </c>
      <c r="T56" s="26" t="s">
        <v>3922</v>
      </c>
      <c r="U56" s="26"/>
    </row>
    <row r="57" spans="1:21" hidden="1" x14ac:dyDescent="0.25">
      <c r="A57" s="26"/>
      <c r="B57" s="26"/>
      <c r="C57" s="26" t="s">
        <v>3922</v>
      </c>
      <c r="D57" s="26" t="s">
        <v>26</v>
      </c>
      <c r="E57" s="26" t="s">
        <v>493</v>
      </c>
      <c r="F57" s="26" t="s">
        <v>3926</v>
      </c>
      <c r="G57" s="26" t="s">
        <v>494</v>
      </c>
      <c r="H57" s="26"/>
      <c r="I57" s="26"/>
      <c r="J57" s="26"/>
      <c r="K57" s="26"/>
      <c r="L57" s="26"/>
      <c r="M57" s="28" t="s">
        <v>29</v>
      </c>
      <c r="N57" s="28"/>
      <c r="O57" s="28"/>
      <c r="P57" s="28"/>
      <c r="Q57" s="28" t="s">
        <v>495</v>
      </c>
      <c r="R57" s="78">
        <v>45860</v>
      </c>
      <c r="S57" s="28" t="s">
        <v>44</v>
      </c>
      <c r="T57" s="26" t="s">
        <v>3922</v>
      </c>
      <c r="U57" s="26"/>
    </row>
    <row r="58" spans="1:21" ht="30" hidden="1" x14ac:dyDescent="0.25">
      <c r="A58" s="26"/>
      <c r="B58" s="26"/>
      <c r="C58" s="26" t="s">
        <v>3922</v>
      </c>
      <c r="D58" s="26" t="s">
        <v>26</v>
      </c>
      <c r="E58" s="26" t="s">
        <v>496</v>
      </c>
      <c r="F58" s="26" t="s">
        <v>93</v>
      </c>
      <c r="G58" s="26" t="s">
        <v>497</v>
      </c>
      <c r="H58" s="26"/>
      <c r="I58" s="26"/>
      <c r="J58" s="26"/>
      <c r="K58" s="26"/>
      <c r="L58" s="26"/>
      <c r="M58" s="28" t="s">
        <v>29</v>
      </c>
      <c r="N58" s="28"/>
      <c r="O58" s="28"/>
      <c r="P58" s="28"/>
      <c r="Q58" s="28" t="s">
        <v>498</v>
      </c>
      <c r="R58" s="78">
        <v>45856</v>
      </c>
      <c r="S58" s="28" t="s">
        <v>157</v>
      </c>
      <c r="T58" s="26" t="s">
        <v>3922</v>
      </c>
      <c r="U58" s="26"/>
    </row>
    <row r="59" spans="1:21" hidden="1" x14ac:dyDescent="0.25">
      <c r="A59" s="26"/>
      <c r="B59" s="26"/>
      <c r="C59" s="26" t="s">
        <v>3922</v>
      </c>
      <c r="D59" s="26" t="s">
        <v>26</v>
      </c>
      <c r="E59" s="26" t="s">
        <v>502</v>
      </c>
      <c r="F59" s="26" t="s">
        <v>3925</v>
      </c>
      <c r="G59" s="26" t="s">
        <v>503</v>
      </c>
      <c r="H59" s="26"/>
      <c r="I59" s="26"/>
      <c r="J59" s="26"/>
      <c r="K59" s="26"/>
      <c r="L59" s="26"/>
      <c r="M59" s="28" t="s">
        <v>29</v>
      </c>
      <c r="N59" s="28"/>
      <c r="O59" s="28"/>
      <c r="P59" s="28"/>
      <c r="Q59" s="28" t="s">
        <v>504</v>
      </c>
      <c r="R59" s="78">
        <v>45868</v>
      </c>
      <c r="S59" s="28" t="s">
        <v>68</v>
      </c>
      <c r="T59" s="26" t="s">
        <v>3922</v>
      </c>
      <c r="U59" s="26"/>
    </row>
    <row r="60" spans="1:21" ht="30" hidden="1" x14ac:dyDescent="0.25">
      <c r="A60" s="26"/>
      <c r="B60" s="26"/>
      <c r="C60" s="26" t="s">
        <v>3922</v>
      </c>
      <c r="D60" s="26" t="s">
        <v>26</v>
      </c>
      <c r="E60" s="26" t="s">
        <v>490</v>
      </c>
      <c r="F60" s="26" t="s">
        <v>3923</v>
      </c>
      <c r="G60" s="26" t="s">
        <v>491</v>
      </c>
      <c r="H60" s="26"/>
      <c r="I60" s="26"/>
      <c r="J60" s="26"/>
      <c r="K60" s="26"/>
      <c r="L60" s="26"/>
      <c r="M60" s="28" t="s">
        <v>29</v>
      </c>
      <c r="N60" s="28"/>
      <c r="O60" s="28"/>
      <c r="P60" s="28"/>
      <c r="Q60" s="28" t="s">
        <v>492</v>
      </c>
      <c r="R60" s="78">
        <v>45853</v>
      </c>
      <c r="S60" s="28" t="s">
        <v>184</v>
      </c>
      <c r="T60" s="26" t="s">
        <v>3922</v>
      </c>
      <c r="U60" s="26"/>
    </row>
    <row r="61" spans="1:21" ht="30" hidden="1" x14ac:dyDescent="0.25">
      <c r="A61" s="26"/>
      <c r="B61" s="26"/>
      <c r="C61" s="26" t="s">
        <v>3922</v>
      </c>
      <c r="D61" s="26" t="s">
        <v>26</v>
      </c>
      <c r="E61" s="26" t="s">
        <v>41</v>
      </c>
      <c r="F61" s="26" t="s">
        <v>3925</v>
      </c>
      <c r="G61" s="26" t="s">
        <v>42</v>
      </c>
      <c r="H61" s="26"/>
      <c r="I61" s="26"/>
      <c r="J61" s="26"/>
      <c r="K61" s="26"/>
      <c r="L61" s="26"/>
      <c r="M61" s="28" t="s">
        <v>29</v>
      </c>
      <c r="N61" s="28"/>
      <c r="O61" s="28"/>
      <c r="P61" s="28"/>
      <c r="Q61" s="28" t="s">
        <v>43</v>
      </c>
      <c r="R61" s="78">
        <v>45880</v>
      </c>
      <c r="S61" s="28" t="s">
        <v>44</v>
      </c>
      <c r="T61" s="26" t="s">
        <v>3922</v>
      </c>
      <c r="U61" s="26"/>
    </row>
    <row r="62" spans="1:21" ht="45" hidden="1" x14ac:dyDescent="0.25">
      <c r="A62" s="26"/>
      <c r="B62" s="26"/>
      <c r="C62" s="26" t="s">
        <v>3922</v>
      </c>
      <c r="D62" s="26" t="s">
        <v>26</v>
      </c>
      <c r="E62" s="26" t="s">
        <v>487</v>
      </c>
      <c r="F62" s="26" t="s">
        <v>3923</v>
      </c>
      <c r="G62" s="26" t="s">
        <v>488</v>
      </c>
      <c r="H62" s="26"/>
      <c r="I62" s="26"/>
      <c r="J62" s="26"/>
      <c r="K62" s="26"/>
      <c r="L62" s="26"/>
      <c r="M62" s="28" t="s">
        <v>29</v>
      </c>
      <c r="N62" s="28"/>
      <c r="O62" s="28"/>
      <c r="P62" s="28"/>
      <c r="Q62" s="28" t="s">
        <v>489</v>
      </c>
      <c r="R62" s="78">
        <v>45847</v>
      </c>
      <c r="S62" s="28" t="s">
        <v>457</v>
      </c>
      <c r="T62" s="26" t="s">
        <v>3922</v>
      </c>
      <c r="U62" s="26"/>
    </row>
    <row r="63" spans="1:21" hidden="1" x14ac:dyDescent="0.25">
      <c r="A63" s="26"/>
      <c r="B63" s="26"/>
      <c r="C63" s="26" t="s">
        <v>3922</v>
      </c>
      <c r="D63" s="26" t="s">
        <v>26</v>
      </c>
      <c r="E63" s="26" t="s">
        <v>480</v>
      </c>
      <c r="F63" s="26" t="s">
        <v>3925</v>
      </c>
      <c r="G63" s="26" t="s">
        <v>481</v>
      </c>
      <c r="H63" s="26"/>
      <c r="I63" s="26"/>
      <c r="J63" s="26"/>
      <c r="K63" s="26"/>
      <c r="L63" s="26"/>
      <c r="M63" s="28" t="s">
        <v>29</v>
      </c>
      <c r="N63" s="28"/>
      <c r="O63" s="28"/>
      <c r="P63" s="28"/>
      <c r="Q63" s="28" t="s">
        <v>482</v>
      </c>
      <c r="R63" s="78">
        <v>45841</v>
      </c>
      <c r="S63" s="28" t="s">
        <v>35</v>
      </c>
      <c r="T63" s="26" t="s">
        <v>3922</v>
      </c>
      <c r="U63" s="26" t="s">
        <v>3922</v>
      </c>
    </row>
    <row r="64" spans="1:21" hidden="1" x14ac:dyDescent="0.25">
      <c r="A64" s="26"/>
      <c r="B64" s="26"/>
      <c r="C64" s="26" t="s">
        <v>3922</v>
      </c>
      <c r="D64" s="26" t="s">
        <v>26</v>
      </c>
      <c r="E64" s="26" t="s">
        <v>499</v>
      </c>
      <c r="F64" s="26" t="s">
        <v>3927</v>
      </c>
      <c r="G64" s="26" t="s">
        <v>500</v>
      </c>
      <c r="H64" s="26"/>
      <c r="I64" s="26"/>
      <c r="J64" s="26"/>
      <c r="K64" s="26"/>
      <c r="L64" s="26"/>
      <c r="M64" s="28" t="s">
        <v>29</v>
      </c>
      <c r="N64" s="28"/>
      <c r="O64" s="28"/>
      <c r="P64" s="28"/>
      <c r="Q64" s="28" t="s">
        <v>501</v>
      </c>
      <c r="R64" s="78">
        <v>45852</v>
      </c>
      <c r="S64" s="28" t="s">
        <v>35</v>
      </c>
      <c r="T64" s="26" t="s">
        <v>3922</v>
      </c>
      <c r="U64" s="26" t="s">
        <v>3922</v>
      </c>
    </row>
    <row r="65" spans="1:21" ht="30" hidden="1" x14ac:dyDescent="0.25">
      <c r="A65" s="26"/>
      <c r="B65" s="26"/>
      <c r="C65" s="26" t="s">
        <v>3922</v>
      </c>
      <c r="D65" s="26" t="s">
        <v>26</v>
      </c>
      <c r="E65" s="26" t="s">
        <v>483</v>
      </c>
      <c r="F65" s="26" t="s">
        <v>93</v>
      </c>
      <c r="G65" s="26" t="s">
        <v>484</v>
      </c>
      <c r="H65" s="26"/>
      <c r="I65" s="26"/>
      <c r="J65" s="26"/>
      <c r="K65" s="26"/>
      <c r="L65" s="26"/>
      <c r="M65" s="28" t="s">
        <v>29</v>
      </c>
      <c r="N65" s="28"/>
      <c r="O65" s="28"/>
      <c r="P65" s="28"/>
      <c r="Q65" s="28" t="s">
        <v>485</v>
      </c>
      <c r="R65" s="78">
        <v>45841</v>
      </c>
      <c r="S65" s="28" t="s">
        <v>486</v>
      </c>
      <c r="T65" s="26" t="s">
        <v>3922</v>
      </c>
      <c r="U65" s="26" t="s">
        <v>3922</v>
      </c>
    </row>
    <row r="66" spans="1:21" hidden="1" x14ac:dyDescent="0.25">
      <c r="A66" s="26"/>
      <c r="B66" s="26"/>
      <c r="C66" s="26" t="s">
        <v>3922</v>
      </c>
      <c r="D66" s="26" t="s">
        <v>26</v>
      </c>
      <c r="E66" s="26" t="s">
        <v>477</v>
      </c>
      <c r="F66" s="26" t="s">
        <v>3923</v>
      </c>
      <c r="G66" s="26" t="s">
        <v>478</v>
      </c>
      <c r="H66" s="26"/>
      <c r="I66" s="26"/>
      <c r="J66" s="26"/>
      <c r="K66" s="26"/>
      <c r="L66" s="26"/>
      <c r="M66" s="28" t="s">
        <v>29</v>
      </c>
      <c r="N66" s="28"/>
      <c r="O66" s="28"/>
      <c r="P66" s="28"/>
      <c r="Q66" s="28" t="s">
        <v>479</v>
      </c>
      <c r="R66" s="78">
        <v>45832</v>
      </c>
      <c r="S66" s="28" t="s">
        <v>44</v>
      </c>
      <c r="T66" s="26" t="s">
        <v>3922</v>
      </c>
      <c r="U66" s="26" t="s">
        <v>3922</v>
      </c>
    </row>
    <row r="67" spans="1:21" ht="30" hidden="1" x14ac:dyDescent="0.25">
      <c r="A67" s="26"/>
      <c r="B67" s="26"/>
      <c r="C67" s="26" t="s">
        <v>3922</v>
      </c>
      <c r="D67" s="26" t="s">
        <v>26</v>
      </c>
      <c r="E67" s="26" t="s">
        <v>474</v>
      </c>
      <c r="F67" s="26" t="s">
        <v>3923</v>
      </c>
      <c r="G67" s="26" t="s">
        <v>475</v>
      </c>
      <c r="H67" s="26"/>
      <c r="I67" s="26"/>
      <c r="J67" s="26"/>
      <c r="K67" s="26"/>
      <c r="L67" s="26"/>
      <c r="M67" s="28" t="s">
        <v>29</v>
      </c>
      <c r="N67" s="28"/>
      <c r="O67" s="28"/>
      <c r="P67" s="28"/>
      <c r="Q67" s="28" t="s">
        <v>476</v>
      </c>
      <c r="R67" s="78">
        <v>45831</v>
      </c>
      <c r="S67" s="28" t="s">
        <v>76</v>
      </c>
      <c r="T67" s="26" t="s">
        <v>3922</v>
      </c>
      <c r="U67" s="26" t="s">
        <v>3922</v>
      </c>
    </row>
    <row r="68" spans="1:21" ht="30" hidden="1" x14ac:dyDescent="0.25">
      <c r="A68" s="26"/>
      <c r="B68" s="26"/>
      <c r="C68" s="26" t="s">
        <v>3922</v>
      </c>
      <c r="D68" s="26" t="s">
        <v>26</v>
      </c>
      <c r="E68" s="26" t="s">
        <v>470</v>
      </c>
      <c r="F68" s="26" t="s">
        <v>3923</v>
      </c>
      <c r="G68" s="26" t="s">
        <v>471</v>
      </c>
      <c r="H68" s="26"/>
      <c r="I68" s="26"/>
      <c r="J68" s="26"/>
      <c r="K68" s="26"/>
      <c r="L68" s="26"/>
      <c r="M68" s="28" t="s">
        <v>29</v>
      </c>
      <c r="N68" s="28"/>
      <c r="O68" s="28"/>
      <c r="P68" s="28"/>
      <c r="Q68" s="28" t="s">
        <v>472</v>
      </c>
      <c r="R68" s="78">
        <v>45831</v>
      </c>
      <c r="S68" s="28" t="s">
        <v>473</v>
      </c>
      <c r="T68" s="26" t="s">
        <v>3922</v>
      </c>
      <c r="U68" s="26" t="s">
        <v>3922</v>
      </c>
    </row>
    <row r="69" spans="1:21" ht="30" hidden="1" x14ac:dyDescent="0.25">
      <c r="A69" s="26"/>
      <c r="B69" s="26" t="s">
        <v>109</v>
      </c>
      <c r="C69" s="26" t="s">
        <v>3922</v>
      </c>
      <c r="D69" s="26" t="s">
        <v>26</v>
      </c>
      <c r="E69" s="26" t="s">
        <v>52</v>
      </c>
      <c r="F69" s="26" t="s">
        <v>3925</v>
      </c>
      <c r="G69" s="26" t="s">
        <v>53</v>
      </c>
      <c r="H69" s="26"/>
      <c r="I69" s="26"/>
      <c r="J69" s="26"/>
      <c r="K69" s="26"/>
      <c r="L69" s="26"/>
      <c r="M69" s="28" t="s">
        <v>29</v>
      </c>
      <c r="N69" s="28"/>
      <c r="O69" s="28"/>
      <c r="P69" s="28"/>
      <c r="Q69" s="28"/>
      <c r="R69" s="78">
        <v>45814</v>
      </c>
      <c r="S69" s="28" t="s">
        <v>44</v>
      </c>
      <c r="T69" s="26" t="s">
        <v>3922</v>
      </c>
      <c r="U69" s="26" t="s">
        <v>3922</v>
      </c>
    </row>
    <row r="70" spans="1:21" hidden="1" x14ac:dyDescent="0.25">
      <c r="A70" s="26"/>
      <c r="B70" s="26"/>
      <c r="C70" s="26" t="s">
        <v>3922</v>
      </c>
      <c r="D70" s="26" t="s">
        <v>26</v>
      </c>
      <c r="E70" s="26" t="s">
        <v>49</v>
      </c>
      <c r="F70" s="26" t="s">
        <v>3926</v>
      </c>
      <c r="G70" s="26" t="s">
        <v>50</v>
      </c>
      <c r="H70" s="26"/>
      <c r="I70" s="26"/>
      <c r="J70" s="26"/>
      <c r="K70" s="26"/>
      <c r="L70" s="26"/>
      <c r="M70" s="28" t="s">
        <v>29</v>
      </c>
      <c r="N70" s="28"/>
      <c r="O70" s="28"/>
      <c r="P70" s="28"/>
      <c r="Q70" s="28" t="s">
        <v>51</v>
      </c>
      <c r="R70" s="78">
        <v>45825</v>
      </c>
      <c r="S70" s="28" t="s">
        <v>35</v>
      </c>
      <c r="T70" s="26" t="s">
        <v>3922</v>
      </c>
      <c r="U70" s="26" t="s">
        <v>3922</v>
      </c>
    </row>
    <row r="71" spans="1:21" hidden="1" x14ac:dyDescent="0.25">
      <c r="A71" s="26"/>
      <c r="B71" s="26"/>
      <c r="C71" s="26" t="s">
        <v>3922</v>
      </c>
      <c r="D71" s="26" t="s">
        <v>26</v>
      </c>
      <c r="E71" s="26" t="s">
        <v>54</v>
      </c>
      <c r="F71" s="26" t="s">
        <v>3927</v>
      </c>
      <c r="G71" s="26" t="s">
        <v>55</v>
      </c>
      <c r="H71" s="26"/>
      <c r="I71" s="26"/>
      <c r="J71" s="26"/>
      <c r="K71" s="26"/>
      <c r="L71" s="26"/>
      <c r="M71" s="28" t="s">
        <v>29</v>
      </c>
      <c r="N71" s="28"/>
      <c r="O71" s="28"/>
      <c r="P71" s="28"/>
      <c r="Q71" s="28"/>
      <c r="R71" s="78">
        <v>45813</v>
      </c>
      <c r="S71" s="28" t="s">
        <v>56</v>
      </c>
      <c r="T71" s="26" t="s">
        <v>3922</v>
      </c>
      <c r="U71" s="26" t="s">
        <v>3922</v>
      </c>
    </row>
    <row r="72" spans="1:21" ht="45" hidden="1" x14ac:dyDescent="0.25">
      <c r="A72" s="26"/>
      <c r="B72" s="26"/>
      <c r="C72" s="26" t="s">
        <v>3922</v>
      </c>
      <c r="D72" s="26" t="s">
        <v>26</v>
      </c>
      <c r="E72" s="26" t="s">
        <v>467</v>
      </c>
      <c r="F72" s="26" t="s">
        <v>3923</v>
      </c>
      <c r="G72" s="26" t="s">
        <v>468</v>
      </c>
      <c r="H72" s="26"/>
      <c r="I72" s="26"/>
      <c r="J72" s="26"/>
      <c r="K72" s="26"/>
      <c r="L72" s="26"/>
      <c r="M72" s="28" t="s">
        <v>29</v>
      </c>
      <c r="N72" s="28"/>
      <c r="O72" s="28"/>
      <c r="P72" s="28"/>
      <c r="Q72" s="28" t="s">
        <v>469</v>
      </c>
      <c r="R72" s="78"/>
      <c r="S72" s="28"/>
      <c r="T72" s="26" t="s">
        <v>3922</v>
      </c>
      <c r="U72" s="26" t="s">
        <v>3922</v>
      </c>
    </row>
    <row r="73" spans="1:21" hidden="1" x14ac:dyDescent="0.25">
      <c r="A73" s="26"/>
      <c r="B73" s="26"/>
      <c r="C73" s="26" t="s">
        <v>3922</v>
      </c>
      <c r="D73" s="26" t="s">
        <v>26</v>
      </c>
      <c r="E73" s="26" t="s">
        <v>465</v>
      </c>
      <c r="F73" s="26" t="s">
        <v>3923</v>
      </c>
      <c r="G73" s="26" t="s">
        <v>466</v>
      </c>
      <c r="H73" s="26"/>
      <c r="I73" s="26"/>
      <c r="J73" s="26"/>
      <c r="K73" s="26"/>
      <c r="L73" s="26"/>
      <c r="M73" s="28" t="s">
        <v>29</v>
      </c>
      <c r="N73" s="28"/>
      <c r="O73" s="28"/>
      <c r="P73" s="28"/>
      <c r="Q73" s="28"/>
      <c r="R73" s="78"/>
      <c r="S73" s="28"/>
      <c r="T73" s="26" t="s">
        <v>3922</v>
      </c>
      <c r="U73" s="26" t="s">
        <v>3922</v>
      </c>
    </row>
    <row r="74" spans="1:21" ht="30" hidden="1" x14ac:dyDescent="0.25">
      <c r="A74" s="26"/>
      <c r="B74" s="26"/>
      <c r="C74" s="26" t="s">
        <v>3922</v>
      </c>
      <c r="D74" s="26" t="s">
        <v>26</v>
      </c>
      <c r="E74" s="26" t="s">
        <v>458</v>
      </c>
      <c r="F74" s="26" t="s">
        <v>3925</v>
      </c>
      <c r="G74" s="26" t="s">
        <v>459</v>
      </c>
      <c r="H74" s="26"/>
      <c r="I74" s="26"/>
      <c r="J74" s="26"/>
      <c r="K74" s="26"/>
      <c r="L74" s="26"/>
      <c r="M74" s="28" t="s">
        <v>29</v>
      </c>
      <c r="N74" s="28"/>
      <c r="O74" s="28"/>
      <c r="P74" s="28"/>
      <c r="Q74" s="28" t="s">
        <v>460</v>
      </c>
      <c r="R74" s="78">
        <v>45804</v>
      </c>
      <c r="S74" s="28" t="s">
        <v>461</v>
      </c>
      <c r="T74" s="26" t="s">
        <v>3922</v>
      </c>
      <c r="U74" s="26" t="s">
        <v>3922</v>
      </c>
    </row>
    <row r="75" spans="1:21" ht="30" hidden="1" x14ac:dyDescent="0.25">
      <c r="A75" s="26"/>
      <c r="B75" s="26"/>
      <c r="C75" s="26" t="s">
        <v>3922</v>
      </c>
      <c r="D75" s="26" t="s">
        <v>26</v>
      </c>
      <c r="E75" s="26" t="s">
        <v>462</v>
      </c>
      <c r="F75" s="26" t="s">
        <v>3925</v>
      </c>
      <c r="G75" s="26" t="s">
        <v>463</v>
      </c>
      <c r="H75" s="26"/>
      <c r="I75" s="26"/>
      <c r="J75" s="26"/>
      <c r="K75" s="26"/>
      <c r="L75" s="26"/>
      <c r="M75" s="28" t="s">
        <v>29</v>
      </c>
      <c r="N75" s="28"/>
      <c r="O75" s="28"/>
      <c r="P75" s="28"/>
      <c r="Q75" s="28" t="s">
        <v>464</v>
      </c>
      <c r="R75" s="78">
        <v>45804</v>
      </c>
      <c r="S75" s="28" t="s">
        <v>461</v>
      </c>
      <c r="T75" s="26" t="s">
        <v>3922</v>
      </c>
      <c r="U75" s="26" t="s">
        <v>3922</v>
      </c>
    </row>
    <row r="76" spans="1:21" ht="30" hidden="1" x14ac:dyDescent="0.25">
      <c r="A76" s="26"/>
      <c r="B76" s="26"/>
      <c r="C76" s="26" t="s">
        <v>3922</v>
      </c>
      <c r="D76" s="26" t="s">
        <v>26</v>
      </c>
      <c r="E76" s="26" t="s">
        <v>454</v>
      </c>
      <c r="F76" s="26" t="s">
        <v>3926</v>
      </c>
      <c r="G76" s="26" t="s">
        <v>455</v>
      </c>
      <c r="H76" s="26"/>
      <c r="I76" s="26"/>
      <c r="J76" s="26"/>
      <c r="K76" s="26"/>
      <c r="L76" s="26"/>
      <c r="M76" s="28" t="s">
        <v>29</v>
      </c>
      <c r="N76" s="28"/>
      <c r="O76" s="28"/>
      <c r="P76" s="28"/>
      <c r="Q76" s="28" t="s">
        <v>456</v>
      </c>
      <c r="R76" s="78">
        <v>45803</v>
      </c>
      <c r="S76" s="28" t="s">
        <v>457</v>
      </c>
      <c r="T76" s="26" t="s">
        <v>3922</v>
      </c>
      <c r="U76" s="26" t="s">
        <v>3922</v>
      </c>
    </row>
    <row r="77" spans="1:21" ht="30" hidden="1" x14ac:dyDescent="0.25">
      <c r="A77" s="26"/>
      <c r="B77" s="26"/>
      <c r="C77" s="26" t="s">
        <v>3922</v>
      </c>
      <c r="D77" s="26" t="s">
        <v>26</v>
      </c>
      <c r="E77" s="26" t="s">
        <v>4949</v>
      </c>
      <c r="F77" s="26" t="s">
        <v>3925</v>
      </c>
      <c r="G77" s="26" t="s">
        <v>4950</v>
      </c>
      <c r="H77" s="26"/>
      <c r="I77" s="26"/>
      <c r="J77" s="26"/>
      <c r="K77" s="26"/>
      <c r="L77" s="26"/>
      <c r="M77" s="28" t="s">
        <v>29</v>
      </c>
      <c r="N77" s="28"/>
      <c r="O77" s="28"/>
      <c r="P77" s="28"/>
      <c r="Q77" s="28" t="s">
        <v>5029</v>
      </c>
      <c r="R77" s="78">
        <v>46121</v>
      </c>
      <c r="S77" s="28" t="s">
        <v>44</v>
      </c>
      <c r="T77" s="26" t="s">
        <v>3922</v>
      </c>
      <c r="U77" s="26"/>
    </row>
    <row r="78" spans="1:21" hidden="1" x14ac:dyDescent="0.25">
      <c r="A78" s="26"/>
      <c r="B78" s="26"/>
      <c r="C78" s="26" t="s">
        <v>3922</v>
      </c>
      <c r="D78" s="26" t="s">
        <v>26</v>
      </c>
      <c r="E78" s="26" t="s">
        <v>59</v>
      </c>
      <c r="F78" s="26" t="s">
        <v>3926</v>
      </c>
      <c r="G78" s="26" t="s">
        <v>60</v>
      </c>
      <c r="H78" s="26"/>
      <c r="I78" s="26"/>
      <c r="J78" s="26"/>
      <c r="K78" s="26"/>
      <c r="L78" s="26"/>
      <c r="M78" s="28" t="s">
        <v>29</v>
      </c>
      <c r="N78" s="28"/>
      <c r="O78" s="28"/>
      <c r="P78" s="28"/>
      <c r="Q78" s="28"/>
      <c r="R78" s="78"/>
      <c r="S78" s="28"/>
      <c r="T78" s="26" t="s">
        <v>3922</v>
      </c>
      <c r="U78" s="26" t="s">
        <v>3922</v>
      </c>
    </row>
    <row r="79" spans="1:21" ht="90" hidden="1" x14ac:dyDescent="0.25">
      <c r="A79" s="26"/>
      <c r="B79" s="26" t="s">
        <v>109</v>
      </c>
      <c r="C79" s="26" t="s">
        <v>3922</v>
      </c>
      <c r="D79" s="26" t="s">
        <v>26</v>
      </c>
      <c r="E79" s="26" t="s">
        <v>278</v>
      </c>
      <c r="F79" s="26" t="s">
        <v>3926</v>
      </c>
      <c r="G79" s="26" t="s">
        <v>279</v>
      </c>
      <c r="H79" s="26"/>
      <c r="I79" s="26"/>
      <c r="J79" s="26"/>
      <c r="K79" s="26"/>
      <c r="L79" s="26"/>
      <c r="M79" s="28" t="s">
        <v>29</v>
      </c>
      <c r="N79" s="28"/>
      <c r="O79" s="28"/>
      <c r="P79" s="28"/>
      <c r="Q79" s="28" t="s">
        <v>280</v>
      </c>
      <c r="R79" s="78">
        <v>45811</v>
      </c>
      <c r="S79" s="28" t="s">
        <v>281</v>
      </c>
      <c r="T79" s="26" t="s">
        <v>3922</v>
      </c>
      <c r="U79" s="26" t="s">
        <v>3922</v>
      </c>
    </row>
    <row r="80" spans="1:21" ht="30" hidden="1" x14ac:dyDescent="0.25">
      <c r="A80" s="26"/>
      <c r="B80" s="26" t="s">
        <v>109</v>
      </c>
      <c r="C80" s="26" t="s">
        <v>3922</v>
      </c>
      <c r="D80" s="26" t="s">
        <v>26</v>
      </c>
      <c r="E80" s="26" t="s">
        <v>441</v>
      </c>
      <c r="F80" s="26" t="s">
        <v>3925</v>
      </c>
      <c r="G80" s="26" t="s">
        <v>442</v>
      </c>
      <c r="H80" s="26"/>
      <c r="I80" s="26"/>
      <c r="J80" s="26"/>
      <c r="K80" s="26"/>
      <c r="L80" s="26"/>
      <c r="M80" s="28" t="s">
        <v>29</v>
      </c>
      <c r="N80" s="28"/>
      <c r="O80" s="28"/>
      <c r="P80" s="28"/>
      <c r="Q80" s="28" t="s">
        <v>443</v>
      </c>
      <c r="R80" s="78">
        <v>45788</v>
      </c>
      <c r="S80" s="28" t="s">
        <v>444</v>
      </c>
      <c r="T80" s="26" t="s">
        <v>3922</v>
      </c>
      <c r="U80" s="26" t="s">
        <v>3922</v>
      </c>
    </row>
    <row r="81" spans="1:21" hidden="1" x14ac:dyDescent="0.25">
      <c r="A81" s="26"/>
      <c r="B81" s="26" t="s">
        <v>109</v>
      </c>
      <c r="C81" s="26" t="s">
        <v>3922</v>
      </c>
      <c r="D81" s="26" t="s">
        <v>26</v>
      </c>
      <c r="E81" s="26" t="s">
        <v>65</v>
      </c>
      <c r="F81" s="26" t="s">
        <v>3923</v>
      </c>
      <c r="G81" s="26" t="s">
        <v>66</v>
      </c>
      <c r="H81" s="26"/>
      <c r="I81" s="26"/>
      <c r="J81" s="26"/>
      <c r="K81" s="26"/>
      <c r="L81" s="26"/>
      <c r="M81" s="28" t="s">
        <v>29</v>
      </c>
      <c r="N81" s="28"/>
      <c r="O81" s="28"/>
      <c r="P81" s="28"/>
      <c r="Q81" s="28" t="s">
        <v>67</v>
      </c>
      <c r="R81" s="78">
        <v>45783</v>
      </c>
      <c r="S81" s="28" t="s">
        <v>68</v>
      </c>
      <c r="T81" s="26" t="s">
        <v>3922</v>
      </c>
      <c r="U81" s="26" t="s">
        <v>3922</v>
      </c>
    </row>
    <row r="82" spans="1:21" ht="30" hidden="1" x14ac:dyDescent="0.25">
      <c r="A82" s="26"/>
      <c r="B82" s="26" t="s">
        <v>109</v>
      </c>
      <c r="C82" s="26" t="s">
        <v>3922</v>
      </c>
      <c r="D82" s="26" t="s">
        <v>26</v>
      </c>
      <c r="E82" s="26" t="s">
        <v>61</v>
      </c>
      <c r="F82" s="26" t="s">
        <v>3923</v>
      </c>
      <c r="G82" s="26" t="s">
        <v>62</v>
      </c>
      <c r="H82" s="26"/>
      <c r="I82" s="26"/>
      <c r="J82" s="26"/>
      <c r="K82" s="26"/>
      <c r="L82" s="26"/>
      <c r="M82" s="28" t="s">
        <v>29</v>
      </c>
      <c r="N82" s="28"/>
      <c r="O82" s="28"/>
      <c r="P82" s="28"/>
      <c r="Q82" s="28" t="s">
        <v>63</v>
      </c>
      <c r="R82" s="78">
        <v>45782</v>
      </c>
      <c r="S82" s="28" t="s">
        <v>64</v>
      </c>
      <c r="T82" s="26" t="s">
        <v>3922</v>
      </c>
      <c r="U82" s="26" t="s">
        <v>3922</v>
      </c>
    </row>
    <row r="83" spans="1:21" ht="30" hidden="1" x14ac:dyDescent="0.25">
      <c r="A83" s="26"/>
      <c r="B83" s="26" t="s">
        <v>109</v>
      </c>
      <c r="C83" s="26" t="s">
        <v>3922</v>
      </c>
      <c r="D83" s="26" t="s">
        <v>26</v>
      </c>
      <c r="E83" s="26" t="s">
        <v>451</v>
      </c>
      <c r="F83" s="26" t="s">
        <v>3923</v>
      </c>
      <c r="G83" s="26" t="s">
        <v>452</v>
      </c>
      <c r="H83" s="26"/>
      <c r="I83" s="26"/>
      <c r="J83" s="26"/>
      <c r="K83" s="26"/>
      <c r="L83" s="26"/>
      <c r="M83" s="28" t="s">
        <v>29</v>
      </c>
      <c r="N83" s="28"/>
      <c r="O83" s="28"/>
      <c r="P83" s="28"/>
      <c r="Q83" s="28"/>
      <c r="R83" s="78">
        <v>45800</v>
      </c>
      <c r="S83" s="28" t="s">
        <v>453</v>
      </c>
      <c r="T83" s="26" t="s">
        <v>3922</v>
      </c>
      <c r="U83" s="26" t="s">
        <v>3922</v>
      </c>
    </row>
    <row r="84" spans="1:21" ht="30" hidden="1" x14ac:dyDescent="0.25">
      <c r="A84" s="26"/>
      <c r="B84" s="26" t="s">
        <v>109</v>
      </c>
      <c r="C84" s="26" t="s">
        <v>3922</v>
      </c>
      <c r="D84" s="26" t="s">
        <v>26</v>
      </c>
      <c r="E84" s="26" t="s">
        <v>69</v>
      </c>
      <c r="F84" s="26" t="s">
        <v>3926</v>
      </c>
      <c r="G84" s="26" t="s">
        <v>70</v>
      </c>
      <c r="H84" s="26"/>
      <c r="I84" s="26"/>
      <c r="J84" s="26"/>
      <c r="K84" s="26"/>
      <c r="L84" s="26"/>
      <c r="M84" s="28" t="s">
        <v>29</v>
      </c>
      <c r="N84" s="28"/>
      <c r="O84" s="28"/>
      <c r="P84" s="28"/>
      <c r="Q84" s="28" t="s">
        <v>71</v>
      </c>
      <c r="R84" s="78">
        <v>45777</v>
      </c>
      <c r="S84" s="28" t="s">
        <v>72</v>
      </c>
      <c r="T84" s="26" t="s">
        <v>3922</v>
      </c>
      <c r="U84" s="26" t="s">
        <v>3922</v>
      </c>
    </row>
    <row r="85" spans="1:21" ht="30" hidden="1" x14ac:dyDescent="0.25">
      <c r="A85" s="26"/>
      <c r="B85" s="26" t="s">
        <v>109</v>
      </c>
      <c r="C85" s="26" t="s">
        <v>3922</v>
      </c>
      <c r="D85" s="26" t="s">
        <v>26</v>
      </c>
      <c r="E85" s="26" t="s">
        <v>73</v>
      </c>
      <c r="F85" s="26" t="s">
        <v>3924</v>
      </c>
      <c r="G85" s="26" t="s">
        <v>74</v>
      </c>
      <c r="H85" s="26"/>
      <c r="I85" s="26"/>
      <c r="J85" s="26"/>
      <c r="K85" s="26"/>
      <c r="L85" s="26"/>
      <c r="M85" s="26" t="s">
        <v>29</v>
      </c>
      <c r="N85" s="26"/>
      <c r="O85" s="26"/>
      <c r="P85" s="26"/>
      <c r="Q85" s="26" t="s">
        <v>75</v>
      </c>
      <c r="R85" s="26">
        <v>45777</v>
      </c>
      <c r="S85" s="26" t="s">
        <v>76</v>
      </c>
      <c r="T85" s="26" t="s">
        <v>3922</v>
      </c>
      <c r="U85" s="26" t="s">
        <v>3922</v>
      </c>
    </row>
    <row r="86" spans="1:21" ht="30" hidden="1" x14ac:dyDescent="0.25">
      <c r="A86" s="26"/>
      <c r="B86" s="26" t="s">
        <v>109</v>
      </c>
      <c r="C86" s="26" t="s">
        <v>3922</v>
      </c>
      <c r="D86" s="26" t="s">
        <v>26</v>
      </c>
      <c r="E86" s="26" t="s">
        <v>86</v>
      </c>
      <c r="F86" s="26" t="s">
        <v>3927</v>
      </c>
      <c r="G86" s="26" t="s">
        <v>87</v>
      </c>
      <c r="H86" s="26"/>
      <c r="I86" s="26"/>
      <c r="J86" s="26"/>
      <c r="K86" s="26"/>
      <c r="L86" s="26"/>
      <c r="M86" s="28" t="s">
        <v>29</v>
      </c>
      <c r="N86" s="28"/>
      <c r="O86" s="28"/>
      <c r="P86" s="28"/>
      <c r="Q86" s="28" t="s">
        <v>88</v>
      </c>
      <c r="R86" s="78">
        <v>45771</v>
      </c>
      <c r="S86" s="28" t="s">
        <v>35</v>
      </c>
      <c r="T86" s="26" t="s">
        <v>3922</v>
      </c>
      <c r="U86" s="26" t="s">
        <v>3922</v>
      </c>
    </row>
    <row r="87" spans="1:21" ht="30" hidden="1" x14ac:dyDescent="0.25">
      <c r="A87" s="26"/>
      <c r="B87" s="26" t="s">
        <v>109</v>
      </c>
      <c r="C87" s="26" t="s">
        <v>3922</v>
      </c>
      <c r="D87" s="26" t="s">
        <v>26</v>
      </c>
      <c r="E87" s="26" t="s">
        <v>89</v>
      </c>
      <c r="F87" s="26" t="s">
        <v>3927</v>
      </c>
      <c r="G87" s="26" t="s">
        <v>90</v>
      </c>
      <c r="H87" s="26"/>
      <c r="I87" s="26"/>
      <c r="J87" s="26"/>
      <c r="K87" s="26"/>
      <c r="L87" s="26"/>
      <c r="M87" s="28" t="s">
        <v>29</v>
      </c>
      <c r="N87" s="28"/>
      <c r="O87" s="28"/>
      <c r="P87" s="28"/>
      <c r="Q87" s="28" t="s">
        <v>91</v>
      </c>
      <c r="R87" s="78">
        <v>45771</v>
      </c>
      <c r="S87" s="28" t="s">
        <v>35</v>
      </c>
      <c r="T87" s="26" t="s">
        <v>3922</v>
      </c>
      <c r="U87" s="26" t="s">
        <v>3922</v>
      </c>
    </row>
    <row r="88" spans="1:21" hidden="1" x14ac:dyDescent="0.25">
      <c r="A88" s="26"/>
      <c r="B88" s="26" t="s">
        <v>109</v>
      </c>
      <c r="C88" s="26" t="s">
        <v>3922</v>
      </c>
      <c r="D88" s="26" t="s">
        <v>26</v>
      </c>
      <c r="E88" s="26" t="s">
        <v>82</v>
      </c>
      <c r="F88" s="26" t="s">
        <v>3927</v>
      </c>
      <c r="G88" s="26" t="s">
        <v>83</v>
      </c>
      <c r="H88" s="26"/>
      <c r="I88" s="26"/>
      <c r="J88" s="26"/>
      <c r="K88" s="26"/>
      <c r="L88" s="26"/>
      <c r="M88" s="28" t="s">
        <v>29</v>
      </c>
      <c r="N88" s="28"/>
      <c r="O88" s="28"/>
      <c r="P88" s="28"/>
      <c r="Q88" s="28" t="s">
        <v>84</v>
      </c>
      <c r="R88" s="78">
        <v>45775</v>
      </c>
      <c r="S88" s="28" t="s">
        <v>85</v>
      </c>
      <c r="T88" s="26" t="s">
        <v>3922</v>
      </c>
      <c r="U88" s="26" t="s">
        <v>3922</v>
      </c>
    </row>
    <row r="89" spans="1:21" hidden="1" x14ac:dyDescent="0.25">
      <c r="A89" s="26"/>
      <c r="B89" s="26" t="s">
        <v>109</v>
      </c>
      <c r="C89" s="26" t="s">
        <v>3922</v>
      </c>
      <c r="D89" s="26" t="s">
        <v>26</v>
      </c>
      <c r="E89" s="26" t="s">
        <v>92</v>
      </c>
      <c r="F89" s="26" t="s">
        <v>93</v>
      </c>
      <c r="G89" s="26" t="s">
        <v>94</v>
      </c>
      <c r="H89" s="26"/>
      <c r="I89" s="26"/>
      <c r="J89" s="26"/>
      <c r="K89" s="26"/>
      <c r="L89" s="26"/>
      <c r="M89" s="28" t="s">
        <v>29</v>
      </c>
      <c r="N89" s="28"/>
      <c r="O89" s="28"/>
      <c r="P89" s="28"/>
      <c r="Q89" s="28"/>
      <c r="R89" s="78"/>
      <c r="S89" s="28"/>
      <c r="T89" s="26" t="s">
        <v>3922</v>
      </c>
      <c r="U89" s="26" t="s">
        <v>3922</v>
      </c>
    </row>
    <row r="90" spans="1:21" ht="30" hidden="1" x14ac:dyDescent="0.25">
      <c r="A90" s="26"/>
      <c r="B90" s="26" t="s">
        <v>109</v>
      </c>
      <c r="C90" s="26" t="s">
        <v>3922</v>
      </c>
      <c r="D90" s="26" t="s">
        <v>26</v>
      </c>
      <c r="E90" s="26" t="s">
        <v>77</v>
      </c>
      <c r="F90" s="26" t="s">
        <v>3923</v>
      </c>
      <c r="G90" s="26" t="s">
        <v>78</v>
      </c>
      <c r="H90" s="26"/>
      <c r="I90" s="26"/>
      <c r="J90" s="26"/>
      <c r="K90" s="26"/>
      <c r="L90" s="26"/>
      <c r="M90" s="28" t="s">
        <v>29</v>
      </c>
      <c r="N90" s="28"/>
      <c r="O90" s="28"/>
      <c r="P90" s="28"/>
      <c r="Q90" s="28" t="s">
        <v>29</v>
      </c>
      <c r="R90" s="78">
        <v>45764</v>
      </c>
      <c r="S90" s="28" t="s">
        <v>35</v>
      </c>
      <c r="T90" s="26" t="s">
        <v>3922</v>
      </c>
      <c r="U90" s="26" t="s">
        <v>3922</v>
      </c>
    </row>
    <row r="91" spans="1:21" ht="30" hidden="1" x14ac:dyDescent="0.25">
      <c r="A91" s="26"/>
      <c r="B91" s="26" t="s">
        <v>109</v>
      </c>
      <c r="C91" s="26" t="s">
        <v>3922</v>
      </c>
      <c r="D91" s="26" t="s">
        <v>26</v>
      </c>
      <c r="E91" s="26" t="s">
        <v>95</v>
      </c>
      <c r="F91" s="26" t="s">
        <v>3923</v>
      </c>
      <c r="G91" s="26" t="s">
        <v>96</v>
      </c>
      <c r="H91" s="26"/>
      <c r="I91" s="26"/>
      <c r="J91" s="26"/>
      <c r="K91" s="26"/>
      <c r="L91" s="26"/>
      <c r="M91" s="28" t="s">
        <v>29</v>
      </c>
      <c r="N91" s="28"/>
      <c r="O91" s="28"/>
      <c r="P91" s="28"/>
      <c r="Q91" s="28" t="s">
        <v>97</v>
      </c>
      <c r="R91" s="78">
        <v>45771</v>
      </c>
      <c r="S91" s="28" t="s">
        <v>98</v>
      </c>
      <c r="T91" s="26" t="s">
        <v>3922</v>
      </c>
      <c r="U91" s="26" t="s">
        <v>3922</v>
      </c>
    </row>
    <row r="92" spans="1:21" ht="30" hidden="1" x14ac:dyDescent="0.25">
      <c r="A92" s="26"/>
      <c r="B92" s="26" t="s">
        <v>109</v>
      </c>
      <c r="C92" s="26" t="s">
        <v>3922</v>
      </c>
      <c r="D92" s="26" t="s">
        <v>26</v>
      </c>
      <c r="E92" s="26" t="s">
        <v>99</v>
      </c>
      <c r="F92" s="26" t="s">
        <v>3923</v>
      </c>
      <c r="G92" s="26" t="s">
        <v>100</v>
      </c>
      <c r="H92" s="26"/>
      <c r="I92" s="26"/>
      <c r="J92" s="26"/>
      <c r="K92" s="26"/>
      <c r="L92" s="26"/>
      <c r="M92" s="28" t="s">
        <v>29</v>
      </c>
      <c r="N92" s="28"/>
      <c r="O92" s="28"/>
      <c r="P92" s="28"/>
      <c r="Q92" s="28" t="s">
        <v>101</v>
      </c>
      <c r="R92" s="78"/>
      <c r="S92" s="28"/>
      <c r="T92" s="26" t="s">
        <v>3922</v>
      </c>
      <c r="U92" s="26" t="s">
        <v>3922</v>
      </c>
    </row>
    <row r="93" spans="1:21" ht="30" hidden="1" x14ac:dyDescent="0.25">
      <c r="A93" s="26"/>
      <c r="B93" s="26" t="s">
        <v>109</v>
      </c>
      <c r="C93" s="26" t="s">
        <v>3922</v>
      </c>
      <c r="D93" s="26" t="s">
        <v>26</v>
      </c>
      <c r="E93" s="26" t="s">
        <v>147</v>
      </c>
      <c r="F93" s="26" t="s">
        <v>3927</v>
      </c>
      <c r="G93" s="26" t="s">
        <v>148</v>
      </c>
      <c r="H93" s="26"/>
      <c r="I93" s="26"/>
      <c r="J93" s="26"/>
      <c r="K93" s="26"/>
      <c r="L93" s="26"/>
      <c r="M93" s="28" t="s">
        <v>29</v>
      </c>
      <c r="N93" s="28"/>
      <c r="O93" s="28"/>
      <c r="P93" s="28"/>
      <c r="Q93" s="28" t="s">
        <v>149</v>
      </c>
      <c r="R93" s="78">
        <v>45762</v>
      </c>
      <c r="S93" s="28" t="s">
        <v>150</v>
      </c>
      <c r="T93" s="26" t="s">
        <v>3922</v>
      </c>
      <c r="U93" s="26" t="s">
        <v>3922</v>
      </c>
    </row>
    <row r="94" spans="1:21" ht="30" hidden="1" x14ac:dyDescent="0.25">
      <c r="A94" s="26"/>
      <c r="B94" s="26" t="s">
        <v>109</v>
      </c>
      <c r="C94" s="26" t="s">
        <v>3922</v>
      </c>
      <c r="D94" s="26" t="s">
        <v>26</v>
      </c>
      <c r="E94" s="26" t="s">
        <v>151</v>
      </c>
      <c r="F94" s="26" t="s">
        <v>3924</v>
      </c>
      <c r="G94" s="26" t="s">
        <v>152</v>
      </c>
      <c r="H94" s="26"/>
      <c r="I94" s="26"/>
      <c r="J94" s="26"/>
      <c r="K94" s="26"/>
      <c r="L94" s="26"/>
      <c r="M94" s="28" t="s">
        <v>29</v>
      </c>
      <c r="N94" s="28"/>
      <c r="O94" s="28"/>
      <c r="P94" s="28"/>
      <c r="Q94" s="28" t="s">
        <v>153</v>
      </c>
      <c r="R94" s="78">
        <v>45762</v>
      </c>
      <c r="S94" s="28" t="s">
        <v>154</v>
      </c>
      <c r="T94" s="26" t="s">
        <v>3922</v>
      </c>
      <c r="U94" s="26" t="s">
        <v>3922</v>
      </c>
    </row>
    <row r="95" spans="1:21" ht="30" hidden="1" x14ac:dyDescent="0.25">
      <c r="A95" s="26"/>
      <c r="B95" s="26" t="s">
        <v>109</v>
      </c>
      <c r="C95" s="26" t="s">
        <v>3922</v>
      </c>
      <c r="D95" s="26" t="s">
        <v>26</v>
      </c>
      <c r="E95" s="26" t="s">
        <v>155</v>
      </c>
      <c r="F95" s="26" t="s">
        <v>3927</v>
      </c>
      <c r="G95" s="26" t="s">
        <v>156</v>
      </c>
      <c r="H95" s="26"/>
      <c r="I95" s="26"/>
      <c r="J95" s="26"/>
      <c r="K95" s="26"/>
      <c r="L95" s="26"/>
      <c r="M95" s="28" t="s">
        <v>29</v>
      </c>
      <c r="N95" s="28"/>
      <c r="O95" s="28"/>
      <c r="P95" s="28"/>
      <c r="Q95" s="28"/>
      <c r="R95" s="78">
        <v>45757</v>
      </c>
      <c r="S95" s="28" t="s">
        <v>157</v>
      </c>
      <c r="T95" s="26" t="s">
        <v>3922</v>
      </c>
      <c r="U95" s="26" t="s">
        <v>3922</v>
      </c>
    </row>
    <row r="96" spans="1:21" ht="30" hidden="1" x14ac:dyDescent="0.25">
      <c r="A96" s="26"/>
      <c r="B96" s="26" t="s">
        <v>109</v>
      </c>
      <c r="C96" s="26" t="s">
        <v>3922</v>
      </c>
      <c r="D96" s="26" t="s">
        <v>26</v>
      </c>
      <c r="E96" s="26" t="s">
        <v>102</v>
      </c>
      <c r="F96" s="26" t="s">
        <v>3923</v>
      </c>
      <c r="G96" s="26" t="s">
        <v>103</v>
      </c>
      <c r="H96" s="26"/>
      <c r="I96" s="26"/>
      <c r="J96" s="26"/>
      <c r="K96" s="26"/>
      <c r="L96" s="26"/>
      <c r="M96" s="28" t="s">
        <v>29</v>
      </c>
      <c r="N96" s="28"/>
      <c r="O96" s="28"/>
      <c r="P96" s="28"/>
      <c r="Q96" s="28"/>
      <c r="R96" s="78"/>
      <c r="S96" s="28"/>
      <c r="T96" s="26" t="s">
        <v>3922</v>
      </c>
      <c r="U96" s="26" t="s">
        <v>3922</v>
      </c>
    </row>
    <row r="97" spans="1:21" ht="30" hidden="1" x14ac:dyDescent="0.25">
      <c r="A97" s="26"/>
      <c r="B97" s="26" t="s">
        <v>109</v>
      </c>
      <c r="C97" s="26" t="s">
        <v>3922</v>
      </c>
      <c r="D97" s="26" t="s">
        <v>26</v>
      </c>
      <c r="E97" s="26" t="s">
        <v>79</v>
      </c>
      <c r="F97" s="26" t="s">
        <v>3923</v>
      </c>
      <c r="G97" s="26" t="s">
        <v>80</v>
      </c>
      <c r="H97" s="26"/>
      <c r="I97" s="26"/>
      <c r="J97" s="26"/>
      <c r="K97" s="26"/>
      <c r="L97" s="26"/>
      <c r="M97" s="26" t="s">
        <v>29</v>
      </c>
      <c r="N97" s="26"/>
      <c r="O97" s="26"/>
      <c r="P97" s="26"/>
      <c r="Q97" s="26" t="s">
        <v>81</v>
      </c>
      <c r="R97" s="26">
        <v>45764</v>
      </c>
      <c r="S97" s="26" t="s">
        <v>35</v>
      </c>
      <c r="T97" s="26" t="s">
        <v>3922</v>
      </c>
      <c r="U97" s="26" t="s">
        <v>3922</v>
      </c>
    </row>
    <row r="98" spans="1:21" hidden="1" x14ac:dyDescent="0.25">
      <c r="A98" s="26"/>
      <c r="B98" s="26" t="s">
        <v>109</v>
      </c>
      <c r="C98" s="26" t="s">
        <v>3922</v>
      </c>
      <c r="D98" s="26" t="s">
        <v>26</v>
      </c>
      <c r="E98" s="26" t="s">
        <v>104</v>
      </c>
      <c r="F98" s="26" t="s">
        <v>3924</v>
      </c>
      <c r="G98" s="26" t="s">
        <v>105</v>
      </c>
      <c r="H98" s="26"/>
      <c r="I98" s="26"/>
      <c r="J98" s="26"/>
      <c r="K98" s="26"/>
      <c r="L98" s="26"/>
      <c r="M98" s="28" t="s">
        <v>29</v>
      </c>
      <c r="N98" s="28"/>
      <c r="O98" s="28"/>
      <c r="P98" s="28"/>
      <c r="Q98" s="28" t="s">
        <v>106</v>
      </c>
      <c r="R98" s="78">
        <v>45762</v>
      </c>
      <c r="S98" s="28" t="s">
        <v>85</v>
      </c>
      <c r="T98" s="26" t="s">
        <v>3922</v>
      </c>
      <c r="U98" s="26" t="s">
        <v>3922</v>
      </c>
    </row>
    <row r="99" spans="1:21" ht="45" hidden="1" x14ac:dyDescent="0.25">
      <c r="A99" s="26"/>
      <c r="B99" s="26" t="s">
        <v>109</v>
      </c>
      <c r="C99" s="26" t="s">
        <v>3922</v>
      </c>
      <c r="D99" s="26" t="s">
        <v>26</v>
      </c>
      <c r="E99" s="26" t="s">
        <v>114</v>
      </c>
      <c r="F99" s="26" t="s">
        <v>3924</v>
      </c>
      <c r="G99" s="26" t="s">
        <v>115</v>
      </c>
      <c r="H99" s="26"/>
      <c r="I99" s="26"/>
      <c r="J99" s="26"/>
      <c r="K99" s="26"/>
      <c r="L99" s="26"/>
      <c r="M99" s="28" t="s">
        <v>29</v>
      </c>
      <c r="N99" s="28"/>
      <c r="O99" s="28"/>
      <c r="P99" s="28"/>
      <c r="Q99" s="28"/>
      <c r="R99" s="78"/>
      <c r="S99" s="28"/>
      <c r="T99" s="26" t="s">
        <v>3922</v>
      </c>
      <c r="U99" s="26" t="s">
        <v>3922</v>
      </c>
    </row>
    <row r="100" spans="1:21" ht="30" hidden="1" x14ac:dyDescent="0.25">
      <c r="A100" s="26"/>
      <c r="B100" s="26" t="s">
        <v>109</v>
      </c>
      <c r="C100" s="26" t="s">
        <v>3922</v>
      </c>
      <c r="D100" s="26" t="s">
        <v>26</v>
      </c>
      <c r="E100" s="26" t="s">
        <v>116</v>
      </c>
      <c r="F100" s="26" t="s">
        <v>3924</v>
      </c>
      <c r="G100" s="26" t="s">
        <v>117</v>
      </c>
      <c r="H100" s="26"/>
      <c r="I100" s="26"/>
      <c r="J100" s="26"/>
      <c r="K100" s="26"/>
      <c r="L100" s="26"/>
      <c r="M100" s="28" t="s">
        <v>29</v>
      </c>
      <c r="N100" s="28"/>
      <c r="O100" s="28"/>
      <c r="P100" s="28"/>
      <c r="Q100" s="28"/>
      <c r="R100" s="78"/>
      <c r="S100" s="28"/>
      <c r="T100" s="26" t="s">
        <v>3922</v>
      </c>
      <c r="U100" s="26" t="s">
        <v>3922</v>
      </c>
    </row>
    <row r="101" spans="1:21" hidden="1" x14ac:dyDescent="0.25">
      <c r="A101" s="26"/>
      <c r="B101" s="26" t="s">
        <v>109</v>
      </c>
      <c r="C101" s="26" t="s">
        <v>3922</v>
      </c>
      <c r="D101" s="26" t="s">
        <v>26</v>
      </c>
      <c r="E101" s="26" t="s">
        <v>118</v>
      </c>
      <c r="F101" s="26" t="s">
        <v>3923</v>
      </c>
      <c r="G101" s="26" t="s">
        <v>119</v>
      </c>
      <c r="H101" s="26"/>
      <c r="I101" s="26"/>
      <c r="J101" s="26"/>
      <c r="K101" s="26"/>
      <c r="L101" s="26"/>
      <c r="M101" s="28" t="s">
        <v>29</v>
      </c>
      <c r="N101" s="28"/>
      <c r="O101" s="28"/>
      <c r="P101" s="28"/>
      <c r="Q101" s="28"/>
      <c r="R101" s="78"/>
      <c r="S101" s="28"/>
      <c r="T101" s="26" t="s">
        <v>3922</v>
      </c>
      <c r="U101" s="26" t="s">
        <v>3922</v>
      </c>
    </row>
    <row r="102" spans="1:21" hidden="1" x14ac:dyDescent="0.25">
      <c r="A102" s="26"/>
      <c r="B102" s="26" t="s">
        <v>109</v>
      </c>
      <c r="C102" s="26" t="s">
        <v>3922</v>
      </c>
      <c r="D102" s="26" t="s">
        <v>26</v>
      </c>
      <c r="E102" s="26" t="s">
        <v>158</v>
      </c>
      <c r="F102" s="26" t="s">
        <v>3923</v>
      </c>
      <c r="G102" s="26" t="s">
        <v>159</v>
      </c>
      <c r="H102" s="26"/>
      <c r="I102" s="26"/>
      <c r="J102" s="26"/>
      <c r="K102" s="26"/>
      <c r="L102" s="26"/>
      <c r="M102" s="28" t="s">
        <v>29</v>
      </c>
      <c r="N102" s="28"/>
      <c r="O102" s="28"/>
      <c r="P102" s="28"/>
      <c r="Q102" s="28"/>
      <c r="R102" s="78">
        <v>45755</v>
      </c>
      <c r="S102" s="28" t="s">
        <v>35</v>
      </c>
      <c r="T102" s="26" t="s">
        <v>3922</v>
      </c>
      <c r="U102" s="26" t="s">
        <v>3922</v>
      </c>
    </row>
    <row r="103" spans="1:21" hidden="1" x14ac:dyDescent="0.25">
      <c r="A103" s="26"/>
      <c r="B103" s="26" t="s">
        <v>109</v>
      </c>
      <c r="C103" s="26" t="s">
        <v>3922</v>
      </c>
      <c r="D103" s="26" t="s">
        <v>26</v>
      </c>
      <c r="E103" s="26" t="s">
        <v>120</v>
      </c>
      <c r="F103" s="26" t="s">
        <v>3923</v>
      </c>
      <c r="G103" s="26" t="s">
        <v>121</v>
      </c>
      <c r="H103" s="26"/>
      <c r="I103" s="26"/>
      <c r="J103" s="26"/>
      <c r="K103" s="26"/>
      <c r="L103" s="26"/>
      <c r="M103" s="26" t="s">
        <v>29</v>
      </c>
      <c r="N103" s="26"/>
      <c r="O103" s="26"/>
      <c r="P103" s="26"/>
      <c r="Q103" s="26"/>
      <c r="R103" s="78"/>
      <c r="S103" s="26"/>
      <c r="T103" s="26" t="s">
        <v>3922</v>
      </c>
      <c r="U103" s="26" t="s">
        <v>3922</v>
      </c>
    </row>
    <row r="104" spans="1:21" ht="30" hidden="1" x14ac:dyDescent="0.25">
      <c r="A104" s="26"/>
      <c r="B104" s="26" t="s">
        <v>109</v>
      </c>
      <c r="C104" s="26" t="s">
        <v>3922</v>
      </c>
      <c r="D104" s="26" t="s">
        <v>26</v>
      </c>
      <c r="E104" s="26" t="s">
        <v>130</v>
      </c>
      <c r="F104" s="26" t="s">
        <v>3923</v>
      </c>
      <c r="G104" s="26" t="s">
        <v>131</v>
      </c>
      <c r="H104" s="26"/>
      <c r="I104" s="26"/>
      <c r="J104" s="26"/>
      <c r="K104" s="26"/>
      <c r="L104" s="26"/>
      <c r="M104" s="28" t="s">
        <v>29</v>
      </c>
      <c r="N104" s="28"/>
      <c r="O104" s="28"/>
      <c r="P104" s="28"/>
      <c r="Q104" s="28"/>
      <c r="R104" s="78"/>
      <c r="S104" s="28"/>
      <c r="T104" s="26" t="s">
        <v>3922</v>
      </c>
      <c r="U104" s="26" t="s">
        <v>3922</v>
      </c>
    </row>
    <row r="105" spans="1:21" hidden="1" x14ac:dyDescent="0.25">
      <c r="A105" s="26"/>
      <c r="B105" s="26" t="s">
        <v>109</v>
      </c>
      <c r="C105" s="26" t="s">
        <v>3922</v>
      </c>
      <c r="D105" s="26" t="s">
        <v>26</v>
      </c>
      <c r="E105" s="26" t="s">
        <v>124</v>
      </c>
      <c r="F105" s="26" t="s">
        <v>3923</v>
      </c>
      <c r="G105" s="26" t="s">
        <v>125</v>
      </c>
      <c r="H105" s="26"/>
      <c r="I105" s="26"/>
      <c r="J105" s="26"/>
      <c r="K105" s="26"/>
      <c r="L105" s="26"/>
      <c r="M105" s="28" t="s">
        <v>29</v>
      </c>
      <c r="N105" s="28"/>
      <c r="O105" s="28"/>
      <c r="P105" s="28"/>
      <c r="Q105" s="28"/>
      <c r="R105" s="78"/>
      <c r="S105" s="28"/>
      <c r="T105" s="26" t="s">
        <v>3922</v>
      </c>
      <c r="U105" s="26" t="s">
        <v>3922</v>
      </c>
    </row>
    <row r="106" spans="1:21" hidden="1" x14ac:dyDescent="0.25">
      <c r="A106" s="26"/>
      <c r="B106" s="26" t="s">
        <v>109</v>
      </c>
      <c r="C106" s="26" t="s">
        <v>3922</v>
      </c>
      <c r="D106" s="26" t="s">
        <v>26</v>
      </c>
      <c r="E106" s="26" t="s">
        <v>134</v>
      </c>
      <c r="F106" s="26" t="s">
        <v>3927</v>
      </c>
      <c r="G106" s="26" t="s">
        <v>135</v>
      </c>
      <c r="H106" s="26"/>
      <c r="I106" s="26"/>
      <c r="J106" s="26"/>
      <c r="K106" s="26"/>
      <c r="L106" s="26"/>
      <c r="M106" s="28" t="s">
        <v>29</v>
      </c>
      <c r="N106" s="28"/>
      <c r="O106" s="28"/>
      <c r="P106" s="28"/>
      <c r="Q106" s="28"/>
      <c r="R106" s="78"/>
      <c r="S106" s="28"/>
      <c r="T106" s="26" t="s">
        <v>3922</v>
      </c>
      <c r="U106" s="26" t="s">
        <v>3922</v>
      </c>
    </row>
    <row r="107" spans="1:21" hidden="1" x14ac:dyDescent="0.25">
      <c r="A107" s="26"/>
      <c r="B107" s="26" t="s">
        <v>109</v>
      </c>
      <c r="C107" s="26" t="s">
        <v>3922</v>
      </c>
      <c r="D107" s="26" t="s">
        <v>26</v>
      </c>
      <c r="E107" s="26" t="s">
        <v>176</v>
      </c>
      <c r="F107" s="26" t="s">
        <v>3924</v>
      </c>
      <c r="G107" s="26" t="s">
        <v>177</v>
      </c>
      <c r="H107" s="26"/>
      <c r="I107" s="26"/>
      <c r="J107" s="26"/>
      <c r="K107" s="26"/>
      <c r="L107" s="26"/>
      <c r="M107" s="28" t="s">
        <v>29</v>
      </c>
      <c r="N107" s="28"/>
      <c r="O107" s="28"/>
      <c r="P107" s="28"/>
      <c r="Q107" s="28" t="s">
        <v>178</v>
      </c>
      <c r="R107" s="78">
        <v>45736</v>
      </c>
      <c r="S107" s="28" t="s">
        <v>68</v>
      </c>
      <c r="T107" s="26" t="s">
        <v>3922</v>
      </c>
      <c r="U107" s="26" t="s">
        <v>3922</v>
      </c>
    </row>
    <row r="108" spans="1:21" hidden="1" x14ac:dyDescent="0.25">
      <c r="A108" s="26"/>
      <c r="B108" s="26" t="s">
        <v>109</v>
      </c>
      <c r="C108" s="26" t="s">
        <v>3922</v>
      </c>
      <c r="D108" s="26" t="s">
        <v>26</v>
      </c>
      <c r="E108" s="26" t="s">
        <v>126</v>
      </c>
      <c r="F108" s="26" t="s">
        <v>3924</v>
      </c>
      <c r="G108" s="26" t="s">
        <v>127</v>
      </c>
      <c r="H108" s="26"/>
      <c r="I108" s="26"/>
      <c r="J108" s="26"/>
      <c r="K108" s="26"/>
      <c r="L108" s="26"/>
      <c r="M108" s="28" t="s">
        <v>29</v>
      </c>
      <c r="N108" s="28"/>
      <c r="O108" s="28"/>
      <c r="P108" s="28"/>
      <c r="Q108" s="28"/>
      <c r="R108" s="78"/>
      <c r="S108" s="28"/>
      <c r="T108" s="26" t="s">
        <v>3922</v>
      </c>
      <c r="U108" s="26" t="s">
        <v>3922</v>
      </c>
    </row>
    <row r="109" spans="1:21" ht="30" hidden="1" x14ac:dyDescent="0.25">
      <c r="A109" s="26"/>
      <c r="B109" s="26" t="s">
        <v>109</v>
      </c>
      <c r="C109" s="26" t="s">
        <v>3922</v>
      </c>
      <c r="D109" s="26" t="s">
        <v>26</v>
      </c>
      <c r="E109" s="26" t="s">
        <v>182</v>
      </c>
      <c r="F109" s="26" t="s">
        <v>3923</v>
      </c>
      <c r="G109" s="26" t="s">
        <v>183</v>
      </c>
      <c r="H109" s="26"/>
      <c r="I109" s="26"/>
      <c r="J109" s="26"/>
      <c r="K109" s="26"/>
      <c r="L109" s="26"/>
      <c r="M109" s="28" t="s">
        <v>29</v>
      </c>
      <c r="N109" s="28"/>
      <c r="O109" s="28"/>
      <c r="P109" s="28"/>
      <c r="Q109" s="28"/>
      <c r="R109" s="78">
        <v>45734</v>
      </c>
      <c r="S109" s="28" t="s">
        <v>184</v>
      </c>
      <c r="T109" s="26" t="s">
        <v>3922</v>
      </c>
      <c r="U109" s="26" t="s">
        <v>3922</v>
      </c>
    </row>
    <row r="110" spans="1:21" ht="30" hidden="1" x14ac:dyDescent="0.25">
      <c r="A110" s="26"/>
      <c r="B110" s="26" t="s">
        <v>109</v>
      </c>
      <c r="C110" s="26" t="s">
        <v>3922</v>
      </c>
      <c r="D110" s="26" t="s">
        <v>26</v>
      </c>
      <c r="E110" s="26" t="s">
        <v>136</v>
      </c>
      <c r="F110" s="26" t="s">
        <v>3923</v>
      </c>
      <c r="G110" s="26" t="s">
        <v>137</v>
      </c>
      <c r="H110" s="26"/>
      <c r="I110" s="26"/>
      <c r="J110" s="26"/>
      <c r="K110" s="26"/>
      <c r="L110" s="26"/>
      <c r="M110" s="28" t="s">
        <v>29</v>
      </c>
      <c r="N110" s="28"/>
      <c r="O110" s="28"/>
      <c r="P110" s="28"/>
      <c r="Q110" s="28"/>
      <c r="R110" s="78"/>
      <c r="S110" s="28"/>
      <c r="T110" s="26" t="s">
        <v>3922</v>
      </c>
      <c r="U110" s="26" t="s">
        <v>3922</v>
      </c>
    </row>
    <row r="111" spans="1:21" hidden="1" x14ac:dyDescent="0.25">
      <c r="A111" s="26"/>
      <c r="B111" s="26" t="s">
        <v>109</v>
      </c>
      <c r="C111" s="26" t="s">
        <v>3922</v>
      </c>
      <c r="D111" s="26" t="s">
        <v>26</v>
      </c>
      <c r="E111" s="26" t="s">
        <v>132</v>
      </c>
      <c r="F111" s="26" t="s">
        <v>93</v>
      </c>
      <c r="G111" s="26" t="s">
        <v>133</v>
      </c>
      <c r="H111" s="26"/>
      <c r="I111" s="26"/>
      <c r="J111" s="26"/>
      <c r="K111" s="26"/>
      <c r="L111" s="26"/>
      <c r="M111" s="28" t="s">
        <v>29</v>
      </c>
      <c r="N111" s="28"/>
      <c r="O111" s="28"/>
      <c r="P111" s="28"/>
      <c r="Q111" s="28"/>
      <c r="R111" s="78"/>
      <c r="S111" s="28"/>
      <c r="T111" s="26" t="s">
        <v>3922</v>
      </c>
      <c r="U111" s="26" t="s">
        <v>3922</v>
      </c>
    </row>
    <row r="112" spans="1:21" hidden="1" x14ac:dyDescent="0.25">
      <c r="A112" s="26"/>
      <c r="B112" s="26" t="s">
        <v>109</v>
      </c>
      <c r="C112" s="26" t="s">
        <v>3922</v>
      </c>
      <c r="D112" s="26" t="s">
        <v>26</v>
      </c>
      <c r="E112" s="26" t="s">
        <v>198</v>
      </c>
      <c r="F112" s="26" t="s">
        <v>3923</v>
      </c>
      <c r="G112" s="26" t="s">
        <v>199</v>
      </c>
      <c r="H112" s="26"/>
      <c r="I112" s="26"/>
      <c r="J112" s="26"/>
      <c r="K112" s="26"/>
      <c r="L112" s="26"/>
      <c r="M112" s="28" t="s">
        <v>29</v>
      </c>
      <c r="N112" s="28"/>
      <c r="O112" s="28"/>
      <c r="P112" s="28"/>
      <c r="Q112" s="28" t="s">
        <v>200</v>
      </c>
      <c r="R112" s="78">
        <v>45728</v>
      </c>
      <c r="S112" s="28" t="s">
        <v>35</v>
      </c>
      <c r="T112" s="26" t="s">
        <v>3922</v>
      </c>
      <c r="U112" s="26" t="s">
        <v>3922</v>
      </c>
    </row>
    <row r="113" spans="1:21" hidden="1" x14ac:dyDescent="0.25">
      <c r="A113" s="26"/>
      <c r="B113" s="26" t="s">
        <v>109</v>
      </c>
      <c r="C113" s="26" t="s">
        <v>3922</v>
      </c>
      <c r="D113" s="26" t="s">
        <v>26</v>
      </c>
      <c r="E113" s="26" t="s">
        <v>194</v>
      </c>
      <c r="F113" s="26" t="s">
        <v>3926</v>
      </c>
      <c r="G113" s="26" t="s">
        <v>195</v>
      </c>
      <c r="H113" s="26"/>
      <c r="I113" s="26"/>
      <c r="J113" s="26"/>
      <c r="K113" s="26"/>
      <c r="L113" s="26"/>
      <c r="M113" s="28" t="s">
        <v>29</v>
      </c>
      <c r="N113" s="28"/>
      <c r="O113" s="28"/>
      <c r="P113" s="28"/>
      <c r="Q113" s="28"/>
      <c r="R113" s="78"/>
      <c r="S113" s="28"/>
      <c r="T113" s="26" t="s">
        <v>3922</v>
      </c>
      <c r="U113" s="26" t="s">
        <v>3922</v>
      </c>
    </row>
    <row r="114" spans="1:21" ht="45" hidden="1" x14ac:dyDescent="0.25">
      <c r="A114" s="26"/>
      <c r="B114" s="26" t="s">
        <v>109</v>
      </c>
      <c r="C114" s="26" t="s">
        <v>3922</v>
      </c>
      <c r="D114" s="26" t="s">
        <v>26</v>
      </c>
      <c r="E114" s="26" t="s">
        <v>185</v>
      </c>
      <c r="F114" s="26" t="s">
        <v>3924</v>
      </c>
      <c r="G114" s="26" t="s">
        <v>186</v>
      </c>
      <c r="H114" s="26"/>
      <c r="I114" s="26"/>
      <c r="J114" s="26"/>
      <c r="K114" s="26"/>
      <c r="L114" s="26"/>
      <c r="M114" s="28" t="s">
        <v>29</v>
      </c>
      <c r="N114" s="28"/>
      <c r="O114" s="28"/>
      <c r="P114" s="28"/>
      <c r="Q114" s="28" t="s">
        <v>187</v>
      </c>
      <c r="R114" s="78">
        <v>45733</v>
      </c>
      <c r="S114" s="28" t="s">
        <v>184</v>
      </c>
      <c r="T114" s="26" t="s">
        <v>3922</v>
      </c>
      <c r="U114" s="26" t="s">
        <v>3922</v>
      </c>
    </row>
    <row r="115" spans="1:21" hidden="1" x14ac:dyDescent="0.25">
      <c r="A115" s="26"/>
      <c r="B115" s="26" t="s">
        <v>109</v>
      </c>
      <c r="C115" s="26" t="s">
        <v>3922</v>
      </c>
      <c r="D115" s="26" t="s">
        <v>26</v>
      </c>
      <c r="E115" s="26" t="s">
        <v>188</v>
      </c>
      <c r="F115" s="26" t="s">
        <v>3927</v>
      </c>
      <c r="G115" s="26" t="s">
        <v>189</v>
      </c>
      <c r="H115" s="26"/>
      <c r="I115" s="26"/>
      <c r="J115" s="26"/>
      <c r="K115" s="26"/>
      <c r="L115" s="26"/>
      <c r="M115" s="28" t="s">
        <v>29</v>
      </c>
      <c r="N115" s="28"/>
      <c r="O115" s="28"/>
      <c r="P115" s="28"/>
      <c r="Q115" s="28"/>
      <c r="R115" s="78">
        <v>45733</v>
      </c>
      <c r="S115" s="28" t="s">
        <v>85</v>
      </c>
      <c r="T115" s="26" t="s">
        <v>3922</v>
      </c>
      <c r="U115" s="26" t="s">
        <v>3922</v>
      </c>
    </row>
    <row r="116" spans="1:21" hidden="1" x14ac:dyDescent="0.25">
      <c r="A116" s="26"/>
      <c r="B116" s="26" t="s">
        <v>109</v>
      </c>
      <c r="C116" s="26" t="s">
        <v>3922</v>
      </c>
      <c r="D116" s="26" t="s">
        <v>26</v>
      </c>
      <c r="E116" s="26" t="s">
        <v>190</v>
      </c>
      <c r="F116" s="26" t="s">
        <v>3927</v>
      </c>
      <c r="G116" s="26" t="s">
        <v>191</v>
      </c>
      <c r="H116" s="26"/>
      <c r="I116" s="26"/>
      <c r="J116" s="26"/>
      <c r="K116" s="26"/>
      <c r="L116" s="26"/>
      <c r="M116" s="28" t="s">
        <v>29</v>
      </c>
      <c r="N116" s="28"/>
      <c r="O116" s="28"/>
      <c r="P116" s="28"/>
      <c r="Q116" s="28"/>
      <c r="R116" s="78"/>
      <c r="S116" s="28"/>
      <c r="T116" s="26" t="s">
        <v>3922</v>
      </c>
      <c r="U116" s="26" t="s">
        <v>3922</v>
      </c>
    </row>
    <row r="117" spans="1:21" ht="45" hidden="1" x14ac:dyDescent="0.25">
      <c r="A117" s="26"/>
      <c r="B117" s="26" t="s">
        <v>109</v>
      </c>
      <c r="C117" s="26" t="s">
        <v>3922</v>
      </c>
      <c r="D117" s="26" t="s">
        <v>26</v>
      </c>
      <c r="E117" s="26" t="s">
        <v>204</v>
      </c>
      <c r="F117" s="26" t="s">
        <v>3926</v>
      </c>
      <c r="G117" s="26" t="s">
        <v>205</v>
      </c>
      <c r="H117" s="26"/>
      <c r="I117" s="26"/>
      <c r="J117" s="26"/>
      <c r="K117" s="26"/>
      <c r="L117" s="26"/>
      <c r="M117" s="28" t="s">
        <v>29</v>
      </c>
      <c r="N117" s="28"/>
      <c r="O117" s="28"/>
      <c r="P117" s="28"/>
      <c r="Q117" s="28" t="s">
        <v>206</v>
      </c>
      <c r="R117" s="78">
        <v>45726</v>
      </c>
      <c r="S117" s="28" t="s">
        <v>85</v>
      </c>
      <c r="T117" s="26" t="s">
        <v>3922</v>
      </c>
      <c r="U117" s="26" t="s">
        <v>3922</v>
      </c>
    </row>
    <row r="118" spans="1:21" ht="30" hidden="1" x14ac:dyDescent="0.25">
      <c r="A118" s="26"/>
      <c r="B118" s="26" t="s">
        <v>109</v>
      </c>
      <c r="C118" s="26" t="s">
        <v>3922</v>
      </c>
      <c r="D118" s="26" t="s">
        <v>26</v>
      </c>
      <c r="E118" s="26" t="s">
        <v>169</v>
      </c>
      <c r="F118" s="26" t="s">
        <v>3927</v>
      </c>
      <c r="G118" s="26" t="s">
        <v>170</v>
      </c>
      <c r="H118" s="26"/>
      <c r="I118" s="26"/>
      <c r="J118" s="26"/>
      <c r="K118" s="26"/>
      <c r="L118" s="26"/>
      <c r="M118" s="28" t="s">
        <v>29</v>
      </c>
      <c r="N118" s="28"/>
      <c r="O118" s="28"/>
      <c r="P118" s="28"/>
      <c r="Q118" s="28"/>
      <c r="R118" s="78">
        <v>45727</v>
      </c>
      <c r="S118" s="28" t="s">
        <v>35</v>
      </c>
      <c r="T118" s="26" t="s">
        <v>3922</v>
      </c>
      <c r="U118" s="26" t="s">
        <v>3922</v>
      </c>
    </row>
    <row r="119" spans="1:21" ht="30" hidden="1" x14ac:dyDescent="0.25">
      <c r="A119" s="26"/>
      <c r="B119" s="26" t="s">
        <v>109</v>
      </c>
      <c r="C119" s="26" t="s">
        <v>3922</v>
      </c>
      <c r="D119" s="26" t="s">
        <v>26</v>
      </c>
      <c r="E119" s="26" t="s">
        <v>171</v>
      </c>
      <c r="F119" s="26" t="s">
        <v>3927</v>
      </c>
      <c r="G119" s="26" t="s">
        <v>172</v>
      </c>
      <c r="H119" s="26"/>
      <c r="I119" s="26"/>
      <c r="J119" s="26"/>
      <c r="K119" s="26"/>
      <c r="L119" s="26"/>
      <c r="M119" s="28" t="s">
        <v>29</v>
      </c>
      <c r="N119" s="28"/>
      <c r="O119" s="28"/>
      <c r="P119" s="28"/>
      <c r="Q119" s="28" t="s">
        <v>173</v>
      </c>
      <c r="R119" s="78">
        <v>45727</v>
      </c>
      <c r="S119" s="28" t="s">
        <v>35</v>
      </c>
      <c r="T119" s="26" t="s">
        <v>3922</v>
      </c>
      <c r="U119" s="26" t="s">
        <v>3922</v>
      </c>
    </row>
    <row r="120" spans="1:21" ht="30" hidden="1" x14ac:dyDescent="0.25">
      <c r="A120" s="26"/>
      <c r="B120" s="26" t="s">
        <v>109</v>
      </c>
      <c r="C120" s="26" t="s">
        <v>3922</v>
      </c>
      <c r="D120" s="26" t="s">
        <v>26</v>
      </c>
      <c r="E120" s="26" t="s">
        <v>174</v>
      </c>
      <c r="F120" s="26" t="s">
        <v>3927</v>
      </c>
      <c r="G120" s="26" t="s">
        <v>175</v>
      </c>
      <c r="H120" s="26"/>
      <c r="I120" s="26"/>
      <c r="J120" s="26"/>
      <c r="K120" s="26"/>
      <c r="L120" s="26"/>
      <c r="M120" s="28" t="s">
        <v>29</v>
      </c>
      <c r="N120" s="28"/>
      <c r="O120" s="28"/>
      <c r="P120" s="28"/>
      <c r="Q120" s="28"/>
      <c r="R120" s="78">
        <v>45727</v>
      </c>
      <c r="S120" s="28" t="s">
        <v>35</v>
      </c>
      <c r="T120" s="26" t="s">
        <v>3922</v>
      </c>
      <c r="U120" s="26" t="s">
        <v>3922</v>
      </c>
    </row>
    <row r="121" spans="1:21" ht="30" hidden="1" x14ac:dyDescent="0.25">
      <c r="A121" s="26"/>
      <c r="B121" s="26" t="s">
        <v>109</v>
      </c>
      <c r="C121" s="26" t="s">
        <v>3922</v>
      </c>
      <c r="D121" s="26" t="s">
        <v>26</v>
      </c>
      <c r="E121" s="26" t="s">
        <v>167</v>
      </c>
      <c r="F121" s="26" t="s">
        <v>3927</v>
      </c>
      <c r="G121" s="26" t="s">
        <v>168</v>
      </c>
      <c r="H121" s="26"/>
      <c r="I121" s="26"/>
      <c r="J121" s="26"/>
      <c r="K121" s="26"/>
      <c r="L121" s="26"/>
      <c r="M121" s="28" t="s">
        <v>29</v>
      </c>
      <c r="N121" s="28"/>
      <c r="O121" s="28"/>
      <c r="P121" s="28"/>
      <c r="Q121" s="28"/>
      <c r="R121" s="78"/>
      <c r="S121" s="28"/>
      <c r="T121" s="26" t="s">
        <v>3922</v>
      </c>
      <c r="U121" s="26" t="s">
        <v>3922</v>
      </c>
    </row>
    <row r="122" spans="1:21" ht="30" hidden="1" x14ac:dyDescent="0.25">
      <c r="A122" s="26"/>
      <c r="B122" s="26" t="s">
        <v>109</v>
      </c>
      <c r="C122" s="26" t="s">
        <v>3922</v>
      </c>
      <c r="D122" s="26" t="s">
        <v>26</v>
      </c>
      <c r="E122" s="26" t="s">
        <v>192</v>
      </c>
      <c r="F122" s="26" t="s">
        <v>3926</v>
      </c>
      <c r="G122" s="26" t="s">
        <v>193</v>
      </c>
      <c r="H122" s="26"/>
      <c r="I122" s="26"/>
      <c r="J122" s="26"/>
      <c r="K122" s="26"/>
      <c r="L122" s="26"/>
      <c r="M122" s="28" t="s">
        <v>29</v>
      </c>
      <c r="N122" s="28"/>
      <c r="O122" s="28"/>
      <c r="P122" s="28"/>
      <c r="Q122" s="28"/>
      <c r="R122" s="78"/>
      <c r="S122" s="28"/>
      <c r="T122" s="26" t="s">
        <v>3922</v>
      </c>
      <c r="U122" s="26" t="s">
        <v>3922</v>
      </c>
    </row>
    <row r="123" spans="1:21" ht="30" hidden="1" x14ac:dyDescent="0.25">
      <c r="A123" s="26"/>
      <c r="B123" s="26" t="s">
        <v>109</v>
      </c>
      <c r="C123" s="26" t="s">
        <v>3922</v>
      </c>
      <c r="D123" s="26" t="s">
        <v>26</v>
      </c>
      <c r="E123" s="26" t="s">
        <v>138</v>
      </c>
      <c r="F123" s="26" t="s">
        <v>3926</v>
      </c>
      <c r="G123" s="26" t="s">
        <v>139</v>
      </c>
      <c r="H123" s="26"/>
      <c r="I123" s="26"/>
      <c r="J123" s="26"/>
      <c r="K123" s="26"/>
      <c r="L123" s="26"/>
      <c r="M123" s="26" t="s">
        <v>29</v>
      </c>
      <c r="N123" s="26"/>
      <c r="O123" s="26"/>
      <c r="P123" s="26"/>
      <c r="Q123" s="26"/>
      <c r="R123" s="78"/>
      <c r="S123" s="26"/>
      <c r="T123" s="26" t="s">
        <v>3922</v>
      </c>
      <c r="U123" s="26" t="s">
        <v>3922</v>
      </c>
    </row>
    <row r="124" spans="1:21" ht="30" hidden="1" x14ac:dyDescent="0.25">
      <c r="A124" s="26"/>
      <c r="B124" s="26" t="s">
        <v>109</v>
      </c>
      <c r="C124" s="26" t="s">
        <v>3922</v>
      </c>
      <c r="D124" s="26" t="s">
        <v>26</v>
      </c>
      <c r="E124" s="26" t="s">
        <v>201</v>
      </c>
      <c r="F124" s="26" t="s">
        <v>3927</v>
      </c>
      <c r="G124" s="26" t="s">
        <v>202</v>
      </c>
      <c r="H124" s="26"/>
      <c r="I124" s="26"/>
      <c r="J124" s="26"/>
      <c r="K124" s="26"/>
      <c r="L124" s="26"/>
      <c r="M124" s="28" t="s">
        <v>29</v>
      </c>
      <c r="N124" s="28"/>
      <c r="O124" s="28"/>
      <c r="P124" s="28"/>
      <c r="Q124" s="28" t="s">
        <v>203</v>
      </c>
      <c r="R124" s="78">
        <v>45726</v>
      </c>
      <c r="S124" s="28" t="s">
        <v>64</v>
      </c>
      <c r="T124" s="26" t="s">
        <v>3922</v>
      </c>
      <c r="U124" s="26" t="s">
        <v>3922</v>
      </c>
    </row>
    <row r="125" spans="1:21" ht="45" hidden="1" x14ac:dyDescent="0.25">
      <c r="A125" s="26"/>
      <c r="B125" s="26" t="s">
        <v>109</v>
      </c>
      <c r="C125" s="26" t="s">
        <v>3922</v>
      </c>
      <c r="D125" s="26" t="s">
        <v>26</v>
      </c>
      <c r="E125" s="26" t="s">
        <v>207</v>
      </c>
      <c r="F125" s="26" t="s">
        <v>3925</v>
      </c>
      <c r="G125" s="26" t="s">
        <v>208</v>
      </c>
      <c r="H125" s="26"/>
      <c r="I125" s="26"/>
      <c r="J125" s="26"/>
      <c r="K125" s="26"/>
      <c r="L125" s="26"/>
      <c r="M125" s="28" t="s">
        <v>29</v>
      </c>
      <c r="N125" s="28"/>
      <c r="O125" s="28"/>
      <c r="P125" s="28"/>
      <c r="Q125" s="28" t="s">
        <v>209</v>
      </c>
      <c r="R125" s="78">
        <v>45722</v>
      </c>
      <c r="S125" s="28" t="s">
        <v>85</v>
      </c>
      <c r="T125" s="26" t="s">
        <v>3922</v>
      </c>
      <c r="U125" s="26" t="s">
        <v>3922</v>
      </c>
    </row>
    <row r="126" spans="1:21" ht="30" hidden="1" x14ac:dyDescent="0.25">
      <c r="A126" s="26"/>
      <c r="B126" s="26" t="s">
        <v>109</v>
      </c>
      <c r="C126" s="26" t="s">
        <v>3922</v>
      </c>
      <c r="D126" s="26" t="s">
        <v>26</v>
      </c>
      <c r="E126" s="26" t="s">
        <v>179</v>
      </c>
      <c r="F126" s="26" t="s">
        <v>3925</v>
      </c>
      <c r="G126" s="26" t="s">
        <v>180</v>
      </c>
      <c r="H126" s="26"/>
      <c r="I126" s="26"/>
      <c r="J126" s="26"/>
      <c r="K126" s="26"/>
      <c r="L126" s="26"/>
      <c r="M126" s="28" t="s">
        <v>29</v>
      </c>
      <c r="N126" s="28"/>
      <c r="O126" s="28"/>
      <c r="P126" s="28"/>
      <c r="Q126" s="28" t="s">
        <v>181</v>
      </c>
      <c r="R126" s="78">
        <v>45722</v>
      </c>
      <c r="S126" s="28" t="s">
        <v>85</v>
      </c>
      <c r="T126" s="26" t="s">
        <v>3922</v>
      </c>
      <c r="U126" s="26" t="s">
        <v>3922</v>
      </c>
    </row>
    <row r="127" spans="1:21" ht="30" hidden="1" x14ac:dyDescent="0.25">
      <c r="A127" s="26"/>
      <c r="B127" s="26" t="s">
        <v>109</v>
      </c>
      <c r="C127" s="26" t="s">
        <v>3922</v>
      </c>
      <c r="D127" s="26" t="s">
        <v>26</v>
      </c>
      <c r="E127" s="26" t="s">
        <v>140</v>
      </c>
      <c r="F127" s="26" t="s">
        <v>3924</v>
      </c>
      <c r="G127" s="26" t="s">
        <v>141</v>
      </c>
      <c r="H127" s="26"/>
      <c r="I127" s="26"/>
      <c r="J127" s="26"/>
      <c r="K127" s="26"/>
      <c r="L127" s="26"/>
      <c r="M127" s="28" t="s">
        <v>29</v>
      </c>
      <c r="N127" s="28"/>
      <c r="O127" s="28"/>
      <c r="P127" s="28"/>
      <c r="Q127" s="28" t="s">
        <v>142</v>
      </c>
      <c r="R127" s="78">
        <v>45720</v>
      </c>
      <c r="S127" s="28" t="s">
        <v>85</v>
      </c>
      <c r="T127" s="26" t="s">
        <v>3922</v>
      </c>
      <c r="U127" s="26" t="s">
        <v>3922</v>
      </c>
    </row>
    <row r="128" spans="1:21" ht="30" hidden="1" x14ac:dyDescent="0.25">
      <c r="A128" s="26"/>
      <c r="B128" s="26" t="s">
        <v>109</v>
      </c>
      <c r="C128" s="26" t="s">
        <v>3922</v>
      </c>
      <c r="D128" s="26" t="s">
        <v>26</v>
      </c>
      <c r="E128" s="26" t="s">
        <v>143</v>
      </c>
      <c r="F128" s="26" t="s">
        <v>3924</v>
      </c>
      <c r="G128" s="26" t="s">
        <v>144</v>
      </c>
      <c r="H128" s="26"/>
      <c r="I128" s="26"/>
      <c r="J128" s="26"/>
      <c r="K128" s="26"/>
      <c r="L128" s="26"/>
      <c r="M128" s="28" t="s">
        <v>29</v>
      </c>
      <c r="N128" s="28"/>
      <c r="O128" s="28"/>
      <c r="P128" s="28"/>
      <c r="Q128" s="28" t="s">
        <v>142</v>
      </c>
      <c r="R128" s="78">
        <v>45720</v>
      </c>
      <c r="S128" s="28" t="s">
        <v>85</v>
      </c>
      <c r="T128" s="26" t="s">
        <v>3922</v>
      </c>
      <c r="U128" s="26" t="s">
        <v>3922</v>
      </c>
    </row>
    <row r="129" spans="1:21" ht="30" hidden="1" x14ac:dyDescent="0.25">
      <c r="A129" s="26"/>
      <c r="B129" s="26" t="s">
        <v>109</v>
      </c>
      <c r="C129" s="26" t="s">
        <v>3922</v>
      </c>
      <c r="D129" s="26" t="s">
        <v>26</v>
      </c>
      <c r="E129" s="26" t="s">
        <v>145</v>
      </c>
      <c r="F129" s="26" t="s">
        <v>3924</v>
      </c>
      <c r="G129" s="26" t="s">
        <v>146</v>
      </c>
      <c r="H129" s="26"/>
      <c r="I129" s="26"/>
      <c r="J129" s="26"/>
      <c r="K129" s="26"/>
      <c r="L129" s="26"/>
      <c r="M129" s="28" t="s">
        <v>29</v>
      </c>
      <c r="N129" s="28"/>
      <c r="O129" s="28"/>
      <c r="P129" s="28"/>
      <c r="Q129" s="28" t="s">
        <v>142</v>
      </c>
      <c r="R129" s="78">
        <v>45720</v>
      </c>
      <c r="S129" s="28" t="s">
        <v>85</v>
      </c>
      <c r="T129" s="26" t="s">
        <v>3922</v>
      </c>
      <c r="U129" s="26" t="s">
        <v>3922</v>
      </c>
    </row>
    <row r="130" spans="1:21" ht="30" hidden="1" x14ac:dyDescent="0.25">
      <c r="A130" s="26"/>
      <c r="B130" s="26" t="s">
        <v>109</v>
      </c>
      <c r="C130" s="26" t="s">
        <v>3922</v>
      </c>
      <c r="D130" s="26" t="s">
        <v>26</v>
      </c>
      <c r="E130" s="26" t="s">
        <v>160</v>
      </c>
      <c r="F130" s="26" t="s">
        <v>3924</v>
      </c>
      <c r="G130" s="26" t="s">
        <v>161</v>
      </c>
      <c r="H130" s="26"/>
      <c r="I130" s="26"/>
      <c r="J130" s="26"/>
      <c r="K130" s="26"/>
      <c r="L130" s="26"/>
      <c r="M130" s="28" t="s">
        <v>29</v>
      </c>
      <c r="N130" s="28"/>
      <c r="O130" s="28"/>
      <c r="P130" s="28"/>
      <c r="Q130" s="28" t="s">
        <v>162</v>
      </c>
      <c r="R130" s="78">
        <v>45747</v>
      </c>
      <c r="S130" s="28" t="s">
        <v>85</v>
      </c>
      <c r="T130" s="26" t="s">
        <v>3922</v>
      </c>
      <c r="U130" s="26" t="s">
        <v>3922</v>
      </c>
    </row>
    <row r="131" spans="1:21" ht="30" hidden="1" x14ac:dyDescent="0.25">
      <c r="A131" s="26"/>
      <c r="B131" s="26" t="s">
        <v>109</v>
      </c>
      <c r="C131" s="26" t="s">
        <v>3922</v>
      </c>
      <c r="D131" s="26" t="s">
        <v>26</v>
      </c>
      <c r="E131" s="26" t="s">
        <v>163</v>
      </c>
      <c r="F131" s="26" t="s">
        <v>3924</v>
      </c>
      <c r="G131" s="26" t="s">
        <v>164</v>
      </c>
      <c r="H131" s="26"/>
      <c r="I131" s="26"/>
      <c r="J131" s="26"/>
      <c r="K131" s="26"/>
      <c r="L131" s="26"/>
      <c r="M131" s="26" t="s">
        <v>29</v>
      </c>
      <c r="N131" s="26"/>
      <c r="O131" s="26"/>
      <c r="P131" s="26"/>
      <c r="Q131" s="26" t="s">
        <v>162</v>
      </c>
      <c r="R131" s="188">
        <v>45747</v>
      </c>
      <c r="S131" s="28" t="s">
        <v>85</v>
      </c>
      <c r="T131" s="26" t="s">
        <v>3922</v>
      </c>
      <c r="U131" s="26" t="s">
        <v>3922</v>
      </c>
    </row>
    <row r="132" spans="1:21" ht="30" hidden="1" x14ac:dyDescent="0.25">
      <c r="A132" s="26"/>
      <c r="B132" s="26" t="s">
        <v>109</v>
      </c>
      <c r="C132" s="26" t="s">
        <v>3922</v>
      </c>
      <c r="D132" s="26" t="s">
        <v>26</v>
      </c>
      <c r="E132" s="26" t="s">
        <v>165</v>
      </c>
      <c r="F132" s="26" t="s">
        <v>3924</v>
      </c>
      <c r="G132" s="26" t="s">
        <v>166</v>
      </c>
      <c r="H132" s="26"/>
      <c r="I132" s="26"/>
      <c r="J132" s="26"/>
      <c r="K132" s="26"/>
      <c r="L132" s="26"/>
      <c r="M132" s="28" t="s">
        <v>29</v>
      </c>
      <c r="N132" s="28"/>
      <c r="O132" s="28"/>
      <c r="P132" s="28"/>
      <c r="Q132" s="28" t="s">
        <v>162</v>
      </c>
      <c r="R132" s="78">
        <v>45747</v>
      </c>
      <c r="S132" s="28" t="s">
        <v>85</v>
      </c>
      <c r="T132" s="26" t="s">
        <v>3922</v>
      </c>
      <c r="U132" s="26" t="s">
        <v>3922</v>
      </c>
    </row>
    <row r="133" spans="1:21" ht="30" hidden="1" x14ac:dyDescent="0.25">
      <c r="A133" s="26"/>
      <c r="B133" s="26" t="s">
        <v>109</v>
      </c>
      <c r="C133" s="26" t="s">
        <v>3922</v>
      </c>
      <c r="D133" s="26" t="s">
        <v>26</v>
      </c>
      <c r="E133" s="26" t="s">
        <v>122</v>
      </c>
      <c r="F133" s="26" t="s">
        <v>3924</v>
      </c>
      <c r="G133" s="26" t="s">
        <v>123</v>
      </c>
      <c r="H133" s="26"/>
      <c r="I133" s="26"/>
      <c r="J133" s="26"/>
      <c r="K133" s="26"/>
      <c r="L133" s="26"/>
      <c r="M133" s="28" t="s">
        <v>29</v>
      </c>
      <c r="N133" s="28"/>
      <c r="O133" s="28"/>
      <c r="P133" s="28"/>
      <c r="Q133" s="28"/>
      <c r="R133" s="78"/>
      <c r="S133" s="28"/>
      <c r="T133" s="26" t="s">
        <v>3922</v>
      </c>
      <c r="U133" s="26" t="s">
        <v>3922</v>
      </c>
    </row>
    <row r="134" spans="1:21" ht="30" hidden="1" x14ac:dyDescent="0.25">
      <c r="A134" s="26"/>
      <c r="B134" s="26" t="s">
        <v>109</v>
      </c>
      <c r="C134" s="26" t="s">
        <v>3922</v>
      </c>
      <c r="D134" s="26" t="s">
        <v>26</v>
      </c>
      <c r="E134" s="26" t="s">
        <v>210</v>
      </c>
      <c r="F134" s="26" t="s">
        <v>3926</v>
      </c>
      <c r="G134" s="26" t="s">
        <v>211</v>
      </c>
      <c r="H134" s="26"/>
      <c r="I134" s="26"/>
      <c r="J134" s="26"/>
      <c r="K134" s="26"/>
      <c r="L134" s="26"/>
      <c r="M134" s="28" t="s">
        <v>29</v>
      </c>
      <c r="N134" s="28"/>
      <c r="O134" s="28"/>
      <c r="P134" s="28"/>
      <c r="Q134" s="28" t="s">
        <v>212</v>
      </c>
      <c r="R134" s="78">
        <v>45716</v>
      </c>
      <c r="S134" s="28" t="s">
        <v>85</v>
      </c>
      <c r="T134" s="26" t="s">
        <v>3922</v>
      </c>
      <c r="U134" s="26" t="s">
        <v>3922</v>
      </c>
    </row>
    <row r="135" spans="1:21" ht="30" hidden="1" x14ac:dyDescent="0.25">
      <c r="A135" s="26"/>
      <c r="B135" s="26" t="s">
        <v>109</v>
      </c>
      <c r="C135" s="26" t="s">
        <v>3922</v>
      </c>
      <c r="D135" s="26" t="s">
        <v>26</v>
      </c>
      <c r="E135" s="26" t="s">
        <v>216</v>
      </c>
      <c r="F135" s="26" t="s">
        <v>3925</v>
      </c>
      <c r="G135" s="26" t="s">
        <v>217</v>
      </c>
      <c r="H135" s="26"/>
      <c r="I135" s="26"/>
      <c r="J135" s="26"/>
      <c r="K135" s="26"/>
      <c r="L135" s="26"/>
      <c r="M135" s="28" t="s">
        <v>29</v>
      </c>
      <c r="N135" s="28"/>
      <c r="O135" s="28"/>
      <c r="P135" s="28"/>
      <c r="Q135" s="28" t="s">
        <v>218</v>
      </c>
      <c r="R135" s="78">
        <v>45716</v>
      </c>
      <c r="S135" s="28" t="s">
        <v>85</v>
      </c>
      <c r="T135" s="26" t="s">
        <v>3922</v>
      </c>
      <c r="U135" s="26" t="s">
        <v>3922</v>
      </c>
    </row>
    <row r="136" spans="1:21" ht="30" hidden="1" x14ac:dyDescent="0.25">
      <c r="A136" s="26"/>
      <c r="B136" s="26" t="s">
        <v>109</v>
      </c>
      <c r="C136" s="26" t="s">
        <v>3922</v>
      </c>
      <c r="D136" s="26" t="s">
        <v>26</v>
      </c>
      <c r="E136" s="26" t="s">
        <v>213</v>
      </c>
      <c r="F136" s="26" t="s">
        <v>3925</v>
      </c>
      <c r="G136" s="26" t="s">
        <v>214</v>
      </c>
      <c r="H136" s="26"/>
      <c r="I136" s="26"/>
      <c r="J136" s="26"/>
      <c r="K136" s="26"/>
      <c r="L136" s="26"/>
      <c r="M136" s="28" t="s">
        <v>29</v>
      </c>
      <c r="N136" s="28"/>
      <c r="O136" s="28"/>
      <c r="P136" s="28"/>
      <c r="Q136" s="28" t="s">
        <v>215</v>
      </c>
      <c r="R136" s="78">
        <v>45716</v>
      </c>
      <c r="S136" s="28" t="s">
        <v>85</v>
      </c>
      <c r="T136" s="26" t="s">
        <v>3922</v>
      </c>
      <c r="U136" s="26" t="s">
        <v>3922</v>
      </c>
    </row>
    <row r="137" spans="1:21" ht="30" hidden="1" x14ac:dyDescent="0.25">
      <c r="A137" s="26"/>
      <c r="B137" s="26" t="s">
        <v>109</v>
      </c>
      <c r="C137" s="26" t="s">
        <v>3922</v>
      </c>
      <c r="D137" s="26" t="s">
        <v>26</v>
      </c>
      <c r="E137" s="26" t="s">
        <v>221</v>
      </c>
      <c r="F137" s="26" t="s">
        <v>3927</v>
      </c>
      <c r="G137" s="26" t="s">
        <v>222</v>
      </c>
      <c r="H137" s="26"/>
      <c r="I137" s="26"/>
      <c r="J137" s="26"/>
      <c r="K137" s="26"/>
      <c r="L137" s="26"/>
      <c r="M137" s="28" t="s">
        <v>29</v>
      </c>
      <c r="N137" s="28"/>
      <c r="O137" s="28"/>
      <c r="P137" s="28"/>
      <c r="Q137" s="28" t="s">
        <v>223</v>
      </c>
      <c r="R137" s="78">
        <v>45715</v>
      </c>
      <c r="S137" s="28" t="s">
        <v>85</v>
      </c>
      <c r="T137" s="26" t="s">
        <v>3922</v>
      </c>
      <c r="U137" s="26" t="s">
        <v>3922</v>
      </c>
    </row>
    <row r="138" spans="1:21" hidden="1" x14ac:dyDescent="0.25">
      <c r="A138" s="26"/>
      <c r="B138" s="26" t="s">
        <v>109</v>
      </c>
      <c r="C138" s="26" t="s">
        <v>3922</v>
      </c>
      <c r="D138" s="26" t="s">
        <v>26</v>
      </c>
      <c r="E138" s="26" t="s">
        <v>111</v>
      </c>
      <c r="F138" s="26" t="s">
        <v>3927</v>
      </c>
      <c r="G138" s="26" t="s">
        <v>112</v>
      </c>
      <c r="H138" s="26"/>
      <c r="I138" s="26"/>
      <c r="J138" s="26"/>
      <c r="K138" s="26"/>
      <c r="L138" s="26"/>
      <c r="M138" s="28" t="s">
        <v>29</v>
      </c>
      <c r="N138" s="28"/>
      <c r="O138" s="28"/>
      <c r="P138" s="28"/>
      <c r="Q138" s="28" t="s">
        <v>113</v>
      </c>
      <c r="R138" s="78">
        <v>45715</v>
      </c>
      <c r="S138" s="28" t="s">
        <v>85</v>
      </c>
      <c r="T138" s="26" t="s">
        <v>3922</v>
      </c>
      <c r="U138" s="26" t="s">
        <v>3922</v>
      </c>
    </row>
    <row r="139" spans="1:21" hidden="1" x14ac:dyDescent="0.25">
      <c r="A139" s="26"/>
      <c r="B139" s="26" t="s">
        <v>109</v>
      </c>
      <c r="C139" s="26" t="s">
        <v>3922</v>
      </c>
      <c r="D139" s="26" t="s">
        <v>26</v>
      </c>
      <c r="E139" s="26" t="s">
        <v>128</v>
      </c>
      <c r="F139" s="26" t="s">
        <v>3923</v>
      </c>
      <c r="G139" s="26" t="s">
        <v>129</v>
      </c>
      <c r="H139" s="26"/>
      <c r="I139" s="26"/>
      <c r="J139" s="26"/>
      <c r="K139" s="26"/>
      <c r="L139" s="26"/>
      <c r="M139" s="28" t="s">
        <v>29</v>
      </c>
      <c r="N139" s="28"/>
      <c r="O139" s="28"/>
      <c r="P139" s="28"/>
      <c r="Q139" s="28"/>
      <c r="R139" s="78"/>
      <c r="S139" s="28"/>
      <c r="T139" s="26" t="s">
        <v>3922</v>
      </c>
      <c r="U139" s="26" t="s">
        <v>3922</v>
      </c>
    </row>
    <row r="140" spans="1:21" ht="30" hidden="1" x14ac:dyDescent="0.25">
      <c r="A140" s="26"/>
      <c r="B140" s="26" t="s">
        <v>109</v>
      </c>
      <c r="C140" s="26" t="s">
        <v>3922</v>
      </c>
      <c r="D140" s="26" t="s">
        <v>26</v>
      </c>
      <c r="E140" s="26" t="s">
        <v>227</v>
      </c>
      <c r="F140" s="26" t="s">
        <v>3923</v>
      </c>
      <c r="G140" s="26" t="s">
        <v>228</v>
      </c>
      <c r="H140" s="26"/>
      <c r="I140" s="26"/>
      <c r="J140" s="26"/>
      <c r="K140" s="26"/>
      <c r="L140" s="26"/>
      <c r="M140" s="28" t="s">
        <v>29</v>
      </c>
      <c r="N140" s="28"/>
      <c r="O140" s="28"/>
      <c r="P140" s="28"/>
      <c r="Q140" s="28" t="s">
        <v>229</v>
      </c>
      <c r="R140" s="78">
        <v>45714</v>
      </c>
      <c r="S140" s="28" t="s">
        <v>64</v>
      </c>
      <c r="T140" s="26" t="s">
        <v>3922</v>
      </c>
      <c r="U140" s="26" t="s">
        <v>3922</v>
      </c>
    </row>
    <row r="141" spans="1:21" ht="30" hidden="1" x14ac:dyDescent="0.25">
      <c r="A141" s="26"/>
      <c r="B141" s="26" t="s">
        <v>109</v>
      </c>
      <c r="C141" s="26" t="s">
        <v>3922</v>
      </c>
      <c r="D141" s="26" t="s">
        <v>26</v>
      </c>
      <c r="E141" s="26" t="s">
        <v>230</v>
      </c>
      <c r="F141" s="26" t="s">
        <v>3923</v>
      </c>
      <c r="G141" s="26" t="s">
        <v>231</v>
      </c>
      <c r="H141" s="26"/>
      <c r="I141" s="26"/>
      <c r="J141" s="26"/>
      <c r="K141" s="26"/>
      <c r="L141" s="26"/>
      <c r="M141" s="28" t="s">
        <v>29</v>
      </c>
      <c r="N141" s="28"/>
      <c r="O141" s="28"/>
      <c r="P141" s="28"/>
      <c r="Q141" s="28" t="s">
        <v>232</v>
      </c>
      <c r="R141" s="78">
        <v>45714</v>
      </c>
      <c r="S141" s="28" t="s">
        <v>64</v>
      </c>
      <c r="T141" s="26" t="s">
        <v>3922</v>
      </c>
      <c r="U141" s="26" t="s">
        <v>3922</v>
      </c>
    </row>
    <row r="142" spans="1:21" ht="30" hidden="1" x14ac:dyDescent="0.25">
      <c r="A142" s="26"/>
      <c r="B142" s="26" t="s">
        <v>109</v>
      </c>
      <c r="C142" s="26" t="s">
        <v>3922</v>
      </c>
      <c r="D142" s="26" t="s">
        <v>26</v>
      </c>
      <c r="E142" s="26" t="s">
        <v>233</v>
      </c>
      <c r="F142" s="26" t="s">
        <v>3923</v>
      </c>
      <c r="G142" s="26" t="s">
        <v>234</v>
      </c>
      <c r="H142" s="26"/>
      <c r="I142" s="26"/>
      <c r="J142" s="26"/>
      <c r="K142" s="26"/>
      <c r="L142" s="26"/>
      <c r="M142" s="28" t="s">
        <v>29</v>
      </c>
      <c r="N142" s="28"/>
      <c r="O142" s="28"/>
      <c r="P142" s="28"/>
      <c r="Q142" s="28" t="s">
        <v>235</v>
      </c>
      <c r="R142" s="78">
        <v>45712</v>
      </c>
      <c r="S142" s="28" t="s">
        <v>184</v>
      </c>
      <c r="T142" s="26" t="s">
        <v>3922</v>
      </c>
      <c r="U142" s="26" t="s">
        <v>3922</v>
      </c>
    </row>
    <row r="143" spans="1:21" ht="30" hidden="1" x14ac:dyDescent="0.25">
      <c r="A143" s="26"/>
      <c r="B143" s="26" t="s">
        <v>109</v>
      </c>
      <c r="C143" s="26" t="s">
        <v>3922</v>
      </c>
      <c r="D143" s="26" t="s">
        <v>26</v>
      </c>
      <c r="E143" s="26" t="s">
        <v>224</v>
      </c>
      <c r="F143" s="26" t="s">
        <v>3923</v>
      </c>
      <c r="G143" s="26" t="s">
        <v>225</v>
      </c>
      <c r="H143" s="26"/>
      <c r="I143" s="26"/>
      <c r="J143" s="26"/>
      <c r="K143" s="26"/>
      <c r="L143" s="26"/>
      <c r="M143" s="28" t="s">
        <v>29</v>
      </c>
      <c r="N143" s="28"/>
      <c r="O143" s="28"/>
      <c r="P143" s="28"/>
      <c r="Q143" s="28" t="s">
        <v>226</v>
      </c>
      <c r="R143" s="78">
        <v>45713</v>
      </c>
      <c r="S143" s="28" t="s">
        <v>85</v>
      </c>
      <c r="T143" s="26" t="s">
        <v>3922</v>
      </c>
      <c r="U143" s="26" t="s">
        <v>3922</v>
      </c>
    </row>
    <row r="144" spans="1:21" ht="30" hidden="1" x14ac:dyDescent="0.25">
      <c r="A144" s="26"/>
      <c r="B144" s="26" t="s">
        <v>109</v>
      </c>
      <c r="C144" s="26" t="s">
        <v>3922</v>
      </c>
      <c r="D144" s="26" t="s">
        <v>26</v>
      </c>
      <c r="E144" s="26" t="s">
        <v>239</v>
      </c>
      <c r="F144" s="26" t="s">
        <v>3927</v>
      </c>
      <c r="G144" s="26" t="s">
        <v>240</v>
      </c>
      <c r="H144" s="26"/>
      <c r="I144" s="26"/>
      <c r="J144" s="26"/>
      <c r="K144" s="26"/>
      <c r="L144" s="26"/>
      <c r="M144" s="28" t="s">
        <v>29</v>
      </c>
      <c r="N144" s="28"/>
      <c r="O144" s="28"/>
      <c r="P144" s="28"/>
      <c r="Q144" s="28" t="s">
        <v>241</v>
      </c>
      <c r="R144" s="78">
        <v>45708</v>
      </c>
      <c r="S144" s="28" t="s">
        <v>242</v>
      </c>
      <c r="T144" s="26" t="s">
        <v>3922</v>
      </c>
      <c r="U144" s="26" t="s">
        <v>3922</v>
      </c>
    </row>
    <row r="145" spans="1:21" ht="30" hidden="1" x14ac:dyDescent="0.25">
      <c r="A145" s="26"/>
      <c r="B145" s="26" t="s">
        <v>109</v>
      </c>
      <c r="C145" s="26" t="s">
        <v>3922</v>
      </c>
      <c r="D145" s="26" t="s">
        <v>26</v>
      </c>
      <c r="E145" s="26" t="s">
        <v>243</v>
      </c>
      <c r="F145" s="26" t="s">
        <v>3925</v>
      </c>
      <c r="G145" s="26" t="s">
        <v>244</v>
      </c>
      <c r="H145" s="26"/>
      <c r="I145" s="26"/>
      <c r="J145" s="26"/>
      <c r="K145" s="26"/>
      <c r="L145" s="26"/>
      <c r="M145" s="28" t="s">
        <v>29</v>
      </c>
      <c r="N145" s="28"/>
      <c r="O145" s="28"/>
      <c r="P145" s="28"/>
      <c r="Q145" s="28" t="s">
        <v>245</v>
      </c>
      <c r="R145" s="78">
        <v>45708</v>
      </c>
      <c r="S145" s="28" t="s">
        <v>76</v>
      </c>
      <c r="T145" s="26" t="s">
        <v>3922</v>
      </c>
      <c r="U145" s="26" t="s">
        <v>3922</v>
      </c>
    </row>
    <row r="146" spans="1:21" ht="30" hidden="1" x14ac:dyDescent="0.25">
      <c r="A146" s="26"/>
      <c r="B146" s="26" t="s">
        <v>109</v>
      </c>
      <c r="C146" s="26" t="s">
        <v>3922</v>
      </c>
      <c r="D146" s="26" t="s">
        <v>26</v>
      </c>
      <c r="E146" s="26" t="s">
        <v>246</v>
      </c>
      <c r="F146" s="26" t="s">
        <v>3925</v>
      </c>
      <c r="G146" s="26" t="s">
        <v>247</v>
      </c>
      <c r="H146" s="26"/>
      <c r="I146" s="26"/>
      <c r="J146" s="26"/>
      <c r="K146" s="26"/>
      <c r="L146" s="26"/>
      <c r="M146" s="28" t="s">
        <v>29</v>
      </c>
      <c r="N146" s="28"/>
      <c r="O146" s="28"/>
      <c r="P146" s="28"/>
      <c r="Q146" s="28" t="s">
        <v>248</v>
      </c>
      <c r="R146" s="78">
        <v>45708</v>
      </c>
      <c r="S146" s="28" t="s">
        <v>85</v>
      </c>
      <c r="T146" s="26" t="s">
        <v>3922</v>
      </c>
      <c r="U146" s="26" t="s">
        <v>3922</v>
      </c>
    </row>
    <row r="147" spans="1:21" ht="30" hidden="1" x14ac:dyDescent="0.25">
      <c r="A147" s="26"/>
      <c r="B147" s="26" t="s">
        <v>109</v>
      </c>
      <c r="C147" s="26" t="s">
        <v>3922</v>
      </c>
      <c r="D147" s="26" t="s">
        <v>26</v>
      </c>
      <c r="E147" s="26" t="s">
        <v>236</v>
      </c>
      <c r="F147" s="26" t="s">
        <v>3926</v>
      </c>
      <c r="G147" s="26" t="s">
        <v>237</v>
      </c>
      <c r="H147" s="26"/>
      <c r="I147" s="26"/>
      <c r="J147" s="26"/>
      <c r="K147" s="26"/>
      <c r="L147" s="26"/>
      <c r="M147" s="28" t="s">
        <v>29</v>
      </c>
      <c r="N147" s="28"/>
      <c r="O147" s="28" t="s">
        <v>109</v>
      </c>
      <c r="P147" s="28"/>
      <c r="Q147" s="28" t="s">
        <v>238</v>
      </c>
      <c r="R147" s="78">
        <v>45712</v>
      </c>
      <c r="S147" s="28" t="s">
        <v>85</v>
      </c>
      <c r="T147" s="26" t="s">
        <v>3922</v>
      </c>
      <c r="U147" s="26" t="s">
        <v>3922</v>
      </c>
    </row>
    <row r="148" spans="1:21" ht="30" hidden="1" x14ac:dyDescent="0.25">
      <c r="A148" s="26"/>
      <c r="B148" s="26" t="s">
        <v>109</v>
      </c>
      <c r="C148" s="26" t="s">
        <v>3922</v>
      </c>
      <c r="D148" s="26" t="s">
        <v>26</v>
      </c>
      <c r="E148" s="26" t="s">
        <v>249</v>
      </c>
      <c r="F148" s="26" t="s">
        <v>3926</v>
      </c>
      <c r="G148" s="26" t="s">
        <v>250</v>
      </c>
      <c r="H148" s="26"/>
      <c r="I148" s="26"/>
      <c r="J148" s="26"/>
      <c r="K148" s="26"/>
      <c r="L148" s="26"/>
      <c r="M148" s="28" t="s">
        <v>29</v>
      </c>
      <c r="N148" s="28"/>
      <c r="O148" s="28"/>
      <c r="P148" s="28"/>
      <c r="Q148" s="28" t="s">
        <v>251</v>
      </c>
      <c r="R148" s="78">
        <v>45706</v>
      </c>
      <c r="S148" s="28" t="s">
        <v>76</v>
      </c>
      <c r="T148" s="26" t="s">
        <v>3922</v>
      </c>
      <c r="U148" s="26" t="s">
        <v>3922</v>
      </c>
    </row>
    <row r="149" spans="1:21" ht="30" hidden="1" x14ac:dyDescent="0.25">
      <c r="A149" s="26"/>
      <c r="B149" s="26" t="s">
        <v>109</v>
      </c>
      <c r="C149" s="26" t="s">
        <v>3922</v>
      </c>
      <c r="D149" s="26" t="s">
        <v>26</v>
      </c>
      <c r="E149" s="26" t="s">
        <v>252</v>
      </c>
      <c r="F149" s="26" t="s">
        <v>3926</v>
      </c>
      <c r="G149" s="26" t="s">
        <v>253</v>
      </c>
      <c r="H149" s="26"/>
      <c r="I149" s="26"/>
      <c r="J149" s="26"/>
      <c r="K149" s="26"/>
      <c r="L149" s="26"/>
      <c r="M149" s="28" t="s">
        <v>29</v>
      </c>
      <c r="N149" s="28"/>
      <c r="O149" s="28"/>
      <c r="P149" s="28"/>
      <c r="Q149" s="28" t="s">
        <v>254</v>
      </c>
      <c r="R149" s="78">
        <v>45706</v>
      </c>
      <c r="S149" s="28" t="s">
        <v>76</v>
      </c>
      <c r="T149" s="26" t="s">
        <v>3922</v>
      </c>
      <c r="U149" s="26" t="s">
        <v>3922</v>
      </c>
    </row>
    <row r="150" spans="1:21" ht="30" hidden="1" x14ac:dyDescent="0.25">
      <c r="A150" s="26"/>
      <c r="B150" s="26" t="s">
        <v>109</v>
      </c>
      <c r="C150" s="26" t="s">
        <v>3922</v>
      </c>
      <c r="D150" s="26" t="s">
        <v>26</v>
      </c>
      <c r="E150" s="26" t="s">
        <v>259</v>
      </c>
      <c r="F150" s="26" t="s">
        <v>3923</v>
      </c>
      <c r="G150" s="26" t="s">
        <v>260</v>
      </c>
      <c r="H150" s="26"/>
      <c r="I150" s="26"/>
      <c r="J150" s="26"/>
      <c r="K150" s="26"/>
      <c r="L150" s="26"/>
      <c r="M150" s="28" t="s">
        <v>29</v>
      </c>
      <c r="N150" s="28"/>
      <c r="O150" s="28"/>
      <c r="P150" s="28"/>
      <c r="Q150" s="28" t="s">
        <v>261</v>
      </c>
      <c r="R150" s="78">
        <v>45705</v>
      </c>
      <c r="S150" s="28" t="s">
        <v>262</v>
      </c>
      <c r="T150" s="26" t="s">
        <v>3922</v>
      </c>
      <c r="U150" s="26" t="s">
        <v>3922</v>
      </c>
    </row>
    <row r="151" spans="1:21" ht="30" hidden="1" x14ac:dyDescent="0.25">
      <c r="A151" s="26"/>
      <c r="B151" s="26" t="s">
        <v>109</v>
      </c>
      <c r="C151" s="26" t="s">
        <v>3922</v>
      </c>
      <c r="D151" s="26" t="s">
        <v>26</v>
      </c>
      <c r="E151" s="26" t="s">
        <v>273</v>
      </c>
      <c r="F151" s="26" t="s">
        <v>3923</v>
      </c>
      <c r="G151" s="26" t="s">
        <v>274</v>
      </c>
      <c r="H151" s="26"/>
      <c r="I151" s="26"/>
      <c r="J151" s="26"/>
      <c r="K151" s="26"/>
      <c r="L151" s="26"/>
      <c r="M151" s="28" t="s">
        <v>29</v>
      </c>
      <c r="N151" s="28"/>
      <c r="O151" s="28"/>
      <c r="P151" s="28"/>
      <c r="Q151" s="28"/>
      <c r="R151" s="78"/>
      <c r="S151" s="28"/>
      <c r="T151" s="26" t="s">
        <v>3922</v>
      </c>
      <c r="U151" s="26" t="s">
        <v>3922</v>
      </c>
    </row>
    <row r="152" spans="1:21" ht="30" hidden="1" x14ac:dyDescent="0.25">
      <c r="A152" s="26"/>
      <c r="B152" s="26" t="s">
        <v>109</v>
      </c>
      <c r="C152" s="26" t="s">
        <v>3922</v>
      </c>
      <c r="D152" s="26" t="s">
        <v>26</v>
      </c>
      <c r="E152" s="26" t="s">
        <v>269</v>
      </c>
      <c r="F152" s="26" t="s">
        <v>93</v>
      </c>
      <c r="G152" s="26" t="s">
        <v>270</v>
      </c>
      <c r="H152" s="26"/>
      <c r="I152" s="26"/>
      <c r="J152" s="26"/>
      <c r="K152" s="26"/>
      <c r="L152" s="26"/>
      <c r="M152" s="28" t="s">
        <v>29</v>
      </c>
      <c r="N152" s="28"/>
      <c r="O152" s="28"/>
      <c r="P152" s="28"/>
      <c r="Q152" s="28" t="s">
        <v>268</v>
      </c>
      <c r="R152" s="78"/>
      <c r="S152" s="28"/>
      <c r="T152" s="26" t="s">
        <v>3922</v>
      </c>
      <c r="U152" s="26" t="s">
        <v>3922</v>
      </c>
    </row>
    <row r="153" spans="1:21" ht="30" hidden="1" x14ac:dyDescent="0.25">
      <c r="A153" s="26"/>
      <c r="B153" s="26" t="s">
        <v>109</v>
      </c>
      <c r="C153" s="26" t="s">
        <v>3922</v>
      </c>
      <c r="D153" s="26" t="s">
        <v>26</v>
      </c>
      <c r="E153" s="26" t="s">
        <v>219</v>
      </c>
      <c r="F153" s="26" t="s">
        <v>3923</v>
      </c>
      <c r="G153" s="26" t="s">
        <v>220</v>
      </c>
      <c r="H153" s="26"/>
      <c r="I153" s="26"/>
      <c r="J153" s="26"/>
      <c r="K153" s="26"/>
      <c r="L153" s="26"/>
      <c r="M153" s="28" t="s">
        <v>29</v>
      </c>
      <c r="N153" s="28" t="s">
        <v>109</v>
      </c>
      <c r="O153" s="28"/>
      <c r="P153" s="28"/>
      <c r="Q153" s="28" t="s">
        <v>162</v>
      </c>
      <c r="R153" s="78">
        <v>45715</v>
      </c>
      <c r="S153" s="28" t="s">
        <v>68</v>
      </c>
      <c r="T153" s="26" t="s">
        <v>3922</v>
      </c>
      <c r="U153" s="26" t="s">
        <v>3922</v>
      </c>
    </row>
    <row r="154" spans="1:21" ht="30" hidden="1" x14ac:dyDescent="0.25">
      <c r="A154" s="26"/>
      <c r="B154" s="26" t="s">
        <v>109</v>
      </c>
      <c r="C154" s="26" t="s">
        <v>3922</v>
      </c>
      <c r="D154" s="26" t="s">
        <v>26</v>
      </c>
      <c r="E154" s="26" t="s">
        <v>255</v>
      </c>
      <c r="F154" s="26" t="s">
        <v>3923</v>
      </c>
      <c r="G154" s="26" t="s">
        <v>256</v>
      </c>
      <c r="H154" s="26"/>
      <c r="I154" s="26"/>
      <c r="J154" s="26"/>
      <c r="K154" s="26"/>
      <c r="L154" s="26"/>
      <c r="M154" s="28" t="s">
        <v>29</v>
      </c>
      <c r="N154" s="28" t="s">
        <v>109</v>
      </c>
      <c r="O154" s="28"/>
      <c r="P154" s="28"/>
      <c r="Q154" s="28" t="s">
        <v>162</v>
      </c>
      <c r="R154" s="78"/>
      <c r="S154" s="28" t="s">
        <v>68</v>
      </c>
      <c r="T154" s="26" t="s">
        <v>3922</v>
      </c>
      <c r="U154" s="26" t="s">
        <v>3922</v>
      </c>
    </row>
    <row r="155" spans="1:21" ht="30" hidden="1" x14ac:dyDescent="0.25">
      <c r="A155" s="26"/>
      <c r="B155" s="26" t="s">
        <v>109</v>
      </c>
      <c r="C155" s="26" t="s">
        <v>3922</v>
      </c>
      <c r="D155" s="26" t="s">
        <v>26</v>
      </c>
      <c r="E155" s="26" t="s">
        <v>271</v>
      </c>
      <c r="F155" s="26" t="s">
        <v>3923</v>
      </c>
      <c r="G155" s="26" t="s">
        <v>272</v>
      </c>
      <c r="H155" s="26"/>
      <c r="I155" s="26"/>
      <c r="J155" s="26"/>
      <c r="K155" s="26"/>
      <c r="L155" s="26"/>
      <c r="M155" s="28" t="s">
        <v>29</v>
      </c>
      <c r="N155" s="28"/>
      <c r="O155" s="28"/>
      <c r="P155" s="28"/>
      <c r="Q155" s="28" t="s">
        <v>268</v>
      </c>
      <c r="R155" s="78"/>
      <c r="S155" s="28"/>
      <c r="T155" s="26" t="s">
        <v>3922</v>
      </c>
      <c r="U155" s="26" t="s">
        <v>3922</v>
      </c>
    </row>
    <row r="156" spans="1:21" ht="60" hidden="1" x14ac:dyDescent="0.25">
      <c r="A156" s="26"/>
      <c r="B156" s="26" t="s">
        <v>109</v>
      </c>
      <c r="C156" s="26" t="s">
        <v>3922</v>
      </c>
      <c r="D156" s="26" t="s">
        <v>26</v>
      </c>
      <c r="E156" s="26" t="s">
        <v>275</v>
      </c>
      <c r="F156" s="26" t="s">
        <v>3927</v>
      </c>
      <c r="G156" s="26" t="s">
        <v>276</v>
      </c>
      <c r="H156" s="26"/>
      <c r="I156" s="26"/>
      <c r="J156" s="26"/>
      <c r="K156" s="26"/>
      <c r="L156" s="26"/>
      <c r="M156" s="28" t="s">
        <v>29</v>
      </c>
      <c r="N156" s="28"/>
      <c r="O156" s="28"/>
      <c r="P156" s="28"/>
      <c r="Q156" s="28" t="s">
        <v>277</v>
      </c>
      <c r="R156" s="78">
        <v>45701</v>
      </c>
      <c r="S156" s="28" t="s">
        <v>56</v>
      </c>
      <c r="T156" s="26" t="s">
        <v>3922</v>
      </c>
      <c r="U156" s="26" t="s">
        <v>3922</v>
      </c>
    </row>
    <row r="157" spans="1:21" hidden="1" x14ac:dyDescent="0.25">
      <c r="A157" s="26"/>
      <c r="B157" s="26" t="s">
        <v>109</v>
      </c>
      <c r="C157" s="26" t="s">
        <v>3922</v>
      </c>
      <c r="D157" s="26" t="s">
        <v>26</v>
      </c>
      <c r="E157" s="26" t="s">
        <v>257</v>
      </c>
      <c r="F157" s="26" t="s">
        <v>3923</v>
      </c>
      <c r="G157" s="26" t="s">
        <v>258</v>
      </c>
      <c r="H157" s="26"/>
      <c r="I157" s="26"/>
      <c r="J157" s="26"/>
      <c r="K157" s="26"/>
      <c r="L157" s="26"/>
      <c r="M157" s="28" t="s">
        <v>29</v>
      </c>
      <c r="N157" s="28"/>
      <c r="O157" s="28"/>
      <c r="P157" s="28"/>
      <c r="Q157" s="28"/>
      <c r="R157" s="78"/>
      <c r="S157" s="28" t="s">
        <v>68</v>
      </c>
      <c r="T157" s="26" t="s">
        <v>3922</v>
      </c>
      <c r="U157" s="26" t="s">
        <v>3922</v>
      </c>
    </row>
    <row r="158" spans="1:21" ht="30" hidden="1" x14ac:dyDescent="0.25">
      <c r="A158" s="26"/>
      <c r="B158" s="26" t="s">
        <v>109</v>
      </c>
      <c r="C158" s="26" t="s">
        <v>3922</v>
      </c>
      <c r="D158" s="26" t="s">
        <v>26</v>
      </c>
      <c r="E158" s="26" t="s">
        <v>282</v>
      </c>
      <c r="F158" s="26" t="s">
        <v>93</v>
      </c>
      <c r="G158" s="26" t="s">
        <v>283</v>
      </c>
      <c r="H158" s="26"/>
      <c r="I158" s="26"/>
      <c r="J158" s="26"/>
      <c r="K158" s="26"/>
      <c r="L158" s="26"/>
      <c r="M158" s="28" t="s">
        <v>29</v>
      </c>
      <c r="N158" s="28"/>
      <c r="O158" s="28"/>
      <c r="P158" s="28"/>
      <c r="Q158" s="28"/>
      <c r="R158" s="78"/>
      <c r="S158" s="28"/>
      <c r="T158" s="26" t="s">
        <v>3922</v>
      </c>
      <c r="U158" s="26" t="s">
        <v>3922</v>
      </c>
    </row>
    <row r="159" spans="1:21" ht="30" hidden="1" x14ac:dyDescent="0.25">
      <c r="A159" s="26"/>
      <c r="B159" s="26" t="s">
        <v>109</v>
      </c>
      <c r="C159" s="26" t="s">
        <v>3922</v>
      </c>
      <c r="D159" s="26" t="s">
        <v>26</v>
      </c>
      <c r="E159" s="26" t="s">
        <v>284</v>
      </c>
      <c r="F159" s="26" t="s">
        <v>93</v>
      </c>
      <c r="G159" s="26" t="s">
        <v>285</v>
      </c>
      <c r="H159" s="26"/>
      <c r="I159" s="26"/>
      <c r="J159" s="26"/>
      <c r="K159" s="26"/>
      <c r="L159" s="26"/>
      <c r="M159" s="28" t="s">
        <v>29</v>
      </c>
      <c r="N159" s="28"/>
      <c r="O159" s="28"/>
      <c r="P159" s="28"/>
      <c r="Q159" s="28"/>
      <c r="R159" s="78"/>
      <c r="S159" s="28"/>
      <c r="T159" s="26" t="s">
        <v>3922</v>
      </c>
      <c r="U159" s="26" t="s">
        <v>3922</v>
      </c>
    </row>
    <row r="160" spans="1:21" ht="30" hidden="1" x14ac:dyDescent="0.25">
      <c r="A160" s="26"/>
      <c r="B160" s="26" t="s">
        <v>109</v>
      </c>
      <c r="C160" s="26" t="s">
        <v>3922</v>
      </c>
      <c r="D160" s="26" t="s">
        <v>26</v>
      </c>
      <c r="E160" s="26" t="s">
        <v>266</v>
      </c>
      <c r="F160" s="26" t="s">
        <v>3923</v>
      </c>
      <c r="G160" s="26" t="s">
        <v>267</v>
      </c>
      <c r="H160" s="26"/>
      <c r="I160" s="26"/>
      <c r="J160" s="26"/>
      <c r="K160" s="26"/>
      <c r="L160" s="26"/>
      <c r="M160" s="28" t="s">
        <v>29</v>
      </c>
      <c r="N160" s="28"/>
      <c r="O160" s="28"/>
      <c r="P160" s="28"/>
      <c r="Q160" s="28" t="s">
        <v>268</v>
      </c>
      <c r="R160" s="78"/>
      <c r="S160" s="28"/>
      <c r="T160" s="26" t="s">
        <v>3922</v>
      </c>
      <c r="U160" s="26" t="s">
        <v>3922</v>
      </c>
    </row>
    <row r="161" spans="1:21" ht="30" hidden="1" x14ac:dyDescent="0.25">
      <c r="A161" s="26"/>
      <c r="B161" s="26" t="s">
        <v>109</v>
      </c>
      <c r="C161" s="26" t="s">
        <v>3922</v>
      </c>
      <c r="D161" s="26" t="s">
        <v>26</v>
      </c>
      <c r="E161" s="26" t="s">
        <v>286</v>
      </c>
      <c r="F161" s="26" t="s">
        <v>3925</v>
      </c>
      <c r="G161" s="26" t="s">
        <v>287</v>
      </c>
      <c r="H161" s="26"/>
      <c r="I161" s="26"/>
      <c r="J161" s="26"/>
      <c r="K161" s="26"/>
      <c r="L161" s="26"/>
      <c r="M161" s="28" t="s">
        <v>29</v>
      </c>
      <c r="N161" s="28"/>
      <c r="O161" s="28"/>
      <c r="P161" s="28"/>
      <c r="Q161" s="28" t="s">
        <v>288</v>
      </c>
      <c r="R161" s="78">
        <v>45694</v>
      </c>
      <c r="S161" s="28" t="s">
        <v>76</v>
      </c>
      <c r="T161" s="26" t="s">
        <v>3922</v>
      </c>
      <c r="U161" s="26" t="s">
        <v>3922</v>
      </c>
    </row>
    <row r="162" spans="1:21" ht="30" hidden="1" x14ac:dyDescent="0.25">
      <c r="A162" s="26"/>
      <c r="B162" s="26" t="s">
        <v>109</v>
      </c>
      <c r="C162" s="26" t="s">
        <v>3922</v>
      </c>
      <c r="D162" s="26" t="s">
        <v>26</v>
      </c>
      <c r="E162" s="26" t="s">
        <v>299</v>
      </c>
      <c r="F162" s="26" t="s">
        <v>3924</v>
      </c>
      <c r="G162" s="26" t="s">
        <v>300</v>
      </c>
      <c r="H162" s="26"/>
      <c r="I162" s="26"/>
      <c r="J162" s="26"/>
      <c r="K162" s="26"/>
      <c r="L162" s="26"/>
      <c r="M162" s="28" t="s">
        <v>29</v>
      </c>
      <c r="N162" s="28"/>
      <c r="O162" s="28"/>
      <c r="P162" s="28"/>
      <c r="Q162" s="28" t="s">
        <v>301</v>
      </c>
      <c r="R162" s="78">
        <v>45692</v>
      </c>
      <c r="S162" s="28" t="s">
        <v>295</v>
      </c>
      <c r="T162" s="26" t="s">
        <v>3922</v>
      </c>
      <c r="U162" s="26" t="s">
        <v>3922</v>
      </c>
    </row>
    <row r="163" spans="1:21" ht="30" hidden="1" x14ac:dyDescent="0.25">
      <c r="A163" s="26"/>
      <c r="B163" s="26" t="s">
        <v>109</v>
      </c>
      <c r="C163" s="26" t="s">
        <v>3922</v>
      </c>
      <c r="D163" s="26" t="s">
        <v>26</v>
      </c>
      <c r="E163" s="26" t="s">
        <v>289</v>
      </c>
      <c r="F163" s="26" t="s">
        <v>3927</v>
      </c>
      <c r="G163" s="26" t="s">
        <v>290</v>
      </c>
      <c r="H163" s="26"/>
      <c r="I163" s="26"/>
      <c r="J163" s="26"/>
      <c r="K163" s="26"/>
      <c r="L163" s="26"/>
      <c r="M163" s="28" t="s">
        <v>29</v>
      </c>
      <c r="N163" s="28"/>
      <c r="O163" s="28"/>
      <c r="P163" s="28"/>
      <c r="Q163" s="28" t="s">
        <v>291</v>
      </c>
      <c r="R163" s="78">
        <v>45691</v>
      </c>
      <c r="S163" s="28" t="s">
        <v>64</v>
      </c>
      <c r="T163" s="26" t="s">
        <v>3922</v>
      </c>
      <c r="U163" s="26" t="s">
        <v>3922</v>
      </c>
    </row>
    <row r="164" spans="1:21" ht="30" hidden="1" x14ac:dyDescent="0.25">
      <c r="A164" s="26"/>
      <c r="B164" s="26" t="s">
        <v>109</v>
      </c>
      <c r="C164" s="26" t="s">
        <v>3922</v>
      </c>
      <c r="D164" s="26" t="s">
        <v>26</v>
      </c>
      <c r="E164" s="26" t="s">
        <v>302</v>
      </c>
      <c r="F164" s="26" t="s">
        <v>3927</v>
      </c>
      <c r="G164" s="26" t="s">
        <v>303</v>
      </c>
      <c r="H164" s="26"/>
      <c r="I164" s="26"/>
      <c r="J164" s="26"/>
      <c r="K164" s="26"/>
      <c r="L164" s="26"/>
      <c r="M164" s="28" t="s">
        <v>29</v>
      </c>
      <c r="N164" s="28"/>
      <c r="O164" s="28"/>
      <c r="P164" s="28"/>
      <c r="Q164" s="28" t="s">
        <v>304</v>
      </c>
      <c r="R164" s="78">
        <v>45686</v>
      </c>
      <c r="S164" s="28" t="s">
        <v>64</v>
      </c>
      <c r="T164" s="26" t="s">
        <v>3922</v>
      </c>
      <c r="U164" s="26" t="s">
        <v>3922</v>
      </c>
    </row>
    <row r="165" spans="1:21" ht="45" hidden="1" x14ac:dyDescent="0.25">
      <c r="A165" s="26"/>
      <c r="B165" s="26" t="s">
        <v>109</v>
      </c>
      <c r="C165" s="26" t="s">
        <v>3922</v>
      </c>
      <c r="D165" s="26" t="s">
        <v>26</v>
      </c>
      <c r="E165" s="26" t="s">
        <v>292</v>
      </c>
      <c r="F165" s="26" t="s">
        <v>3925</v>
      </c>
      <c r="G165" s="26" t="s">
        <v>293</v>
      </c>
      <c r="H165" s="26"/>
      <c r="I165" s="26"/>
      <c r="J165" s="26"/>
      <c r="K165" s="26"/>
      <c r="L165" s="26"/>
      <c r="M165" s="28" t="s">
        <v>29</v>
      </c>
      <c r="N165" s="28"/>
      <c r="O165" s="28"/>
      <c r="P165" s="28"/>
      <c r="Q165" s="28" t="s">
        <v>294</v>
      </c>
      <c r="R165" s="78">
        <v>45692</v>
      </c>
      <c r="S165" s="28" t="s">
        <v>295</v>
      </c>
      <c r="T165" s="26" t="s">
        <v>3922</v>
      </c>
      <c r="U165" s="26" t="s">
        <v>3922</v>
      </c>
    </row>
    <row r="166" spans="1:21" ht="45" hidden="1" x14ac:dyDescent="0.25">
      <c r="A166" s="26"/>
      <c r="B166" s="26" t="s">
        <v>109</v>
      </c>
      <c r="C166" s="26" t="s">
        <v>3922</v>
      </c>
      <c r="D166" s="26" t="s">
        <v>26</v>
      </c>
      <c r="E166" s="26" t="s">
        <v>296</v>
      </c>
      <c r="F166" s="26" t="s">
        <v>3925</v>
      </c>
      <c r="G166" s="26" t="s">
        <v>297</v>
      </c>
      <c r="H166" s="26"/>
      <c r="I166" s="26"/>
      <c r="J166" s="26"/>
      <c r="K166" s="26"/>
      <c r="L166" s="26"/>
      <c r="M166" s="28" t="s">
        <v>29</v>
      </c>
      <c r="N166" s="28"/>
      <c r="O166" s="28"/>
      <c r="P166" s="28"/>
      <c r="Q166" s="28" t="s">
        <v>298</v>
      </c>
      <c r="R166" s="78">
        <v>45692</v>
      </c>
      <c r="S166" s="28" t="s">
        <v>295</v>
      </c>
      <c r="T166" s="26" t="s">
        <v>3922</v>
      </c>
      <c r="U166" s="26" t="s">
        <v>3922</v>
      </c>
    </row>
    <row r="167" spans="1:21" ht="75" hidden="1" x14ac:dyDescent="0.25">
      <c r="A167" s="26"/>
      <c r="B167" s="26" t="s">
        <v>109</v>
      </c>
      <c r="C167" s="26" t="s">
        <v>3922</v>
      </c>
      <c r="D167" s="26" t="s">
        <v>26</v>
      </c>
      <c r="E167" s="26" t="s">
        <v>305</v>
      </c>
      <c r="F167" s="26" t="s">
        <v>3925</v>
      </c>
      <c r="G167" s="26" t="s">
        <v>306</v>
      </c>
      <c r="H167" s="26"/>
      <c r="I167" s="26"/>
      <c r="J167" s="26"/>
      <c r="K167" s="26"/>
      <c r="L167" s="26"/>
      <c r="M167" s="28" t="s">
        <v>29</v>
      </c>
      <c r="N167" s="28"/>
      <c r="O167" s="28"/>
      <c r="P167" s="28"/>
      <c r="Q167" s="28" t="s">
        <v>307</v>
      </c>
      <c r="R167" s="78">
        <v>45693</v>
      </c>
      <c r="S167" s="28" t="s">
        <v>64</v>
      </c>
      <c r="T167" s="26" t="s">
        <v>3922</v>
      </c>
      <c r="U167" s="26" t="s">
        <v>3922</v>
      </c>
    </row>
    <row r="168" spans="1:21" ht="30" hidden="1" x14ac:dyDescent="0.25">
      <c r="A168" s="26"/>
      <c r="B168" s="26" t="s">
        <v>109</v>
      </c>
      <c r="C168" s="26" t="s">
        <v>3922</v>
      </c>
      <c r="D168" s="26" t="s">
        <v>26</v>
      </c>
      <c r="E168" s="26" t="s">
        <v>308</v>
      </c>
      <c r="F168" s="26" t="s">
        <v>3925</v>
      </c>
      <c r="G168" s="26" t="s">
        <v>309</v>
      </c>
      <c r="H168" s="26"/>
      <c r="I168" s="26"/>
      <c r="J168" s="26"/>
      <c r="K168" s="26"/>
      <c r="L168" s="26"/>
      <c r="M168" s="28" t="s">
        <v>29</v>
      </c>
      <c r="N168" s="28"/>
      <c r="O168" s="28"/>
      <c r="P168" s="28"/>
      <c r="Q168" s="28" t="s">
        <v>261</v>
      </c>
      <c r="R168" s="78">
        <v>45687</v>
      </c>
      <c r="S168" s="28" t="s">
        <v>76</v>
      </c>
      <c r="T168" s="26" t="s">
        <v>3922</v>
      </c>
      <c r="U168" s="26" t="s">
        <v>3922</v>
      </c>
    </row>
    <row r="169" spans="1:21" hidden="1" x14ac:dyDescent="0.25">
      <c r="A169" s="26"/>
      <c r="B169" s="26" t="s">
        <v>109</v>
      </c>
      <c r="C169" s="26" t="s">
        <v>3922</v>
      </c>
      <c r="D169" s="26" t="s">
        <v>26</v>
      </c>
      <c r="E169" s="26" t="s">
        <v>316</v>
      </c>
      <c r="F169" s="26" t="s">
        <v>3923</v>
      </c>
      <c r="G169" s="26" t="s">
        <v>317</v>
      </c>
      <c r="H169" s="26"/>
      <c r="I169" s="26"/>
      <c r="J169" s="26"/>
      <c r="K169" s="26"/>
      <c r="L169" s="26"/>
      <c r="M169" s="28" t="s">
        <v>29</v>
      </c>
      <c r="N169" s="28"/>
      <c r="O169" s="28"/>
      <c r="P169" s="28"/>
      <c r="Q169" s="28" t="s">
        <v>318</v>
      </c>
      <c r="R169" s="78">
        <v>45686</v>
      </c>
      <c r="S169" s="28" t="s">
        <v>184</v>
      </c>
      <c r="T169" s="26" t="s">
        <v>3922</v>
      </c>
      <c r="U169" s="26" t="s">
        <v>3922</v>
      </c>
    </row>
    <row r="170" spans="1:21" ht="45" hidden="1" x14ac:dyDescent="0.25">
      <c r="A170" s="26"/>
      <c r="B170" s="26" t="s">
        <v>109</v>
      </c>
      <c r="C170" s="26" t="s">
        <v>3922</v>
      </c>
      <c r="D170" s="26" t="s">
        <v>26</v>
      </c>
      <c r="E170" s="26" t="s">
        <v>310</v>
      </c>
      <c r="F170" s="26" t="s">
        <v>3927</v>
      </c>
      <c r="G170" s="26" t="s">
        <v>311</v>
      </c>
      <c r="H170" s="26"/>
      <c r="I170" s="26"/>
      <c r="J170" s="26"/>
      <c r="K170" s="26"/>
      <c r="L170" s="26"/>
      <c r="M170" s="28" t="s">
        <v>29</v>
      </c>
      <c r="N170" s="28"/>
      <c r="O170" s="28"/>
      <c r="P170" s="28"/>
      <c r="Q170" s="28" t="s">
        <v>312</v>
      </c>
      <c r="R170" s="78">
        <v>45687</v>
      </c>
      <c r="S170" s="28" t="s">
        <v>64</v>
      </c>
      <c r="T170" s="26" t="s">
        <v>3922</v>
      </c>
      <c r="U170" s="26" t="s">
        <v>3922</v>
      </c>
    </row>
    <row r="171" spans="1:21" ht="30" hidden="1" x14ac:dyDescent="0.25">
      <c r="A171" s="26"/>
      <c r="B171" s="26" t="s">
        <v>109</v>
      </c>
      <c r="C171" s="26" t="s">
        <v>3922</v>
      </c>
      <c r="D171" s="26" t="s">
        <v>26</v>
      </c>
      <c r="E171" s="26" t="s">
        <v>313</v>
      </c>
      <c r="F171" s="26" t="s">
        <v>3924</v>
      </c>
      <c r="G171" s="26" t="s">
        <v>314</v>
      </c>
      <c r="H171" s="26"/>
      <c r="I171" s="26"/>
      <c r="J171" s="26"/>
      <c r="K171" s="26"/>
      <c r="L171" s="26"/>
      <c r="M171" s="28" t="s">
        <v>29</v>
      </c>
      <c r="N171" s="28"/>
      <c r="O171" s="28"/>
      <c r="P171" s="28"/>
      <c r="Q171" s="28" t="s">
        <v>315</v>
      </c>
      <c r="R171" s="78">
        <v>45687</v>
      </c>
      <c r="S171" s="28" t="s">
        <v>64</v>
      </c>
      <c r="T171" s="26" t="s">
        <v>3922</v>
      </c>
      <c r="U171" s="26" t="s">
        <v>3922</v>
      </c>
    </row>
    <row r="172" spans="1:21" hidden="1" x14ac:dyDescent="0.25">
      <c r="A172" s="26"/>
      <c r="B172" s="26" t="s">
        <v>109</v>
      </c>
      <c r="C172" s="26" t="s">
        <v>3922</v>
      </c>
      <c r="D172" s="26" t="s">
        <v>26</v>
      </c>
      <c r="E172" s="26" t="s">
        <v>325</v>
      </c>
      <c r="F172" s="26" t="s">
        <v>3923</v>
      </c>
      <c r="G172" s="26" t="s">
        <v>326</v>
      </c>
      <c r="H172" s="26"/>
      <c r="I172" s="26"/>
      <c r="J172" s="26"/>
      <c r="K172" s="26"/>
      <c r="L172" s="26"/>
      <c r="M172" s="28" t="s">
        <v>29</v>
      </c>
      <c r="N172" s="28"/>
      <c r="O172" s="28"/>
      <c r="P172" s="28"/>
      <c r="Q172" s="28" t="s">
        <v>327</v>
      </c>
      <c r="R172" s="78">
        <v>45684</v>
      </c>
      <c r="S172" s="28" t="s">
        <v>68</v>
      </c>
      <c r="T172" s="26" t="s">
        <v>3922</v>
      </c>
      <c r="U172" s="26" t="s">
        <v>3922</v>
      </c>
    </row>
    <row r="173" spans="1:21" ht="30" hidden="1" x14ac:dyDescent="0.25">
      <c r="A173" s="26"/>
      <c r="B173" s="26" t="s">
        <v>109</v>
      </c>
      <c r="C173" s="26" t="s">
        <v>3922</v>
      </c>
      <c r="D173" s="26" t="s">
        <v>26</v>
      </c>
      <c r="E173" s="26" t="s">
        <v>319</v>
      </c>
      <c r="F173" s="26" t="s">
        <v>3923</v>
      </c>
      <c r="G173" s="26" t="s">
        <v>320</v>
      </c>
      <c r="H173" s="26"/>
      <c r="I173" s="26"/>
      <c r="J173" s="26"/>
      <c r="K173" s="26"/>
      <c r="L173" s="26"/>
      <c r="M173" s="28" t="s">
        <v>29</v>
      </c>
      <c r="N173" s="28"/>
      <c r="O173" s="28"/>
      <c r="P173" s="28"/>
      <c r="Q173" s="28" t="s">
        <v>321</v>
      </c>
      <c r="R173" s="78">
        <v>45685</v>
      </c>
      <c r="S173" s="28" t="s">
        <v>35</v>
      </c>
      <c r="T173" s="26" t="s">
        <v>3922</v>
      </c>
      <c r="U173" s="26" t="s">
        <v>3922</v>
      </c>
    </row>
    <row r="174" spans="1:21" hidden="1" x14ac:dyDescent="0.25">
      <c r="A174" s="26"/>
      <c r="B174" s="26" t="s">
        <v>109</v>
      </c>
      <c r="C174" s="26" t="s">
        <v>3922</v>
      </c>
      <c r="D174" s="26" t="s">
        <v>26</v>
      </c>
      <c r="E174" s="26" t="s">
        <v>263</v>
      </c>
      <c r="F174" s="26" t="s">
        <v>3925</v>
      </c>
      <c r="G174" s="26" t="s">
        <v>264</v>
      </c>
      <c r="H174" s="26"/>
      <c r="I174" s="26"/>
      <c r="J174" s="26"/>
      <c r="K174" s="26"/>
      <c r="L174" s="26"/>
      <c r="M174" s="28" t="s">
        <v>29</v>
      </c>
      <c r="N174" s="28"/>
      <c r="O174" s="28"/>
      <c r="P174" s="28"/>
      <c r="Q174" s="28" t="s">
        <v>265</v>
      </c>
      <c r="R174" s="78">
        <v>45705</v>
      </c>
      <c r="S174" s="28" t="s">
        <v>85</v>
      </c>
      <c r="T174" s="26" t="s">
        <v>3922</v>
      </c>
      <c r="U174" s="26" t="s">
        <v>3922</v>
      </c>
    </row>
    <row r="175" spans="1:21" ht="30" hidden="1" x14ac:dyDescent="0.25">
      <c r="A175" s="26"/>
      <c r="B175" s="26" t="s">
        <v>109</v>
      </c>
      <c r="C175" s="26" t="s">
        <v>3922</v>
      </c>
      <c r="D175" s="26" t="s">
        <v>26</v>
      </c>
      <c r="E175" s="26" t="s">
        <v>107</v>
      </c>
      <c r="F175" s="26" t="s">
        <v>93</v>
      </c>
      <c r="G175" s="26" t="s">
        <v>108</v>
      </c>
      <c r="H175" s="26"/>
      <c r="I175" s="26"/>
      <c r="J175" s="26"/>
      <c r="K175" s="26"/>
      <c r="L175" s="26"/>
      <c r="M175" s="28" t="s">
        <v>29</v>
      </c>
      <c r="N175" s="28"/>
      <c r="O175" s="28" t="s">
        <v>109</v>
      </c>
      <c r="P175" s="28"/>
      <c r="Q175" s="28" t="s">
        <v>110</v>
      </c>
      <c r="R175" s="78">
        <v>45680</v>
      </c>
      <c r="S175" s="28" t="s">
        <v>64</v>
      </c>
      <c r="T175" s="26" t="s">
        <v>3922</v>
      </c>
      <c r="U175" s="26" t="s">
        <v>3922</v>
      </c>
    </row>
    <row r="176" spans="1:21" ht="30" hidden="1" x14ac:dyDescent="0.25">
      <c r="A176" s="26"/>
      <c r="B176" s="26" t="s">
        <v>109</v>
      </c>
      <c r="C176" s="26" t="s">
        <v>3922</v>
      </c>
      <c r="D176" s="26" t="s">
        <v>26</v>
      </c>
      <c r="E176" s="26" t="s">
        <v>342</v>
      </c>
      <c r="F176" s="26" t="s">
        <v>3926</v>
      </c>
      <c r="G176" s="26" t="s">
        <v>343</v>
      </c>
      <c r="H176" s="26"/>
      <c r="I176" s="26"/>
      <c r="J176" s="26"/>
      <c r="K176" s="26"/>
      <c r="L176" s="26"/>
      <c r="M176" s="28" t="s">
        <v>29</v>
      </c>
      <c r="N176" s="28"/>
      <c r="O176" s="28"/>
      <c r="P176" s="28"/>
      <c r="Q176" s="28" t="s">
        <v>344</v>
      </c>
      <c r="R176" s="78">
        <v>45677</v>
      </c>
      <c r="S176" s="28" t="s">
        <v>76</v>
      </c>
      <c r="T176" s="26" t="s">
        <v>3922</v>
      </c>
      <c r="U176" s="26" t="s">
        <v>3922</v>
      </c>
    </row>
    <row r="177" spans="1:21" ht="30" hidden="1" x14ac:dyDescent="0.25">
      <c r="A177" s="26"/>
      <c r="B177" s="26" t="s">
        <v>109</v>
      </c>
      <c r="C177" s="26" t="s">
        <v>3922</v>
      </c>
      <c r="D177" s="26" t="s">
        <v>26</v>
      </c>
      <c r="E177" s="26" t="s">
        <v>331</v>
      </c>
      <c r="F177" s="26" t="s">
        <v>3927</v>
      </c>
      <c r="G177" s="26" t="s">
        <v>332</v>
      </c>
      <c r="H177" s="26"/>
      <c r="I177" s="26"/>
      <c r="J177" s="26"/>
      <c r="K177" s="26"/>
      <c r="L177" s="26"/>
      <c r="M177" s="28" t="s">
        <v>29</v>
      </c>
      <c r="N177" s="28"/>
      <c r="O177" s="28"/>
      <c r="P177" s="28"/>
      <c r="Q177" s="28" t="s">
        <v>333</v>
      </c>
      <c r="R177" s="78">
        <v>45678</v>
      </c>
      <c r="S177" s="28" t="s">
        <v>68</v>
      </c>
      <c r="T177" s="26" t="s">
        <v>3922</v>
      </c>
      <c r="U177" s="26" t="s">
        <v>3922</v>
      </c>
    </row>
    <row r="178" spans="1:21" ht="30" hidden="1" x14ac:dyDescent="0.25">
      <c r="A178" s="26"/>
      <c r="B178" s="26" t="s">
        <v>109</v>
      </c>
      <c r="C178" s="26" t="s">
        <v>3922</v>
      </c>
      <c r="D178" s="26" t="s">
        <v>26</v>
      </c>
      <c r="E178" s="26" t="s">
        <v>334</v>
      </c>
      <c r="F178" s="26" t="s">
        <v>3927</v>
      </c>
      <c r="G178" s="26" t="s">
        <v>335</v>
      </c>
      <c r="H178" s="26"/>
      <c r="I178" s="26"/>
      <c r="J178" s="26"/>
      <c r="K178" s="26"/>
      <c r="L178" s="26"/>
      <c r="M178" s="28" t="s">
        <v>29</v>
      </c>
      <c r="N178" s="28"/>
      <c r="O178" s="28"/>
      <c r="P178" s="28"/>
      <c r="Q178" s="28" t="s">
        <v>336</v>
      </c>
      <c r="R178" s="78">
        <v>45678</v>
      </c>
      <c r="S178" s="28" t="s">
        <v>68</v>
      </c>
      <c r="T178" s="26" t="s">
        <v>3922</v>
      </c>
      <c r="U178" s="26" t="s">
        <v>3922</v>
      </c>
    </row>
    <row r="179" spans="1:21" ht="30" hidden="1" x14ac:dyDescent="0.25">
      <c r="A179" s="26"/>
      <c r="B179" s="26" t="s">
        <v>109</v>
      </c>
      <c r="C179" s="26" t="s">
        <v>3922</v>
      </c>
      <c r="D179" s="26" t="s">
        <v>26</v>
      </c>
      <c r="E179" s="26" t="s">
        <v>337</v>
      </c>
      <c r="F179" s="26" t="s">
        <v>3927</v>
      </c>
      <c r="G179" s="26" t="s">
        <v>338</v>
      </c>
      <c r="H179" s="26"/>
      <c r="I179" s="26"/>
      <c r="J179" s="26"/>
      <c r="K179" s="26"/>
      <c r="L179" s="26"/>
      <c r="M179" s="28" t="s">
        <v>29</v>
      </c>
      <c r="N179" s="28"/>
      <c r="O179" s="28"/>
      <c r="P179" s="28"/>
      <c r="Q179" s="28" t="s">
        <v>339</v>
      </c>
      <c r="R179" s="78">
        <v>45677</v>
      </c>
      <c r="S179" s="28" t="s">
        <v>35</v>
      </c>
      <c r="T179" s="26" t="s">
        <v>3922</v>
      </c>
      <c r="U179" s="26" t="s">
        <v>3922</v>
      </c>
    </row>
    <row r="180" spans="1:21" ht="30" hidden="1" x14ac:dyDescent="0.25">
      <c r="A180" s="26"/>
      <c r="B180" s="26" t="s">
        <v>109</v>
      </c>
      <c r="C180" s="26" t="s">
        <v>3922</v>
      </c>
      <c r="D180" s="26" t="s">
        <v>26</v>
      </c>
      <c r="E180" s="26" t="s">
        <v>340</v>
      </c>
      <c r="F180" s="26" t="s">
        <v>3927</v>
      </c>
      <c r="G180" s="26" t="s">
        <v>341</v>
      </c>
      <c r="H180" s="26"/>
      <c r="I180" s="26"/>
      <c r="J180" s="26"/>
      <c r="K180" s="26"/>
      <c r="L180" s="26"/>
      <c r="M180" s="28" t="s">
        <v>29</v>
      </c>
      <c r="N180" s="28"/>
      <c r="O180" s="28"/>
      <c r="P180" s="28"/>
      <c r="Q180" s="28" t="s">
        <v>254</v>
      </c>
      <c r="R180" s="78">
        <v>45677</v>
      </c>
      <c r="S180" s="28" t="s">
        <v>35</v>
      </c>
      <c r="T180" s="26" t="s">
        <v>3922</v>
      </c>
      <c r="U180" s="26" t="s">
        <v>3922</v>
      </c>
    </row>
    <row r="181" spans="1:21" ht="30" hidden="1" x14ac:dyDescent="0.25">
      <c r="A181" s="26"/>
      <c r="B181" s="26" t="s">
        <v>109</v>
      </c>
      <c r="C181" s="26" t="s">
        <v>3922</v>
      </c>
      <c r="D181" s="26" t="s">
        <v>26</v>
      </c>
      <c r="E181" s="26" t="s">
        <v>348</v>
      </c>
      <c r="F181" s="26" t="s">
        <v>3925</v>
      </c>
      <c r="G181" s="26" t="s">
        <v>349</v>
      </c>
      <c r="H181" s="26"/>
      <c r="I181" s="26"/>
      <c r="J181" s="26"/>
      <c r="K181" s="26"/>
      <c r="L181" s="26"/>
      <c r="M181" s="28" t="s">
        <v>29</v>
      </c>
      <c r="N181" s="28"/>
      <c r="O181" s="28"/>
      <c r="P181" s="28"/>
      <c r="Q181" s="28" t="s">
        <v>350</v>
      </c>
      <c r="R181" s="78">
        <v>45672</v>
      </c>
      <c r="S181" s="28" t="s">
        <v>351</v>
      </c>
      <c r="T181" s="26" t="s">
        <v>3922</v>
      </c>
      <c r="U181" s="26" t="s">
        <v>3922</v>
      </c>
    </row>
    <row r="182" spans="1:21" ht="45" hidden="1" x14ac:dyDescent="0.25">
      <c r="A182" s="26"/>
      <c r="B182" s="26" t="s">
        <v>109</v>
      </c>
      <c r="C182" s="26" t="s">
        <v>3922</v>
      </c>
      <c r="D182" s="26" t="s">
        <v>26</v>
      </c>
      <c r="E182" s="26" t="s">
        <v>359</v>
      </c>
      <c r="F182" s="26" t="s">
        <v>3923</v>
      </c>
      <c r="G182" s="26" t="s">
        <v>360</v>
      </c>
      <c r="H182" s="26"/>
      <c r="I182" s="26"/>
      <c r="J182" s="26"/>
      <c r="K182" s="26"/>
      <c r="L182" s="26"/>
      <c r="M182" s="28" t="s">
        <v>29</v>
      </c>
      <c r="N182" s="28"/>
      <c r="O182" s="28"/>
      <c r="P182" s="28"/>
      <c r="Q182" s="28" t="s">
        <v>361</v>
      </c>
      <c r="R182" s="78">
        <v>45672</v>
      </c>
      <c r="S182" s="28" t="s">
        <v>351</v>
      </c>
      <c r="T182" s="26" t="s">
        <v>3922</v>
      </c>
      <c r="U182" s="26" t="s">
        <v>3922</v>
      </c>
    </row>
    <row r="183" spans="1:21" ht="45" hidden="1" x14ac:dyDescent="0.25">
      <c r="A183" s="26"/>
      <c r="B183" s="26" t="s">
        <v>109</v>
      </c>
      <c r="C183" s="26" t="s">
        <v>3922</v>
      </c>
      <c r="D183" s="26" t="s">
        <v>26</v>
      </c>
      <c r="E183" s="26" t="s">
        <v>352</v>
      </c>
      <c r="F183" s="26" t="s">
        <v>3923</v>
      </c>
      <c r="G183" s="26" t="s">
        <v>353</v>
      </c>
      <c r="H183" s="26"/>
      <c r="I183" s="26"/>
      <c r="J183" s="26"/>
      <c r="K183" s="26"/>
      <c r="L183" s="26"/>
      <c r="M183" s="28" t="s">
        <v>29</v>
      </c>
      <c r="N183" s="28"/>
      <c r="O183" s="28"/>
      <c r="P183" s="28"/>
      <c r="Q183" s="28" t="s">
        <v>354</v>
      </c>
      <c r="R183" s="78">
        <v>45672</v>
      </c>
      <c r="S183" s="28" t="s">
        <v>355</v>
      </c>
      <c r="T183" s="26" t="s">
        <v>3922</v>
      </c>
      <c r="U183" s="26" t="s">
        <v>3922</v>
      </c>
    </row>
    <row r="184" spans="1:21" ht="30" hidden="1" x14ac:dyDescent="0.25">
      <c r="A184" s="26"/>
      <c r="B184" s="26" t="s">
        <v>109</v>
      </c>
      <c r="C184" s="26" t="s">
        <v>3922</v>
      </c>
      <c r="D184" s="26" t="s">
        <v>26</v>
      </c>
      <c r="E184" s="26" t="s">
        <v>356</v>
      </c>
      <c r="F184" s="26" t="s">
        <v>3923</v>
      </c>
      <c r="G184" s="26" t="s">
        <v>357</v>
      </c>
      <c r="H184" s="26"/>
      <c r="I184" s="26"/>
      <c r="J184" s="26"/>
      <c r="K184" s="26"/>
      <c r="L184" s="26"/>
      <c r="M184" s="28" t="s">
        <v>29</v>
      </c>
      <c r="N184" s="28"/>
      <c r="O184" s="28"/>
      <c r="P184" s="28"/>
      <c r="Q184" s="28" t="s">
        <v>358</v>
      </c>
      <c r="R184" s="78">
        <v>45672</v>
      </c>
      <c r="S184" s="28" t="s">
        <v>355</v>
      </c>
      <c r="T184" s="26" t="s">
        <v>3922</v>
      </c>
      <c r="U184" s="26" t="s">
        <v>3922</v>
      </c>
    </row>
    <row r="185" spans="1:21" ht="30" hidden="1" x14ac:dyDescent="0.25">
      <c r="A185" s="26"/>
      <c r="B185" s="26" t="s">
        <v>109</v>
      </c>
      <c r="C185" s="26" t="s">
        <v>3922</v>
      </c>
      <c r="D185" s="26" t="s">
        <v>26</v>
      </c>
      <c r="E185" s="26" t="s">
        <v>322</v>
      </c>
      <c r="F185" s="26" t="s">
        <v>3927</v>
      </c>
      <c r="G185" s="26" t="s">
        <v>323</v>
      </c>
      <c r="H185" s="26"/>
      <c r="I185" s="26"/>
      <c r="J185" s="26"/>
      <c r="K185" s="26"/>
      <c r="L185" s="26"/>
      <c r="M185" s="28" t="s">
        <v>29</v>
      </c>
      <c r="N185" s="28"/>
      <c r="O185" s="28"/>
      <c r="P185" s="28"/>
      <c r="Q185" s="28" t="s">
        <v>324</v>
      </c>
      <c r="R185" s="78"/>
      <c r="S185" s="28" t="s">
        <v>184</v>
      </c>
      <c r="T185" s="26" t="s">
        <v>3922</v>
      </c>
      <c r="U185" s="26" t="s">
        <v>3922</v>
      </c>
    </row>
    <row r="186" spans="1:21" hidden="1" x14ac:dyDescent="0.25">
      <c r="A186" s="26"/>
      <c r="B186" s="26" t="s">
        <v>109</v>
      </c>
      <c r="C186" s="26" t="s">
        <v>3922</v>
      </c>
      <c r="D186" s="26" t="s">
        <v>26</v>
      </c>
      <c r="E186" s="26" t="s">
        <v>365</v>
      </c>
      <c r="F186" s="26" t="s">
        <v>3923</v>
      </c>
      <c r="G186" s="26" t="s">
        <v>366</v>
      </c>
      <c r="H186" s="26"/>
      <c r="I186" s="26"/>
      <c r="J186" s="26"/>
      <c r="K186" s="26"/>
      <c r="L186" s="26"/>
      <c r="M186" s="28" t="s">
        <v>29</v>
      </c>
      <c r="N186" s="28"/>
      <c r="O186" s="28"/>
      <c r="P186" s="28"/>
      <c r="Q186" s="28"/>
      <c r="R186" s="78">
        <v>45656</v>
      </c>
      <c r="S186" s="28" t="s">
        <v>35</v>
      </c>
      <c r="T186" s="26" t="s">
        <v>3922</v>
      </c>
      <c r="U186" s="26" t="s">
        <v>3922</v>
      </c>
    </row>
    <row r="187" spans="1:21" ht="30" hidden="1" x14ac:dyDescent="0.25">
      <c r="A187" s="26"/>
      <c r="B187" s="26" t="s">
        <v>109</v>
      </c>
      <c r="C187" s="26" t="s">
        <v>3922</v>
      </c>
      <c r="D187" s="26" t="s">
        <v>26</v>
      </c>
      <c r="E187" s="26" t="s">
        <v>345</v>
      </c>
      <c r="F187" s="26" t="s">
        <v>3923</v>
      </c>
      <c r="G187" s="26" t="s">
        <v>346</v>
      </c>
      <c r="H187" s="26"/>
      <c r="I187" s="26"/>
      <c r="J187" s="26"/>
      <c r="K187" s="26"/>
      <c r="L187" s="26"/>
      <c r="M187" s="28" t="s">
        <v>29</v>
      </c>
      <c r="N187" s="28"/>
      <c r="O187" s="28"/>
      <c r="P187" s="28"/>
      <c r="Q187" s="28" t="s">
        <v>347</v>
      </c>
      <c r="R187" s="78">
        <v>45656</v>
      </c>
      <c r="S187" s="28" t="s">
        <v>35</v>
      </c>
      <c r="T187" s="26" t="s">
        <v>3922</v>
      </c>
      <c r="U187" s="26" t="s">
        <v>3922</v>
      </c>
    </row>
    <row r="188" spans="1:21" ht="30" hidden="1" x14ac:dyDescent="0.25">
      <c r="A188" s="26"/>
      <c r="B188" s="26" t="s">
        <v>109</v>
      </c>
      <c r="C188" s="26" t="s">
        <v>3922</v>
      </c>
      <c r="D188" s="26" t="s">
        <v>26</v>
      </c>
      <c r="E188" s="26" t="s">
        <v>367</v>
      </c>
      <c r="F188" s="26" t="s">
        <v>3925</v>
      </c>
      <c r="G188" s="26" t="s">
        <v>368</v>
      </c>
      <c r="H188" s="26"/>
      <c r="I188" s="26"/>
      <c r="J188" s="26"/>
      <c r="K188" s="26"/>
      <c r="L188" s="26"/>
      <c r="M188" s="28" t="s">
        <v>29</v>
      </c>
      <c r="N188" s="28"/>
      <c r="O188" s="28"/>
      <c r="P188" s="28"/>
      <c r="Q188" s="28"/>
      <c r="R188" s="78">
        <v>45649</v>
      </c>
      <c r="S188" s="28" t="s">
        <v>369</v>
      </c>
      <c r="T188" s="26" t="s">
        <v>3922</v>
      </c>
      <c r="U188" s="26" t="s">
        <v>3922</v>
      </c>
    </row>
    <row r="189" spans="1:21" hidden="1" x14ac:dyDescent="0.25">
      <c r="A189" s="26"/>
      <c r="B189" s="26" t="s">
        <v>109</v>
      </c>
      <c r="C189" s="26" t="s">
        <v>3922</v>
      </c>
      <c r="D189" s="26" t="s">
        <v>26</v>
      </c>
      <c r="E189" s="26" t="s">
        <v>372</v>
      </c>
      <c r="F189" s="26" t="s">
        <v>3923</v>
      </c>
      <c r="G189" s="26" t="s">
        <v>373</v>
      </c>
      <c r="H189" s="26"/>
      <c r="I189" s="26"/>
      <c r="J189" s="26"/>
      <c r="K189" s="26"/>
      <c r="L189" s="26"/>
      <c r="M189" s="28" t="s">
        <v>29</v>
      </c>
      <c r="N189" s="28"/>
      <c r="O189" s="28"/>
      <c r="P189" s="28"/>
      <c r="Q189" s="28"/>
      <c r="R189" s="78">
        <v>45646</v>
      </c>
      <c r="S189" s="28" t="s">
        <v>35</v>
      </c>
      <c r="T189" s="26" t="s">
        <v>3922</v>
      </c>
      <c r="U189" s="26" t="s">
        <v>3922</v>
      </c>
    </row>
    <row r="190" spans="1:21" hidden="1" x14ac:dyDescent="0.25">
      <c r="A190" s="26"/>
      <c r="B190" s="26" t="s">
        <v>109</v>
      </c>
      <c r="C190" s="26" t="s">
        <v>3922</v>
      </c>
      <c r="D190" s="26" t="s">
        <v>26</v>
      </c>
      <c r="E190" s="26" t="s">
        <v>370</v>
      </c>
      <c r="F190" s="26" t="s">
        <v>3923</v>
      </c>
      <c r="G190" s="26" t="s">
        <v>371</v>
      </c>
      <c r="H190" s="26"/>
      <c r="I190" s="26"/>
      <c r="J190" s="26"/>
      <c r="K190" s="26"/>
      <c r="L190" s="26"/>
      <c r="M190" s="28" t="s">
        <v>29</v>
      </c>
      <c r="N190" s="28"/>
      <c r="O190" s="28"/>
      <c r="P190" s="28"/>
      <c r="Q190" s="28"/>
      <c r="R190" s="78">
        <v>45646</v>
      </c>
      <c r="S190" s="28" t="s">
        <v>35</v>
      </c>
      <c r="T190" s="26" t="s">
        <v>3922</v>
      </c>
      <c r="U190" s="26" t="s">
        <v>3922</v>
      </c>
    </row>
    <row r="191" spans="1:21" ht="30" hidden="1" x14ac:dyDescent="0.25">
      <c r="A191" s="26"/>
      <c r="B191" s="26" t="s">
        <v>109</v>
      </c>
      <c r="C191" s="26" t="s">
        <v>3922</v>
      </c>
      <c r="D191" s="26" t="s">
        <v>26</v>
      </c>
      <c r="E191" s="26" t="s">
        <v>407</v>
      </c>
      <c r="F191" s="26" t="s">
        <v>3923</v>
      </c>
      <c r="G191" s="26" t="s">
        <v>408</v>
      </c>
      <c r="H191" s="26"/>
      <c r="I191" s="26"/>
      <c r="J191" s="26"/>
      <c r="K191" s="26"/>
      <c r="L191" s="26"/>
      <c r="M191" s="28" t="s">
        <v>29</v>
      </c>
      <c r="N191" s="28"/>
      <c r="O191" s="28"/>
      <c r="P191" s="28"/>
      <c r="Q191" s="28"/>
      <c r="R191" s="78">
        <v>45629</v>
      </c>
      <c r="S191" s="28" t="s">
        <v>35</v>
      </c>
      <c r="T191" s="26" t="s">
        <v>3922</v>
      </c>
      <c r="U191" s="26" t="s">
        <v>3922</v>
      </c>
    </row>
    <row r="192" spans="1:21" hidden="1" x14ac:dyDescent="0.25">
      <c r="A192" s="26"/>
      <c r="B192" s="26" t="s">
        <v>109</v>
      </c>
      <c r="C192" s="26" t="s">
        <v>3922</v>
      </c>
      <c r="D192" s="26" t="s">
        <v>26</v>
      </c>
      <c r="E192" s="26" t="s">
        <v>415</v>
      </c>
      <c r="F192" s="26" t="s">
        <v>3927</v>
      </c>
      <c r="G192" s="26" t="s">
        <v>416</v>
      </c>
      <c r="H192" s="26"/>
      <c r="I192" s="26"/>
      <c r="J192" s="26"/>
      <c r="K192" s="26"/>
      <c r="L192" s="26"/>
      <c r="M192" s="28" t="s">
        <v>29</v>
      </c>
      <c r="N192" s="28"/>
      <c r="O192" s="28"/>
      <c r="P192" s="28"/>
      <c r="Q192" s="28" t="s">
        <v>417</v>
      </c>
      <c r="R192" s="78"/>
      <c r="S192" s="28"/>
      <c r="T192" s="26" t="s">
        <v>3922</v>
      </c>
      <c r="U192" s="26" t="s">
        <v>3922</v>
      </c>
    </row>
    <row r="193" spans="1:21" ht="30" hidden="1" x14ac:dyDescent="0.25">
      <c r="A193" s="26"/>
      <c r="B193" s="26" t="s">
        <v>109</v>
      </c>
      <c r="C193" s="26" t="s">
        <v>3922</v>
      </c>
      <c r="D193" s="26" t="s">
        <v>26</v>
      </c>
      <c r="E193" s="26" t="s">
        <v>409</v>
      </c>
      <c r="F193" s="26" t="s">
        <v>3926</v>
      </c>
      <c r="G193" s="26" t="s">
        <v>410</v>
      </c>
      <c r="H193" s="26"/>
      <c r="I193" s="26"/>
      <c r="J193" s="26"/>
      <c r="K193" s="26"/>
      <c r="L193" s="26"/>
      <c r="M193" s="26" t="s">
        <v>29</v>
      </c>
      <c r="N193" s="26"/>
      <c r="O193" s="26"/>
      <c r="P193" s="26"/>
      <c r="Q193" s="26"/>
      <c r="R193" s="26">
        <v>45622</v>
      </c>
      <c r="S193" s="26" t="s">
        <v>380</v>
      </c>
      <c r="T193" s="26" t="s">
        <v>3922</v>
      </c>
      <c r="U193" s="26" t="s">
        <v>3922</v>
      </c>
    </row>
    <row r="194" spans="1:21" ht="30" hidden="1" x14ac:dyDescent="0.25">
      <c r="A194" s="26"/>
      <c r="B194" s="26" t="s">
        <v>109</v>
      </c>
      <c r="C194" s="26" t="s">
        <v>3922</v>
      </c>
      <c r="D194" s="26" t="s">
        <v>26</v>
      </c>
      <c r="E194" s="26" t="s">
        <v>413</v>
      </c>
      <c r="F194" s="26" t="s">
        <v>3923</v>
      </c>
      <c r="G194" s="26" t="s">
        <v>414</v>
      </c>
      <c r="H194" s="26"/>
      <c r="I194" s="26"/>
      <c r="J194" s="26"/>
      <c r="K194" s="26"/>
      <c r="L194" s="26"/>
      <c r="M194" s="26" t="s">
        <v>29</v>
      </c>
      <c r="N194" s="26"/>
      <c r="O194" s="26"/>
      <c r="P194" s="26"/>
      <c r="Q194" s="26"/>
      <c r="R194" s="26"/>
      <c r="S194" s="26" t="s">
        <v>380</v>
      </c>
      <c r="T194" s="26" t="s">
        <v>3922</v>
      </c>
      <c r="U194" s="26" t="s">
        <v>3922</v>
      </c>
    </row>
    <row r="195" spans="1:21" ht="30" hidden="1" x14ac:dyDescent="0.25">
      <c r="A195" s="26"/>
      <c r="B195" s="26" t="s">
        <v>109</v>
      </c>
      <c r="C195" s="26" t="s">
        <v>3922</v>
      </c>
      <c r="D195" s="26" t="s">
        <v>26</v>
      </c>
      <c r="E195" s="26" t="s">
        <v>411</v>
      </c>
      <c r="F195" s="26" t="s">
        <v>3923</v>
      </c>
      <c r="G195" s="26" t="s">
        <v>412</v>
      </c>
      <c r="H195" s="26"/>
      <c r="I195" s="26"/>
      <c r="J195" s="26"/>
      <c r="K195" s="26"/>
      <c r="L195" s="26"/>
      <c r="M195" s="28" t="s">
        <v>29</v>
      </c>
      <c r="N195" s="28"/>
      <c r="O195" s="28"/>
      <c r="P195" s="28"/>
      <c r="Q195" s="28"/>
      <c r="R195" s="78"/>
      <c r="S195" s="28" t="s">
        <v>380</v>
      </c>
      <c r="T195" s="26" t="s">
        <v>3922</v>
      </c>
      <c r="U195" s="26" t="s">
        <v>3922</v>
      </c>
    </row>
    <row r="196" spans="1:21" hidden="1" x14ac:dyDescent="0.25">
      <c r="A196" s="26"/>
      <c r="B196" s="26" t="s">
        <v>109</v>
      </c>
      <c r="C196" s="26" t="s">
        <v>3922</v>
      </c>
      <c r="D196" s="26" t="s">
        <v>26</v>
      </c>
      <c r="E196" s="26" t="s">
        <v>399</v>
      </c>
      <c r="F196" s="26" t="s">
        <v>3926</v>
      </c>
      <c r="G196" s="26" t="s">
        <v>400</v>
      </c>
      <c r="H196" s="26"/>
      <c r="I196" s="26"/>
      <c r="J196" s="26"/>
      <c r="K196" s="26"/>
      <c r="L196" s="26"/>
      <c r="M196" s="28" t="s">
        <v>29</v>
      </c>
      <c r="N196" s="28"/>
      <c r="O196" s="28"/>
      <c r="P196" s="28"/>
      <c r="Q196" s="28"/>
      <c r="R196" s="78"/>
      <c r="S196" s="28"/>
      <c r="T196" s="26" t="s">
        <v>3922</v>
      </c>
      <c r="U196" s="26" t="s">
        <v>3922</v>
      </c>
    </row>
    <row r="197" spans="1:21" ht="30" hidden="1" x14ac:dyDescent="0.25">
      <c r="A197" s="26"/>
      <c r="B197" s="26" t="s">
        <v>109</v>
      </c>
      <c r="C197" s="26" t="s">
        <v>3922</v>
      </c>
      <c r="D197" s="26" t="s">
        <v>26</v>
      </c>
      <c r="E197" s="26" t="s">
        <v>362</v>
      </c>
      <c r="F197" s="26" t="s">
        <v>3923</v>
      </c>
      <c r="G197" s="26" t="s">
        <v>363</v>
      </c>
      <c r="H197" s="26"/>
      <c r="I197" s="26"/>
      <c r="J197" s="26"/>
      <c r="K197" s="26"/>
      <c r="L197" s="26"/>
      <c r="M197" s="26" t="s">
        <v>29</v>
      </c>
      <c r="N197" s="26"/>
      <c r="O197" s="26"/>
      <c r="P197" s="26"/>
      <c r="Q197" s="26" t="s">
        <v>364</v>
      </c>
      <c r="R197" s="78">
        <v>45671</v>
      </c>
      <c r="S197" s="26" t="s">
        <v>150</v>
      </c>
      <c r="T197" s="26" t="s">
        <v>3922</v>
      </c>
      <c r="U197" s="26" t="s">
        <v>3928</v>
      </c>
    </row>
    <row r="198" spans="1:21" ht="30" hidden="1" x14ac:dyDescent="0.25">
      <c r="A198" s="26"/>
      <c r="B198" s="26" t="s">
        <v>109</v>
      </c>
      <c r="C198" s="26" t="s">
        <v>3922</v>
      </c>
      <c r="D198" s="26" t="s">
        <v>26</v>
      </c>
      <c r="E198" s="26" t="s">
        <v>420</v>
      </c>
      <c r="F198" s="26" t="s">
        <v>3925</v>
      </c>
      <c r="G198" s="26" t="s">
        <v>421</v>
      </c>
      <c r="H198" s="26"/>
      <c r="I198" s="26"/>
      <c r="J198" s="26"/>
      <c r="K198" s="26"/>
      <c r="L198" s="26"/>
      <c r="M198" s="28" t="s">
        <v>29</v>
      </c>
      <c r="N198" s="28"/>
      <c r="O198" s="28"/>
      <c r="P198" s="28"/>
      <c r="Q198" s="28"/>
      <c r="R198" s="78">
        <v>45615</v>
      </c>
      <c r="S198" s="28" t="s">
        <v>380</v>
      </c>
      <c r="T198" s="26" t="s">
        <v>3922</v>
      </c>
      <c r="U198" s="26" t="s">
        <v>3922</v>
      </c>
    </row>
    <row r="199" spans="1:21" hidden="1" x14ac:dyDescent="0.25">
      <c r="A199" s="26"/>
      <c r="B199" s="26" t="s">
        <v>109</v>
      </c>
      <c r="C199" s="26" t="s">
        <v>3922</v>
      </c>
      <c r="D199" s="26" t="s">
        <v>26</v>
      </c>
      <c r="E199" s="26" t="s">
        <v>422</v>
      </c>
      <c r="F199" s="26" t="s">
        <v>3926</v>
      </c>
      <c r="G199" s="26" t="s">
        <v>423</v>
      </c>
      <c r="H199" s="26"/>
      <c r="I199" s="26"/>
      <c r="J199" s="26"/>
      <c r="K199" s="26"/>
      <c r="L199" s="26"/>
      <c r="M199" s="28" t="s">
        <v>29</v>
      </c>
      <c r="N199" s="28"/>
      <c r="O199" s="28"/>
      <c r="P199" s="28"/>
      <c r="Q199" s="28"/>
      <c r="R199" s="78"/>
      <c r="S199" s="28"/>
      <c r="T199" s="26" t="s">
        <v>3922</v>
      </c>
      <c r="U199" s="26" t="s">
        <v>3922</v>
      </c>
    </row>
    <row r="200" spans="1:21" hidden="1" x14ac:dyDescent="0.25">
      <c r="A200" s="26"/>
      <c r="B200" s="26" t="s">
        <v>109</v>
      </c>
      <c r="C200" s="26" t="s">
        <v>3922</v>
      </c>
      <c r="D200" s="26" t="s">
        <v>26</v>
      </c>
      <c r="E200" s="26" t="s">
        <v>374</v>
      </c>
      <c r="F200" s="26" t="s">
        <v>3926</v>
      </c>
      <c r="G200" s="26" t="s">
        <v>375</v>
      </c>
      <c r="H200" s="26"/>
      <c r="I200" s="26"/>
      <c r="J200" s="26"/>
      <c r="K200" s="26"/>
      <c r="L200" s="26"/>
      <c r="M200" s="28" t="s">
        <v>29</v>
      </c>
      <c r="N200" s="28"/>
      <c r="O200" s="28"/>
      <c r="P200" s="28"/>
      <c r="Q200" s="28"/>
      <c r="R200" s="78"/>
      <c r="S200" s="28"/>
      <c r="T200" s="26" t="s">
        <v>3922</v>
      </c>
      <c r="U200" s="26" t="s">
        <v>3922</v>
      </c>
    </row>
    <row r="201" spans="1:21" ht="30" hidden="1" x14ac:dyDescent="0.25">
      <c r="A201" s="26"/>
      <c r="B201" s="26"/>
      <c r="C201" s="26" t="s">
        <v>3922</v>
      </c>
      <c r="D201" s="26" t="s">
        <v>26</v>
      </c>
      <c r="E201" s="26" t="s">
        <v>626</v>
      </c>
      <c r="F201" s="26" t="s">
        <v>3925</v>
      </c>
      <c r="G201" s="26" t="s">
        <v>627</v>
      </c>
      <c r="H201" s="26"/>
      <c r="I201" s="26"/>
      <c r="J201" s="26"/>
      <c r="K201" s="26"/>
      <c r="L201" s="26"/>
      <c r="M201" s="28" t="s">
        <v>29</v>
      </c>
      <c r="N201" s="28"/>
      <c r="O201" s="28"/>
      <c r="P201" s="28"/>
      <c r="Q201" s="28" t="s">
        <v>628</v>
      </c>
      <c r="R201" s="78">
        <v>46057</v>
      </c>
      <c r="S201" s="28" t="s">
        <v>35</v>
      </c>
      <c r="T201" s="26" t="s">
        <v>3922</v>
      </c>
      <c r="U201" s="26"/>
    </row>
    <row r="202" spans="1:21" ht="30" hidden="1" x14ac:dyDescent="0.25">
      <c r="A202" s="26"/>
      <c r="B202" s="26"/>
      <c r="C202" s="26" t="s">
        <v>3922</v>
      </c>
      <c r="D202" s="26" t="s">
        <v>26</v>
      </c>
      <c r="E202" s="26" t="s">
        <v>621</v>
      </c>
      <c r="F202" s="26" t="s">
        <v>3925</v>
      </c>
      <c r="G202" s="26" t="s">
        <v>622</v>
      </c>
      <c r="H202" s="26"/>
      <c r="I202" s="26"/>
      <c r="J202" s="26"/>
      <c r="K202" s="26"/>
      <c r="L202" s="26"/>
      <c r="M202" s="28" t="s">
        <v>29</v>
      </c>
      <c r="N202" s="28"/>
      <c r="O202" s="28"/>
      <c r="P202" s="28"/>
      <c r="Q202" s="28"/>
      <c r="R202" s="78"/>
      <c r="S202" s="28"/>
      <c r="T202" s="26" t="s">
        <v>3922</v>
      </c>
      <c r="U202" s="26"/>
    </row>
    <row r="203" spans="1:21" ht="30" hidden="1" x14ac:dyDescent="0.25">
      <c r="A203" s="26"/>
      <c r="B203" s="26" t="s">
        <v>109</v>
      </c>
      <c r="C203" s="26" t="s">
        <v>3922</v>
      </c>
      <c r="D203" s="26" t="s">
        <v>26</v>
      </c>
      <c r="E203" s="26" t="s">
        <v>385</v>
      </c>
      <c r="F203" s="26" t="s">
        <v>3923</v>
      </c>
      <c r="G203" s="26" t="s">
        <v>386</v>
      </c>
      <c r="H203" s="26"/>
      <c r="I203" s="26"/>
      <c r="J203" s="26"/>
      <c r="K203" s="26"/>
      <c r="L203" s="26"/>
      <c r="M203" s="28" t="s">
        <v>29</v>
      </c>
      <c r="N203" s="28"/>
      <c r="O203" s="28"/>
      <c r="P203" s="28"/>
      <c r="Q203" s="28"/>
      <c r="R203" s="78"/>
      <c r="S203" s="28"/>
      <c r="T203" s="26" t="s">
        <v>3922</v>
      </c>
      <c r="U203" s="26" t="s">
        <v>3922</v>
      </c>
    </row>
    <row r="204" spans="1:21" ht="30" hidden="1" x14ac:dyDescent="0.25">
      <c r="A204" s="26"/>
      <c r="B204" s="26" t="s">
        <v>109</v>
      </c>
      <c r="C204" s="26" t="s">
        <v>3922</v>
      </c>
      <c r="D204" s="26" t="s">
        <v>26</v>
      </c>
      <c r="E204" s="26" t="s">
        <v>383</v>
      </c>
      <c r="F204" s="26" t="s">
        <v>3926</v>
      </c>
      <c r="G204" s="26" t="s">
        <v>384</v>
      </c>
      <c r="H204" s="26"/>
      <c r="I204" s="26"/>
      <c r="J204" s="26"/>
      <c r="K204" s="26"/>
      <c r="L204" s="26"/>
      <c r="M204" s="28" t="s">
        <v>29</v>
      </c>
      <c r="N204" s="28"/>
      <c r="O204" s="28"/>
      <c r="P204" s="28"/>
      <c r="Q204" s="28"/>
      <c r="R204" s="78"/>
      <c r="S204" s="28"/>
      <c r="T204" s="26" t="s">
        <v>3922</v>
      </c>
      <c r="U204" s="26" t="s">
        <v>3922</v>
      </c>
    </row>
    <row r="205" spans="1:21" hidden="1" x14ac:dyDescent="0.25">
      <c r="A205" s="26"/>
      <c r="B205" s="26" t="s">
        <v>109</v>
      </c>
      <c r="C205" s="26" t="s">
        <v>3922</v>
      </c>
      <c r="D205" s="26" t="s">
        <v>26</v>
      </c>
      <c r="E205" s="26" t="s">
        <v>397</v>
      </c>
      <c r="F205" s="26" t="s">
        <v>3926</v>
      </c>
      <c r="G205" s="26" t="s">
        <v>398</v>
      </c>
      <c r="H205" s="26"/>
      <c r="I205" s="26"/>
      <c r="J205" s="26"/>
      <c r="K205" s="26"/>
      <c r="L205" s="26"/>
      <c r="M205" s="28" t="s">
        <v>29</v>
      </c>
      <c r="N205" s="28"/>
      <c r="O205" s="28"/>
      <c r="P205" s="28"/>
      <c r="Q205" s="28"/>
      <c r="R205" s="78"/>
      <c r="S205" s="28"/>
      <c r="T205" s="26" t="s">
        <v>3922</v>
      </c>
      <c r="U205" s="26" t="s">
        <v>3922</v>
      </c>
    </row>
    <row r="206" spans="1:21" hidden="1" x14ac:dyDescent="0.25">
      <c r="A206" s="26"/>
      <c r="B206" s="26" t="s">
        <v>109</v>
      </c>
      <c r="C206" s="26" t="s">
        <v>3922</v>
      </c>
      <c r="D206" s="26" t="s">
        <v>26</v>
      </c>
      <c r="E206" s="26" t="s">
        <v>395</v>
      </c>
      <c r="F206" s="26" t="s">
        <v>3924</v>
      </c>
      <c r="G206" s="26" t="s">
        <v>396</v>
      </c>
      <c r="H206" s="26"/>
      <c r="I206" s="26"/>
      <c r="J206" s="26"/>
      <c r="K206" s="26"/>
      <c r="L206" s="26"/>
      <c r="M206" s="28" t="s">
        <v>29</v>
      </c>
      <c r="N206" s="28"/>
      <c r="O206" s="28"/>
      <c r="P206" s="28"/>
      <c r="Q206" s="28"/>
      <c r="R206" s="78"/>
      <c r="S206" s="28"/>
      <c r="T206" s="26" t="s">
        <v>3922</v>
      </c>
      <c r="U206" s="26" t="s">
        <v>3922</v>
      </c>
    </row>
    <row r="207" spans="1:21" hidden="1" x14ac:dyDescent="0.25">
      <c r="A207" s="26"/>
      <c r="B207" s="26" t="s">
        <v>109</v>
      </c>
      <c r="C207" s="26" t="s">
        <v>3922</v>
      </c>
      <c r="D207" s="26" t="s">
        <v>26</v>
      </c>
      <c r="E207" s="26" t="s">
        <v>393</v>
      </c>
      <c r="F207" s="26" t="s">
        <v>3924</v>
      </c>
      <c r="G207" s="26" t="s">
        <v>394</v>
      </c>
      <c r="H207" s="26"/>
      <c r="I207" s="26"/>
      <c r="J207" s="26"/>
      <c r="K207" s="26"/>
      <c r="L207" s="26"/>
      <c r="M207" s="28" t="s">
        <v>29</v>
      </c>
      <c r="N207" s="28"/>
      <c r="O207" s="28"/>
      <c r="P207" s="28"/>
      <c r="Q207" s="28"/>
      <c r="R207" s="78"/>
      <c r="S207" s="28"/>
      <c r="T207" s="26" t="s">
        <v>3922</v>
      </c>
      <c r="U207" s="26" t="s">
        <v>3922</v>
      </c>
    </row>
    <row r="208" spans="1:21" hidden="1" x14ac:dyDescent="0.25">
      <c r="A208" s="26"/>
      <c r="B208" s="26" t="s">
        <v>109</v>
      </c>
      <c r="C208" s="26" t="s">
        <v>3922</v>
      </c>
      <c r="D208" s="26" t="s">
        <v>26</v>
      </c>
      <c r="E208" s="26" t="s">
        <v>391</v>
      </c>
      <c r="F208" s="26" t="s">
        <v>3924</v>
      </c>
      <c r="G208" s="26" t="s">
        <v>392</v>
      </c>
      <c r="H208" s="26"/>
      <c r="I208" s="26"/>
      <c r="J208" s="26"/>
      <c r="K208" s="26"/>
      <c r="L208" s="26"/>
      <c r="M208" s="28" t="s">
        <v>29</v>
      </c>
      <c r="N208" s="28"/>
      <c r="O208" s="28"/>
      <c r="P208" s="28"/>
      <c r="Q208" s="28"/>
      <c r="R208" s="78"/>
      <c r="S208" s="28"/>
      <c r="T208" s="26" t="s">
        <v>3922</v>
      </c>
      <c r="U208" s="26" t="s">
        <v>3922</v>
      </c>
    </row>
    <row r="209" spans="1:21" hidden="1" x14ac:dyDescent="0.25">
      <c r="A209" s="26"/>
      <c r="B209" s="26" t="s">
        <v>109</v>
      </c>
      <c r="C209" s="26" t="s">
        <v>3922</v>
      </c>
      <c r="D209" s="26" t="s">
        <v>26</v>
      </c>
      <c r="E209" s="26" t="s">
        <v>389</v>
      </c>
      <c r="F209" s="26" t="s">
        <v>3924</v>
      </c>
      <c r="G209" s="26" t="s">
        <v>390</v>
      </c>
      <c r="H209" s="26"/>
      <c r="I209" s="26"/>
      <c r="J209" s="26"/>
      <c r="K209" s="26"/>
      <c r="L209" s="26"/>
      <c r="M209" s="28" t="s">
        <v>29</v>
      </c>
      <c r="N209" s="28"/>
      <c r="O209" s="28"/>
      <c r="P209" s="28"/>
      <c r="Q209" s="28"/>
      <c r="R209" s="78"/>
      <c r="S209" s="28"/>
      <c r="T209" s="26" t="s">
        <v>3922</v>
      </c>
      <c r="U209" s="26" t="s">
        <v>3922</v>
      </c>
    </row>
    <row r="210" spans="1:21" ht="30" hidden="1" x14ac:dyDescent="0.25">
      <c r="A210" s="26"/>
      <c r="B210" s="26" t="s">
        <v>109</v>
      </c>
      <c r="C210" s="26" t="s">
        <v>3922</v>
      </c>
      <c r="D210" s="26" t="s">
        <v>26</v>
      </c>
      <c r="E210" s="26" t="s">
        <v>424</v>
      </c>
      <c r="F210" s="26" t="s">
        <v>3924</v>
      </c>
      <c r="G210" s="26" t="s">
        <v>425</v>
      </c>
      <c r="H210" s="26"/>
      <c r="I210" s="26"/>
      <c r="J210" s="26"/>
      <c r="K210" s="26"/>
      <c r="L210" s="26"/>
      <c r="M210" s="28" t="s">
        <v>29</v>
      </c>
      <c r="N210" s="28"/>
      <c r="O210" s="28"/>
      <c r="P210" s="28"/>
      <c r="Q210" s="28" t="s">
        <v>426</v>
      </c>
      <c r="R210" s="78">
        <v>45609</v>
      </c>
      <c r="S210" s="28" t="s">
        <v>380</v>
      </c>
      <c r="T210" s="26" t="s">
        <v>3922</v>
      </c>
      <c r="U210" s="26" t="s">
        <v>3922</v>
      </c>
    </row>
    <row r="211" spans="1:21" ht="30" hidden="1" x14ac:dyDescent="0.25">
      <c r="A211" s="26"/>
      <c r="B211" s="26" t="s">
        <v>109</v>
      </c>
      <c r="C211" s="26" t="s">
        <v>3922</v>
      </c>
      <c r="D211" s="26" t="s">
        <v>26</v>
      </c>
      <c r="E211" s="26" t="s">
        <v>381</v>
      </c>
      <c r="F211" s="26" t="s">
        <v>3924</v>
      </c>
      <c r="G211" s="26" t="s">
        <v>382</v>
      </c>
      <c r="H211" s="26"/>
      <c r="I211" s="26"/>
      <c r="J211" s="26"/>
      <c r="K211" s="26"/>
      <c r="L211" s="26"/>
      <c r="M211" s="28" t="s">
        <v>29</v>
      </c>
      <c r="N211" s="28"/>
      <c r="O211" s="28"/>
      <c r="P211" s="28"/>
      <c r="Q211" s="28"/>
      <c r="R211" s="78">
        <v>45609</v>
      </c>
      <c r="S211" s="28" t="s">
        <v>380</v>
      </c>
      <c r="T211" s="26" t="s">
        <v>3922</v>
      </c>
      <c r="U211" s="26" t="s">
        <v>3922</v>
      </c>
    </row>
    <row r="212" spans="1:21" ht="30" hidden="1" x14ac:dyDescent="0.25">
      <c r="A212" s="26"/>
      <c r="B212" s="26" t="s">
        <v>109</v>
      </c>
      <c r="C212" s="26" t="s">
        <v>3922</v>
      </c>
      <c r="D212" s="26" t="s">
        <v>26</v>
      </c>
      <c r="E212" s="26" t="s">
        <v>378</v>
      </c>
      <c r="F212" s="26" t="s">
        <v>3924</v>
      </c>
      <c r="G212" s="26" t="s">
        <v>379</v>
      </c>
      <c r="H212" s="26"/>
      <c r="I212" s="26"/>
      <c r="J212" s="26"/>
      <c r="K212" s="26"/>
      <c r="L212" s="26"/>
      <c r="M212" s="28" t="s">
        <v>29</v>
      </c>
      <c r="N212" s="28"/>
      <c r="O212" s="28"/>
      <c r="P212" s="28"/>
      <c r="Q212" s="28"/>
      <c r="R212" s="78">
        <v>45609</v>
      </c>
      <c r="S212" s="28" t="s">
        <v>380</v>
      </c>
      <c r="T212" s="26" t="s">
        <v>3922</v>
      </c>
      <c r="U212" s="26" t="s">
        <v>3922</v>
      </c>
    </row>
    <row r="213" spans="1:21" hidden="1" x14ac:dyDescent="0.25">
      <c r="A213" s="26"/>
      <c r="B213" s="26" t="s">
        <v>109</v>
      </c>
      <c r="C213" s="26" t="s">
        <v>3922</v>
      </c>
      <c r="D213" s="26" t="s">
        <v>26</v>
      </c>
      <c r="E213" s="26" t="s">
        <v>387</v>
      </c>
      <c r="F213" s="26" t="s">
        <v>3923</v>
      </c>
      <c r="G213" s="26" t="s">
        <v>388</v>
      </c>
      <c r="H213" s="26"/>
      <c r="I213" s="26"/>
      <c r="J213" s="26"/>
      <c r="K213" s="26"/>
      <c r="L213" s="26"/>
      <c r="M213" s="28" t="s">
        <v>29</v>
      </c>
      <c r="N213" s="28"/>
      <c r="O213" s="28"/>
      <c r="P213" s="28"/>
      <c r="Q213" s="28"/>
      <c r="R213" s="78"/>
      <c r="S213" s="28"/>
      <c r="T213" s="26" t="s">
        <v>3922</v>
      </c>
      <c r="U213" s="26" t="s">
        <v>3922</v>
      </c>
    </row>
    <row r="214" spans="1:21" ht="30" hidden="1" x14ac:dyDescent="0.25">
      <c r="A214" s="26"/>
      <c r="B214" s="26" t="s">
        <v>109</v>
      </c>
      <c r="C214" s="26" t="s">
        <v>3922</v>
      </c>
      <c r="D214" s="26" t="s">
        <v>26</v>
      </c>
      <c r="E214" s="26" t="s">
        <v>404</v>
      </c>
      <c r="F214" s="26" t="s">
        <v>3923</v>
      </c>
      <c r="G214" s="26" t="s">
        <v>405</v>
      </c>
      <c r="H214" s="26"/>
      <c r="I214" s="26"/>
      <c r="J214" s="26"/>
      <c r="K214" s="26"/>
      <c r="L214" s="26"/>
      <c r="M214" s="28" t="s">
        <v>29</v>
      </c>
      <c r="N214" s="28"/>
      <c r="O214" s="28"/>
      <c r="P214" s="28"/>
      <c r="Q214" s="28" t="s">
        <v>406</v>
      </c>
      <c r="R214" s="78">
        <v>45602</v>
      </c>
      <c r="S214" s="28" t="s">
        <v>76</v>
      </c>
      <c r="T214" s="26" t="s">
        <v>3922</v>
      </c>
      <c r="U214" s="26" t="s">
        <v>3922</v>
      </c>
    </row>
    <row r="215" spans="1:21" ht="30" hidden="1" x14ac:dyDescent="0.25">
      <c r="A215" s="26"/>
      <c r="B215" s="26" t="s">
        <v>109</v>
      </c>
      <c r="C215" s="26" t="s">
        <v>3922</v>
      </c>
      <c r="D215" s="26" t="s">
        <v>26</v>
      </c>
      <c r="E215" s="26" t="s">
        <v>438</v>
      </c>
      <c r="F215" s="26" t="s">
        <v>3923</v>
      </c>
      <c r="G215" s="26" t="s">
        <v>439</v>
      </c>
      <c r="H215" s="26"/>
      <c r="I215" s="26"/>
      <c r="J215" s="26"/>
      <c r="K215" s="26"/>
      <c r="L215" s="26"/>
      <c r="M215" s="28" t="s">
        <v>29</v>
      </c>
      <c r="N215" s="28"/>
      <c r="O215" s="28"/>
      <c r="P215" s="28"/>
      <c r="Q215" s="28" t="s">
        <v>440</v>
      </c>
      <c r="R215" s="78">
        <v>45602</v>
      </c>
      <c r="S215" s="28" t="s">
        <v>76</v>
      </c>
      <c r="T215" s="26" t="s">
        <v>3922</v>
      </c>
      <c r="U215" s="26" t="s">
        <v>3922</v>
      </c>
    </row>
    <row r="216" spans="1:21" ht="30" hidden="1" x14ac:dyDescent="0.25">
      <c r="A216" s="26"/>
      <c r="B216" s="26" t="s">
        <v>109</v>
      </c>
      <c r="C216" s="26" t="s">
        <v>3922</v>
      </c>
      <c r="D216" s="26" t="s">
        <v>26</v>
      </c>
      <c r="E216" s="26" t="s">
        <v>427</v>
      </c>
      <c r="F216" s="26" t="s">
        <v>3927</v>
      </c>
      <c r="G216" s="26" t="s">
        <v>428</v>
      </c>
      <c r="H216" s="26"/>
      <c r="I216" s="26"/>
      <c r="J216" s="26"/>
      <c r="K216" s="26"/>
      <c r="L216" s="26"/>
      <c r="M216" s="28" t="s">
        <v>29</v>
      </c>
      <c r="N216" s="28"/>
      <c r="O216" s="28"/>
      <c r="P216" s="28"/>
      <c r="Q216" s="28" t="s">
        <v>429</v>
      </c>
      <c r="R216" s="78">
        <v>45600</v>
      </c>
      <c r="S216" s="28" t="s">
        <v>380</v>
      </c>
      <c r="T216" s="26" t="s">
        <v>3922</v>
      </c>
      <c r="U216" s="26" t="s">
        <v>3922</v>
      </c>
    </row>
    <row r="217" spans="1:21" ht="30" hidden="1" x14ac:dyDescent="0.25">
      <c r="A217" s="26"/>
      <c r="B217" s="26" t="s">
        <v>109</v>
      </c>
      <c r="C217" s="26" t="s">
        <v>3922</v>
      </c>
      <c r="D217" s="26" t="s">
        <v>26</v>
      </c>
      <c r="E217" s="26" t="s">
        <v>430</v>
      </c>
      <c r="F217" s="26" t="s">
        <v>3927</v>
      </c>
      <c r="G217" s="26" t="s">
        <v>431</v>
      </c>
      <c r="H217" s="26"/>
      <c r="I217" s="26"/>
      <c r="J217" s="26"/>
      <c r="K217" s="26"/>
      <c r="L217" s="26"/>
      <c r="M217" s="28" t="s">
        <v>29</v>
      </c>
      <c r="N217" s="28"/>
      <c r="O217" s="28"/>
      <c r="P217" s="28"/>
      <c r="Q217" s="28" t="s">
        <v>429</v>
      </c>
      <c r="R217" s="78">
        <v>45600</v>
      </c>
      <c r="S217" s="28" t="s">
        <v>380</v>
      </c>
      <c r="T217" s="26" t="s">
        <v>3922</v>
      </c>
      <c r="U217" s="26" t="s">
        <v>3922</v>
      </c>
    </row>
    <row r="218" spans="1:21" ht="30" hidden="1" x14ac:dyDescent="0.25">
      <c r="A218" s="26"/>
      <c r="B218" s="26" t="s">
        <v>109</v>
      </c>
      <c r="C218" s="26" t="s">
        <v>3922</v>
      </c>
      <c r="D218" s="26" t="s">
        <v>26</v>
      </c>
      <c r="E218" s="26" t="s">
        <v>401</v>
      </c>
      <c r="F218" s="26" t="s">
        <v>3923</v>
      </c>
      <c r="G218" s="26" t="s">
        <v>402</v>
      </c>
      <c r="H218" s="26"/>
      <c r="I218" s="26"/>
      <c r="J218" s="26"/>
      <c r="K218" s="26"/>
      <c r="L218" s="26"/>
      <c r="M218" s="28" t="s">
        <v>29</v>
      </c>
      <c r="N218" s="28"/>
      <c r="O218" s="28"/>
      <c r="P218" s="28"/>
      <c r="Q218" s="28" t="s">
        <v>403</v>
      </c>
      <c r="R218" s="78"/>
      <c r="S218" s="28"/>
      <c r="T218" s="26" t="s">
        <v>3922</v>
      </c>
      <c r="U218" s="26" t="s">
        <v>3922</v>
      </c>
    </row>
    <row r="219" spans="1:21" hidden="1" x14ac:dyDescent="0.25">
      <c r="A219" s="26"/>
      <c r="B219" s="26" t="s">
        <v>109</v>
      </c>
      <c r="C219" s="26" t="s">
        <v>3922</v>
      </c>
      <c r="D219" s="26" t="s">
        <v>26</v>
      </c>
      <c r="E219" s="26" t="s">
        <v>432</v>
      </c>
      <c r="F219" s="26" t="s">
        <v>3923</v>
      </c>
      <c r="G219" s="26" t="s">
        <v>433</v>
      </c>
      <c r="H219" s="26"/>
      <c r="I219" s="26"/>
      <c r="J219" s="26"/>
      <c r="K219" s="26"/>
      <c r="L219" s="26"/>
      <c r="M219" s="28" t="s">
        <v>29</v>
      </c>
      <c r="N219" s="28"/>
      <c r="O219" s="28"/>
      <c r="P219" s="28"/>
      <c r="Q219" s="28" t="s">
        <v>434</v>
      </c>
      <c r="R219" s="78"/>
      <c r="S219" s="28"/>
      <c r="T219" s="26" t="s">
        <v>3922</v>
      </c>
      <c r="U219" s="26" t="s">
        <v>3922</v>
      </c>
    </row>
    <row r="220" spans="1:21" hidden="1" x14ac:dyDescent="0.25">
      <c r="A220" s="26"/>
      <c r="B220" s="26" t="s">
        <v>109</v>
      </c>
      <c r="C220" s="26" t="s">
        <v>3922</v>
      </c>
      <c r="D220" s="26" t="s">
        <v>26</v>
      </c>
      <c r="E220" s="26" t="s">
        <v>435</v>
      </c>
      <c r="F220" s="26" t="s">
        <v>3923</v>
      </c>
      <c r="G220" s="26" t="s">
        <v>436</v>
      </c>
      <c r="H220" s="26"/>
      <c r="I220" s="26"/>
      <c r="J220" s="26"/>
      <c r="K220" s="26"/>
      <c r="L220" s="26"/>
      <c r="M220" s="26" t="s">
        <v>29</v>
      </c>
      <c r="N220" s="26"/>
      <c r="O220" s="26"/>
      <c r="P220" s="26"/>
      <c r="Q220" s="26" t="s">
        <v>437</v>
      </c>
      <c r="R220" s="78"/>
      <c r="S220" s="26"/>
      <c r="T220" s="26" t="s">
        <v>3922</v>
      </c>
      <c r="U220" s="26" t="s">
        <v>3922</v>
      </c>
    </row>
    <row r="221" spans="1:21" hidden="1" x14ac:dyDescent="0.25">
      <c r="A221" s="26"/>
      <c r="B221" s="26"/>
      <c r="C221" s="26" t="s">
        <v>3922</v>
      </c>
      <c r="D221" s="26" t="s">
        <v>26</v>
      </c>
      <c r="E221" s="26" t="s">
        <v>47</v>
      </c>
      <c r="F221" s="26" t="s">
        <v>3925</v>
      </c>
      <c r="G221" s="26" t="s">
        <v>48</v>
      </c>
      <c r="H221" s="26"/>
      <c r="I221" s="26"/>
      <c r="J221" s="26"/>
      <c r="K221" s="26"/>
      <c r="L221" s="26"/>
      <c r="M221" s="28" t="s">
        <v>29</v>
      </c>
      <c r="N221" s="28"/>
      <c r="O221" s="28"/>
      <c r="P221" s="28"/>
      <c r="Q221" s="28"/>
      <c r="R221" s="78"/>
      <c r="S221" s="28"/>
      <c r="T221" s="26" t="s">
        <v>3922</v>
      </c>
      <c r="U221" s="26"/>
    </row>
    <row r="222" spans="1:21" hidden="1" x14ac:dyDescent="0.25">
      <c r="A222" s="26"/>
      <c r="B222" s="26"/>
      <c r="C222" s="26" t="s">
        <v>3922</v>
      </c>
      <c r="D222" s="26" t="s">
        <v>26</v>
      </c>
      <c r="E222" s="26" t="s">
        <v>449</v>
      </c>
      <c r="F222" s="26" t="s">
        <v>3925</v>
      </c>
      <c r="G222" s="26" t="s">
        <v>450</v>
      </c>
      <c r="H222" s="26"/>
      <c r="I222" s="26"/>
      <c r="J222" s="26"/>
      <c r="K222" s="26"/>
      <c r="L222" s="26"/>
      <c r="M222" s="28" t="s">
        <v>29</v>
      </c>
      <c r="N222" s="28"/>
      <c r="O222" s="28"/>
      <c r="P222" s="28"/>
      <c r="Q222" s="28"/>
      <c r="R222" s="78"/>
      <c r="S222" s="28"/>
      <c r="T222" s="26" t="s">
        <v>3922</v>
      </c>
      <c r="U222" s="26" t="s">
        <v>3922</v>
      </c>
    </row>
    <row r="223" spans="1:21" ht="30" hidden="1" x14ac:dyDescent="0.25">
      <c r="A223" s="26"/>
      <c r="B223" s="26"/>
      <c r="C223" s="26" t="s">
        <v>3922</v>
      </c>
      <c r="D223" s="26" t="s">
        <v>26</v>
      </c>
      <c r="E223" s="26" t="s">
        <v>445</v>
      </c>
      <c r="F223" s="26" t="s">
        <v>3925</v>
      </c>
      <c r="G223" s="26" t="s">
        <v>446</v>
      </c>
      <c r="H223" s="26"/>
      <c r="I223" s="26"/>
      <c r="J223" s="26"/>
      <c r="K223" s="26"/>
      <c r="L223" s="26"/>
      <c r="M223" s="28" t="s">
        <v>29</v>
      </c>
      <c r="N223" s="28"/>
      <c r="O223" s="28"/>
      <c r="P223" s="28"/>
      <c r="Q223" s="28" t="s">
        <v>447</v>
      </c>
      <c r="R223" s="78"/>
      <c r="S223" s="28" t="s">
        <v>448</v>
      </c>
      <c r="T223" s="26" t="s">
        <v>3922</v>
      </c>
      <c r="U223" s="26" t="s">
        <v>3922</v>
      </c>
    </row>
    <row r="224" spans="1:21" ht="30" hidden="1" x14ac:dyDescent="0.25">
      <c r="A224" s="26"/>
      <c r="B224" s="26" t="s">
        <v>109</v>
      </c>
      <c r="C224" s="26" t="s">
        <v>3922</v>
      </c>
      <c r="D224" s="26" t="s">
        <v>26</v>
      </c>
      <c r="E224" s="26" t="s">
        <v>57</v>
      </c>
      <c r="F224" s="26" t="s">
        <v>3925</v>
      </c>
      <c r="G224" s="26" t="s">
        <v>58</v>
      </c>
      <c r="H224" s="26"/>
      <c r="I224" s="26"/>
      <c r="J224" s="26"/>
      <c r="K224" s="26"/>
      <c r="L224" s="26"/>
      <c r="M224" s="28" t="s">
        <v>29</v>
      </c>
      <c r="N224" s="28"/>
      <c r="O224" s="28"/>
      <c r="P224" s="28"/>
      <c r="Q224" s="28"/>
      <c r="R224" s="78"/>
      <c r="S224" s="28"/>
      <c r="T224" s="26" t="s">
        <v>3922</v>
      </c>
      <c r="U224" s="26" t="s">
        <v>3922</v>
      </c>
    </row>
    <row r="225" spans="1:21" hidden="1" x14ac:dyDescent="0.25">
      <c r="A225" s="26"/>
      <c r="B225" s="26" t="s">
        <v>109</v>
      </c>
      <c r="C225" s="26" t="s">
        <v>3922</v>
      </c>
      <c r="D225" s="26" t="s">
        <v>26</v>
      </c>
      <c r="E225" s="26" t="s">
        <v>196</v>
      </c>
      <c r="F225" s="26" t="s">
        <v>3925</v>
      </c>
      <c r="G225" s="26" t="s">
        <v>197</v>
      </c>
      <c r="H225" s="26"/>
      <c r="I225" s="26"/>
      <c r="J225" s="26"/>
      <c r="K225" s="26"/>
      <c r="L225" s="26"/>
      <c r="M225" s="28" t="s">
        <v>29</v>
      </c>
      <c r="N225" s="28"/>
      <c r="O225" s="28"/>
      <c r="P225" s="28"/>
      <c r="Q225" s="28"/>
      <c r="R225" s="78"/>
      <c r="S225" s="28"/>
      <c r="T225" s="26" t="s">
        <v>3922</v>
      </c>
      <c r="U225" s="26" t="s">
        <v>3922</v>
      </c>
    </row>
    <row r="226" spans="1:21" ht="45" hidden="1" x14ac:dyDescent="0.25">
      <c r="A226" s="26"/>
      <c r="B226" s="26" t="s">
        <v>109</v>
      </c>
      <c r="C226" s="26" t="s">
        <v>3922</v>
      </c>
      <c r="D226" s="26" t="s">
        <v>26</v>
      </c>
      <c r="E226" s="26" t="s">
        <v>328</v>
      </c>
      <c r="F226" s="26" t="s">
        <v>3925</v>
      </c>
      <c r="G226" s="26" t="s">
        <v>329</v>
      </c>
      <c r="H226" s="26"/>
      <c r="I226" s="26"/>
      <c r="J226" s="26"/>
      <c r="K226" s="26"/>
      <c r="L226" s="26"/>
      <c r="M226" s="28" t="s">
        <v>29</v>
      </c>
      <c r="N226" s="28"/>
      <c r="O226" s="28"/>
      <c r="P226" s="28"/>
      <c r="Q226" s="28" t="s">
        <v>330</v>
      </c>
      <c r="R226" s="78"/>
      <c r="S226" s="28"/>
      <c r="T226" s="26" t="s">
        <v>3922</v>
      </c>
      <c r="U226" s="26" t="s">
        <v>3922</v>
      </c>
    </row>
    <row r="227" spans="1:21" hidden="1" x14ac:dyDescent="0.25">
      <c r="A227" s="26"/>
      <c r="B227" s="26" t="s">
        <v>109</v>
      </c>
      <c r="C227" s="26" t="s">
        <v>3922</v>
      </c>
      <c r="D227" s="26" t="s">
        <v>26</v>
      </c>
      <c r="E227" s="26" t="s">
        <v>376</v>
      </c>
      <c r="F227" s="26" t="s">
        <v>3925</v>
      </c>
      <c r="G227" s="26" t="s">
        <v>377</v>
      </c>
      <c r="H227" s="26"/>
      <c r="I227" s="26"/>
      <c r="J227" s="26"/>
      <c r="K227" s="26"/>
      <c r="L227" s="26"/>
      <c r="M227" s="28" t="s">
        <v>29</v>
      </c>
      <c r="N227" s="28"/>
      <c r="O227" s="28"/>
      <c r="P227" s="28"/>
      <c r="Q227" s="28"/>
      <c r="R227" s="78"/>
      <c r="S227" s="28"/>
      <c r="T227" s="26" t="s">
        <v>3922</v>
      </c>
      <c r="U227" s="26" t="s">
        <v>3922</v>
      </c>
    </row>
    <row r="228" spans="1:21" ht="30" hidden="1" x14ac:dyDescent="0.25">
      <c r="A228" s="26"/>
      <c r="B228" s="26" t="s">
        <v>109</v>
      </c>
      <c r="C228" s="26" t="s">
        <v>3922</v>
      </c>
      <c r="D228" s="26" t="s">
        <v>26</v>
      </c>
      <c r="E228" s="26" t="s">
        <v>418</v>
      </c>
      <c r="F228" s="26" t="s">
        <v>3925</v>
      </c>
      <c r="G228" s="26" t="s">
        <v>419</v>
      </c>
      <c r="H228" s="26"/>
      <c r="I228" s="26"/>
      <c r="J228" s="26"/>
      <c r="K228" s="26"/>
      <c r="L228" s="26"/>
      <c r="M228" s="28" t="s">
        <v>29</v>
      </c>
      <c r="N228" s="28"/>
      <c r="O228" s="28"/>
      <c r="P228" s="28"/>
      <c r="Q228" s="28"/>
      <c r="R228" s="78"/>
      <c r="S228" s="28"/>
      <c r="T228" s="26" t="s">
        <v>3922</v>
      </c>
      <c r="U228" s="26" t="s">
        <v>3922</v>
      </c>
    </row>
    <row r="229" spans="1:21" ht="30" hidden="1" x14ac:dyDescent="0.25">
      <c r="A229" s="26"/>
      <c r="B229" s="26"/>
      <c r="C229" s="26" t="s">
        <v>3922</v>
      </c>
      <c r="D229" s="26" t="s">
        <v>26</v>
      </c>
      <c r="E229" s="26" t="s">
        <v>4953</v>
      </c>
      <c r="F229" s="26" t="s">
        <v>3925</v>
      </c>
      <c r="G229" s="26" t="s">
        <v>4954</v>
      </c>
      <c r="H229" s="26"/>
      <c r="I229" s="26"/>
      <c r="J229" s="26"/>
      <c r="K229" s="26"/>
      <c r="L229" s="26"/>
      <c r="M229" s="28" t="s">
        <v>631</v>
      </c>
      <c r="N229" s="28"/>
      <c r="O229" s="28"/>
      <c r="P229" s="28"/>
      <c r="Q229" s="28" t="s">
        <v>4984</v>
      </c>
      <c r="R229" s="78">
        <v>46121</v>
      </c>
      <c r="S229" s="28" t="s">
        <v>1993</v>
      </c>
      <c r="T229" s="26" t="s">
        <v>3922</v>
      </c>
      <c r="U229" s="26"/>
    </row>
    <row r="230" spans="1:21" hidden="1" x14ac:dyDescent="0.25">
      <c r="A230" s="26"/>
      <c r="B230" s="26"/>
      <c r="C230" s="26" t="s">
        <v>3922</v>
      </c>
      <c r="D230" s="26" t="s">
        <v>26</v>
      </c>
      <c r="E230" s="26" t="s">
        <v>4839</v>
      </c>
      <c r="F230" s="26" t="s">
        <v>3925</v>
      </c>
      <c r="G230" s="26" t="s">
        <v>4840</v>
      </c>
      <c r="H230" s="26"/>
      <c r="I230" s="26"/>
      <c r="J230" s="26"/>
      <c r="K230" s="26"/>
      <c r="L230" s="26"/>
      <c r="M230" s="28" t="s">
        <v>631</v>
      </c>
      <c r="N230" s="28"/>
      <c r="O230" s="28"/>
      <c r="P230" s="28"/>
      <c r="Q230" s="28" t="s">
        <v>4905</v>
      </c>
      <c r="R230" s="78">
        <v>46112</v>
      </c>
      <c r="S230" s="28" t="s">
        <v>68</v>
      </c>
      <c r="T230" s="26" t="s">
        <v>3922</v>
      </c>
      <c r="U230" s="26"/>
    </row>
    <row r="231" spans="1:21" hidden="1" x14ac:dyDescent="0.25">
      <c r="A231" s="26"/>
      <c r="B231" s="26"/>
      <c r="C231" s="26" t="s">
        <v>3922</v>
      </c>
      <c r="D231" s="26" t="s">
        <v>26</v>
      </c>
      <c r="E231" s="26" t="s">
        <v>4841</v>
      </c>
      <c r="F231" s="26" t="s">
        <v>3925</v>
      </c>
      <c r="G231" s="26" t="s">
        <v>4842</v>
      </c>
      <c r="H231" s="26"/>
      <c r="I231" s="26"/>
      <c r="J231" s="26"/>
      <c r="K231" s="26"/>
      <c r="L231" s="26"/>
      <c r="M231" s="26" t="s">
        <v>631</v>
      </c>
      <c r="N231" s="26"/>
      <c r="O231" s="26"/>
      <c r="P231" s="26"/>
      <c r="Q231" s="26" t="s">
        <v>4905</v>
      </c>
      <c r="R231" s="26">
        <v>46112</v>
      </c>
      <c r="S231" s="26" t="s">
        <v>68</v>
      </c>
      <c r="T231" s="26" t="s">
        <v>3922</v>
      </c>
      <c r="U231" s="26"/>
    </row>
    <row r="232" spans="1:21" hidden="1" x14ac:dyDescent="0.25">
      <c r="A232" s="26"/>
      <c r="B232" s="26"/>
      <c r="C232" s="26" t="s">
        <v>3922</v>
      </c>
      <c r="D232" s="26" t="s">
        <v>26</v>
      </c>
      <c r="E232" s="26" t="s">
        <v>4885</v>
      </c>
      <c r="F232" s="26" t="s">
        <v>3925</v>
      </c>
      <c r="G232" s="26" t="s">
        <v>4886</v>
      </c>
      <c r="H232" s="26"/>
      <c r="I232" s="26"/>
      <c r="J232" s="26"/>
      <c r="K232" s="26"/>
      <c r="L232" s="26"/>
      <c r="M232" s="28" t="s">
        <v>631</v>
      </c>
      <c r="N232" s="28"/>
      <c r="O232" s="28"/>
      <c r="P232" s="28"/>
      <c r="Q232" s="28" t="s">
        <v>4891</v>
      </c>
      <c r="R232" s="78">
        <v>46111</v>
      </c>
      <c r="S232" s="28" t="s">
        <v>44</v>
      </c>
      <c r="T232" s="26" t="s">
        <v>3922</v>
      </c>
      <c r="U232" s="26"/>
    </row>
    <row r="233" spans="1:21" hidden="1" x14ac:dyDescent="0.25">
      <c r="A233" s="26"/>
      <c r="B233" s="26"/>
      <c r="C233" s="26" t="s">
        <v>3922</v>
      </c>
      <c r="D233" s="26" t="s">
        <v>26</v>
      </c>
      <c r="E233" s="26" t="s">
        <v>4635</v>
      </c>
      <c r="F233" s="26" t="s">
        <v>3927</v>
      </c>
      <c r="G233" s="26" t="s">
        <v>4636</v>
      </c>
      <c r="H233" s="26"/>
      <c r="I233" s="26"/>
      <c r="J233" s="26"/>
      <c r="K233" s="26"/>
      <c r="L233" s="26"/>
      <c r="M233" s="26" t="s">
        <v>631</v>
      </c>
      <c r="N233" s="26"/>
      <c r="O233" s="26"/>
      <c r="P233" s="26"/>
      <c r="Q233" s="26"/>
      <c r="R233" s="26"/>
      <c r="S233" s="26"/>
      <c r="T233" s="26" t="s">
        <v>3922</v>
      </c>
      <c r="U233" s="26"/>
    </row>
    <row r="234" spans="1:21" ht="30" hidden="1" x14ac:dyDescent="0.25">
      <c r="A234" s="26"/>
      <c r="B234" s="26"/>
      <c r="C234" s="26" t="s">
        <v>3922</v>
      </c>
      <c r="D234" s="26" t="s">
        <v>26</v>
      </c>
      <c r="E234" s="26" t="s">
        <v>4625</v>
      </c>
      <c r="F234" s="26" t="s">
        <v>3923</v>
      </c>
      <c r="G234" s="26" t="s">
        <v>4626</v>
      </c>
      <c r="H234" s="26"/>
      <c r="I234" s="26"/>
      <c r="J234" s="26"/>
      <c r="K234" s="26"/>
      <c r="L234" s="26"/>
      <c r="M234" s="28" t="s">
        <v>631</v>
      </c>
      <c r="N234" s="28"/>
      <c r="O234" s="28"/>
      <c r="P234" s="28"/>
      <c r="Q234" s="28"/>
      <c r="R234" s="78"/>
      <c r="S234" s="28"/>
      <c r="T234" s="26" t="s">
        <v>3922</v>
      </c>
      <c r="U234" s="26"/>
    </row>
    <row r="235" spans="1:21" hidden="1" x14ac:dyDescent="0.25">
      <c r="A235" s="26"/>
      <c r="B235" s="26"/>
      <c r="C235" s="26" t="s">
        <v>3922</v>
      </c>
      <c r="D235" s="26" t="s">
        <v>26</v>
      </c>
      <c r="E235" s="26" t="s">
        <v>4765</v>
      </c>
      <c r="F235" s="26" t="s">
        <v>3923</v>
      </c>
      <c r="G235" s="26" t="s">
        <v>4766</v>
      </c>
      <c r="H235" s="26"/>
      <c r="I235" s="26"/>
      <c r="J235" s="26"/>
      <c r="K235" s="26"/>
      <c r="L235" s="26"/>
      <c r="M235" s="28" t="s">
        <v>631</v>
      </c>
      <c r="N235" s="28"/>
      <c r="O235" s="28"/>
      <c r="P235" s="28"/>
      <c r="Q235" s="28" t="s">
        <v>4795</v>
      </c>
      <c r="R235" s="78">
        <v>46097</v>
      </c>
      <c r="S235" s="28" t="s">
        <v>157</v>
      </c>
      <c r="T235" s="26" t="s">
        <v>3922</v>
      </c>
      <c r="U235" s="26"/>
    </row>
    <row r="236" spans="1:21" hidden="1" x14ac:dyDescent="0.25">
      <c r="A236" s="26"/>
      <c r="B236" s="26"/>
      <c r="C236" s="26" t="s">
        <v>3922</v>
      </c>
      <c r="D236" s="26" t="s">
        <v>26</v>
      </c>
      <c r="E236" s="26" t="s">
        <v>4725</v>
      </c>
      <c r="F236" s="26" t="s">
        <v>3927</v>
      </c>
      <c r="G236" s="26" t="s">
        <v>4726</v>
      </c>
      <c r="H236" s="26"/>
      <c r="I236" s="26"/>
      <c r="J236" s="26"/>
      <c r="K236" s="26"/>
      <c r="L236" s="26"/>
      <c r="M236" s="28" t="s">
        <v>631</v>
      </c>
      <c r="N236" s="28"/>
      <c r="O236" s="28"/>
      <c r="P236" s="28"/>
      <c r="Q236" s="28" t="s">
        <v>4795</v>
      </c>
      <c r="R236" s="78">
        <v>46099</v>
      </c>
      <c r="S236" s="28" t="s">
        <v>44</v>
      </c>
      <c r="T236" s="26" t="s">
        <v>3922</v>
      </c>
      <c r="U236" s="26"/>
    </row>
    <row r="237" spans="1:21" ht="30" hidden="1" x14ac:dyDescent="0.25">
      <c r="A237" s="26"/>
      <c r="B237" s="26"/>
      <c r="C237" s="26" t="s">
        <v>3922</v>
      </c>
      <c r="D237" s="26" t="s">
        <v>26</v>
      </c>
      <c r="E237" s="26" t="s">
        <v>4873</v>
      </c>
      <c r="F237" s="26" t="s">
        <v>3923</v>
      </c>
      <c r="G237" s="26" t="s">
        <v>4874</v>
      </c>
      <c r="H237" s="26"/>
      <c r="I237" s="26"/>
      <c r="J237" s="26"/>
      <c r="K237" s="26"/>
      <c r="L237" s="26"/>
      <c r="M237" s="28" t="s">
        <v>631</v>
      </c>
      <c r="N237" s="28"/>
      <c r="O237" s="28"/>
      <c r="P237" s="28"/>
      <c r="Q237" s="28" t="s">
        <v>4890</v>
      </c>
      <c r="R237" s="78">
        <v>46111</v>
      </c>
      <c r="S237" s="28" t="s">
        <v>35</v>
      </c>
      <c r="T237" s="26" t="s">
        <v>3922</v>
      </c>
      <c r="U237" s="26"/>
    </row>
    <row r="238" spans="1:21" ht="30" hidden="1" x14ac:dyDescent="0.25">
      <c r="A238" s="26"/>
      <c r="B238" s="26"/>
      <c r="C238" s="26" t="s">
        <v>3922</v>
      </c>
      <c r="D238" s="26" t="s">
        <v>26</v>
      </c>
      <c r="E238" s="26" t="s">
        <v>4875</v>
      </c>
      <c r="F238" s="26" t="s">
        <v>3923</v>
      </c>
      <c r="G238" s="26" t="s">
        <v>4876</v>
      </c>
      <c r="H238" s="26"/>
      <c r="I238" s="26"/>
      <c r="J238" s="26"/>
      <c r="K238" s="26"/>
      <c r="L238" s="26"/>
      <c r="M238" s="28" t="s">
        <v>631</v>
      </c>
      <c r="N238" s="28"/>
      <c r="O238" s="28"/>
      <c r="P238" s="28"/>
      <c r="Q238" s="28" t="s">
        <v>4889</v>
      </c>
      <c r="R238" s="78">
        <v>46111</v>
      </c>
      <c r="S238" s="28" t="s">
        <v>35</v>
      </c>
      <c r="T238" s="26" t="s">
        <v>3922</v>
      </c>
      <c r="U238" s="26"/>
    </row>
    <row r="239" spans="1:21" ht="30" hidden="1" x14ac:dyDescent="0.25">
      <c r="A239" s="26"/>
      <c r="B239" s="26"/>
      <c r="C239" s="26" t="s">
        <v>3922</v>
      </c>
      <c r="D239" s="26" t="s">
        <v>26</v>
      </c>
      <c r="E239" s="26" t="s">
        <v>4912</v>
      </c>
      <c r="F239" s="26" t="s">
        <v>3927</v>
      </c>
      <c r="G239" s="26" t="s">
        <v>4913</v>
      </c>
      <c r="H239" s="26"/>
      <c r="I239" s="26"/>
      <c r="J239" s="26"/>
      <c r="K239" s="26"/>
      <c r="L239" s="26"/>
      <c r="M239" s="28" t="s">
        <v>631</v>
      </c>
      <c r="N239" s="28"/>
      <c r="O239" s="28"/>
      <c r="P239" s="28"/>
      <c r="Q239" s="28" t="s">
        <v>4925</v>
      </c>
      <c r="R239" s="78">
        <v>46120</v>
      </c>
      <c r="S239" s="28" t="s">
        <v>4966</v>
      </c>
      <c r="T239" s="26" t="s">
        <v>3922</v>
      </c>
      <c r="U239" s="26"/>
    </row>
    <row r="240" spans="1:21" hidden="1" x14ac:dyDescent="0.25">
      <c r="A240" s="26"/>
      <c r="B240" s="26"/>
      <c r="C240" s="26" t="s">
        <v>3922</v>
      </c>
      <c r="D240" s="26" t="s">
        <v>26</v>
      </c>
      <c r="E240" s="26" t="s">
        <v>4596</v>
      </c>
      <c r="F240" s="26" t="s">
        <v>3925</v>
      </c>
      <c r="G240" s="26" t="s">
        <v>4597</v>
      </c>
      <c r="H240" s="26"/>
      <c r="I240" s="26"/>
      <c r="J240" s="26"/>
      <c r="K240" s="26"/>
      <c r="L240" s="26"/>
      <c r="M240" s="28" t="s">
        <v>631</v>
      </c>
      <c r="N240" s="28"/>
      <c r="O240" s="28"/>
      <c r="P240" s="28"/>
      <c r="Q240" s="28"/>
      <c r="R240" s="78"/>
      <c r="S240" s="28"/>
      <c r="T240" s="26" t="s">
        <v>3922</v>
      </c>
      <c r="U240" s="26"/>
    </row>
    <row r="241" spans="1:21" hidden="1" x14ac:dyDescent="0.25">
      <c r="A241" s="26"/>
      <c r="B241" s="26"/>
      <c r="C241" s="26" t="s">
        <v>3922</v>
      </c>
      <c r="D241" s="26" t="s">
        <v>26</v>
      </c>
      <c r="E241" s="26" t="s">
        <v>4594</v>
      </c>
      <c r="F241" s="26" t="s">
        <v>3925</v>
      </c>
      <c r="G241" s="26" t="s">
        <v>4595</v>
      </c>
      <c r="H241" s="26"/>
      <c r="I241" s="26"/>
      <c r="J241" s="26"/>
      <c r="K241" s="26"/>
      <c r="L241" s="26"/>
      <c r="M241" s="28" t="s">
        <v>631</v>
      </c>
      <c r="N241" s="28"/>
      <c r="O241" s="28"/>
      <c r="P241" s="28"/>
      <c r="Q241" s="28"/>
      <c r="R241" s="78"/>
      <c r="S241" s="28"/>
      <c r="T241" s="26" t="s">
        <v>3922</v>
      </c>
      <c r="U241" s="26"/>
    </row>
    <row r="242" spans="1:21" ht="30" hidden="1" x14ac:dyDescent="0.25">
      <c r="A242" s="26"/>
      <c r="B242" s="26"/>
      <c r="C242" s="26" t="s">
        <v>3922</v>
      </c>
      <c r="D242" s="26" t="s">
        <v>26</v>
      </c>
      <c r="E242" s="26" t="s">
        <v>4637</v>
      </c>
      <c r="F242" s="26" t="s">
        <v>3925</v>
      </c>
      <c r="G242" s="26" t="s">
        <v>4641</v>
      </c>
      <c r="H242" s="26"/>
      <c r="I242" s="26"/>
      <c r="J242" s="26"/>
      <c r="K242" s="26"/>
      <c r="L242" s="26"/>
      <c r="M242" s="28" t="s">
        <v>631</v>
      </c>
      <c r="N242" s="28"/>
      <c r="O242" s="28"/>
      <c r="P242" s="28"/>
      <c r="Q242" s="28" t="s">
        <v>4701</v>
      </c>
      <c r="R242" s="78"/>
      <c r="S242" s="28"/>
      <c r="T242" s="26" t="s">
        <v>3922</v>
      </c>
      <c r="U242" s="26"/>
    </row>
    <row r="243" spans="1:21" ht="30" hidden="1" x14ac:dyDescent="0.25">
      <c r="A243" s="26"/>
      <c r="B243" s="26"/>
      <c r="C243" s="26" t="s">
        <v>3922</v>
      </c>
      <c r="D243" s="26" t="s">
        <v>26</v>
      </c>
      <c r="E243" s="26" t="s">
        <v>5052</v>
      </c>
      <c r="F243" s="26" t="s">
        <v>3927</v>
      </c>
      <c r="G243" s="26" t="s">
        <v>5053</v>
      </c>
      <c r="H243" s="26"/>
      <c r="I243" s="26"/>
      <c r="J243" s="26"/>
      <c r="K243" s="26"/>
      <c r="L243" s="26"/>
      <c r="M243" s="28" t="s">
        <v>631</v>
      </c>
      <c r="N243" s="28"/>
      <c r="O243" s="28"/>
      <c r="P243" s="28"/>
      <c r="Q243" s="28" t="s">
        <v>5089</v>
      </c>
      <c r="R243" s="78">
        <v>46128</v>
      </c>
      <c r="S243" s="28" t="s">
        <v>44</v>
      </c>
      <c r="T243" s="26" t="s">
        <v>3922</v>
      </c>
      <c r="U243" s="26"/>
    </row>
    <row r="244" spans="1:21" hidden="1" x14ac:dyDescent="0.25">
      <c r="A244" s="26"/>
      <c r="B244" s="26"/>
      <c r="C244" s="26" t="s">
        <v>3922</v>
      </c>
      <c r="D244" s="26" t="s">
        <v>26</v>
      </c>
      <c r="E244" s="26" t="s">
        <v>5111</v>
      </c>
      <c r="F244" s="26" t="s">
        <v>3925</v>
      </c>
      <c r="G244" s="26" t="s">
        <v>5112</v>
      </c>
      <c r="H244" s="26"/>
      <c r="I244" s="26"/>
      <c r="J244" s="26"/>
      <c r="K244" s="26"/>
      <c r="L244" s="26"/>
      <c r="M244" s="26" t="s">
        <v>631</v>
      </c>
      <c r="N244" s="26"/>
      <c r="O244" s="26"/>
      <c r="P244" s="26"/>
      <c r="Q244" s="26"/>
      <c r="R244" s="26"/>
      <c r="S244" s="26"/>
      <c r="T244" s="26" t="s">
        <v>3922</v>
      </c>
      <c r="U244" s="26"/>
    </row>
    <row r="245" spans="1:21" hidden="1" x14ac:dyDescent="0.25">
      <c r="A245" s="26"/>
      <c r="B245" s="26"/>
      <c r="C245" s="26" t="s">
        <v>3922</v>
      </c>
      <c r="D245" s="26" t="s">
        <v>26</v>
      </c>
      <c r="E245" s="26" t="s">
        <v>4879</v>
      </c>
      <c r="F245" s="26" t="s">
        <v>3927</v>
      </c>
      <c r="G245" s="26" t="s">
        <v>4880</v>
      </c>
      <c r="H245" s="26"/>
      <c r="I245" s="26"/>
      <c r="J245" s="26"/>
      <c r="K245" s="26"/>
      <c r="L245" s="26"/>
      <c r="M245" s="28" t="s">
        <v>631</v>
      </c>
      <c r="N245" s="28"/>
      <c r="O245" s="28"/>
      <c r="P245" s="28"/>
      <c r="Q245" s="28"/>
      <c r="R245" s="78"/>
      <c r="S245" s="28"/>
      <c r="T245" s="26" t="s">
        <v>3922</v>
      </c>
      <c r="U245" s="26"/>
    </row>
    <row r="246" spans="1:21" hidden="1" x14ac:dyDescent="0.25">
      <c r="A246" s="26"/>
      <c r="B246" s="26"/>
      <c r="C246" s="26" t="s">
        <v>3922</v>
      </c>
      <c r="D246" s="26" t="s">
        <v>26</v>
      </c>
      <c r="E246" s="26" t="s">
        <v>4749</v>
      </c>
      <c r="F246" s="26" t="s">
        <v>3923</v>
      </c>
      <c r="G246" s="26" t="s">
        <v>4750</v>
      </c>
      <c r="H246" s="26"/>
      <c r="I246" s="26"/>
      <c r="J246" s="26"/>
      <c r="K246" s="26"/>
      <c r="L246" s="26"/>
      <c r="M246" s="28" t="s">
        <v>631</v>
      </c>
      <c r="N246" s="28"/>
      <c r="O246" s="28"/>
      <c r="P246" s="28"/>
      <c r="Q246" s="28"/>
      <c r="R246" s="78"/>
      <c r="S246" s="28"/>
      <c r="T246" s="26" t="s">
        <v>3922</v>
      </c>
      <c r="U246" s="26"/>
    </row>
    <row r="247" spans="1:21" hidden="1" x14ac:dyDescent="0.25">
      <c r="A247" s="26"/>
      <c r="B247" s="26"/>
      <c r="C247" s="26" t="s">
        <v>3922</v>
      </c>
      <c r="D247" s="26" t="s">
        <v>26</v>
      </c>
      <c r="E247" s="26" t="s">
        <v>4943</v>
      </c>
      <c r="F247" s="26" t="s">
        <v>3925</v>
      </c>
      <c r="G247" s="26" t="s">
        <v>4944</v>
      </c>
      <c r="H247" s="26"/>
      <c r="I247" s="26"/>
      <c r="J247" s="26"/>
      <c r="K247" s="26"/>
      <c r="L247" s="26"/>
      <c r="M247" s="26" t="s">
        <v>631</v>
      </c>
      <c r="N247" s="26"/>
      <c r="O247" s="26"/>
      <c r="P247" s="26"/>
      <c r="Q247" s="26"/>
      <c r="R247" s="26"/>
      <c r="S247" s="26"/>
      <c r="T247" s="26" t="s">
        <v>3922</v>
      </c>
      <c r="U247" s="26"/>
    </row>
    <row r="248" spans="1:21" hidden="1" x14ac:dyDescent="0.25">
      <c r="A248" s="26"/>
      <c r="B248" s="26"/>
      <c r="C248" s="26" t="s">
        <v>3922</v>
      </c>
      <c r="D248" s="26" t="s">
        <v>26</v>
      </c>
      <c r="E248" s="26" t="s">
        <v>4827</v>
      </c>
      <c r="F248" s="26" t="s">
        <v>3925</v>
      </c>
      <c r="G248" s="26" t="s">
        <v>4828</v>
      </c>
      <c r="H248" s="26"/>
      <c r="I248" s="26"/>
      <c r="J248" s="26"/>
      <c r="K248" s="26"/>
      <c r="L248" s="26"/>
      <c r="M248" s="28" t="s">
        <v>631</v>
      </c>
      <c r="N248" s="28"/>
      <c r="O248" s="28"/>
      <c r="P248" s="28"/>
      <c r="Q248" s="28"/>
      <c r="R248" s="78"/>
      <c r="S248" s="28"/>
      <c r="T248" s="26" t="s">
        <v>3922</v>
      </c>
      <c r="U248" s="26"/>
    </row>
    <row r="249" spans="1:21" hidden="1" x14ac:dyDescent="0.25">
      <c r="A249" s="26"/>
      <c r="B249" s="26"/>
      <c r="C249" s="26" t="s">
        <v>3922</v>
      </c>
      <c r="D249" s="26" t="s">
        <v>26</v>
      </c>
      <c r="E249" s="26" t="s">
        <v>4711</v>
      </c>
      <c r="F249" s="26" t="s">
        <v>3925</v>
      </c>
      <c r="G249" s="26" t="s">
        <v>4712</v>
      </c>
      <c r="H249" s="26"/>
      <c r="I249" s="26"/>
      <c r="J249" s="26"/>
      <c r="K249" s="26"/>
      <c r="L249" s="26"/>
      <c r="M249" s="28" t="s">
        <v>631</v>
      </c>
      <c r="N249" s="28"/>
      <c r="O249" s="28"/>
      <c r="P249" s="28"/>
      <c r="Q249" s="28"/>
      <c r="R249" s="78"/>
      <c r="S249" s="28"/>
      <c r="T249" s="26" t="s">
        <v>3922</v>
      </c>
      <c r="U249" s="26"/>
    </row>
    <row r="250" spans="1:21" hidden="1" x14ac:dyDescent="0.25">
      <c r="A250" s="26"/>
      <c r="B250" s="26"/>
      <c r="C250" s="26" t="s">
        <v>3922</v>
      </c>
      <c r="D250" s="26" t="s">
        <v>26</v>
      </c>
      <c r="E250" s="26" t="s">
        <v>4633</v>
      </c>
      <c r="F250" s="26" t="s">
        <v>3925</v>
      </c>
      <c r="G250" s="26" t="s">
        <v>4634</v>
      </c>
      <c r="H250" s="26"/>
      <c r="I250" s="26"/>
      <c r="J250" s="26"/>
      <c r="K250" s="26"/>
      <c r="L250" s="26"/>
      <c r="M250" s="28" t="s">
        <v>631</v>
      </c>
      <c r="N250" s="28"/>
      <c r="O250" s="28"/>
      <c r="P250" s="28"/>
      <c r="Q250" s="28"/>
      <c r="R250" s="78"/>
      <c r="S250" s="28"/>
      <c r="T250" s="26" t="s">
        <v>3922</v>
      </c>
      <c r="U250" s="26"/>
    </row>
    <row r="251" spans="1:21" hidden="1" x14ac:dyDescent="0.25">
      <c r="A251" s="26"/>
      <c r="B251" s="26"/>
      <c r="C251" s="26" t="s">
        <v>3922</v>
      </c>
      <c r="D251" s="26" t="s">
        <v>26</v>
      </c>
      <c r="E251" s="26" t="s">
        <v>4519</v>
      </c>
      <c r="F251" s="26" t="s">
        <v>3925</v>
      </c>
      <c r="G251" s="26" t="s">
        <v>4520</v>
      </c>
      <c r="H251" s="26"/>
      <c r="I251" s="26"/>
      <c r="J251" s="26"/>
      <c r="K251" s="26"/>
      <c r="L251" s="26"/>
      <c r="M251" s="28" t="s">
        <v>631</v>
      </c>
      <c r="N251" s="28"/>
      <c r="O251" s="28"/>
      <c r="P251" s="28"/>
      <c r="Q251" s="28"/>
      <c r="R251" s="78"/>
      <c r="S251" s="28"/>
      <c r="T251" s="26" t="s">
        <v>3922</v>
      </c>
      <c r="U251" s="26"/>
    </row>
    <row r="252" spans="1:21" ht="30" hidden="1" x14ac:dyDescent="0.25">
      <c r="A252" s="26"/>
      <c r="B252" s="26"/>
      <c r="C252" s="26" t="s">
        <v>3922</v>
      </c>
      <c r="D252" s="26" t="s">
        <v>26</v>
      </c>
      <c r="E252" s="26" t="s">
        <v>4504</v>
      </c>
      <c r="F252" s="26" t="s">
        <v>3927</v>
      </c>
      <c r="G252" s="26" t="s">
        <v>4505</v>
      </c>
      <c r="H252" s="26"/>
      <c r="I252" s="26"/>
      <c r="J252" s="26"/>
      <c r="K252" s="26"/>
      <c r="L252" s="26"/>
      <c r="M252" s="28" t="s">
        <v>631</v>
      </c>
      <c r="N252" s="28"/>
      <c r="O252" s="28"/>
      <c r="P252" s="28"/>
      <c r="Q252" s="28"/>
      <c r="R252" s="78"/>
      <c r="S252" s="28"/>
      <c r="T252" s="26" t="s">
        <v>3922</v>
      </c>
      <c r="U252" s="26"/>
    </row>
    <row r="253" spans="1:21" hidden="1" x14ac:dyDescent="0.25">
      <c r="A253" s="26"/>
      <c r="B253" s="26"/>
      <c r="C253" s="26" t="s">
        <v>3922</v>
      </c>
      <c r="D253" s="26" t="s">
        <v>26</v>
      </c>
      <c r="E253" s="26" t="s">
        <v>4517</v>
      </c>
      <c r="F253" s="26" t="s">
        <v>3925</v>
      </c>
      <c r="G253" s="26" t="s">
        <v>4518</v>
      </c>
      <c r="H253" s="26"/>
      <c r="I253" s="26"/>
      <c r="J253" s="26"/>
      <c r="K253" s="26"/>
      <c r="L253" s="26"/>
      <c r="M253" s="26" t="s">
        <v>631</v>
      </c>
      <c r="N253" s="26"/>
      <c r="O253" s="26"/>
      <c r="P253" s="26"/>
      <c r="Q253" s="26"/>
      <c r="R253" s="26"/>
      <c r="S253" s="26"/>
      <c r="T253" s="26" t="s">
        <v>3922</v>
      </c>
      <c r="U253" s="26"/>
    </row>
    <row r="254" spans="1:21" ht="30" hidden="1" x14ac:dyDescent="0.25">
      <c r="A254" s="26"/>
      <c r="B254" s="26"/>
      <c r="C254" s="26" t="s">
        <v>3922</v>
      </c>
      <c r="D254" s="26" t="s">
        <v>26</v>
      </c>
      <c r="E254" s="26" t="s">
        <v>882</v>
      </c>
      <c r="F254" s="26" t="s">
        <v>3923</v>
      </c>
      <c r="G254" s="26" t="s">
        <v>883</v>
      </c>
      <c r="H254" s="26"/>
      <c r="I254" s="26"/>
      <c r="J254" s="26"/>
      <c r="K254" s="26"/>
      <c r="L254" s="26"/>
      <c r="M254" s="28" t="s">
        <v>631</v>
      </c>
      <c r="N254" s="28"/>
      <c r="O254" s="28"/>
      <c r="P254" s="28"/>
      <c r="Q254" s="28"/>
      <c r="R254" s="78"/>
      <c r="S254" s="28"/>
      <c r="T254" s="26" t="s">
        <v>3922</v>
      </c>
      <c r="U254" s="26"/>
    </row>
    <row r="255" spans="1:21" hidden="1" x14ac:dyDescent="0.25">
      <c r="A255" s="26"/>
      <c r="B255" s="26"/>
      <c r="C255" s="26" t="s">
        <v>3922</v>
      </c>
      <c r="D255" s="26" t="s">
        <v>26</v>
      </c>
      <c r="E255" s="26" t="s">
        <v>4515</v>
      </c>
      <c r="F255" s="26" t="s">
        <v>3925</v>
      </c>
      <c r="G255" s="26" t="s">
        <v>4516</v>
      </c>
      <c r="H255" s="26"/>
      <c r="I255" s="26"/>
      <c r="J255" s="26"/>
      <c r="K255" s="26"/>
      <c r="L255" s="26"/>
      <c r="M255" s="28" t="s">
        <v>631</v>
      </c>
      <c r="N255" s="28"/>
      <c r="O255" s="28"/>
      <c r="P255" s="28"/>
      <c r="Q255" s="28"/>
      <c r="R255" s="78"/>
      <c r="S255" s="28"/>
      <c r="T255" s="26" t="s">
        <v>3922</v>
      </c>
      <c r="U255" s="26"/>
    </row>
    <row r="256" spans="1:21" hidden="1" x14ac:dyDescent="0.25">
      <c r="A256" s="26"/>
      <c r="B256" s="26"/>
      <c r="C256" s="26" t="s">
        <v>3922</v>
      </c>
      <c r="D256" s="26" t="s">
        <v>26</v>
      </c>
      <c r="E256" s="26" t="s">
        <v>4511</v>
      </c>
      <c r="F256" s="26" t="s">
        <v>3925</v>
      </c>
      <c r="G256" s="26" t="s">
        <v>4512</v>
      </c>
      <c r="H256" s="26"/>
      <c r="I256" s="26"/>
      <c r="J256" s="26"/>
      <c r="K256" s="26"/>
      <c r="L256" s="26"/>
      <c r="M256" s="28" t="s">
        <v>631</v>
      </c>
      <c r="N256" s="28"/>
      <c r="O256" s="28"/>
      <c r="P256" s="28"/>
      <c r="Q256" s="28"/>
      <c r="R256" s="78"/>
      <c r="S256" s="28"/>
      <c r="T256" s="26" t="s">
        <v>3922</v>
      </c>
      <c r="U256" s="26"/>
    </row>
    <row r="257" spans="1:21" ht="30" hidden="1" x14ac:dyDescent="0.25">
      <c r="A257" s="26"/>
      <c r="B257" s="26"/>
      <c r="C257" s="26" t="s">
        <v>3922</v>
      </c>
      <c r="D257" s="26" t="s">
        <v>26</v>
      </c>
      <c r="E257" s="26" t="s">
        <v>629</v>
      </c>
      <c r="F257" s="26" t="s">
        <v>3925</v>
      </c>
      <c r="G257" s="26" t="s">
        <v>630</v>
      </c>
      <c r="H257" s="26"/>
      <c r="I257" s="26"/>
      <c r="J257" s="26"/>
      <c r="K257" s="26"/>
      <c r="L257" s="26"/>
      <c r="M257" s="28" t="s">
        <v>631</v>
      </c>
      <c r="N257" s="28"/>
      <c r="O257" s="28"/>
      <c r="P257" s="28"/>
      <c r="Q257" s="28"/>
      <c r="R257" s="78"/>
      <c r="S257" s="28"/>
      <c r="T257" s="26" t="s">
        <v>3922</v>
      </c>
      <c r="U257" s="26"/>
    </row>
    <row r="258" spans="1:21" ht="30" hidden="1" x14ac:dyDescent="0.25">
      <c r="A258" s="26"/>
      <c r="B258" s="26"/>
      <c r="C258" s="26" t="s">
        <v>3922</v>
      </c>
      <c r="D258" s="26" t="s">
        <v>26</v>
      </c>
      <c r="E258" s="26" t="s">
        <v>875</v>
      </c>
      <c r="F258" s="26" t="s">
        <v>3925</v>
      </c>
      <c r="G258" s="26" t="s">
        <v>876</v>
      </c>
      <c r="H258" s="26"/>
      <c r="I258" s="26"/>
      <c r="J258" s="26"/>
      <c r="K258" s="26"/>
      <c r="L258" s="26"/>
      <c r="M258" s="28" t="s">
        <v>631</v>
      </c>
      <c r="N258" s="28"/>
      <c r="O258" s="28"/>
      <c r="P258" s="28"/>
      <c r="Q258" s="28"/>
      <c r="R258" s="78"/>
      <c r="S258" s="28"/>
      <c r="T258" s="26" t="s">
        <v>3922</v>
      </c>
      <c r="U258" s="26"/>
    </row>
    <row r="259" spans="1:21" hidden="1" x14ac:dyDescent="0.25">
      <c r="A259" s="26"/>
      <c r="B259" s="26"/>
      <c r="C259" s="26" t="s">
        <v>3922</v>
      </c>
      <c r="D259" s="26" t="s">
        <v>26</v>
      </c>
      <c r="E259" s="26" t="s">
        <v>877</v>
      </c>
      <c r="F259" s="26" t="s">
        <v>3923</v>
      </c>
      <c r="G259" s="26" t="s">
        <v>878</v>
      </c>
      <c r="H259" s="26"/>
      <c r="I259" s="26"/>
      <c r="J259" s="26"/>
      <c r="K259" s="26"/>
      <c r="L259" s="26"/>
      <c r="M259" s="28" t="s">
        <v>631</v>
      </c>
      <c r="N259" s="28"/>
      <c r="O259" s="28"/>
      <c r="P259" s="28"/>
      <c r="Q259" s="28"/>
      <c r="R259" s="78"/>
      <c r="S259" s="28"/>
      <c r="T259" s="26" t="s">
        <v>3922</v>
      </c>
      <c r="U259" s="26"/>
    </row>
    <row r="260" spans="1:21" ht="30" hidden="1" x14ac:dyDescent="0.25">
      <c r="A260" s="26"/>
      <c r="B260" s="26"/>
      <c r="C260" s="26" t="s">
        <v>3922</v>
      </c>
      <c r="D260" s="26" t="s">
        <v>26</v>
      </c>
      <c r="E260" s="26" t="s">
        <v>869</v>
      </c>
      <c r="F260" s="26" t="s">
        <v>3923</v>
      </c>
      <c r="G260" s="26" t="s">
        <v>870</v>
      </c>
      <c r="H260" s="26"/>
      <c r="I260" s="26"/>
      <c r="J260" s="26"/>
      <c r="K260" s="26"/>
      <c r="L260" s="26"/>
      <c r="M260" s="28" t="s">
        <v>631</v>
      </c>
      <c r="N260" s="28"/>
      <c r="O260" s="28"/>
      <c r="P260" s="28"/>
      <c r="Q260" s="28"/>
      <c r="R260" s="78"/>
      <c r="S260" s="28"/>
      <c r="T260" s="26" t="s">
        <v>3922</v>
      </c>
      <c r="U260" s="26"/>
    </row>
    <row r="261" spans="1:21" ht="30" hidden="1" x14ac:dyDescent="0.25">
      <c r="A261" s="26"/>
      <c r="B261" s="26"/>
      <c r="C261" s="26" t="s">
        <v>3922</v>
      </c>
      <c r="D261" s="26" t="s">
        <v>26</v>
      </c>
      <c r="E261" s="26" t="s">
        <v>632</v>
      </c>
      <c r="F261" s="26" t="s">
        <v>3923</v>
      </c>
      <c r="G261" s="26" t="s">
        <v>633</v>
      </c>
      <c r="H261" s="26"/>
      <c r="I261" s="26"/>
      <c r="J261" s="26"/>
      <c r="K261" s="26"/>
      <c r="L261" s="26"/>
      <c r="M261" s="28" t="s">
        <v>631</v>
      </c>
      <c r="N261" s="28"/>
      <c r="O261" s="28"/>
      <c r="P261" s="28"/>
      <c r="Q261" s="28"/>
      <c r="R261" s="78"/>
      <c r="S261" s="28"/>
      <c r="T261" s="26" t="s">
        <v>3922</v>
      </c>
      <c r="U261" s="26"/>
    </row>
    <row r="262" spans="1:21" hidden="1" x14ac:dyDescent="0.25">
      <c r="A262" s="26"/>
      <c r="B262" s="26"/>
      <c r="C262" s="26" t="s">
        <v>3922</v>
      </c>
      <c r="D262" s="26" t="s">
        <v>26</v>
      </c>
      <c r="E262" s="26" t="s">
        <v>864</v>
      </c>
      <c r="F262" s="26" t="s">
        <v>3924</v>
      </c>
      <c r="G262" s="26" t="s">
        <v>865</v>
      </c>
      <c r="H262" s="26"/>
      <c r="I262" s="26"/>
      <c r="J262" s="26"/>
      <c r="K262" s="26"/>
      <c r="L262" s="26"/>
      <c r="M262" s="28" t="s">
        <v>631</v>
      </c>
      <c r="N262" s="28"/>
      <c r="O262" s="28"/>
      <c r="P262" s="28"/>
      <c r="Q262" s="28" t="s">
        <v>866</v>
      </c>
      <c r="R262" s="78"/>
      <c r="S262" s="28"/>
      <c r="T262" s="26" t="s">
        <v>3922</v>
      </c>
      <c r="U262" s="26"/>
    </row>
    <row r="263" spans="1:21" hidden="1" x14ac:dyDescent="0.25">
      <c r="A263" s="26"/>
      <c r="B263" s="26"/>
      <c r="C263" s="26" t="s">
        <v>3922</v>
      </c>
      <c r="D263" s="26" t="s">
        <v>26</v>
      </c>
      <c r="E263" s="26" t="s">
        <v>873</v>
      </c>
      <c r="F263" s="26" t="s">
        <v>3925</v>
      </c>
      <c r="G263" s="26" t="s">
        <v>874</v>
      </c>
      <c r="H263" s="26"/>
      <c r="I263" s="26"/>
      <c r="J263" s="26"/>
      <c r="K263" s="26"/>
      <c r="L263" s="26"/>
      <c r="M263" s="28" t="s">
        <v>631</v>
      </c>
      <c r="N263" s="28"/>
      <c r="O263" s="28"/>
      <c r="P263" s="28"/>
      <c r="Q263" s="28"/>
      <c r="R263" s="78"/>
      <c r="S263" s="28"/>
      <c r="T263" s="26" t="s">
        <v>3922</v>
      </c>
      <c r="U263" s="26"/>
    </row>
    <row r="264" spans="1:21" ht="30" hidden="1" x14ac:dyDescent="0.25">
      <c r="A264" s="26"/>
      <c r="B264" s="26"/>
      <c r="C264" s="26" t="s">
        <v>3922</v>
      </c>
      <c r="D264" s="26" t="s">
        <v>26</v>
      </c>
      <c r="E264" s="26" t="s">
        <v>634</v>
      </c>
      <c r="F264" s="26" t="s">
        <v>3923</v>
      </c>
      <c r="G264" s="26" t="s">
        <v>635</v>
      </c>
      <c r="H264" s="26"/>
      <c r="I264" s="26"/>
      <c r="J264" s="26"/>
      <c r="K264" s="26"/>
      <c r="L264" s="26"/>
      <c r="M264" s="28" t="s">
        <v>631</v>
      </c>
      <c r="N264" s="28"/>
      <c r="O264" s="28"/>
      <c r="P264" s="28"/>
      <c r="Q264" s="28"/>
      <c r="R264" s="78"/>
      <c r="S264" s="28"/>
      <c r="T264" s="26" t="s">
        <v>3922</v>
      </c>
      <c r="U264" s="26"/>
    </row>
    <row r="265" spans="1:21" hidden="1" x14ac:dyDescent="0.25">
      <c r="A265" s="26"/>
      <c r="B265" s="26"/>
      <c r="C265" s="26" t="s">
        <v>3922</v>
      </c>
      <c r="D265" s="26" t="s">
        <v>26</v>
      </c>
      <c r="E265" s="26" t="s">
        <v>636</v>
      </c>
      <c r="F265" s="26" t="s">
        <v>3927</v>
      </c>
      <c r="G265" s="26" t="s">
        <v>637</v>
      </c>
      <c r="H265" s="26"/>
      <c r="I265" s="26"/>
      <c r="J265" s="26"/>
      <c r="K265" s="26"/>
      <c r="L265" s="26"/>
      <c r="M265" s="28" t="s">
        <v>631</v>
      </c>
      <c r="N265" s="28"/>
      <c r="O265" s="28"/>
      <c r="P265" s="28"/>
      <c r="Q265" s="28"/>
      <c r="R265" s="78"/>
      <c r="S265" s="28"/>
      <c r="T265" s="26" t="s">
        <v>3922</v>
      </c>
      <c r="U265" s="26"/>
    </row>
    <row r="266" spans="1:21" ht="30" hidden="1" x14ac:dyDescent="0.25">
      <c r="A266" s="26"/>
      <c r="B266" s="26"/>
      <c r="C266" s="26" t="s">
        <v>3922</v>
      </c>
      <c r="D266" s="26" t="s">
        <v>26</v>
      </c>
      <c r="E266" s="26" t="s">
        <v>862</v>
      </c>
      <c r="F266" s="26" t="s">
        <v>3924</v>
      </c>
      <c r="G266" s="26" t="s">
        <v>863</v>
      </c>
      <c r="H266" s="26"/>
      <c r="I266" s="26"/>
      <c r="J266" s="26"/>
      <c r="K266" s="26"/>
      <c r="L266" s="26"/>
      <c r="M266" s="28" t="s">
        <v>631</v>
      </c>
      <c r="N266" s="28"/>
      <c r="O266" s="28"/>
      <c r="P266" s="28"/>
      <c r="Q266" s="28"/>
      <c r="R266" s="78"/>
      <c r="S266" s="28"/>
      <c r="T266" s="26" t="s">
        <v>3922</v>
      </c>
      <c r="U266" s="26"/>
    </row>
    <row r="267" spans="1:21" ht="30" hidden="1" x14ac:dyDescent="0.25">
      <c r="A267" s="26"/>
      <c r="B267" s="26"/>
      <c r="C267" s="26" t="s">
        <v>3922</v>
      </c>
      <c r="D267" s="26" t="s">
        <v>26</v>
      </c>
      <c r="E267" s="26" t="s">
        <v>871</v>
      </c>
      <c r="F267" s="26" t="s">
        <v>3925</v>
      </c>
      <c r="G267" s="26" t="s">
        <v>872</v>
      </c>
      <c r="H267" s="26"/>
      <c r="I267" s="26"/>
      <c r="J267" s="26"/>
      <c r="K267" s="26"/>
      <c r="L267" s="26"/>
      <c r="M267" s="28" t="s">
        <v>631</v>
      </c>
      <c r="N267" s="28"/>
      <c r="O267" s="28"/>
      <c r="P267" s="28"/>
      <c r="Q267" s="28"/>
      <c r="R267" s="78"/>
      <c r="S267" s="28"/>
      <c r="T267" s="26" t="s">
        <v>3922</v>
      </c>
      <c r="U267" s="26"/>
    </row>
    <row r="268" spans="1:21" hidden="1" x14ac:dyDescent="0.25">
      <c r="A268" s="26"/>
      <c r="B268" s="26"/>
      <c r="C268" s="26" t="s">
        <v>3922</v>
      </c>
      <c r="D268" s="26" t="s">
        <v>26</v>
      </c>
      <c r="E268" s="26" t="s">
        <v>854</v>
      </c>
      <c r="F268" s="26" t="s">
        <v>3923</v>
      </c>
      <c r="G268" s="26" t="s">
        <v>855</v>
      </c>
      <c r="H268" s="26"/>
      <c r="I268" s="26"/>
      <c r="J268" s="26"/>
      <c r="K268" s="26"/>
      <c r="L268" s="26"/>
      <c r="M268" s="28" t="s">
        <v>631</v>
      </c>
      <c r="N268" s="28"/>
      <c r="O268" s="28"/>
      <c r="P268" s="28"/>
      <c r="Q268" s="28"/>
      <c r="R268" s="78"/>
      <c r="S268" s="28"/>
      <c r="T268" s="26" t="s">
        <v>3922</v>
      </c>
      <c r="U268" s="26"/>
    </row>
    <row r="269" spans="1:21" ht="30" hidden="1" x14ac:dyDescent="0.25">
      <c r="A269" s="26"/>
      <c r="B269" s="26"/>
      <c r="C269" s="26" t="s">
        <v>3922</v>
      </c>
      <c r="D269" s="26" t="s">
        <v>26</v>
      </c>
      <c r="E269" s="26" t="s">
        <v>879</v>
      </c>
      <c r="F269" s="26" t="s">
        <v>3925</v>
      </c>
      <c r="G269" s="26" t="s">
        <v>880</v>
      </c>
      <c r="H269" s="26"/>
      <c r="I269" s="26"/>
      <c r="J269" s="26"/>
      <c r="K269" s="26"/>
      <c r="L269" s="26"/>
      <c r="M269" s="28" t="s">
        <v>631</v>
      </c>
      <c r="N269" s="28"/>
      <c r="O269" s="28"/>
      <c r="P269" s="28"/>
      <c r="Q269" s="28" t="s">
        <v>881</v>
      </c>
      <c r="R269" s="78"/>
      <c r="S269" s="28"/>
      <c r="T269" s="26" t="s">
        <v>3922</v>
      </c>
      <c r="U269" s="26"/>
    </row>
    <row r="270" spans="1:21" ht="30" hidden="1" x14ac:dyDescent="0.25">
      <c r="A270" s="26"/>
      <c r="B270" s="26"/>
      <c r="C270" s="26" t="s">
        <v>3922</v>
      </c>
      <c r="D270" s="26" t="s">
        <v>26</v>
      </c>
      <c r="E270" s="26" t="s">
        <v>858</v>
      </c>
      <c r="F270" s="26" t="s">
        <v>3923</v>
      </c>
      <c r="G270" s="26" t="s">
        <v>859</v>
      </c>
      <c r="H270" s="26"/>
      <c r="I270" s="26"/>
      <c r="J270" s="26"/>
      <c r="K270" s="26"/>
      <c r="L270" s="26"/>
      <c r="M270" s="28" t="s">
        <v>631</v>
      </c>
      <c r="N270" s="28"/>
      <c r="O270" s="28"/>
      <c r="P270" s="28"/>
      <c r="Q270" s="28"/>
      <c r="R270" s="78"/>
      <c r="S270" s="28"/>
      <c r="T270" s="26" t="s">
        <v>3922</v>
      </c>
      <c r="U270" s="26"/>
    </row>
    <row r="271" spans="1:21" hidden="1" x14ac:dyDescent="0.25">
      <c r="A271" s="26"/>
      <c r="B271" s="26"/>
      <c r="C271" s="26" t="s">
        <v>3922</v>
      </c>
      <c r="D271" s="26" t="s">
        <v>26</v>
      </c>
      <c r="E271" s="26" t="s">
        <v>856</v>
      </c>
      <c r="F271" s="26" t="s">
        <v>3927</v>
      </c>
      <c r="G271" s="26" t="s">
        <v>857</v>
      </c>
      <c r="H271" s="26"/>
      <c r="I271" s="26"/>
      <c r="J271" s="26"/>
      <c r="K271" s="26"/>
      <c r="L271" s="26"/>
      <c r="M271" s="28" t="s">
        <v>631</v>
      </c>
      <c r="N271" s="28"/>
      <c r="O271" s="28"/>
      <c r="P271" s="28"/>
      <c r="Q271" s="28"/>
      <c r="R271" s="78"/>
      <c r="S271" s="28"/>
      <c r="T271" s="26" t="s">
        <v>3922</v>
      </c>
      <c r="U271" s="26"/>
    </row>
    <row r="272" spans="1:21" ht="30" hidden="1" x14ac:dyDescent="0.25">
      <c r="A272" s="26"/>
      <c r="B272" s="26"/>
      <c r="C272" s="26" t="s">
        <v>3922</v>
      </c>
      <c r="D272" s="26" t="s">
        <v>26</v>
      </c>
      <c r="E272" s="26" t="s">
        <v>640</v>
      </c>
      <c r="F272" s="26" t="s">
        <v>3923</v>
      </c>
      <c r="G272" s="26" t="s">
        <v>641</v>
      </c>
      <c r="H272" s="26"/>
      <c r="I272" s="26"/>
      <c r="J272" s="26"/>
      <c r="K272" s="26"/>
      <c r="L272" s="26"/>
      <c r="M272" s="28" t="s">
        <v>631</v>
      </c>
      <c r="N272" s="28"/>
      <c r="O272" s="28"/>
      <c r="P272" s="28"/>
      <c r="Q272" s="28"/>
      <c r="R272" s="78"/>
      <c r="S272" s="28"/>
      <c r="T272" s="26" t="s">
        <v>3922</v>
      </c>
      <c r="U272" s="26"/>
    </row>
    <row r="273" spans="1:21" hidden="1" x14ac:dyDescent="0.25">
      <c r="A273" s="26"/>
      <c r="B273" s="26"/>
      <c r="C273" s="26" t="s">
        <v>3922</v>
      </c>
      <c r="D273" s="26" t="s">
        <v>26</v>
      </c>
      <c r="E273" s="26" t="s">
        <v>850</v>
      </c>
      <c r="F273" s="26" t="s">
        <v>3927</v>
      </c>
      <c r="G273" s="26" t="s">
        <v>851</v>
      </c>
      <c r="H273" s="26"/>
      <c r="I273" s="26"/>
      <c r="J273" s="26"/>
      <c r="K273" s="26"/>
      <c r="L273" s="26"/>
      <c r="M273" s="28" t="s">
        <v>631</v>
      </c>
      <c r="N273" s="28"/>
      <c r="O273" s="28"/>
      <c r="P273" s="28"/>
      <c r="Q273" s="28"/>
      <c r="R273" s="78"/>
      <c r="S273" s="28"/>
      <c r="T273" s="26" t="s">
        <v>3922</v>
      </c>
      <c r="U273" s="26"/>
    </row>
    <row r="274" spans="1:21" ht="30" hidden="1" x14ac:dyDescent="0.25">
      <c r="A274" s="26"/>
      <c r="B274" s="26"/>
      <c r="C274" s="26" t="s">
        <v>3922</v>
      </c>
      <c r="D274" s="26" t="s">
        <v>26</v>
      </c>
      <c r="E274" s="26" t="s">
        <v>848</v>
      </c>
      <c r="F274" s="26" t="s">
        <v>3926</v>
      </c>
      <c r="G274" s="26" t="s">
        <v>849</v>
      </c>
      <c r="H274" s="26"/>
      <c r="I274" s="26"/>
      <c r="J274" s="26"/>
      <c r="K274" s="26"/>
      <c r="L274" s="26"/>
      <c r="M274" s="28" t="s">
        <v>631</v>
      </c>
      <c r="N274" s="28"/>
      <c r="O274" s="28"/>
      <c r="P274" s="28"/>
      <c r="Q274" s="28"/>
      <c r="R274" s="78"/>
      <c r="S274" s="28"/>
      <c r="T274" s="26" t="s">
        <v>3922</v>
      </c>
      <c r="U274" s="26"/>
    </row>
    <row r="275" spans="1:21" hidden="1" x14ac:dyDescent="0.25">
      <c r="A275" s="26"/>
      <c r="B275" s="26"/>
      <c r="C275" s="26" t="s">
        <v>3922</v>
      </c>
      <c r="D275" s="26" t="s">
        <v>26</v>
      </c>
      <c r="E275" s="26" t="s">
        <v>846</v>
      </c>
      <c r="F275" s="26" t="s">
        <v>3927</v>
      </c>
      <c r="G275" s="26" t="s">
        <v>847</v>
      </c>
      <c r="H275" s="26"/>
      <c r="I275" s="26"/>
      <c r="J275" s="26"/>
      <c r="K275" s="26"/>
      <c r="L275" s="26"/>
      <c r="M275" s="28" t="s">
        <v>631</v>
      </c>
      <c r="N275" s="28"/>
      <c r="O275" s="28"/>
      <c r="P275" s="28"/>
      <c r="Q275" s="28"/>
      <c r="R275" s="78"/>
      <c r="S275" s="28"/>
      <c r="T275" s="26" t="s">
        <v>3922</v>
      </c>
      <c r="U275" s="26"/>
    </row>
    <row r="276" spans="1:21" hidden="1" x14ac:dyDescent="0.25">
      <c r="A276" s="26"/>
      <c r="B276" s="26"/>
      <c r="C276" s="26" t="s">
        <v>3922</v>
      </c>
      <c r="D276" s="26" t="s">
        <v>26</v>
      </c>
      <c r="E276" s="26" t="s">
        <v>844</v>
      </c>
      <c r="F276" s="26" t="s">
        <v>3927</v>
      </c>
      <c r="G276" s="26" t="s">
        <v>845</v>
      </c>
      <c r="H276" s="26"/>
      <c r="I276" s="26"/>
      <c r="J276" s="26"/>
      <c r="K276" s="26"/>
      <c r="L276" s="26"/>
      <c r="M276" s="28" t="s">
        <v>631</v>
      </c>
      <c r="N276" s="28"/>
      <c r="O276" s="28"/>
      <c r="P276" s="28"/>
      <c r="Q276" s="28"/>
      <c r="R276" s="78"/>
      <c r="S276" s="28"/>
      <c r="T276" s="26" t="s">
        <v>3922</v>
      </c>
      <c r="U276" s="26"/>
    </row>
    <row r="277" spans="1:21" ht="15" hidden="1" customHeight="1" x14ac:dyDescent="0.25">
      <c r="A277" s="26"/>
      <c r="B277" s="26"/>
      <c r="C277" s="26" t="s">
        <v>3922</v>
      </c>
      <c r="D277" s="26" t="s">
        <v>26</v>
      </c>
      <c r="E277" s="26" t="s">
        <v>842</v>
      </c>
      <c r="F277" s="26" t="s">
        <v>3927</v>
      </c>
      <c r="G277" s="26" t="s">
        <v>843</v>
      </c>
      <c r="H277" s="26"/>
      <c r="I277" s="26"/>
      <c r="J277" s="26"/>
      <c r="K277" s="26"/>
      <c r="L277" s="26"/>
      <c r="M277" s="28" t="s">
        <v>631</v>
      </c>
      <c r="N277" s="28"/>
      <c r="O277" s="28"/>
      <c r="P277" s="28"/>
      <c r="Q277" s="28"/>
      <c r="R277" s="78"/>
      <c r="S277" s="28"/>
      <c r="T277" s="26" t="s">
        <v>3922</v>
      </c>
      <c r="U277" s="26"/>
    </row>
    <row r="278" spans="1:21" ht="15" hidden="1" customHeight="1" x14ac:dyDescent="0.25">
      <c r="A278" s="26"/>
      <c r="B278" s="26"/>
      <c r="C278" s="26" t="s">
        <v>3922</v>
      </c>
      <c r="D278" s="26" t="s">
        <v>26</v>
      </c>
      <c r="E278" s="26" t="s">
        <v>867</v>
      </c>
      <c r="F278" s="26" t="s">
        <v>3925</v>
      </c>
      <c r="G278" s="26" t="s">
        <v>868</v>
      </c>
      <c r="H278" s="26"/>
      <c r="I278" s="26"/>
      <c r="J278" s="26"/>
      <c r="K278" s="26"/>
      <c r="L278" s="26"/>
      <c r="M278" s="28" t="s">
        <v>631</v>
      </c>
      <c r="N278" s="28"/>
      <c r="O278" s="28"/>
      <c r="P278" s="28"/>
      <c r="Q278" s="28" t="s">
        <v>261</v>
      </c>
      <c r="R278" s="78"/>
      <c r="S278" s="28"/>
      <c r="T278" s="26" t="s">
        <v>3922</v>
      </c>
      <c r="U278" s="26"/>
    </row>
    <row r="279" spans="1:21" hidden="1" x14ac:dyDescent="0.25">
      <c r="A279" s="26"/>
      <c r="B279" s="26"/>
      <c r="C279" s="26" t="s">
        <v>3922</v>
      </c>
      <c r="D279" s="26" t="s">
        <v>26</v>
      </c>
      <c r="E279" s="26" t="s">
        <v>644</v>
      </c>
      <c r="F279" s="26" t="s">
        <v>3923</v>
      </c>
      <c r="G279" s="26" t="s">
        <v>645</v>
      </c>
      <c r="H279" s="26"/>
      <c r="I279" s="26"/>
      <c r="J279" s="26"/>
      <c r="K279" s="26"/>
      <c r="L279" s="26"/>
      <c r="M279" s="28" t="s">
        <v>631</v>
      </c>
      <c r="N279" s="28"/>
      <c r="O279" s="28"/>
      <c r="P279" s="28"/>
      <c r="Q279" s="28"/>
      <c r="R279" s="78"/>
      <c r="S279" s="28"/>
      <c r="T279" s="26" t="s">
        <v>3922</v>
      </c>
      <c r="U279" s="26"/>
    </row>
    <row r="280" spans="1:21" ht="30" hidden="1" x14ac:dyDescent="0.25">
      <c r="A280" s="26"/>
      <c r="B280" s="26"/>
      <c r="C280" s="26" t="s">
        <v>3922</v>
      </c>
      <c r="D280" s="26" t="s">
        <v>26</v>
      </c>
      <c r="E280" s="26" t="s">
        <v>646</v>
      </c>
      <c r="F280" s="26" t="s">
        <v>3923</v>
      </c>
      <c r="G280" s="26" t="s">
        <v>647</v>
      </c>
      <c r="H280" s="26"/>
      <c r="I280" s="26"/>
      <c r="J280" s="26"/>
      <c r="K280" s="26"/>
      <c r="L280" s="26"/>
      <c r="M280" s="26" t="s">
        <v>631</v>
      </c>
      <c r="N280" s="26"/>
      <c r="O280" s="26"/>
      <c r="P280" s="26"/>
      <c r="Q280" s="26"/>
      <c r="R280" s="26"/>
      <c r="S280" s="26"/>
      <c r="T280" s="26" t="s">
        <v>3922</v>
      </c>
      <c r="U280" s="26"/>
    </row>
    <row r="281" spans="1:21" hidden="1" x14ac:dyDescent="0.25">
      <c r="A281" s="26"/>
      <c r="B281" s="26"/>
      <c r="C281" s="26" t="s">
        <v>3922</v>
      </c>
      <c r="D281" s="26" t="s">
        <v>26</v>
      </c>
      <c r="E281" s="26" t="s">
        <v>840</v>
      </c>
      <c r="F281" s="26" t="s">
        <v>3926</v>
      </c>
      <c r="G281" s="26" t="s">
        <v>841</v>
      </c>
      <c r="H281" s="26"/>
      <c r="I281" s="26"/>
      <c r="J281" s="26"/>
      <c r="K281" s="26"/>
      <c r="L281" s="26"/>
      <c r="M281" s="28" t="s">
        <v>631</v>
      </c>
      <c r="N281" s="28"/>
      <c r="O281" s="28"/>
      <c r="P281" s="28"/>
      <c r="Q281" s="28"/>
      <c r="R281" s="78"/>
      <c r="S281" s="28"/>
      <c r="T281" s="26" t="s">
        <v>3922</v>
      </c>
      <c r="U281" s="26"/>
    </row>
    <row r="282" spans="1:21" ht="30" hidden="1" x14ac:dyDescent="0.25">
      <c r="A282" s="26"/>
      <c r="B282" s="26"/>
      <c r="C282" s="26" t="s">
        <v>3922</v>
      </c>
      <c r="D282" s="26" t="s">
        <v>26</v>
      </c>
      <c r="E282" s="26" t="s">
        <v>648</v>
      </c>
      <c r="F282" s="26" t="s">
        <v>3923</v>
      </c>
      <c r="G282" s="26" t="s">
        <v>649</v>
      </c>
      <c r="H282" s="26"/>
      <c r="I282" s="26"/>
      <c r="J282" s="26"/>
      <c r="K282" s="26"/>
      <c r="L282" s="26"/>
      <c r="M282" s="28" t="s">
        <v>631</v>
      </c>
      <c r="N282" s="28"/>
      <c r="O282" s="28"/>
      <c r="P282" s="28"/>
      <c r="Q282" s="28"/>
      <c r="R282" s="78"/>
      <c r="S282" s="28"/>
      <c r="T282" s="26" t="s">
        <v>3922</v>
      </c>
      <c r="U282" s="26"/>
    </row>
    <row r="283" spans="1:21" hidden="1" x14ac:dyDescent="0.25">
      <c r="A283" s="26"/>
      <c r="B283" s="26"/>
      <c r="C283" s="26" t="s">
        <v>3922</v>
      </c>
      <c r="D283" s="26" t="s">
        <v>26</v>
      </c>
      <c r="E283" s="26" t="s">
        <v>838</v>
      </c>
      <c r="F283" s="26" t="s">
        <v>3923</v>
      </c>
      <c r="G283" s="26" t="s">
        <v>839</v>
      </c>
      <c r="H283" s="26"/>
      <c r="I283" s="26"/>
      <c r="J283" s="26"/>
      <c r="K283" s="26"/>
      <c r="L283" s="26"/>
      <c r="M283" s="28" t="s">
        <v>631</v>
      </c>
      <c r="N283" s="28"/>
      <c r="O283" s="28"/>
      <c r="P283" s="28"/>
      <c r="Q283" s="28"/>
      <c r="R283" s="78"/>
      <c r="S283" s="28"/>
      <c r="T283" s="26" t="s">
        <v>3922</v>
      </c>
      <c r="U283" s="26"/>
    </row>
    <row r="284" spans="1:21" hidden="1" x14ac:dyDescent="0.25">
      <c r="A284" s="26"/>
      <c r="B284" s="26"/>
      <c r="C284" s="26" t="s">
        <v>3922</v>
      </c>
      <c r="D284" s="26" t="s">
        <v>26</v>
      </c>
      <c r="E284" s="26" t="s">
        <v>836</v>
      </c>
      <c r="F284" s="26" t="s">
        <v>3923</v>
      </c>
      <c r="G284" s="26" t="s">
        <v>837</v>
      </c>
      <c r="H284" s="26"/>
      <c r="I284" s="26"/>
      <c r="J284" s="26"/>
      <c r="K284" s="26"/>
      <c r="L284" s="26"/>
      <c r="M284" s="28" t="s">
        <v>631</v>
      </c>
      <c r="N284" s="28"/>
      <c r="O284" s="28"/>
      <c r="P284" s="28"/>
      <c r="Q284" s="28"/>
      <c r="R284" s="78"/>
      <c r="S284" s="28"/>
      <c r="T284" s="26" t="s">
        <v>3922</v>
      </c>
      <c r="U284" s="26"/>
    </row>
    <row r="285" spans="1:21" hidden="1" x14ac:dyDescent="0.25">
      <c r="A285" s="26"/>
      <c r="B285" s="26"/>
      <c r="C285" s="26" t="s">
        <v>3922</v>
      </c>
      <c r="D285" s="26" t="s">
        <v>26</v>
      </c>
      <c r="E285" s="26" t="s">
        <v>830</v>
      </c>
      <c r="F285" s="26" t="s">
        <v>93</v>
      </c>
      <c r="G285" s="26" t="s">
        <v>831</v>
      </c>
      <c r="H285" s="26"/>
      <c r="I285" s="26"/>
      <c r="J285" s="26"/>
      <c r="K285" s="26"/>
      <c r="L285" s="26"/>
      <c r="M285" s="28" t="s">
        <v>631</v>
      </c>
      <c r="N285" s="28"/>
      <c r="O285" s="28"/>
      <c r="P285" s="28"/>
      <c r="Q285" s="28"/>
      <c r="R285" s="78"/>
      <c r="S285" s="28"/>
      <c r="T285" s="26" t="s">
        <v>3922</v>
      </c>
      <c r="U285" s="26"/>
    </row>
    <row r="286" spans="1:21" ht="15" hidden="1" customHeight="1" x14ac:dyDescent="0.25">
      <c r="A286" s="26"/>
      <c r="B286" s="26"/>
      <c r="C286" s="26" t="s">
        <v>3922</v>
      </c>
      <c r="D286" s="26" t="s">
        <v>26</v>
      </c>
      <c r="E286" s="26" t="s">
        <v>834</v>
      </c>
      <c r="F286" s="26" t="s">
        <v>93</v>
      </c>
      <c r="G286" s="26" t="s">
        <v>835</v>
      </c>
      <c r="H286" s="26"/>
      <c r="I286" s="26"/>
      <c r="J286" s="26"/>
      <c r="K286" s="26"/>
      <c r="L286" s="26"/>
      <c r="M286" s="28" t="s">
        <v>631</v>
      </c>
      <c r="N286" s="28"/>
      <c r="O286" s="28"/>
      <c r="P286" s="28"/>
      <c r="Q286" s="28"/>
      <c r="R286" s="78"/>
      <c r="S286" s="28"/>
      <c r="T286" s="26" t="s">
        <v>3922</v>
      </c>
      <c r="U286" s="26"/>
    </row>
    <row r="287" spans="1:21" ht="30" hidden="1" x14ac:dyDescent="0.25">
      <c r="A287" s="26"/>
      <c r="B287" s="26"/>
      <c r="C287" s="26" t="s">
        <v>3922</v>
      </c>
      <c r="D287" s="26" t="s">
        <v>26</v>
      </c>
      <c r="E287" s="26" t="s">
        <v>852</v>
      </c>
      <c r="F287" s="26" t="s">
        <v>3926</v>
      </c>
      <c r="G287" s="26" t="s">
        <v>853</v>
      </c>
      <c r="H287" s="26"/>
      <c r="I287" s="26"/>
      <c r="J287" s="26"/>
      <c r="K287" s="26"/>
      <c r="L287" s="26"/>
      <c r="M287" s="28" t="s">
        <v>631</v>
      </c>
      <c r="N287" s="28"/>
      <c r="O287" s="28"/>
      <c r="P287" s="28"/>
      <c r="Q287" s="28"/>
      <c r="R287" s="78"/>
      <c r="S287" s="28"/>
      <c r="T287" s="26" t="s">
        <v>3922</v>
      </c>
      <c r="U287" s="26"/>
    </row>
    <row r="288" spans="1:21" hidden="1" x14ac:dyDescent="0.25">
      <c r="A288" s="26"/>
      <c r="B288" s="26"/>
      <c r="C288" s="26" t="s">
        <v>3922</v>
      </c>
      <c r="D288" s="26" t="s">
        <v>26</v>
      </c>
      <c r="E288" s="26" t="s">
        <v>826</v>
      </c>
      <c r="F288" s="26" t="s">
        <v>3927</v>
      </c>
      <c r="G288" s="26" t="s">
        <v>827</v>
      </c>
      <c r="H288" s="26"/>
      <c r="I288" s="26"/>
      <c r="J288" s="26"/>
      <c r="K288" s="26"/>
      <c r="L288" s="26"/>
      <c r="M288" s="28" t="s">
        <v>631</v>
      </c>
      <c r="N288" s="28"/>
      <c r="O288" s="28"/>
      <c r="P288" s="28"/>
      <c r="Q288" s="28"/>
      <c r="R288" s="78"/>
      <c r="S288" s="28"/>
      <c r="T288" s="26" t="s">
        <v>3922</v>
      </c>
      <c r="U288" s="26"/>
    </row>
    <row r="289" spans="1:21" hidden="1" x14ac:dyDescent="0.25">
      <c r="A289" s="26"/>
      <c r="B289" s="26"/>
      <c r="C289" s="26" t="s">
        <v>3922</v>
      </c>
      <c r="D289" s="26" t="s">
        <v>26</v>
      </c>
      <c r="E289" s="26" t="s">
        <v>650</v>
      </c>
      <c r="F289" s="26" t="s">
        <v>93</v>
      </c>
      <c r="G289" s="26" t="s">
        <v>651</v>
      </c>
      <c r="H289" s="26"/>
      <c r="I289" s="26"/>
      <c r="J289" s="26"/>
      <c r="K289" s="26"/>
      <c r="L289" s="26"/>
      <c r="M289" s="28" t="s">
        <v>631</v>
      </c>
      <c r="N289" s="28"/>
      <c r="O289" s="28"/>
      <c r="P289" s="28"/>
      <c r="Q289" s="28"/>
      <c r="R289" s="78"/>
      <c r="S289" s="28"/>
      <c r="T289" s="26" t="s">
        <v>3922</v>
      </c>
      <c r="U289" s="26"/>
    </row>
    <row r="290" spans="1:21" ht="30" hidden="1" x14ac:dyDescent="0.25">
      <c r="A290" s="26"/>
      <c r="B290" s="26"/>
      <c r="C290" s="26" t="s">
        <v>3922</v>
      </c>
      <c r="D290" s="26" t="s">
        <v>26</v>
      </c>
      <c r="E290" s="26" t="s">
        <v>828</v>
      </c>
      <c r="F290" s="26" t="s">
        <v>3927</v>
      </c>
      <c r="G290" s="26" t="s">
        <v>829</v>
      </c>
      <c r="H290" s="26"/>
      <c r="I290" s="26"/>
      <c r="J290" s="26"/>
      <c r="K290" s="26"/>
      <c r="L290" s="26"/>
      <c r="M290" s="28" t="s">
        <v>631</v>
      </c>
      <c r="N290" s="28"/>
      <c r="O290" s="28"/>
      <c r="P290" s="28"/>
      <c r="Q290" s="28"/>
      <c r="R290" s="78"/>
      <c r="S290" s="28"/>
      <c r="T290" s="26" t="s">
        <v>3922</v>
      </c>
      <c r="U290" s="26"/>
    </row>
    <row r="291" spans="1:21" ht="30" hidden="1" x14ac:dyDescent="0.25">
      <c r="A291" s="26"/>
      <c r="B291" s="26"/>
      <c r="C291" s="26" t="s">
        <v>3922</v>
      </c>
      <c r="D291" s="26" t="s">
        <v>26</v>
      </c>
      <c r="E291" s="26" t="s">
        <v>824</v>
      </c>
      <c r="F291" s="26" t="s">
        <v>3924</v>
      </c>
      <c r="G291" s="26" t="s">
        <v>825</v>
      </c>
      <c r="H291" s="26"/>
      <c r="I291" s="26"/>
      <c r="J291" s="26"/>
      <c r="K291" s="26"/>
      <c r="L291" s="26"/>
      <c r="M291" s="28" t="s">
        <v>631</v>
      </c>
      <c r="N291" s="28"/>
      <c r="O291" s="28"/>
      <c r="P291" s="28"/>
      <c r="Q291" s="28"/>
      <c r="R291" s="78"/>
      <c r="S291" s="28"/>
      <c r="T291" s="26" t="s">
        <v>3922</v>
      </c>
      <c r="U291" s="26"/>
    </row>
    <row r="292" spans="1:21" ht="30" hidden="1" x14ac:dyDescent="0.25">
      <c r="A292" s="26"/>
      <c r="B292" s="26"/>
      <c r="C292" s="26" t="s">
        <v>3922</v>
      </c>
      <c r="D292" s="26" t="s">
        <v>26</v>
      </c>
      <c r="E292" s="26" t="s">
        <v>832</v>
      </c>
      <c r="F292" s="26" t="s">
        <v>3923</v>
      </c>
      <c r="G292" s="26" t="s">
        <v>833</v>
      </c>
      <c r="H292" s="26"/>
      <c r="I292" s="26"/>
      <c r="J292" s="26"/>
      <c r="K292" s="26"/>
      <c r="L292" s="26"/>
      <c r="M292" s="28" t="s">
        <v>631</v>
      </c>
      <c r="N292" s="28"/>
      <c r="O292" s="28"/>
      <c r="P292" s="28"/>
      <c r="Q292" s="28"/>
      <c r="R292" s="78"/>
      <c r="S292" s="28"/>
      <c r="T292" s="26" t="s">
        <v>3922</v>
      </c>
      <c r="U292" s="26"/>
    </row>
    <row r="293" spans="1:21" ht="30" hidden="1" x14ac:dyDescent="0.25">
      <c r="A293" s="26"/>
      <c r="B293" s="26"/>
      <c r="C293" s="26" t="s">
        <v>3922</v>
      </c>
      <c r="D293" s="26" t="s">
        <v>26</v>
      </c>
      <c r="E293" s="26" t="s">
        <v>860</v>
      </c>
      <c r="F293" s="26" t="s">
        <v>3925</v>
      </c>
      <c r="G293" s="26" t="s">
        <v>861</v>
      </c>
      <c r="H293" s="26"/>
      <c r="I293" s="26"/>
      <c r="J293" s="26"/>
      <c r="K293" s="26"/>
      <c r="L293" s="26"/>
      <c r="M293" s="26" t="s">
        <v>631</v>
      </c>
      <c r="N293" s="26"/>
      <c r="O293" s="26"/>
      <c r="P293" s="26"/>
      <c r="Q293" s="26"/>
      <c r="R293" s="26"/>
      <c r="S293" s="26"/>
      <c r="T293" s="26" t="s">
        <v>3922</v>
      </c>
      <c r="U293" s="26"/>
    </row>
    <row r="294" spans="1:21" ht="30" hidden="1" x14ac:dyDescent="0.25">
      <c r="A294" s="26"/>
      <c r="B294" s="26"/>
      <c r="C294" s="26" t="s">
        <v>3922</v>
      </c>
      <c r="D294" s="26" t="s">
        <v>26</v>
      </c>
      <c r="E294" s="26" t="s">
        <v>638</v>
      </c>
      <c r="F294" s="26" t="s">
        <v>3925</v>
      </c>
      <c r="G294" s="26" t="s">
        <v>639</v>
      </c>
      <c r="H294" s="26"/>
      <c r="I294" s="26"/>
      <c r="J294" s="26"/>
      <c r="K294" s="26"/>
      <c r="L294" s="26"/>
      <c r="M294" s="28" t="s">
        <v>631</v>
      </c>
      <c r="N294" s="28"/>
      <c r="O294" s="28"/>
      <c r="P294" s="28"/>
      <c r="Q294" s="28"/>
      <c r="R294" s="78"/>
      <c r="S294" s="28"/>
      <c r="T294" s="26" t="s">
        <v>3922</v>
      </c>
      <c r="U294" s="26"/>
    </row>
    <row r="295" spans="1:21" hidden="1" x14ac:dyDescent="0.25">
      <c r="A295" s="26"/>
      <c r="B295" s="26"/>
      <c r="C295" s="26" t="s">
        <v>3922</v>
      </c>
      <c r="D295" s="26" t="s">
        <v>26</v>
      </c>
      <c r="E295" s="26" t="s">
        <v>822</v>
      </c>
      <c r="F295" s="26" t="s">
        <v>3926</v>
      </c>
      <c r="G295" s="26" t="s">
        <v>823</v>
      </c>
      <c r="H295" s="26"/>
      <c r="I295" s="26"/>
      <c r="J295" s="26"/>
      <c r="K295" s="26"/>
      <c r="L295" s="26"/>
      <c r="M295" s="28" t="s">
        <v>631</v>
      </c>
      <c r="N295" s="28"/>
      <c r="O295" s="28"/>
      <c r="P295" s="28"/>
      <c r="Q295" s="28"/>
      <c r="R295" s="78"/>
      <c r="S295" s="28"/>
      <c r="T295" s="26" t="s">
        <v>3922</v>
      </c>
      <c r="U295" s="26"/>
    </row>
    <row r="296" spans="1:21" hidden="1" x14ac:dyDescent="0.25">
      <c r="A296" s="26"/>
      <c r="B296" s="26"/>
      <c r="C296" s="26" t="s">
        <v>3922</v>
      </c>
      <c r="D296" s="26" t="s">
        <v>26</v>
      </c>
      <c r="E296" s="26" t="s">
        <v>816</v>
      </c>
      <c r="F296" s="26" t="s">
        <v>3926</v>
      </c>
      <c r="G296" s="26" t="s">
        <v>817</v>
      </c>
      <c r="H296" s="26"/>
      <c r="I296" s="26"/>
      <c r="J296" s="26"/>
      <c r="K296" s="26"/>
      <c r="L296" s="26"/>
      <c r="M296" s="28" t="s">
        <v>631</v>
      </c>
      <c r="N296" s="28"/>
      <c r="O296" s="28"/>
      <c r="P296" s="28"/>
      <c r="Q296" s="28"/>
      <c r="R296" s="78"/>
      <c r="S296" s="28"/>
      <c r="T296" s="26" t="s">
        <v>3922</v>
      </c>
      <c r="U296" s="26"/>
    </row>
    <row r="297" spans="1:21" hidden="1" x14ac:dyDescent="0.25">
      <c r="A297" s="26"/>
      <c r="B297" s="26"/>
      <c r="C297" s="26" t="s">
        <v>3922</v>
      </c>
      <c r="D297" s="26" t="s">
        <v>26</v>
      </c>
      <c r="E297" s="26" t="s">
        <v>820</v>
      </c>
      <c r="F297" s="26" t="s">
        <v>3927</v>
      </c>
      <c r="G297" s="26" t="s">
        <v>821</v>
      </c>
      <c r="H297" s="26"/>
      <c r="I297" s="26"/>
      <c r="J297" s="26"/>
      <c r="K297" s="26"/>
      <c r="L297" s="26"/>
      <c r="M297" s="28" t="s">
        <v>631</v>
      </c>
      <c r="N297" s="28"/>
      <c r="O297" s="28"/>
      <c r="P297" s="28"/>
      <c r="Q297" s="28"/>
      <c r="R297" s="78"/>
      <c r="S297" s="28"/>
      <c r="T297" s="26" t="s">
        <v>3922</v>
      </c>
      <c r="U297" s="26"/>
    </row>
    <row r="298" spans="1:21" ht="30" hidden="1" x14ac:dyDescent="0.25">
      <c r="A298" s="26"/>
      <c r="B298" s="26"/>
      <c r="C298" s="26" t="s">
        <v>3922</v>
      </c>
      <c r="D298" s="26" t="s">
        <v>26</v>
      </c>
      <c r="E298" s="26" t="s">
        <v>818</v>
      </c>
      <c r="F298" s="26" t="s">
        <v>3924</v>
      </c>
      <c r="G298" s="26" t="s">
        <v>819</v>
      </c>
      <c r="H298" s="26"/>
      <c r="I298" s="26"/>
      <c r="J298" s="26"/>
      <c r="K298" s="26"/>
      <c r="L298" s="26"/>
      <c r="M298" s="28" t="s">
        <v>631</v>
      </c>
      <c r="N298" s="28"/>
      <c r="O298" s="28"/>
      <c r="P298" s="28"/>
      <c r="Q298" s="28"/>
      <c r="R298" s="78"/>
      <c r="S298" s="28"/>
      <c r="T298" s="26" t="s">
        <v>3922</v>
      </c>
      <c r="U298" s="26"/>
    </row>
    <row r="299" spans="1:21" hidden="1" x14ac:dyDescent="0.25">
      <c r="A299" s="26"/>
      <c r="B299" s="26"/>
      <c r="C299" s="26" t="s">
        <v>3922</v>
      </c>
      <c r="D299" s="26" t="s">
        <v>26</v>
      </c>
      <c r="E299" s="26" t="s">
        <v>812</v>
      </c>
      <c r="F299" s="26" t="s">
        <v>3923</v>
      </c>
      <c r="G299" s="26" t="s">
        <v>813</v>
      </c>
      <c r="H299" s="26"/>
      <c r="I299" s="26"/>
      <c r="J299" s="26"/>
      <c r="K299" s="26"/>
      <c r="L299" s="26"/>
      <c r="M299" s="26" t="s">
        <v>631</v>
      </c>
      <c r="N299" s="26"/>
      <c r="O299" s="26"/>
      <c r="P299" s="26"/>
      <c r="Q299" s="26"/>
      <c r="R299" s="26"/>
      <c r="S299" s="26"/>
      <c r="T299" s="26" t="s">
        <v>3922</v>
      </c>
      <c r="U299" s="26"/>
    </row>
    <row r="300" spans="1:21" hidden="1" x14ac:dyDescent="0.25">
      <c r="A300" s="26"/>
      <c r="B300" s="26"/>
      <c r="C300" s="26" t="s">
        <v>3922</v>
      </c>
      <c r="D300" s="26" t="s">
        <v>26</v>
      </c>
      <c r="E300" s="26" t="s">
        <v>659</v>
      </c>
      <c r="F300" s="26" t="s">
        <v>3923</v>
      </c>
      <c r="G300" s="26" t="s">
        <v>660</v>
      </c>
      <c r="H300" s="26"/>
      <c r="I300" s="26"/>
      <c r="J300" s="26"/>
      <c r="K300" s="26"/>
      <c r="L300" s="26"/>
      <c r="M300" s="28" t="s">
        <v>631</v>
      </c>
      <c r="N300" s="28"/>
      <c r="O300" s="28"/>
      <c r="P300" s="28"/>
      <c r="Q300" s="28"/>
      <c r="R300" s="78"/>
      <c r="S300" s="28"/>
      <c r="T300" s="26" t="s">
        <v>3922</v>
      </c>
      <c r="U300" s="26"/>
    </row>
    <row r="301" spans="1:21" hidden="1" x14ac:dyDescent="0.25">
      <c r="A301" s="26"/>
      <c r="B301" s="26"/>
      <c r="C301" s="26" t="s">
        <v>3922</v>
      </c>
      <c r="D301" s="26" t="s">
        <v>26</v>
      </c>
      <c r="E301" s="26" t="s">
        <v>657</v>
      </c>
      <c r="F301" s="26" t="s">
        <v>3927</v>
      </c>
      <c r="G301" s="26" t="s">
        <v>658</v>
      </c>
      <c r="H301" s="26"/>
      <c r="I301" s="26"/>
      <c r="J301" s="26"/>
      <c r="K301" s="26"/>
      <c r="L301" s="26"/>
      <c r="M301" s="28" t="s">
        <v>631</v>
      </c>
      <c r="N301" s="28"/>
      <c r="O301" s="28"/>
      <c r="P301" s="28"/>
      <c r="Q301" s="28"/>
      <c r="R301" s="78"/>
      <c r="S301" s="28"/>
      <c r="T301" s="26" t="s">
        <v>3922</v>
      </c>
      <c r="U301" s="26"/>
    </row>
    <row r="302" spans="1:21" hidden="1" x14ac:dyDescent="0.25">
      <c r="A302" s="26"/>
      <c r="B302" s="26"/>
      <c r="C302" s="26" t="s">
        <v>3922</v>
      </c>
      <c r="D302" s="26" t="s">
        <v>26</v>
      </c>
      <c r="E302" s="26" t="s">
        <v>814</v>
      </c>
      <c r="F302" s="26" t="s">
        <v>3924</v>
      </c>
      <c r="G302" s="26" t="s">
        <v>815</v>
      </c>
      <c r="H302" s="26"/>
      <c r="I302" s="26"/>
      <c r="J302" s="26"/>
      <c r="K302" s="26"/>
      <c r="L302" s="26"/>
      <c r="M302" s="28" t="s">
        <v>631</v>
      </c>
      <c r="N302" s="28"/>
      <c r="O302" s="28"/>
      <c r="P302" s="28"/>
      <c r="Q302" s="28"/>
      <c r="R302" s="78"/>
      <c r="S302" s="28"/>
      <c r="T302" s="26" t="s">
        <v>3922</v>
      </c>
      <c r="U302" s="26"/>
    </row>
    <row r="303" spans="1:21" ht="30" hidden="1" x14ac:dyDescent="0.25">
      <c r="A303" s="26"/>
      <c r="B303" s="26"/>
      <c r="C303" s="26" t="s">
        <v>3922</v>
      </c>
      <c r="D303" s="26" t="s">
        <v>26</v>
      </c>
      <c r="E303" s="26" t="s">
        <v>642</v>
      </c>
      <c r="F303" s="26" t="s">
        <v>3925</v>
      </c>
      <c r="G303" s="26" t="s">
        <v>643</v>
      </c>
      <c r="H303" s="26"/>
      <c r="I303" s="26"/>
      <c r="J303" s="26"/>
      <c r="K303" s="26"/>
      <c r="L303" s="26"/>
      <c r="M303" s="28" t="s">
        <v>631</v>
      </c>
      <c r="N303" s="28"/>
      <c r="O303" s="28"/>
      <c r="P303" s="28"/>
      <c r="Q303" s="28"/>
      <c r="R303" s="78"/>
      <c r="S303" s="28"/>
      <c r="T303" s="26" t="s">
        <v>3922</v>
      </c>
      <c r="U303" s="26"/>
    </row>
    <row r="304" spans="1:21" ht="30" hidden="1" x14ac:dyDescent="0.25">
      <c r="A304" s="26"/>
      <c r="B304" s="26"/>
      <c r="C304" s="26" t="s">
        <v>3922</v>
      </c>
      <c r="D304" s="26" t="s">
        <v>26</v>
      </c>
      <c r="E304" s="26" t="s">
        <v>804</v>
      </c>
      <c r="F304" s="26" t="s">
        <v>3923</v>
      </c>
      <c r="G304" s="26" t="s">
        <v>805</v>
      </c>
      <c r="H304" s="26"/>
      <c r="I304" s="26"/>
      <c r="J304" s="26"/>
      <c r="K304" s="26"/>
      <c r="L304" s="26"/>
      <c r="M304" s="28" t="s">
        <v>631</v>
      </c>
      <c r="N304" s="28"/>
      <c r="O304" s="28"/>
      <c r="P304" s="28"/>
      <c r="Q304" s="28" t="s">
        <v>806</v>
      </c>
      <c r="R304" s="78">
        <v>45952</v>
      </c>
      <c r="S304" s="28" t="s">
        <v>35</v>
      </c>
      <c r="T304" s="26" t="s">
        <v>3922</v>
      </c>
      <c r="U304" s="26" t="s">
        <v>3922</v>
      </c>
    </row>
    <row r="305" spans="1:21" ht="30" hidden="1" x14ac:dyDescent="0.25">
      <c r="A305" s="26"/>
      <c r="B305" s="26"/>
      <c r="C305" s="26" t="s">
        <v>3922</v>
      </c>
      <c r="D305" s="26" t="s">
        <v>26</v>
      </c>
      <c r="E305" s="26" t="s">
        <v>798</v>
      </c>
      <c r="F305" s="26" t="s">
        <v>3927</v>
      </c>
      <c r="G305" s="26" t="s">
        <v>799</v>
      </c>
      <c r="H305" s="26"/>
      <c r="I305" s="26"/>
      <c r="J305" s="26"/>
      <c r="K305" s="26"/>
      <c r="L305" s="26"/>
      <c r="M305" s="28" t="s">
        <v>631</v>
      </c>
      <c r="N305" s="28"/>
      <c r="O305" s="28"/>
      <c r="P305" s="28"/>
      <c r="Q305" s="28"/>
      <c r="R305" s="78"/>
      <c r="S305" s="28"/>
      <c r="T305" s="26" t="s">
        <v>3922</v>
      </c>
      <c r="U305" s="26"/>
    </row>
    <row r="306" spans="1:21" ht="30" hidden="1" x14ac:dyDescent="0.25">
      <c r="A306" s="26"/>
      <c r="B306" s="26"/>
      <c r="C306" s="26" t="s">
        <v>3922</v>
      </c>
      <c r="D306" s="26" t="s">
        <v>26</v>
      </c>
      <c r="E306" s="26" t="s">
        <v>800</v>
      </c>
      <c r="F306" s="26" t="s">
        <v>3927</v>
      </c>
      <c r="G306" s="26" t="s">
        <v>801</v>
      </c>
      <c r="H306" s="26"/>
      <c r="I306" s="26"/>
      <c r="J306" s="26"/>
      <c r="K306" s="26"/>
      <c r="L306" s="26"/>
      <c r="M306" s="28" t="s">
        <v>631</v>
      </c>
      <c r="N306" s="28"/>
      <c r="O306" s="28"/>
      <c r="P306" s="28"/>
      <c r="Q306" s="28"/>
      <c r="R306" s="78"/>
      <c r="S306" s="28"/>
      <c r="T306" s="26" t="s">
        <v>3922</v>
      </c>
      <c r="U306" s="26"/>
    </row>
    <row r="307" spans="1:21" ht="30" hidden="1" x14ac:dyDescent="0.25">
      <c r="A307" s="26"/>
      <c r="B307" s="26"/>
      <c r="C307" s="26" t="s">
        <v>3922</v>
      </c>
      <c r="D307" s="26" t="s">
        <v>26</v>
      </c>
      <c r="E307" s="26" t="s">
        <v>802</v>
      </c>
      <c r="F307" s="26" t="s">
        <v>3927</v>
      </c>
      <c r="G307" s="26" t="s">
        <v>803</v>
      </c>
      <c r="H307" s="26"/>
      <c r="I307" s="26"/>
      <c r="J307" s="26"/>
      <c r="K307" s="26"/>
      <c r="L307" s="26"/>
      <c r="M307" s="28" t="s">
        <v>631</v>
      </c>
      <c r="N307" s="28"/>
      <c r="O307" s="28"/>
      <c r="P307" s="28"/>
      <c r="Q307" s="28"/>
      <c r="R307" s="78"/>
      <c r="S307" s="28"/>
      <c r="T307" s="26" t="s">
        <v>3922</v>
      </c>
      <c r="U307" s="26"/>
    </row>
    <row r="308" spans="1:21" ht="30" hidden="1" x14ac:dyDescent="0.25">
      <c r="A308" s="26"/>
      <c r="B308" s="26"/>
      <c r="C308" s="26" t="s">
        <v>3922</v>
      </c>
      <c r="D308" s="26" t="s">
        <v>26</v>
      </c>
      <c r="E308" s="26" t="s">
        <v>661</v>
      </c>
      <c r="F308" s="26" t="s">
        <v>3927</v>
      </c>
      <c r="G308" s="26" t="s">
        <v>662</v>
      </c>
      <c r="H308" s="26"/>
      <c r="I308" s="26"/>
      <c r="J308" s="26"/>
      <c r="K308" s="26"/>
      <c r="L308" s="26"/>
      <c r="M308" s="28" t="s">
        <v>631</v>
      </c>
      <c r="N308" s="28"/>
      <c r="O308" s="28"/>
      <c r="P308" s="28"/>
      <c r="Q308" s="28"/>
      <c r="R308" s="78"/>
      <c r="S308" s="28"/>
      <c r="T308" s="26" t="s">
        <v>3922</v>
      </c>
      <c r="U308" s="26"/>
    </row>
    <row r="309" spans="1:21" ht="60" hidden="1" x14ac:dyDescent="0.25">
      <c r="A309" s="26"/>
      <c r="B309" s="26"/>
      <c r="C309" s="26" t="s">
        <v>3922</v>
      </c>
      <c r="D309" s="26" t="s">
        <v>26</v>
      </c>
      <c r="E309" s="26" t="s">
        <v>809</v>
      </c>
      <c r="F309" s="26" t="s">
        <v>3923</v>
      </c>
      <c r="G309" s="26" t="s">
        <v>810</v>
      </c>
      <c r="H309" s="26"/>
      <c r="I309" s="26"/>
      <c r="J309" s="26"/>
      <c r="K309" s="26"/>
      <c r="L309" s="26"/>
      <c r="M309" s="28" t="s">
        <v>631</v>
      </c>
      <c r="N309" s="28"/>
      <c r="O309" s="28"/>
      <c r="P309" s="28"/>
      <c r="Q309" s="28" t="s">
        <v>811</v>
      </c>
      <c r="R309" s="78">
        <v>45945</v>
      </c>
      <c r="S309" s="28" t="s">
        <v>157</v>
      </c>
      <c r="T309" s="26" t="s">
        <v>3922</v>
      </c>
      <c r="U309" s="26"/>
    </row>
    <row r="310" spans="1:21" ht="30" hidden="1" x14ac:dyDescent="0.25">
      <c r="A310" s="26"/>
      <c r="B310" s="26"/>
      <c r="C310" s="26" t="s">
        <v>3922</v>
      </c>
      <c r="D310" s="26" t="s">
        <v>26</v>
      </c>
      <c r="E310" s="26" t="s">
        <v>791</v>
      </c>
      <c r="F310" s="26" t="s">
        <v>3925</v>
      </c>
      <c r="G310" s="26" t="s">
        <v>792</v>
      </c>
      <c r="H310" s="26"/>
      <c r="I310" s="26"/>
      <c r="J310" s="26"/>
      <c r="K310" s="26"/>
      <c r="L310" s="26"/>
      <c r="M310" s="28" t="s">
        <v>631</v>
      </c>
      <c r="N310" s="28"/>
      <c r="O310" s="28"/>
      <c r="P310" s="28"/>
      <c r="Q310" s="28" t="s">
        <v>793</v>
      </c>
      <c r="R310" s="78">
        <v>45944</v>
      </c>
      <c r="S310" s="28" t="s">
        <v>35</v>
      </c>
      <c r="T310" s="26" t="s">
        <v>3922</v>
      </c>
      <c r="U310" s="26"/>
    </row>
    <row r="311" spans="1:21" hidden="1" x14ac:dyDescent="0.25">
      <c r="A311" s="26"/>
      <c r="B311" s="26"/>
      <c r="C311" s="26" t="s">
        <v>3922</v>
      </c>
      <c r="D311" s="26" t="s">
        <v>26</v>
      </c>
      <c r="E311" s="26" t="s">
        <v>663</v>
      </c>
      <c r="F311" s="26" t="s">
        <v>3923</v>
      </c>
      <c r="G311" s="26" t="s">
        <v>664</v>
      </c>
      <c r="H311" s="26"/>
      <c r="I311" s="26"/>
      <c r="J311" s="26"/>
      <c r="K311" s="26"/>
      <c r="L311" s="26"/>
      <c r="M311" s="28" t="s">
        <v>631</v>
      </c>
      <c r="N311" s="28"/>
      <c r="O311" s="28"/>
      <c r="P311" s="28"/>
      <c r="Q311" s="28"/>
      <c r="R311" s="78"/>
      <c r="S311" s="28"/>
      <c r="T311" s="26" t="s">
        <v>3922</v>
      </c>
      <c r="U311" s="26"/>
    </row>
    <row r="312" spans="1:21" ht="30" hidden="1" x14ac:dyDescent="0.25">
      <c r="A312" s="26"/>
      <c r="B312" s="26"/>
      <c r="C312" s="26" t="s">
        <v>3922</v>
      </c>
      <c r="D312" s="26" t="s">
        <v>26</v>
      </c>
      <c r="E312" s="26" t="s">
        <v>794</v>
      </c>
      <c r="F312" s="26" t="s">
        <v>3923</v>
      </c>
      <c r="G312" s="26" t="s">
        <v>795</v>
      </c>
      <c r="H312" s="26"/>
      <c r="I312" s="26"/>
      <c r="J312" s="26"/>
      <c r="K312" s="26"/>
      <c r="L312" s="26"/>
      <c r="M312" s="28" t="s">
        <v>631</v>
      </c>
      <c r="N312" s="28"/>
      <c r="O312" s="28"/>
      <c r="P312" s="28"/>
      <c r="Q312" s="28" t="s">
        <v>796</v>
      </c>
      <c r="R312" s="78">
        <v>45944</v>
      </c>
      <c r="S312" s="28" t="s">
        <v>797</v>
      </c>
      <c r="T312" s="26" t="s">
        <v>3922</v>
      </c>
      <c r="U312" s="26"/>
    </row>
    <row r="313" spans="1:21" ht="30" hidden="1" x14ac:dyDescent="0.25">
      <c r="A313" s="26"/>
      <c r="B313" s="26"/>
      <c r="C313" s="26" t="s">
        <v>3922</v>
      </c>
      <c r="D313" s="26" t="s">
        <v>26</v>
      </c>
      <c r="E313" s="26" t="s">
        <v>653</v>
      </c>
      <c r="F313" s="26" t="s">
        <v>3925</v>
      </c>
      <c r="G313" s="26" t="s">
        <v>654</v>
      </c>
      <c r="H313" s="26"/>
      <c r="I313" s="26"/>
      <c r="J313" s="26"/>
      <c r="K313" s="26"/>
      <c r="L313" s="26"/>
      <c r="M313" s="28" t="s">
        <v>631</v>
      </c>
      <c r="N313" s="28"/>
      <c r="O313" s="28"/>
      <c r="P313" s="28"/>
      <c r="Q313" s="28"/>
      <c r="R313" s="78"/>
      <c r="S313" s="28"/>
      <c r="T313" s="26" t="s">
        <v>3922</v>
      </c>
      <c r="U313" s="26"/>
    </row>
    <row r="314" spans="1:21" ht="30" hidden="1" x14ac:dyDescent="0.25">
      <c r="A314" s="26"/>
      <c r="B314" s="26"/>
      <c r="C314" s="26" t="s">
        <v>3922</v>
      </c>
      <c r="D314" s="26" t="s">
        <v>26</v>
      </c>
      <c r="E314" s="26" t="s">
        <v>655</v>
      </c>
      <c r="F314" s="26" t="s">
        <v>3925</v>
      </c>
      <c r="G314" s="26" t="s">
        <v>656</v>
      </c>
      <c r="H314" s="26"/>
      <c r="I314" s="26"/>
      <c r="J314" s="26"/>
      <c r="K314" s="26"/>
      <c r="L314" s="26"/>
      <c r="M314" s="28" t="s">
        <v>631</v>
      </c>
      <c r="N314" s="28"/>
      <c r="O314" s="28"/>
      <c r="P314" s="28"/>
      <c r="Q314" s="28"/>
      <c r="R314" s="78"/>
      <c r="S314" s="28"/>
      <c r="T314" s="26" t="s">
        <v>3922</v>
      </c>
      <c r="U314" s="26"/>
    </row>
    <row r="315" spans="1:21" ht="30" hidden="1" x14ac:dyDescent="0.25">
      <c r="A315" s="26"/>
      <c r="B315" s="26"/>
      <c r="C315" s="26" t="s">
        <v>3922</v>
      </c>
      <c r="D315" s="26" t="s">
        <v>26</v>
      </c>
      <c r="E315" s="26" t="s">
        <v>807</v>
      </c>
      <c r="F315" s="26" t="s">
        <v>3925</v>
      </c>
      <c r="G315" s="26" t="s">
        <v>808</v>
      </c>
      <c r="H315" s="26"/>
      <c r="I315" s="26"/>
      <c r="J315" s="26"/>
      <c r="K315" s="26"/>
      <c r="L315" s="26"/>
      <c r="M315" s="28" t="s">
        <v>631</v>
      </c>
      <c r="N315" s="28"/>
      <c r="O315" s="28"/>
      <c r="P315" s="28"/>
      <c r="Q315" s="28"/>
      <c r="R315" s="78"/>
      <c r="S315" s="28"/>
      <c r="T315" s="26" t="s">
        <v>3922</v>
      </c>
      <c r="U315" s="26"/>
    </row>
    <row r="316" spans="1:21" hidden="1" x14ac:dyDescent="0.25">
      <c r="A316" s="26"/>
      <c r="B316" s="26"/>
      <c r="C316" s="26" t="s">
        <v>3922</v>
      </c>
      <c r="D316" s="26" t="s">
        <v>26</v>
      </c>
      <c r="E316" s="26" t="s">
        <v>671</v>
      </c>
      <c r="F316" s="26" t="s">
        <v>3923</v>
      </c>
      <c r="G316" s="26" t="s">
        <v>672</v>
      </c>
      <c r="H316" s="26"/>
      <c r="I316" s="26"/>
      <c r="J316" s="26"/>
      <c r="K316" s="26"/>
      <c r="L316" s="26"/>
      <c r="M316" s="28" t="s">
        <v>631</v>
      </c>
      <c r="N316" s="28"/>
      <c r="O316" s="28"/>
      <c r="P316" s="28"/>
      <c r="Q316" s="28"/>
      <c r="R316" s="78"/>
      <c r="S316" s="28"/>
      <c r="T316" s="26" t="s">
        <v>3922</v>
      </c>
      <c r="U316" s="26"/>
    </row>
    <row r="317" spans="1:21" ht="30" hidden="1" x14ac:dyDescent="0.25">
      <c r="A317" s="26"/>
      <c r="B317" s="26"/>
      <c r="C317" s="26" t="s">
        <v>3922</v>
      </c>
      <c r="D317" s="26" t="s">
        <v>26</v>
      </c>
      <c r="E317" s="26" t="s">
        <v>785</v>
      </c>
      <c r="F317" s="26" t="s">
        <v>3924</v>
      </c>
      <c r="G317" s="26" t="s">
        <v>786</v>
      </c>
      <c r="H317" s="26"/>
      <c r="I317" s="26"/>
      <c r="J317" s="26"/>
      <c r="K317" s="26"/>
      <c r="L317" s="26"/>
      <c r="M317" s="28" t="s">
        <v>631</v>
      </c>
      <c r="N317" s="28"/>
      <c r="O317" s="28" t="s">
        <v>109</v>
      </c>
      <c r="P317" s="28"/>
      <c r="Q317" s="28" t="s">
        <v>787</v>
      </c>
      <c r="R317" s="78"/>
      <c r="S317" s="28"/>
      <c r="T317" s="26" t="s">
        <v>3922</v>
      </c>
      <c r="U317" s="26"/>
    </row>
    <row r="318" spans="1:21" ht="30" hidden="1" x14ac:dyDescent="0.25">
      <c r="A318" s="26"/>
      <c r="B318" s="26"/>
      <c r="C318" s="26" t="s">
        <v>3922</v>
      </c>
      <c r="D318" s="26" t="s">
        <v>26</v>
      </c>
      <c r="E318" s="26" t="s">
        <v>788</v>
      </c>
      <c r="F318" s="26" t="s">
        <v>3927</v>
      </c>
      <c r="G318" s="26" t="s">
        <v>789</v>
      </c>
      <c r="H318" s="26"/>
      <c r="I318" s="26"/>
      <c r="J318" s="26"/>
      <c r="K318" s="26"/>
      <c r="L318" s="26"/>
      <c r="M318" s="28" t="s">
        <v>631</v>
      </c>
      <c r="N318" s="28"/>
      <c r="O318" s="28"/>
      <c r="P318" s="28"/>
      <c r="Q318" s="28" t="s">
        <v>790</v>
      </c>
      <c r="R318" s="78">
        <v>45929</v>
      </c>
      <c r="S318" s="28" t="s">
        <v>35</v>
      </c>
      <c r="T318" s="26" t="s">
        <v>3922</v>
      </c>
      <c r="U318" s="26"/>
    </row>
    <row r="319" spans="1:21" ht="30" hidden="1" x14ac:dyDescent="0.25">
      <c r="A319" s="26"/>
      <c r="B319" s="26"/>
      <c r="C319" s="26" t="s">
        <v>3922</v>
      </c>
      <c r="D319" s="26" t="s">
        <v>26</v>
      </c>
      <c r="E319" s="26" t="s">
        <v>776</v>
      </c>
      <c r="F319" s="26" t="s">
        <v>3923</v>
      </c>
      <c r="G319" s="26" t="s">
        <v>775</v>
      </c>
      <c r="H319" s="26"/>
      <c r="I319" s="26"/>
      <c r="J319" s="26"/>
      <c r="K319" s="26"/>
      <c r="L319" s="26"/>
      <c r="M319" s="28" t="s">
        <v>631</v>
      </c>
      <c r="N319" s="28"/>
      <c r="O319" s="28"/>
      <c r="P319" s="28"/>
      <c r="Q319" s="28"/>
      <c r="R319" s="78"/>
      <c r="S319" s="28"/>
      <c r="T319" s="26" t="s">
        <v>3922</v>
      </c>
      <c r="U319" s="26"/>
    </row>
    <row r="320" spans="1:21" ht="30" hidden="1" x14ac:dyDescent="0.25">
      <c r="A320" s="26"/>
      <c r="B320" s="26"/>
      <c r="C320" s="26" t="s">
        <v>3922</v>
      </c>
      <c r="D320" s="26" t="s">
        <v>26</v>
      </c>
      <c r="E320" s="26" t="s">
        <v>782</v>
      </c>
      <c r="F320" s="26" t="s">
        <v>3925</v>
      </c>
      <c r="G320" s="26" t="s">
        <v>783</v>
      </c>
      <c r="H320" s="26"/>
      <c r="I320" s="26"/>
      <c r="J320" s="26"/>
      <c r="K320" s="26"/>
      <c r="L320" s="26"/>
      <c r="M320" s="28" t="s">
        <v>631</v>
      </c>
      <c r="N320" s="28"/>
      <c r="O320" s="28"/>
      <c r="P320" s="28"/>
      <c r="Q320" s="28" t="s">
        <v>784</v>
      </c>
      <c r="R320" s="78">
        <v>45929</v>
      </c>
      <c r="S320" s="28" t="s">
        <v>35</v>
      </c>
      <c r="T320" s="26" t="s">
        <v>3922</v>
      </c>
      <c r="U320" s="26"/>
    </row>
    <row r="321" spans="1:21" ht="30" hidden="1" x14ac:dyDescent="0.25">
      <c r="A321" s="26"/>
      <c r="B321" s="26"/>
      <c r="C321" s="26" t="s">
        <v>3922</v>
      </c>
      <c r="D321" s="26" t="s">
        <v>26</v>
      </c>
      <c r="E321" s="26" t="s">
        <v>665</v>
      </c>
      <c r="F321" s="26" t="s">
        <v>3925</v>
      </c>
      <c r="G321" s="26" t="s">
        <v>666</v>
      </c>
      <c r="H321" s="26"/>
      <c r="I321" s="26"/>
      <c r="J321" s="26"/>
      <c r="K321" s="26"/>
      <c r="L321" s="26"/>
      <c r="M321" s="28" t="s">
        <v>631</v>
      </c>
      <c r="N321" s="28"/>
      <c r="O321" s="28"/>
      <c r="P321" s="28"/>
      <c r="Q321" s="28"/>
      <c r="R321" s="78"/>
      <c r="S321" s="28"/>
      <c r="T321" s="26" t="s">
        <v>3922</v>
      </c>
      <c r="U321" s="26"/>
    </row>
    <row r="322" spans="1:21" ht="30" hidden="1" x14ac:dyDescent="0.25">
      <c r="A322" s="26"/>
      <c r="B322" s="26"/>
      <c r="C322" s="26" t="s">
        <v>3922</v>
      </c>
      <c r="D322" s="26" t="s">
        <v>26</v>
      </c>
      <c r="E322" s="26" t="s">
        <v>777</v>
      </c>
      <c r="F322" s="26" t="s">
        <v>3925</v>
      </c>
      <c r="G322" s="26" t="s">
        <v>778</v>
      </c>
      <c r="H322" s="26"/>
      <c r="I322" s="26"/>
      <c r="J322" s="26"/>
      <c r="K322" s="26"/>
      <c r="L322" s="26"/>
      <c r="M322" s="26" t="s">
        <v>631</v>
      </c>
      <c r="N322" s="26"/>
      <c r="O322" s="26"/>
      <c r="P322" s="26"/>
      <c r="Q322" s="26" t="s">
        <v>779</v>
      </c>
      <c r="R322" s="26">
        <v>45929</v>
      </c>
      <c r="S322" s="26" t="s">
        <v>35</v>
      </c>
      <c r="T322" s="26" t="s">
        <v>3922</v>
      </c>
      <c r="U322" s="26"/>
    </row>
    <row r="323" spans="1:21" ht="30" hidden="1" x14ac:dyDescent="0.25">
      <c r="A323" s="26"/>
      <c r="B323" s="26"/>
      <c r="C323" s="26" t="s">
        <v>3922</v>
      </c>
      <c r="D323" s="26" t="s">
        <v>26</v>
      </c>
      <c r="E323" s="26" t="s">
        <v>774</v>
      </c>
      <c r="F323" s="26" t="s">
        <v>3923</v>
      </c>
      <c r="G323" s="26" t="s">
        <v>775</v>
      </c>
      <c r="H323" s="26"/>
      <c r="I323" s="26"/>
      <c r="J323" s="26"/>
      <c r="K323" s="26"/>
      <c r="L323" s="26"/>
      <c r="M323" s="26" t="s">
        <v>631</v>
      </c>
      <c r="N323" s="26"/>
      <c r="O323" s="26"/>
      <c r="P323" s="26"/>
      <c r="Q323" s="26"/>
      <c r="R323" s="26"/>
      <c r="S323" s="26"/>
      <c r="T323" s="26" t="s">
        <v>3922</v>
      </c>
      <c r="U323" s="26"/>
    </row>
    <row r="324" spans="1:21" hidden="1" x14ac:dyDescent="0.25">
      <c r="A324" s="26"/>
      <c r="B324" s="26"/>
      <c r="C324" s="26" t="s">
        <v>3922</v>
      </c>
      <c r="D324" s="26" t="s">
        <v>26</v>
      </c>
      <c r="E324" s="26" t="s">
        <v>769</v>
      </c>
      <c r="F324" s="26" t="s">
        <v>3926</v>
      </c>
      <c r="G324" s="26" t="s">
        <v>770</v>
      </c>
      <c r="H324" s="26"/>
      <c r="I324" s="26"/>
      <c r="J324" s="26"/>
      <c r="K324" s="26"/>
      <c r="L324" s="26"/>
      <c r="M324" s="26" t="s">
        <v>631</v>
      </c>
      <c r="N324" s="26"/>
      <c r="O324" s="26"/>
      <c r="P324" s="26"/>
      <c r="Q324" s="26"/>
      <c r="R324" s="26"/>
      <c r="S324" s="26"/>
      <c r="T324" s="26" t="s">
        <v>3922</v>
      </c>
      <c r="U324" s="26"/>
    </row>
    <row r="325" spans="1:21" ht="30" hidden="1" x14ac:dyDescent="0.25">
      <c r="A325" s="26"/>
      <c r="B325" s="26"/>
      <c r="C325" s="26" t="s">
        <v>3922</v>
      </c>
      <c r="D325" s="26" t="s">
        <v>26</v>
      </c>
      <c r="E325" s="26" t="s">
        <v>771</v>
      </c>
      <c r="F325" s="26" t="s">
        <v>3925</v>
      </c>
      <c r="G325" s="26" t="s">
        <v>772</v>
      </c>
      <c r="H325" s="26"/>
      <c r="I325" s="26"/>
      <c r="J325" s="26"/>
      <c r="K325" s="26"/>
      <c r="L325" s="26"/>
      <c r="M325" s="28" t="s">
        <v>631</v>
      </c>
      <c r="N325" s="28"/>
      <c r="O325" s="28"/>
      <c r="P325" s="28"/>
      <c r="Q325" s="28" t="s">
        <v>773</v>
      </c>
      <c r="R325" s="78">
        <v>45917</v>
      </c>
      <c r="S325" s="28" t="s">
        <v>35</v>
      </c>
      <c r="T325" s="26" t="s">
        <v>3922</v>
      </c>
      <c r="U325" s="26"/>
    </row>
    <row r="326" spans="1:21" ht="30" hidden="1" x14ac:dyDescent="0.25">
      <c r="A326" s="26"/>
      <c r="B326" s="26"/>
      <c r="C326" s="26" t="s">
        <v>3922</v>
      </c>
      <c r="D326" s="26" t="s">
        <v>26</v>
      </c>
      <c r="E326" s="26" t="s">
        <v>667</v>
      </c>
      <c r="F326" s="26" t="s">
        <v>3925</v>
      </c>
      <c r="G326" s="26" t="s">
        <v>668</v>
      </c>
      <c r="H326" s="26"/>
      <c r="I326" s="26"/>
      <c r="J326" s="26"/>
      <c r="K326" s="26"/>
      <c r="L326" s="26"/>
      <c r="M326" s="28" t="s">
        <v>631</v>
      </c>
      <c r="N326" s="28"/>
      <c r="O326" s="28"/>
      <c r="P326" s="28"/>
      <c r="Q326" s="28"/>
      <c r="R326" s="78"/>
      <c r="S326" s="28"/>
      <c r="T326" s="26" t="s">
        <v>3922</v>
      </c>
      <c r="U326" s="26"/>
    </row>
    <row r="327" spans="1:21" hidden="1" x14ac:dyDescent="0.25">
      <c r="A327" s="26"/>
      <c r="B327" s="26"/>
      <c r="C327" s="26" t="s">
        <v>3922</v>
      </c>
      <c r="D327" s="26" t="s">
        <v>26</v>
      </c>
      <c r="E327" s="26" t="s">
        <v>767</v>
      </c>
      <c r="F327" s="26" t="s">
        <v>3923</v>
      </c>
      <c r="G327" s="26" t="s">
        <v>768</v>
      </c>
      <c r="H327" s="26"/>
      <c r="I327" s="26"/>
      <c r="J327" s="26"/>
      <c r="K327" s="26"/>
      <c r="L327" s="26"/>
      <c r="M327" s="28" t="s">
        <v>631</v>
      </c>
      <c r="N327" s="28"/>
      <c r="O327" s="28"/>
      <c r="P327" s="28"/>
      <c r="Q327" s="28"/>
      <c r="R327" s="78"/>
      <c r="S327" s="28"/>
      <c r="T327" s="26" t="s">
        <v>3922</v>
      </c>
      <c r="U327" s="26"/>
    </row>
    <row r="328" spans="1:21" ht="30" hidden="1" x14ac:dyDescent="0.25">
      <c r="A328" s="26"/>
      <c r="B328" s="26"/>
      <c r="C328" s="26" t="s">
        <v>3922</v>
      </c>
      <c r="D328" s="26" t="s">
        <v>26</v>
      </c>
      <c r="E328" s="26" t="s">
        <v>760</v>
      </c>
      <c r="F328" s="26" t="s">
        <v>3923</v>
      </c>
      <c r="G328" s="26" t="s">
        <v>761</v>
      </c>
      <c r="H328" s="26"/>
      <c r="I328" s="26"/>
      <c r="J328" s="26"/>
      <c r="K328" s="26"/>
      <c r="L328" s="26"/>
      <c r="M328" s="28" t="s">
        <v>631</v>
      </c>
      <c r="N328" s="28"/>
      <c r="O328" s="28"/>
      <c r="P328" s="28"/>
      <c r="Q328" s="28"/>
      <c r="R328" s="78"/>
      <c r="S328" s="28"/>
      <c r="T328" s="26" t="s">
        <v>3922</v>
      </c>
      <c r="U328" s="26"/>
    </row>
    <row r="329" spans="1:21" ht="30" hidden="1" x14ac:dyDescent="0.25">
      <c r="A329" s="26"/>
      <c r="B329" s="26"/>
      <c r="C329" s="26" t="s">
        <v>3922</v>
      </c>
      <c r="D329" s="26" t="s">
        <v>26</v>
      </c>
      <c r="E329" s="26" t="s">
        <v>762</v>
      </c>
      <c r="F329" s="26" t="s">
        <v>3924</v>
      </c>
      <c r="G329" s="26" t="s">
        <v>763</v>
      </c>
      <c r="H329" s="26"/>
      <c r="I329" s="26"/>
      <c r="J329" s="26"/>
      <c r="K329" s="26"/>
      <c r="L329" s="26"/>
      <c r="M329" s="28" t="s">
        <v>631</v>
      </c>
      <c r="N329" s="28"/>
      <c r="O329" s="28"/>
      <c r="P329" s="28"/>
      <c r="Q329" s="28"/>
      <c r="R329" s="78"/>
      <c r="S329" s="28"/>
      <c r="T329" s="26" t="s">
        <v>3922</v>
      </c>
      <c r="U329" s="26"/>
    </row>
    <row r="330" spans="1:21" hidden="1" x14ac:dyDescent="0.25">
      <c r="A330" s="26"/>
      <c r="B330" s="26"/>
      <c r="C330" s="26" t="s">
        <v>3922</v>
      </c>
      <c r="D330" s="26" t="s">
        <v>26</v>
      </c>
      <c r="E330" s="26" t="s">
        <v>758</v>
      </c>
      <c r="F330" s="26" t="s">
        <v>3923</v>
      </c>
      <c r="G330" s="26" t="s">
        <v>759</v>
      </c>
      <c r="H330" s="26"/>
      <c r="I330" s="26"/>
      <c r="J330" s="26"/>
      <c r="K330" s="26"/>
      <c r="L330" s="26"/>
      <c r="M330" s="28" t="s">
        <v>631</v>
      </c>
      <c r="N330" s="28"/>
      <c r="O330" s="28"/>
      <c r="P330" s="28"/>
      <c r="Q330" s="28"/>
      <c r="R330" s="78"/>
      <c r="S330" s="28"/>
      <c r="T330" s="26" t="s">
        <v>3922</v>
      </c>
      <c r="U330" s="26"/>
    </row>
    <row r="331" spans="1:21" hidden="1" x14ac:dyDescent="0.25">
      <c r="A331" s="26"/>
      <c r="B331" s="26"/>
      <c r="C331" s="26" t="s">
        <v>3922</v>
      </c>
      <c r="D331" s="26" t="s">
        <v>26</v>
      </c>
      <c r="E331" s="26" t="s">
        <v>669</v>
      </c>
      <c r="F331" s="26" t="s">
        <v>3925</v>
      </c>
      <c r="G331" s="26" t="s">
        <v>670</v>
      </c>
      <c r="H331" s="26"/>
      <c r="I331" s="26"/>
      <c r="J331" s="26"/>
      <c r="K331" s="26"/>
      <c r="L331" s="26"/>
      <c r="M331" s="28" t="s">
        <v>631</v>
      </c>
      <c r="N331" s="28"/>
      <c r="O331" s="28"/>
      <c r="P331" s="28"/>
      <c r="Q331" s="28"/>
      <c r="R331" s="78"/>
      <c r="S331" s="28"/>
      <c r="T331" s="26" t="s">
        <v>3922</v>
      </c>
      <c r="U331" s="26"/>
    </row>
    <row r="332" spans="1:21" ht="45" hidden="1" x14ac:dyDescent="0.25">
      <c r="A332" s="26"/>
      <c r="B332" s="26"/>
      <c r="C332" s="26" t="s">
        <v>3922</v>
      </c>
      <c r="D332" s="26" t="s">
        <v>26</v>
      </c>
      <c r="E332" s="26" t="s">
        <v>780</v>
      </c>
      <c r="F332" s="26" t="s">
        <v>3925</v>
      </c>
      <c r="G332" s="26" t="s">
        <v>781</v>
      </c>
      <c r="H332" s="26"/>
      <c r="I332" s="26"/>
      <c r="J332" s="26"/>
      <c r="K332" s="26"/>
      <c r="L332" s="26"/>
      <c r="M332" s="28" t="s">
        <v>631</v>
      </c>
      <c r="N332" s="28"/>
      <c r="O332" s="28"/>
      <c r="P332" s="28"/>
      <c r="Q332" s="28"/>
      <c r="R332" s="78"/>
      <c r="S332" s="28"/>
      <c r="T332" s="26" t="s">
        <v>3922</v>
      </c>
      <c r="U332" s="26"/>
    </row>
    <row r="333" spans="1:21" ht="30" hidden="1" x14ac:dyDescent="0.25">
      <c r="A333" s="26"/>
      <c r="B333" s="26"/>
      <c r="C333" s="26" t="s">
        <v>3922</v>
      </c>
      <c r="D333" s="26" t="s">
        <v>26</v>
      </c>
      <c r="E333" s="26" t="s">
        <v>746</v>
      </c>
      <c r="F333" s="26" t="s">
        <v>3925</v>
      </c>
      <c r="G333" s="26" t="s">
        <v>747</v>
      </c>
      <c r="H333" s="26"/>
      <c r="I333" s="26"/>
      <c r="J333" s="26"/>
      <c r="K333" s="26"/>
      <c r="L333" s="26"/>
      <c r="M333" s="28" t="s">
        <v>631</v>
      </c>
      <c r="N333" s="28"/>
      <c r="O333" s="28"/>
      <c r="P333" s="28"/>
      <c r="Q333" s="28" t="s">
        <v>748</v>
      </c>
      <c r="R333" s="78">
        <v>45861</v>
      </c>
      <c r="S333" s="28" t="s">
        <v>44</v>
      </c>
      <c r="T333" s="26" t="s">
        <v>3922</v>
      </c>
      <c r="U333" s="26"/>
    </row>
    <row r="334" spans="1:21" ht="30" hidden="1" x14ac:dyDescent="0.25">
      <c r="A334" s="26"/>
      <c r="B334" s="26"/>
      <c r="C334" s="26" t="s">
        <v>3922</v>
      </c>
      <c r="D334" s="26" t="s">
        <v>26</v>
      </c>
      <c r="E334" s="26" t="s">
        <v>764</v>
      </c>
      <c r="F334" s="26" t="s">
        <v>3923</v>
      </c>
      <c r="G334" s="26" t="s">
        <v>765</v>
      </c>
      <c r="H334" s="26"/>
      <c r="I334" s="26"/>
      <c r="J334" s="26"/>
      <c r="K334" s="26"/>
      <c r="L334" s="26"/>
      <c r="M334" s="28" t="s">
        <v>631</v>
      </c>
      <c r="N334" s="28"/>
      <c r="O334" s="28"/>
      <c r="P334" s="28"/>
      <c r="Q334" s="28" t="s">
        <v>766</v>
      </c>
      <c r="R334" s="78">
        <v>45862</v>
      </c>
      <c r="S334" s="28" t="s">
        <v>713</v>
      </c>
      <c r="T334" s="26" t="s">
        <v>3922</v>
      </c>
      <c r="U334" s="26"/>
    </row>
    <row r="335" spans="1:21" ht="30" hidden="1" x14ac:dyDescent="0.25">
      <c r="A335" s="26"/>
      <c r="B335" s="26"/>
      <c r="C335" s="26" t="s">
        <v>3922</v>
      </c>
      <c r="D335" s="26" t="s">
        <v>26</v>
      </c>
      <c r="E335" s="26" t="s">
        <v>740</v>
      </c>
      <c r="F335" s="26" t="s">
        <v>93</v>
      </c>
      <c r="G335" s="26" t="s">
        <v>741</v>
      </c>
      <c r="H335" s="26"/>
      <c r="I335" s="26"/>
      <c r="J335" s="26"/>
      <c r="K335" s="26"/>
      <c r="L335" s="26"/>
      <c r="M335" s="28" t="s">
        <v>631</v>
      </c>
      <c r="N335" s="28"/>
      <c r="O335" s="28"/>
      <c r="P335" s="28"/>
      <c r="Q335" s="28"/>
      <c r="R335" s="78"/>
      <c r="S335" s="28"/>
      <c r="T335" s="26" t="s">
        <v>3922</v>
      </c>
      <c r="U335" s="26"/>
    </row>
    <row r="336" spans="1:21" hidden="1" x14ac:dyDescent="0.25">
      <c r="A336" s="26"/>
      <c r="B336" s="26"/>
      <c r="C336" s="26" t="s">
        <v>3922</v>
      </c>
      <c r="D336" s="26" t="s">
        <v>26</v>
      </c>
      <c r="E336" s="26" t="s">
        <v>744</v>
      </c>
      <c r="F336" s="26" t="s">
        <v>3923</v>
      </c>
      <c r="G336" s="26" t="s">
        <v>745</v>
      </c>
      <c r="H336" s="26"/>
      <c r="I336" s="26"/>
      <c r="J336" s="26"/>
      <c r="K336" s="26"/>
      <c r="L336" s="26"/>
      <c r="M336" s="28" t="s">
        <v>631</v>
      </c>
      <c r="N336" s="28"/>
      <c r="O336" s="28"/>
      <c r="P336" s="28"/>
      <c r="Q336" s="28"/>
      <c r="R336" s="78"/>
      <c r="S336" s="28"/>
      <c r="T336" s="26" t="s">
        <v>3922</v>
      </c>
      <c r="U336" s="26"/>
    </row>
    <row r="337" spans="1:21" ht="30" hidden="1" x14ac:dyDescent="0.25">
      <c r="A337" s="26"/>
      <c r="B337" s="26"/>
      <c r="C337" s="26" t="s">
        <v>3922</v>
      </c>
      <c r="D337" s="26" t="s">
        <v>26</v>
      </c>
      <c r="E337" s="26" t="s">
        <v>751</v>
      </c>
      <c r="F337" s="26" t="s">
        <v>93</v>
      </c>
      <c r="G337" s="26" t="s">
        <v>752</v>
      </c>
      <c r="H337" s="26"/>
      <c r="I337" s="26"/>
      <c r="J337" s="26"/>
      <c r="K337" s="26"/>
      <c r="L337" s="26"/>
      <c r="M337" s="28" t="s">
        <v>631</v>
      </c>
      <c r="N337" s="28"/>
      <c r="O337" s="28"/>
      <c r="P337" s="28"/>
      <c r="Q337" s="28"/>
      <c r="R337" s="78"/>
      <c r="S337" s="28"/>
      <c r="T337" s="26" t="s">
        <v>3922</v>
      </c>
      <c r="U337" s="26"/>
    </row>
    <row r="338" spans="1:21" ht="30" hidden="1" x14ac:dyDescent="0.25">
      <c r="A338" s="26"/>
      <c r="B338" s="26"/>
      <c r="C338" s="26" t="s">
        <v>3922</v>
      </c>
      <c r="D338" s="26" t="s">
        <v>26</v>
      </c>
      <c r="E338" s="26" t="s">
        <v>749</v>
      </c>
      <c r="F338" s="26" t="s">
        <v>93</v>
      </c>
      <c r="G338" s="26" t="s">
        <v>750</v>
      </c>
      <c r="H338" s="26"/>
      <c r="I338" s="26"/>
      <c r="J338" s="26"/>
      <c r="K338" s="26"/>
      <c r="L338" s="26"/>
      <c r="M338" s="28" t="s">
        <v>631</v>
      </c>
      <c r="N338" s="28"/>
      <c r="O338" s="28"/>
      <c r="P338" s="28"/>
      <c r="Q338" s="28"/>
      <c r="R338" s="78"/>
      <c r="S338" s="28"/>
      <c r="T338" s="26" t="s">
        <v>3922</v>
      </c>
      <c r="U338" s="26"/>
    </row>
    <row r="339" spans="1:21" hidden="1" x14ac:dyDescent="0.25">
      <c r="A339" s="26"/>
      <c r="B339" s="26"/>
      <c r="C339" s="26" t="s">
        <v>3922</v>
      </c>
      <c r="D339" s="26" t="s">
        <v>26</v>
      </c>
      <c r="E339" s="26" t="s">
        <v>742</v>
      </c>
      <c r="F339" s="26" t="s">
        <v>3923</v>
      </c>
      <c r="G339" s="26" t="s">
        <v>743</v>
      </c>
      <c r="H339" s="26"/>
      <c r="I339" s="26"/>
      <c r="J339" s="26"/>
      <c r="K339" s="26"/>
      <c r="L339" s="26"/>
      <c r="M339" s="28" t="s">
        <v>631</v>
      </c>
      <c r="N339" s="28"/>
      <c r="O339" s="28"/>
      <c r="P339" s="28"/>
      <c r="Q339" s="28"/>
      <c r="R339" s="78"/>
      <c r="S339" s="28"/>
      <c r="T339" s="26" t="s">
        <v>3922</v>
      </c>
      <c r="U339" s="26"/>
    </row>
    <row r="340" spans="1:21" ht="30" hidden="1" x14ac:dyDescent="0.25">
      <c r="A340" s="26"/>
      <c r="B340" s="26"/>
      <c r="C340" s="26" t="s">
        <v>3922</v>
      </c>
      <c r="D340" s="26" t="s">
        <v>26</v>
      </c>
      <c r="E340" s="26" t="s">
        <v>677</v>
      </c>
      <c r="F340" s="26" t="s">
        <v>93</v>
      </c>
      <c r="G340" s="26" t="s">
        <v>678</v>
      </c>
      <c r="H340" s="26"/>
      <c r="I340" s="26"/>
      <c r="J340" s="26"/>
      <c r="K340" s="26"/>
      <c r="L340" s="26"/>
      <c r="M340" s="28" t="s">
        <v>631</v>
      </c>
      <c r="N340" s="28"/>
      <c r="O340" s="28"/>
      <c r="P340" s="28"/>
      <c r="Q340" s="28"/>
      <c r="R340" s="78"/>
      <c r="S340" s="28"/>
      <c r="T340" s="26" t="s">
        <v>3922</v>
      </c>
      <c r="U340" s="26"/>
    </row>
    <row r="341" spans="1:21" ht="45" hidden="1" x14ac:dyDescent="0.25">
      <c r="A341" s="26"/>
      <c r="B341" s="26"/>
      <c r="C341" s="26" t="s">
        <v>3922</v>
      </c>
      <c r="D341" s="26" t="s">
        <v>26</v>
      </c>
      <c r="E341" s="26" t="s">
        <v>753</v>
      </c>
      <c r="F341" s="26" t="s">
        <v>3927</v>
      </c>
      <c r="G341" s="26" t="s">
        <v>754</v>
      </c>
      <c r="H341" s="26"/>
      <c r="I341" s="26"/>
      <c r="J341" s="26"/>
      <c r="K341" s="26"/>
      <c r="L341" s="26"/>
      <c r="M341" s="28" t="s">
        <v>631</v>
      </c>
      <c r="N341" s="28"/>
      <c r="O341" s="28"/>
      <c r="P341" s="28"/>
      <c r="Q341" s="28" t="s">
        <v>755</v>
      </c>
      <c r="R341" s="78">
        <v>45868</v>
      </c>
      <c r="S341" s="28" t="s">
        <v>68</v>
      </c>
      <c r="T341" s="26" t="s">
        <v>3922</v>
      </c>
      <c r="U341" s="26"/>
    </row>
    <row r="342" spans="1:21" hidden="1" x14ac:dyDescent="0.25">
      <c r="A342" s="26"/>
      <c r="B342" s="26"/>
      <c r="C342" s="26" t="s">
        <v>3922</v>
      </c>
      <c r="D342" s="26" t="s">
        <v>26</v>
      </c>
      <c r="E342" s="26" t="s">
        <v>673</v>
      </c>
      <c r="F342" s="26" t="s">
        <v>3925</v>
      </c>
      <c r="G342" s="26" t="s">
        <v>674</v>
      </c>
      <c r="H342" s="26"/>
      <c r="I342" s="26"/>
      <c r="J342" s="26"/>
      <c r="K342" s="26"/>
      <c r="L342" s="26"/>
      <c r="M342" s="28" t="s">
        <v>631</v>
      </c>
      <c r="N342" s="28"/>
      <c r="O342" s="28"/>
      <c r="P342" s="28"/>
      <c r="Q342" s="28"/>
      <c r="R342" s="78"/>
      <c r="S342" s="28"/>
      <c r="T342" s="26" t="s">
        <v>3922</v>
      </c>
      <c r="U342" s="26"/>
    </row>
    <row r="343" spans="1:21" ht="30" hidden="1" x14ac:dyDescent="0.25">
      <c r="A343" s="26"/>
      <c r="B343" s="26"/>
      <c r="C343" s="26" t="s">
        <v>3922</v>
      </c>
      <c r="D343" s="26" t="s">
        <v>26</v>
      </c>
      <c r="E343" s="26" t="s">
        <v>738</v>
      </c>
      <c r="F343" s="26" t="s">
        <v>93</v>
      </c>
      <c r="G343" s="26" t="s">
        <v>739</v>
      </c>
      <c r="H343" s="26"/>
      <c r="I343" s="26"/>
      <c r="J343" s="26"/>
      <c r="K343" s="26"/>
      <c r="L343" s="26"/>
      <c r="M343" s="28" t="s">
        <v>631</v>
      </c>
      <c r="N343" s="28"/>
      <c r="O343" s="28"/>
      <c r="P343" s="28"/>
      <c r="Q343" s="28"/>
      <c r="R343" s="78"/>
      <c r="S343" s="28"/>
      <c r="T343" s="26" t="s">
        <v>3922</v>
      </c>
      <c r="U343" s="26"/>
    </row>
    <row r="344" spans="1:21" hidden="1" x14ac:dyDescent="0.25">
      <c r="A344" s="26"/>
      <c r="B344" s="26"/>
      <c r="C344" s="26" t="s">
        <v>3922</v>
      </c>
      <c r="D344" s="26" t="s">
        <v>26</v>
      </c>
      <c r="E344" s="26" t="s">
        <v>756</v>
      </c>
      <c r="F344" s="26" t="s">
        <v>3925</v>
      </c>
      <c r="G344" s="26" t="s">
        <v>757</v>
      </c>
      <c r="H344" s="26"/>
      <c r="I344" s="26"/>
      <c r="J344" s="26"/>
      <c r="K344" s="26"/>
      <c r="L344" s="26"/>
      <c r="M344" s="28" t="s">
        <v>631</v>
      </c>
      <c r="N344" s="28"/>
      <c r="O344" s="28"/>
      <c r="P344" s="28"/>
      <c r="Q344" s="28"/>
      <c r="R344" s="78"/>
      <c r="S344" s="28"/>
      <c r="T344" s="26" t="s">
        <v>3922</v>
      </c>
      <c r="U344" s="26"/>
    </row>
    <row r="345" spans="1:21" ht="30" hidden="1" x14ac:dyDescent="0.25">
      <c r="A345" s="26"/>
      <c r="B345" s="26"/>
      <c r="C345" s="26" t="s">
        <v>3922</v>
      </c>
      <c r="D345" s="26" t="s">
        <v>26</v>
      </c>
      <c r="E345" s="26" t="s">
        <v>675</v>
      </c>
      <c r="F345" s="26" t="s">
        <v>3925</v>
      </c>
      <c r="G345" s="26" t="s">
        <v>676</v>
      </c>
      <c r="H345" s="26"/>
      <c r="I345" s="26"/>
      <c r="J345" s="26"/>
      <c r="K345" s="26"/>
      <c r="L345" s="26"/>
      <c r="M345" s="28" t="s">
        <v>631</v>
      </c>
      <c r="N345" s="28"/>
      <c r="O345" s="28"/>
      <c r="P345" s="28"/>
      <c r="Q345" s="28"/>
      <c r="R345" s="78"/>
      <c r="S345" s="28"/>
      <c r="T345" s="26" t="s">
        <v>3922</v>
      </c>
      <c r="U345" s="26"/>
    </row>
    <row r="346" spans="1:21" ht="30" hidden="1" x14ac:dyDescent="0.25">
      <c r="A346" s="26"/>
      <c r="B346" s="26"/>
      <c r="C346" s="26" t="s">
        <v>3922</v>
      </c>
      <c r="D346" s="26" t="s">
        <v>26</v>
      </c>
      <c r="E346" s="26" t="s">
        <v>736</v>
      </c>
      <c r="F346" s="26" t="s">
        <v>3925</v>
      </c>
      <c r="G346" s="26" t="s">
        <v>737</v>
      </c>
      <c r="H346" s="26"/>
      <c r="I346" s="26"/>
      <c r="J346" s="26"/>
      <c r="K346" s="26"/>
      <c r="L346" s="26"/>
      <c r="M346" s="28" t="s">
        <v>631</v>
      </c>
      <c r="N346" s="28"/>
      <c r="O346" s="28"/>
      <c r="P346" s="28"/>
      <c r="Q346" s="28"/>
      <c r="R346" s="78"/>
      <c r="S346" s="28"/>
      <c r="T346" s="26" t="s">
        <v>3922</v>
      </c>
      <c r="U346" s="26"/>
    </row>
    <row r="347" spans="1:21" ht="30" hidden="1" x14ac:dyDescent="0.25">
      <c r="A347" s="26"/>
      <c r="B347" s="26"/>
      <c r="C347" s="26" t="s">
        <v>3922</v>
      </c>
      <c r="D347" s="26" t="s">
        <v>26</v>
      </c>
      <c r="E347" s="26" t="s">
        <v>733</v>
      </c>
      <c r="F347" s="26" t="s">
        <v>3923</v>
      </c>
      <c r="G347" s="26" t="s">
        <v>571</v>
      </c>
      <c r="H347" s="26"/>
      <c r="I347" s="26"/>
      <c r="J347" s="26"/>
      <c r="K347" s="26"/>
      <c r="L347" s="26"/>
      <c r="M347" s="28" t="s">
        <v>631</v>
      </c>
      <c r="N347" s="28"/>
      <c r="O347" s="28"/>
      <c r="P347" s="28"/>
      <c r="Q347" s="28"/>
      <c r="R347" s="78"/>
      <c r="S347" s="28"/>
      <c r="T347" s="26" t="s">
        <v>3922</v>
      </c>
      <c r="U347" s="26" t="s">
        <v>3922</v>
      </c>
    </row>
    <row r="348" spans="1:21" ht="30" hidden="1" x14ac:dyDescent="0.25">
      <c r="A348" s="26"/>
      <c r="B348" s="26"/>
      <c r="C348" s="26" t="s">
        <v>3922</v>
      </c>
      <c r="D348" s="26" t="s">
        <v>26</v>
      </c>
      <c r="E348" s="26" t="s">
        <v>726</v>
      </c>
      <c r="F348" s="26" t="s">
        <v>3923</v>
      </c>
      <c r="G348" s="26" t="s">
        <v>727</v>
      </c>
      <c r="H348" s="26"/>
      <c r="I348" s="26"/>
      <c r="J348" s="26"/>
      <c r="K348" s="26"/>
      <c r="L348" s="26"/>
      <c r="M348" s="26" t="s">
        <v>631</v>
      </c>
      <c r="N348" s="26"/>
      <c r="O348" s="26"/>
      <c r="P348" s="26"/>
      <c r="Q348" s="26"/>
      <c r="R348" s="26"/>
      <c r="S348" s="26"/>
      <c r="T348" s="26" t="s">
        <v>3922</v>
      </c>
      <c r="U348" s="26" t="s">
        <v>3922</v>
      </c>
    </row>
    <row r="349" spans="1:21" ht="30" hidden="1" x14ac:dyDescent="0.25">
      <c r="A349" s="26"/>
      <c r="B349" s="26"/>
      <c r="C349" s="26" t="s">
        <v>3922</v>
      </c>
      <c r="D349" s="26" t="s">
        <v>26</v>
      </c>
      <c r="E349" s="26" t="s">
        <v>683</v>
      </c>
      <c r="F349" s="26" t="s">
        <v>3923</v>
      </c>
      <c r="G349" s="26" t="s">
        <v>684</v>
      </c>
      <c r="H349" s="26"/>
      <c r="I349" s="26"/>
      <c r="J349" s="26"/>
      <c r="K349" s="26"/>
      <c r="L349" s="26"/>
      <c r="M349" s="28" t="s">
        <v>631</v>
      </c>
      <c r="N349" s="28"/>
      <c r="O349" s="28"/>
      <c r="P349" s="28"/>
      <c r="Q349" s="28" t="s">
        <v>685</v>
      </c>
      <c r="R349" s="78">
        <v>45833</v>
      </c>
      <c r="S349" s="28" t="s">
        <v>686</v>
      </c>
      <c r="T349" s="26" t="s">
        <v>3922</v>
      </c>
      <c r="U349" s="26" t="s">
        <v>3922</v>
      </c>
    </row>
    <row r="350" spans="1:21" ht="30" hidden="1" x14ac:dyDescent="0.25">
      <c r="A350" s="26"/>
      <c r="B350" s="26"/>
      <c r="C350" s="26" t="s">
        <v>3922</v>
      </c>
      <c r="D350" s="26" t="s">
        <v>26</v>
      </c>
      <c r="E350" s="26" t="s">
        <v>730</v>
      </c>
      <c r="F350" s="26" t="s">
        <v>3926</v>
      </c>
      <c r="G350" s="26" t="s">
        <v>731</v>
      </c>
      <c r="H350" s="26"/>
      <c r="I350" s="26"/>
      <c r="J350" s="26"/>
      <c r="K350" s="26"/>
      <c r="L350" s="26"/>
      <c r="M350" s="28" t="s">
        <v>631</v>
      </c>
      <c r="N350" s="28"/>
      <c r="O350" s="28"/>
      <c r="P350" s="28"/>
      <c r="Q350" s="28" t="s">
        <v>732</v>
      </c>
      <c r="R350" s="78">
        <v>45841</v>
      </c>
      <c r="S350" s="28" t="s">
        <v>68</v>
      </c>
      <c r="T350" s="26" t="s">
        <v>3922</v>
      </c>
      <c r="U350" s="26" t="s">
        <v>3922</v>
      </c>
    </row>
    <row r="351" spans="1:21" ht="30" hidden="1" x14ac:dyDescent="0.25">
      <c r="A351" s="26"/>
      <c r="B351" s="26"/>
      <c r="C351" s="26" t="s">
        <v>3922</v>
      </c>
      <c r="D351" s="26" t="s">
        <v>26</v>
      </c>
      <c r="E351" s="26" t="s">
        <v>679</v>
      </c>
      <c r="F351" s="26" t="s">
        <v>3925</v>
      </c>
      <c r="G351" s="26" t="s">
        <v>680</v>
      </c>
      <c r="H351" s="26"/>
      <c r="I351" s="26"/>
      <c r="J351" s="26"/>
      <c r="K351" s="26"/>
      <c r="L351" s="26"/>
      <c r="M351" s="28" t="s">
        <v>631</v>
      </c>
      <c r="N351" s="28"/>
      <c r="O351" s="28"/>
      <c r="P351" s="28"/>
      <c r="Q351" s="28"/>
      <c r="R351" s="78"/>
      <c r="S351" s="28"/>
      <c r="T351" s="26" t="s">
        <v>3922</v>
      </c>
      <c r="U351" s="26"/>
    </row>
    <row r="352" spans="1:21" ht="45" hidden="1" x14ac:dyDescent="0.25">
      <c r="A352" s="26"/>
      <c r="B352" s="26"/>
      <c r="C352" s="26" t="s">
        <v>3922</v>
      </c>
      <c r="D352" s="26" t="s">
        <v>26</v>
      </c>
      <c r="E352" s="26" t="s">
        <v>722</v>
      </c>
      <c r="F352" s="26" t="s">
        <v>3923</v>
      </c>
      <c r="G352" s="26" t="s">
        <v>723</v>
      </c>
      <c r="H352" s="26"/>
      <c r="I352" s="26"/>
      <c r="J352" s="26"/>
      <c r="K352" s="26"/>
      <c r="L352" s="26"/>
      <c r="M352" s="28" t="s">
        <v>631</v>
      </c>
      <c r="N352" s="28"/>
      <c r="O352" s="28"/>
      <c r="P352" s="28"/>
      <c r="Q352" s="28" t="s">
        <v>724</v>
      </c>
      <c r="R352" s="78">
        <v>45831</v>
      </c>
      <c r="S352" s="28" t="s">
        <v>725</v>
      </c>
      <c r="T352" s="26" t="s">
        <v>3922</v>
      </c>
      <c r="U352" s="26" t="s">
        <v>3922</v>
      </c>
    </row>
    <row r="353" spans="1:21" ht="45" hidden="1" x14ac:dyDescent="0.25">
      <c r="A353" s="26"/>
      <c r="B353" s="26"/>
      <c r="C353" s="26" t="s">
        <v>3922</v>
      </c>
      <c r="D353" s="26" t="s">
        <v>26</v>
      </c>
      <c r="E353" s="26" t="s">
        <v>687</v>
      </c>
      <c r="F353" s="26" t="s">
        <v>3923</v>
      </c>
      <c r="G353" s="26" t="s">
        <v>688</v>
      </c>
      <c r="H353" s="26"/>
      <c r="I353" s="26"/>
      <c r="J353" s="26"/>
      <c r="K353" s="26"/>
      <c r="L353" s="26"/>
      <c r="M353" s="28" t="s">
        <v>631</v>
      </c>
      <c r="N353" s="28"/>
      <c r="O353" s="28"/>
      <c r="P353" s="28"/>
      <c r="Q353" s="28" t="s">
        <v>689</v>
      </c>
      <c r="R353" s="78">
        <v>45824</v>
      </c>
      <c r="S353" s="28" t="s">
        <v>35</v>
      </c>
      <c r="T353" s="26" t="s">
        <v>3922</v>
      </c>
      <c r="U353" s="26" t="s">
        <v>3922</v>
      </c>
    </row>
    <row r="354" spans="1:21" hidden="1" x14ac:dyDescent="0.25">
      <c r="A354" s="26"/>
      <c r="B354" s="26"/>
      <c r="C354" s="26" t="s">
        <v>3922</v>
      </c>
      <c r="D354" s="26" t="s">
        <v>26</v>
      </c>
      <c r="E354" s="26" t="s">
        <v>690</v>
      </c>
      <c r="F354" s="26" t="s">
        <v>3923</v>
      </c>
      <c r="G354" s="26" t="s">
        <v>691</v>
      </c>
      <c r="H354" s="26"/>
      <c r="I354" s="26"/>
      <c r="J354" s="26"/>
      <c r="K354" s="26"/>
      <c r="L354" s="26"/>
      <c r="M354" s="28" t="s">
        <v>631</v>
      </c>
      <c r="N354" s="28"/>
      <c r="O354" s="28"/>
      <c r="P354" s="28"/>
      <c r="Q354" s="28"/>
      <c r="R354" s="78"/>
      <c r="S354" s="28"/>
      <c r="T354" s="26" t="s">
        <v>3922</v>
      </c>
      <c r="U354" s="26" t="s">
        <v>3922</v>
      </c>
    </row>
    <row r="355" spans="1:21" hidden="1" x14ac:dyDescent="0.25">
      <c r="A355" s="26"/>
      <c r="B355" s="26" t="s">
        <v>109</v>
      </c>
      <c r="C355" s="26" t="s">
        <v>3922</v>
      </c>
      <c r="D355" s="26" t="s">
        <v>26</v>
      </c>
      <c r="E355" s="26" t="s">
        <v>692</v>
      </c>
      <c r="F355" s="26" t="s">
        <v>3927</v>
      </c>
      <c r="G355" s="26" t="s">
        <v>693</v>
      </c>
      <c r="H355" s="26"/>
      <c r="I355" s="26"/>
      <c r="J355" s="26"/>
      <c r="K355" s="26"/>
      <c r="L355" s="26"/>
      <c r="M355" s="28" t="s">
        <v>631</v>
      </c>
      <c r="N355" s="28"/>
      <c r="O355" s="28"/>
      <c r="P355" s="28"/>
      <c r="Q355" s="28"/>
      <c r="R355" s="78"/>
      <c r="S355" s="28"/>
      <c r="T355" s="26" t="s">
        <v>3922</v>
      </c>
      <c r="U355" s="26" t="s">
        <v>3922</v>
      </c>
    </row>
    <row r="356" spans="1:21" ht="30" hidden="1" x14ac:dyDescent="0.25">
      <c r="A356" s="26"/>
      <c r="B356" s="26" t="s">
        <v>109</v>
      </c>
      <c r="C356" s="26" t="s">
        <v>3922</v>
      </c>
      <c r="D356" s="26" t="s">
        <v>26</v>
      </c>
      <c r="E356" s="26" t="s">
        <v>718</v>
      </c>
      <c r="F356" s="26" t="s">
        <v>3924</v>
      </c>
      <c r="G356" s="26" t="s">
        <v>719</v>
      </c>
      <c r="H356" s="26"/>
      <c r="I356" s="26"/>
      <c r="J356" s="26"/>
      <c r="K356" s="26"/>
      <c r="L356" s="26"/>
      <c r="M356" s="28" t="s">
        <v>631</v>
      </c>
      <c r="N356" s="28"/>
      <c r="O356" s="28"/>
      <c r="P356" s="28"/>
      <c r="Q356" s="28"/>
      <c r="R356" s="78">
        <v>45818</v>
      </c>
      <c r="S356" s="28" t="s">
        <v>44</v>
      </c>
      <c r="T356" s="26" t="s">
        <v>3922</v>
      </c>
      <c r="U356" s="26" t="s">
        <v>3922</v>
      </c>
    </row>
    <row r="357" spans="1:21" ht="30" hidden="1" x14ac:dyDescent="0.25">
      <c r="A357" s="26"/>
      <c r="B357" s="26"/>
      <c r="C357" s="26" t="s">
        <v>3922</v>
      </c>
      <c r="D357" s="26" t="s">
        <v>26</v>
      </c>
      <c r="E357" s="26" t="s">
        <v>720</v>
      </c>
      <c r="F357" s="26" t="s">
        <v>3927</v>
      </c>
      <c r="G357" s="26" t="s">
        <v>721</v>
      </c>
      <c r="H357" s="26"/>
      <c r="I357" s="26"/>
      <c r="J357" s="26"/>
      <c r="K357" s="26"/>
      <c r="L357" s="26"/>
      <c r="M357" s="28" t="s">
        <v>631</v>
      </c>
      <c r="N357" s="28"/>
      <c r="O357" s="28"/>
      <c r="P357" s="28"/>
      <c r="Q357" s="28"/>
      <c r="R357" s="78"/>
      <c r="S357" s="28"/>
      <c r="T357" s="26" t="s">
        <v>3922</v>
      </c>
      <c r="U357" s="26" t="s">
        <v>3922</v>
      </c>
    </row>
    <row r="358" spans="1:21" ht="30" hidden="1" x14ac:dyDescent="0.25">
      <c r="A358" s="26"/>
      <c r="B358" s="26"/>
      <c r="C358" s="26" t="s">
        <v>3922</v>
      </c>
      <c r="D358" s="26" t="s">
        <v>26</v>
      </c>
      <c r="E358" s="26" t="s">
        <v>716</v>
      </c>
      <c r="F358" s="26" t="s">
        <v>3927</v>
      </c>
      <c r="G358" s="26" t="s">
        <v>717</v>
      </c>
      <c r="H358" s="26"/>
      <c r="I358" s="26"/>
      <c r="J358" s="26"/>
      <c r="K358" s="26"/>
      <c r="L358" s="26"/>
      <c r="M358" s="28" t="s">
        <v>631</v>
      </c>
      <c r="N358" s="28"/>
      <c r="O358" s="28"/>
      <c r="P358" s="28"/>
      <c r="Q358" s="28"/>
      <c r="R358" s="78">
        <v>45804</v>
      </c>
      <c r="S358" s="28" t="s">
        <v>461</v>
      </c>
      <c r="T358" s="26" t="s">
        <v>3922</v>
      </c>
      <c r="U358" s="26" t="s">
        <v>3922</v>
      </c>
    </row>
    <row r="359" spans="1:21" ht="30" hidden="1" x14ac:dyDescent="0.25">
      <c r="A359" s="26"/>
      <c r="B359" s="26" t="s">
        <v>109</v>
      </c>
      <c r="C359" s="26" t="s">
        <v>3922</v>
      </c>
      <c r="D359" s="26" t="s">
        <v>26</v>
      </c>
      <c r="E359" s="26" t="s">
        <v>696</v>
      </c>
      <c r="F359" s="26" t="s">
        <v>3927</v>
      </c>
      <c r="G359" s="26" t="s">
        <v>697</v>
      </c>
      <c r="H359" s="26"/>
      <c r="I359" s="26"/>
      <c r="J359" s="26"/>
      <c r="K359" s="26"/>
      <c r="L359" s="26"/>
      <c r="M359" s="28" t="s">
        <v>631</v>
      </c>
      <c r="N359" s="28"/>
      <c r="O359" s="28"/>
      <c r="P359" s="28"/>
      <c r="Q359" s="28"/>
      <c r="R359" s="78">
        <v>45798</v>
      </c>
      <c r="S359" s="28" t="s">
        <v>457</v>
      </c>
      <c r="T359" s="26" t="s">
        <v>3922</v>
      </c>
      <c r="U359" s="26" t="s">
        <v>3922</v>
      </c>
    </row>
    <row r="360" spans="1:21" ht="30" hidden="1" x14ac:dyDescent="0.25">
      <c r="A360" s="26"/>
      <c r="B360" s="26"/>
      <c r="C360" s="26" t="s">
        <v>3922</v>
      </c>
      <c r="D360" s="26" t="s">
        <v>26</v>
      </c>
      <c r="E360" s="26" t="s">
        <v>698</v>
      </c>
      <c r="F360" s="26" t="s">
        <v>3924</v>
      </c>
      <c r="G360" s="26" t="s">
        <v>699</v>
      </c>
      <c r="H360" s="26"/>
      <c r="I360" s="26"/>
      <c r="J360" s="26"/>
      <c r="K360" s="26"/>
      <c r="L360" s="26"/>
      <c r="M360" s="28" t="s">
        <v>631</v>
      </c>
      <c r="N360" s="28"/>
      <c r="O360" s="28"/>
      <c r="P360" s="28"/>
      <c r="Q360" s="28"/>
      <c r="R360" s="78"/>
      <c r="S360" s="28" t="s">
        <v>448</v>
      </c>
      <c r="T360" s="26" t="s">
        <v>3922</v>
      </c>
      <c r="U360" s="26" t="s">
        <v>3922</v>
      </c>
    </row>
    <row r="361" spans="1:21" hidden="1" x14ac:dyDescent="0.25">
      <c r="A361" s="26"/>
      <c r="B361" s="26" t="s">
        <v>109</v>
      </c>
      <c r="C361" s="26" t="s">
        <v>3922</v>
      </c>
      <c r="D361" s="26" t="s">
        <v>26</v>
      </c>
      <c r="E361" s="26" t="s">
        <v>714</v>
      </c>
      <c r="F361" s="26" t="s">
        <v>3926</v>
      </c>
      <c r="G361" s="26" t="s">
        <v>715</v>
      </c>
      <c r="H361" s="26"/>
      <c r="I361" s="26"/>
      <c r="J361" s="26"/>
      <c r="K361" s="26"/>
      <c r="L361" s="26"/>
      <c r="M361" s="28" t="s">
        <v>631</v>
      </c>
      <c r="N361" s="28"/>
      <c r="O361" s="28"/>
      <c r="P361" s="28"/>
      <c r="Q361" s="28"/>
      <c r="R361" s="78"/>
      <c r="S361" s="28"/>
      <c r="T361" s="26" t="s">
        <v>3922</v>
      </c>
      <c r="U361" s="26" t="s">
        <v>3922</v>
      </c>
    </row>
    <row r="362" spans="1:21" ht="30" hidden="1" x14ac:dyDescent="0.25">
      <c r="A362" s="26"/>
      <c r="B362" s="26"/>
      <c r="C362" s="26" t="s">
        <v>3922</v>
      </c>
      <c r="D362" s="26" t="s">
        <v>26</v>
      </c>
      <c r="E362" s="26" t="s">
        <v>734</v>
      </c>
      <c r="F362" s="26" t="s">
        <v>3925</v>
      </c>
      <c r="G362" s="26" t="s">
        <v>735</v>
      </c>
      <c r="H362" s="26"/>
      <c r="I362" s="26"/>
      <c r="J362" s="26"/>
      <c r="K362" s="26"/>
      <c r="L362" s="26"/>
      <c r="M362" s="28" t="s">
        <v>631</v>
      </c>
      <c r="N362" s="28"/>
      <c r="O362" s="28"/>
      <c r="P362" s="28"/>
      <c r="Q362" s="28"/>
      <c r="R362" s="78"/>
      <c r="S362" s="28"/>
      <c r="T362" s="26" t="s">
        <v>3922</v>
      </c>
      <c r="U362" s="26"/>
    </row>
    <row r="363" spans="1:21" ht="30" hidden="1" x14ac:dyDescent="0.25">
      <c r="A363" s="26"/>
      <c r="B363" s="26" t="s">
        <v>109</v>
      </c>
      <c r="C363" s="26" t="s">
        <v>3922</v>
      </c>
      <c r="D363" s="26" t="s">
        <v>26</v>
      </c>
      <c r="E363" s="26" t="s">
        <v>710</v>
      </c>
      <c r="F363" s="26" t="s">
        <v>3923</v>
      </c>
      <c r="G363" s="26" t="s">
        <v>711</v>
      </c>
      <c r="H363" s="26"/>
      <c r="I363" s="26"/>
      <c r="J363" s="26"/>
      <c r="K363" s="26"/>
      <c r="L363" s="26"/>
      <c r="M363" s="28" t="s">
        <v>631</v>
      </c>
      <c r="N363" s="28"/>
      <c r="O363" s="28"/>
      <c r="P363" s="28"/>
      <c r="Q363" s="28" t="s">
        <v>712</v>
      </c>
      <c r="R363" s="78">
        <v>45792</v>
      </c>
      <c r="S363" s="28" t="s">
        <v>713</v>
      </c>
      <c r="T363" s="26" t="s">
        <v>3922</v>
      </c>
      <c r="U363" s="26" t="s">
        <v>3922</v>
      </c>
    </row>
    <row r="364" spans="1:21" ht="30" hidden="1" x14ac:dyDescent="0.25">
      <c r="A364" s="26"/>
      <c r="B364" s="26" t="s">
        <v>109</v>
      </c>
      <c r="C364" s="26" t="s">
        <v>3922</v>
      </c>
      <c r="D364" s="26" t="s">
        <v>26</v>
      </c>
      <c r="E364" s="26" t="s">
        <v>708</v>
      </c>
      <c r="F364" s="26" t="s">
        <v>3923</v>
      </c>
      <c r="G364" s="26" t="s">
        <v>709</v>
      </c>
      <c r="H364" s="26"/>
      <c r="I364" s="26"/>
      <c r="J364" s="26"/>
      <c r="K364" s="26"/>
      <c r="L364" s="26"/>
      <c r="M364" s="26" t="s">
        <v>631</v>
      </c>
      <c r="N364" s="26"/>
      <c r="O364" s="26"/>
      <c r="P364" s="26"/>
      <c r="Q364" s="26"/>
      <c r="R364" s="78">
        <v>45788</v>
      </c>
      <c r="S364" s="26" t="s">
        <v>76</v>
      </c>
      <c r="T364" s="26" t="s">
        <v>3922</v>
      </c>
      <c r="U364" s="26" t="s">
        <v>3922</v>
      </c>
    </row>
    <row r="365" spans="1:21" ht="30" hidden="1" x14ac:dyDescent="0.25">
      <c r="A365" s="26"/>
      <c r="B365" s="26" t="s">
        <v>109</v>
      </c>
      <c r="C365" s="26" t="s">
        <v>3922</v>
      </c>
      <c r="D365" s="26" t="s">
        <v>26</v>
      </c>
      <c r="E365" s="26" t="s">
        <v>705</v>
      </c>
      <c r="F365" s="26" t="s">
        <v>3923</v>
      </c>
      <c r="G365" s="26" t="s">
        <v>706</v>
      </c>
      <c r="H365" s="26"/>
      <c r="I365" s="26"/>
      <c r="J365" s="26"/>
      <c r="K365" s="26"/>
      <c r="L365" s="26"/>
      <c r="M365" s="28" t="s">
        <v>631</v>
      </c>
      <c r="N365" s="28"/>
      <c r="O365" s="28"/>
      <c r="P365" s="28"/>
      <c r="Q365" s="28" t="s">
        <v>707</v>
      </c>
      <c r="R365" s="78">
        <v>45785</v>
      </c>
      <c r="S365" s="28"/>
      <c r="T365" s="26" t="s">
        <v>3922</v>
      </c>
      <c r="U365" s="26" t="s">
        <v>3922</v>
      </c>
    </row>
    <row r="366" spans="1:21" hidden="1" x14ac:dyDescent="0.25">
      <c r="A366" s="26"/>
      <c r="B366" s="26" t="s">
        <v>109</v>
      </c>
      <c r="C366" s="26" t="s">
        <v>3922</v>
      </c>
      <c r="D366" s="26" t="s">
        <v>26</v>
      </c>
      <c r="E366" s="26" t="s">
        <v>694</v>
      </c>
      <c r="F366" s="26" t="s">
        <v>93</v>
      </c>
      <c r="G366" s="26" t="s">
        <v>695</v>
      </c>
      <c r="H366" s="26"/>
      <c r="I366" s="26"/>
      <c r="J366" s="26"/>
      <c r="K366" s="26"/>
      <c r="L366" s="26"/>
      <c r="M366" s="28" t="s">
        <v>631</v>
      </c>
      <c r="N366" s="28"/>
      <c r="O366" s="28"/>
      <c r="P366" s="28"/>
      <c r="Q366" s="28" t="s">
        <v>559</v>
      </c>
      <c r="R366" s="78">
        <v>45771</v>
      </c>
      <c r="S366" s="28" t="s">
        <v>44</v>
      </c>
      <c r="T366" s="26" t="s">
        <v>3922</v>
      </c>
      <c r="U366" s="26" t="s">
        <v>3922</v>
      </c>
    </row>
    <row r="367" spans="1:21" hidden="1" x14ac:dyDescent="0.25">
      <c r="A367" s="26"/>
      <c r="B367" s="26" t="s">
        <v>109</v>
      </c>
      <c r="C367" s="26" t="s">
        <v>3922</v>
      </c>
      <c r="D367" s="26" t="s">
        <v>26</v>
      </c>
      <c r="E367" s="26" t="s">
        <v>702</v>
      </c>
      <c r="F367" s="26" t="s">
        <v>3926</v>
      </c>
      <c r="G367" s="26" t="s">
        <v>703</v>
      </c>
      <c r="H367" s="26"/>
      <c r="I367" s="26"/>
      <c r="J367" s="26"/>
      <c r="K367" s="26"/>
      <c r="L367" s="26"/>
      <c r="M367" s="26" t="s">
        <v>631</v>
      </c>
      <c r="N367" s="26"/>
      <c r="O367" s="26"/>
      <c r="P367" s="26"/>
      <c r="Q367" s="26" t="s">
        <v>704</v>
      </c>
      <c r="R367" s="26"/>
      <c r="S367" s="26"/>
      <c r="T367" s="26" t="s">
        <v>3922</v>
      </c>
      <c r="U367" s="26" t="s">
        <v>3922</v>
      </c>
    </row>
    <row r="368" spans="1:21" ht="30" hidden="1" x14ac:dyDescent="0.25">
      <c r="A368" s="26"/>
      <c r="B368" s="26"/>
      <c r="C368" s="26" t="s">
        <v>3922</v>
      </c>
      <c r="D368" s="26" t="s">
        <v>26</v>
      </c>
      <c r="E368" s="26" t="s">
        <v>681</v>
      </c>
      <c r="F368" s="26" t="s">
        <v>3925</v>
      </c>
      <c r="G368" s="26" t="s">
        <v>682</v>
      </c>
      <c r="H368" s="26"/>
      <c r="I368" s="26"/>
      <c r="J368" s="26"/>
      <c r="K368" s="26"/>
      <c r="L368" s="26"/>
      <c r="M368" s="28" t="s">
        <v>631</v>
      </c>
      <c r="N368" s="28"/>
      <c r="O368" s="28"/>
      <c r="P368" s="28"/>
      <c r="Q368" s="28"/>
      <c r="R368" s="78"/>
      <c r="S368" s="28"/>
      <c r="T368" s="26" t="s">
        <v>3922</v>
      </c>
      <c r="U368" s="26" t="s">
        <v>3929</v>
      </c>
    </row>
    <row r="369" spans="1:21" ht="30" hidden="1" x14ac:dyDescent="0.25">
      <c r="A369" s="26"/>
      <c r="B369" s="26"/>
      <c r="C369" s="26" t="s">
        <v>3922</v>
      </c>
      <c r="D369" s="26" t="s">
        <v>26</v>
      </c>
      <c r="E369" s="26" t="s">
        <v>4588</v>
      </c>
      <c r="F369" s="26" t="s">
        <v>3927</v>
      </c>
      <c r="G369" s="26" t="s">
        <v>4589</v>
      </c>
      <c r="H369" s="26"/>
      <c r="I369" s="26"/>
      <c r="J369" s="26"/>
      <c r="K369" s="26"/>
      <c r="L369" s="26"/>
      <c r="M369" s="28" t="s">
        <v>631</v>
      </c>
      <c r="N369" s="28"/>
      <c r="O369" s="28"/>
      <c r="P369" s="28"/>
      <c r="Q369" s="28"/>
      <c r="R369" s="78"/>
      <c r="S369" s="28"/>
      <c r="T369" s="26" t="s">
        <v>3922</v>
      </c>
      <c r="U369" s="26"/>
    </row>
    <row r="370" spans="1:21" hidden="1" x14ac:dyDescent="0.25">
      <c r="A370" s="189"/>
      <c r="B370" s="189"/>
      <c r="C370" s="189" t="s">
        <v>3922</v>
      </c>
      <c r="D370" s="189" t="s">
        <v>26</v>
      </c>
      <c r="E370" s="189" t="s">
        <v>728</v>
      </c>
      <c r="F370" s="189" t="s">
        <v>3925</v>
      </c>
      <c r="G370" s="189" t="s">
        <v>729</v>
      </c>
      <c r="H370" s="189"/>
      <c r="I370" s="189"/>
      <c r="J370" s="189"/>
      <c r="K370" s="189"/>
      <c r="L370" s="189"/>
      <c r="M370" s="190" t="s">
        <v>631</v>
      </c>
      <c r="N370" s="190"/>
      <c r="O370" s="190"/>
      <c r="P370" s="190"/>
      <c r="Q370" s="190"/>
      <c r="R370" s="191"/>
      <c r="S370" s="190"/>
      <c r="T370" s="189" t="s">
        <v>3922</v>
      </c>
      <c r="U370" s="189" t="s">
        <v>3922</v>
      </c>
    </row>
    <row r="371" spans="1:21" ht="30" hidden="1" x14ac:dyDescent="0.25">
      <c r="A371" s="26"/>
      <c r="B371" s="26"/>
      <c r="C371" s="26" t="s">
        <v>3922</v>
      </c>
      <c r="D371" s="26" t="s">
        <v>26</v>
      </c>
      <c r="E371" s="26" t="s">
        <v>4600</v>
      </c>
      <c r="F371" s="26" t="s">
        <v>3923</v>
      </c>
      <c r="G371" s="26" t="s">
        <v>4601</v>
      </c>
      <c r="H371" s="26"/>
      <c r="I371" s="26"/>
      <c r="J371" s="26"/>
      <c r="K371" s="26"/>
      <c r="L371" s="26"/>
      <c r="M371" s="28" t="s">
        <v>631</v>
      </c>
      <c r="N371" s="28"/>
      <c r="O371" s="28"/>
      <c r="P371" s="28"/>
      <c r="Q371" s="28"/>
      <c r="R371" s="78"/>
      <c r="S371" s="28"/>
      <c r="T371" s="26" t="s">
        <v>3922</v>
      </c>
      <c r="U371" s="26"/>
    </row>
    <row r="372" spans="1:21" hidden="1" x14ac:dyDescent="0.25">
      <c r="A372" s="26"/>
      <c r="B372" s="26" t="s">
        <v>109</v>
      </c>
      <c r="C372" s="26" t="s">
        <v>3922</v>
      </c>
      <c r="D372" s="26" t="s">
        <v>26</v>
      </c>
      <c r="E372" s="26" t="s">
        <v>700</v>
      </c>
      <c r="F372" s="26" t="s">
        <v>3925</v>
      </c>
      <c r="G372" s="26" t="s">
        <v>701</v>
      </c>
      <c r="H372" s="26"/>
      <c r="I372" s="26"/>
      <c r="J372" s="26"/>
      <c r="K372" s="26"/>
      <c r="L372" s="26"/>
      <c r="M372" s="28" t="s">
        <v>631</v>
      </c>
      <c r="N372" s="28"/>
      <c r="O372" s="28"/>
      <c r="P372" s="28"/>
      <c r="Q372" s="28"/>
      <c r="R372" s="78"/>
      <c r="S372" s="28"/>
      <c r="T372" s="26" t="s">
        <v>3922</v>
      </c>
      <c r="U372" s="26" t="s">
        <v>3922</v>
      </c>
    </row>
    <row r="373" spans="1:21" hidden="1" x14ac:dyDescent="0.25">
      <c r="A373" s="26"/>
      <c r="B373" s="26"/>
      <c r="C373" s="26" t="s">
        <v>3922</v>
      </c>
      <c r="D373" s="26" t="s">
        <v>26</v>
      </c>
      <c r="E373" s="26" t="s">
        <v>4627</v>
      </c>
      <c r="F373" s="26" t="s">
        <v>3923</v>
      </c>
      <c r="G373" s="26" t="s">
        <v>4628</v>
      </c>
      <c r="H373" s="26"/>
      <c r="I373" s="26"/>
      <c r="J373" s="26"/>
      <c r="K373" s="26"/>
      <c r="L373" s="26"/>
      <c r="M373" s="28" t="s">
        <v>631</v>
      </c>
      <c r="N373" s="28"/>
      <c r="O373" s="28"/>
      <c r="P373" s="28"/>
      <c r="Q373" s="28"/>
      <c r="R373" s="78"/>
      <c r="S373" s="28"/>
      <c r="T373" s="26" t="s">
        <v>3922</v>
      </c>
      <c r="U373" s="26"/>
    </row>
    <row r="374" spans="1:21" hidden="1" x14ac:dyDescent="0.25">
      <c r="A374" s="192"/>
      <c r="B374" s="192"/>
      <c r="C374" s="192" t="s">
        <v>3922</v>
      </c>
      <c r="D374" s="192" t="s">
        <v>26</v>
      </c>
      <c r="E374" s="192" t="s">
        <v>4688</v>
      </c>
      <c r="F374" s="192" t="s">
        <v>3923</v>
      </c>
      <c r="G374" s="192" t="s">
        <v>4689</v>
      </c>
      <c r="H374" s="192"/>
      <c r="I374" s="192"/>
      <c r="J374" s="192"/>
      <c r="K374" s="192"/>
      <c r="L374" s="192"/>
      <c r="M374" s="193" t="s">
        <v>631</v>
      </c>
      <c r="N374" s="193"/>
      <c r="O374" s="193"/>
      <c r="P374" s="193"/>
      <c r="Q374" s="193"/>
      <c r="R374" s="194"/>
      <c r="S374" s="193"/>
      <c r="T374" s="192" t="s">
        <v>3922</v>
      </c>
      <c r="U374" s="192"/>
    </row>
    <row r="375" spans="1:21" ht="30" hidden="1" x14ac:dyDescent="0.25">
      <c r="A375" s="26"/>
      <c r="B375" s="26"/>
      <c r="C375" s="26" t="s">
        <v>3922</v>
      </c>
      <c r="D375" s="26" t="s">
        <v>26</v>
      </c>
      <c r="E375" s="26" t="s">
        <v>4590</v>
      </c>
      <c r="F375" s="26" t="s">
        <v>3925</v>
      </c>
      <c r="G375" s="26" t="s">
        <v>4591</v>
      </c>
      <c r="H375" s="26"/>
      <c r="I375" s="26"/>
      <c r="J375" s="26"/>
      <c r="K375" s="26"/>
      <c r="L375" s="26"/>
      <c r="M375" s="28" t="s">
        <v>631</v>
      </c>
      <c r="N375" s="28"/>
      <c r="O375" s="28"/>
      <c r="P375" s="28"/>
      <c r="Q375" s="28"/>
      <c r="R375" s="78"/>
      <c r="S375" s="28"/>
      <c r="T375" s="26" t="s">
        <v>3922</v>
      </c>
      <c r="U375" s="26"/>
    </row>
    <row r="376" spans="1:21" hidden="1" x14ac:dyDescent="0.25">
      <c r="A376" s="26"/>
      <c r="B376" s="26"/>
      <c r="C376" s="26" t="s">
        <v>3922</v>
      </c>
      <c r="D376" s="26" t="s">
        <v>26</v>
      </c>
      <c r="E376" s="26" t="s">
        <v>4715</v>
      </c>
      <c r="F376" s="26" t="s">
        <v>3923</v>
      </c>
      <c r="G376" s="26" t="s">
        <v>4716</v>
      </c>
      <c r="H376" s="26"/>
      <c r="I376" s="26"/>
      <c r="J376" s="26"/>
      <c r="K376" s="26"/>
      <c r="L376" s="26"/>
      <c r="M376" s="28" t="s">
        <v>631</v>
      </c>
      <c r="N376" s="28"/>
      <c r="O376" s="28"/>
      <c r="P376" s="28"/>
      <c r="Q376" s="28"/>
      <c r="R376" s="78"/>
      <c r="S376" s="28"/>
      <c r="T376" s="26" t="s">
        <v>3922</v>
      </c>
      <c r="U376" s="26"/>
    </row>
    <row r="377" spans="1:21" hidden="1" x14ac:dyDescent="0.25">
      <c r="A377" s="26"/>
      <c r="B377" s="26"/>
      <c r="C377" s="26" t="s">
        <v>3922</v>
      </c>
      <c r="D377" s="26" t="s">
        <v>26</v>
      </c>
      <c r="E377" s="26" t="s">
        <v>4717</v>
      </c>
      <c r="F377" s="26" t="s">
        <v>3923</v>
      </c>
      <c r="G377" s="26" t="s">
        <v>4718</v>
      </c>
      <c r="H377" s="26"/>
      <c r="I377" s="26"/>
      <c r="J377" s="26"/>
      <c r="K377" s="26"/>
      <c r="L377" s="26"/>
      <c r="M377" s="28" t="s">
        <v>631</v>
      </c>
      <c r="N377" s="28"/>
      <c r="O377" s="28"/>
      <c r="P377" s="28"/>
      <c r="Q377" s="28"/>
      <c r="R377" s="78"/>
      <c r="S377" s="28"/>
      <c r="T377" s="26" t="s">
        <v>3922</v>
      </c>
      <c r="U377" s="26"/>
    </row>
    <row r="378" spans="1:21" hidden="1" x14ac:dyDescent="0.25">
      <c r="A378" s="26"/>
      <c r="B378" s="26"/>
      <c r="C378" s="26" t="s">
        <v>3922</v>
      </c>
      <c r="D378" s="26" t="s">
        <v>26</v>
      </c>
      <c r="E378" s="26" t="s">
        <v>4607</v>
      </c>
      <c r="F378" s="26" t="s">
        <v>3925</v>
      </c>
      <c r="G378" s="26" t="s">
        <v>4602</v>
      </c>
      <c r="H378" s="26"/>
      <c r="I378" s="26"/>
      <c r="J378" s="26"/>
      <c r="K378" s="26"/>
      <c r="L378" s="26"/>
      <c r="M378" s="28" t="s">
        <v>631</v>
      </c>
      <c r="N378" s="28"/>
      <c r="O378" s="28"/>
      <c r="P378" s="28"/>
      <c r="Q378" s="28"/>
      <c r="R378" s="78"/>
      <c r="S378" s="28"/>
      <c r="T378" s="26" t="s">
        <v>3922</v>
      </c>
      <c r="U378" s="26"/>
    </row>
    <row r="379" spans="1:21" hidden="1" x14ac:dyDescent="0.25">
      <c r="A379" s="26"/>
      <c r="B379" s="26"/>
      <c r="C379" s="26" t="s">
        <v>3922</v>
      </c>
      <c r="D379" s="26" t="s">
        <v>26</v>
      </c>
      <c r="E379" s="26" t="s">
        <v>4713</v>
      </c>
      <c r="F379" s="26" t="s">
        <v>3923</v>
      </c>
      <c r="G379" s="26" t="s">
        <v>4714</v>
      </c>
      <c r="H379" s="26"/>
      <c r="I379" s="26"/>
      <c r="J379" s="26"/>
      <c r="K379" s="26"/>
      <c r="L379" s="26"/>
      <c r="M379" s="28" t="s">
        <v>631</v>
      </c>
      <c r="N379" s="28"/>
      <c r="O379" s="28"/>
      <c r="P379" s="28"/>
      <c r="Q379" s="28"/>
      <c r="R379" s="78"/>
      <c r="S379" s="28"/>
      <c r="T379" s="26" t="s">
        <v>3922</v>
      </c>
      <c r="U379" s="26"/>
    </row>
    <row r="380" spans="1:21" hidden="1" x14ac:dyDescent="0.25">
      <c r="A380" s="26"/>
      <c r="B380" s="26"/>
      <c r="C380" s="26" t="s">
        <v>3922</v>
      </c>
      <c r="D380" s="26" t="s">
        <v>26</v>
      </c>
      <c r="E380" s="26" t="s">
        <v>4739</v>
      </c>
      <c r="F380" s="26" t="s">
        <v>3923</v>
      </c>
      <c r="G380" s="26" t="s">
        <v>4740</v>
      </c>
      <c r="H380" s="26"/>
      <c r="I380" s="26"/>
      <c r="J380" s="26"/>
      <c r="K380" s="26"/>
      <c r="L380" s="26"/>
      <c r="M380" s="28" t="s">
        <v>631</v>
      </c>
      <c r="N380" s="28"/>
      <c r="O380" s="28"/>
      <c r="P380" s="28"/>
      <c r="Q380" s="28"/>
      <c r="R380" s="78"/>
      <c r="S380" s="28"/>
      <c r="T380" s="26" t="s">
        <v>3922</v>
      </c>
      <c r="U380" s="26"/>
    </row>
    <row r="381" spans="1:21" hidden="1" x14ac:dyDescent="0.25">
      <c r="A381" s="26"/>
      <c r="B381" s="26"/>
      <c r="C381" s="26" t="s">
        <v>3922</v>
      </c>
      <c r="D381" s="26" t="s">
        <v>26</v>
      </c>
      <c r="E381" s="26" t="s">
        <v>4709</v>
      </c>
      <c r="F381" s="26" t="s">
        <v>3927</v>
      </c>
      <c r="G381" s="26" t="s">
        <v>4710</v>
      </c>
      <c r="H381" s="26"/>
      <c r="I381" s="26"/>
      <c r="J381" s="26"/>
      <c r="K381" s="26"/>
      <c r="L381" s="26"/>
      <c r="M381" s="28" t="s">
        <v>631</v>
      </c>
      <c r="N381" s="28"/>
      <c r="O381" s="28"/>
      <c r="P381" s="28"/>
      <c r="Q381" s="28"/>
      <c r="R381" s="78"/>
      <c r="S381" s="28"/>
      <c r="T381" s="26" t="s">
        <v>3922</v>
      </c>
      <c r="U381" s="26"/>
    </row>
    <row r="382" spans="1:21" ht="30" hidden="1" x14ac:dyDescent="0.25">
      <c r="A382" s="26"/>
      <c r="B382" s="26"/>
      <c r="C382" s="26" t="s">
        <v>3922</v>
      </c>
      <c r="D382" s="26" t="s">
        <v>26</v>
      </c>
      <c r="E382" s="26" t="s">
        <v>4719</v>
      </c>
      <c r="F382" s="26" t="s">
        <v>3927</v>
      </c>
      <c r="G382" s="26" t="s">
        <v>4720</v>
      </c>
      <c r="H382" s="26"/>
      <c r="I382" s="26"/>
      <c r="J382" s="26"/>
      <c r="K382" s="26"/>
      <c r="L382" s="26"/>
      <c r="M382" s="28" t="s">
        <v>631</v>
      </c>
      <c r="N382" s="28"/>
      <c r="O382" s="28"/>
      <c r="P382" s="28"/>
      <c r="Q382" s="28"/>
      <c r="R382" s="78"/>
      <c r="S382" s="28"/>
      <c r="T382" s="26" t="s">
        <v>3922</v>
      </c>
      <c r="U382" s="26"/>
    </row>
    <row r="383" spans="1:21" hidden="1" x14ac:dyDescent="0.25">
      <c r="A383" s="26"/>
      <c r="B383" s="26"/>
      <c r="C383" s="26" t="s">
        <v>3922</v>
      </c>
      <c r="D383" s="26" t="s">
        <v>26</v>
      </c>
      <c r="E383" s="26" t="s">
        <v>4761</v>
      </c>
      <c r="F383" s="26" t="s">
        <v>3924</v>
      </c>
      <c r="G383" s="26" t="s">
        <v>4762</v>
      </c>
      <c r="H383" s="26"/>
      <c r="I383" s="26"/>
      <c r="J383" s="26"/>
      <c r="K383" s="26"/>
      <c r="L383" s="26"/>
      <c r="M383" s="28" t="s">
        <v>631</v>
      </c>
      <c r="N383" s="28"/>
      <c r="O383" s="28"/>
      <c r="P383" s="28"/>
      <c r="Q383" s="28"/>
      <c r="R383" s="78"/>
      <c r="S383" s="28"/>
      <c r="T383" s="26" t="s">
        <v>3922</v>
      </c>
      <c r="U383" s="26"/>
    </row>
    <row r="384" spans="1:21" hidden="1" x14ac:dyDescent="0.25">
      <c r="A384" s="26"/>
      <c r="B384" s="26"/>
      <c r="C384" s="26" t="s">
        <v>3922</v>
      </c>
      <c r="D384" s="26" t="s">
        <v>26</v>
      </c>
      <c r="E384" s="26" t="s">
        <v>4801</v>
      </c>
      <c r="F384" s="26" t="s">
        <v>3926</v>
      </c>
      <c r="G384" s="26" t="s">
        <v>4802</v>
      </c>
      <c r="H384" s="26"/>
      <c r="I384" s="26"/>
      <c r="J384" s="26"/>
      <c r="K384" s="26"/>
      <c r="L384" s="26"/>
      <c r="M384" s="28" t="s">
        <v>631</v>
      </c>
      <c r="N384" s="28"/>
      <c r="O384" s="28"/>
      <c r="P384" s="28"/>
      <c r="Q384" s="28"/>
      <c r="R384" s="78"/>
      <c r="S384" s="28"/>
      <c r="T384" s="26" t="s">
        <v>3922</v>
      </c>
      <c r="U384" s="26"/>
    </row>
    <row r="385" spans="1:21" hidden="1" x14ac:dyDescent="0.25">
      <c r="A385" s="26"/>
      <c r="B385" s="26"/>
      <c r="C385" s="26" t="s">
        <v>3922</v>
      </c>
      <c r="D385" s="26" t="s">
        <v>26</v>
      </c>
      <c r="E385" s="26" t="s">
        <v>4867</v>
      </c>
      <c r="F385" s="26" t="s">
        <v>3923</v>
      </c>
      <c r="G385" s="26" t="s">
        <v>4868</v>
      </c>
      <c r="H385" s="26"/>
      <c r="I385" s="26"/>
      <c r="J385" s="26"/>
      <c r="K385" s="26"/>
      <c r="L385" s="26"/>
      <c r="M385" s="28" t="s">
        <v>631</v>
      </c>
      <c r="N385" s="28"/>
      <c r="O385" s="28"/>
      <c r="P385" s="28"/>
      <c r="Q385" s="28"/>
      <c r="R385" s="78"/>
      <c r="S385" s="28"/>
      <c r="T385" s="26" t="s">
        <v>3922</v>
      </c>
      <c r="U385" s="26"/>
    </row>
    <row r="386" spans="1:21" hidden="1" x14ac:dyDescent="0.25">
      <c r="A386" s="26"/>
      <c r="B386" s="26"/>
      <c r="C386" s="26" t="s">
        <v>3922</v>
      </c>
      <c r="D386" s="26" t="s">
        <v>26</v>
      </c>
      <c r="E386" s="26" t="s">
        <v>4825</v>
      </c>
      <c r="F386" s="26" t="s">
        <v>3923</v>
      </c>
      <c r="G386" s="26" t="s">
        <v>4826</v>
      </c>
      <c r="H386" s="26"/>
      <c r="I386" s="26"/>
      <c r="J386" s="26"/>
      <c r="K386" s="26"/>
      <c r="L386" s="26"/>
      <c r="M386" s="28" t="s">
        <v>631</v>
      </c>
      <c r="N386" s="28"/>
      <c r="O386" s="28"/>
      <c r="P386" s="28"/>
      <c r="Q386" s="28"/>
      <c r="R386" s="78"/>
      <c r="S386" s="28"/>
      <c r="T386" s="26" t="s">
        <v>3922</v>
      </c>
      <c r="U386" s="26"/>
    </row>
    <row r="387" spans="1:21" hidden="1" x14ac:dyDescent="0.25">
      <c r="A387" s="26"/>
      <c r="B387" s="26"/>
      <c r="C387" s="26" t="s">
        <v>3922</v>
      </c>
      <c r="D387" s="26" t="s">
        <v>26</v>
      </c>
      <c r="E387" s="26" t="s">
        <v>4881</v>
      </c>
      <c r="F387" s="26" t="s">
        <v>3927</v>
      </c>
      <c r="G387" s="26" t="s">
        <v>4882</v>
      </c>
      <c r="H387" s="26"/>
      <c r="I387" s="26"/>
      <c r="J387" s="26"/>
      <c r="K387" s="26"/>
      <c r="L387" s="26"/>
      <c r="M387" s="28" t="s">
        <v>631</v>
      </c>
      <c r="N387" s="28"/>
      <c r="O387" s="28"/>
      <c r="P387" s="28"/>
      <c r="Q387" s="28"/>
      <c r="R387" s="78"/>
      <c r="S387" s="28"/>
      <c r="T387" s="26" t="s">
        <v>3922</v>
      </c>
      <c r="U387" s="26"/>
    </row>
    <row r="388" spans="1:21" hidden="1" x14ac:dyDescent="0.25">
      <c r="A388" s="26"/>
      <c r="B388" s="26"/>
      <c r="C388" s="26" t="s">
        <v>3922</v>
      </c>
      <c r="D388" s="26" t="s">
        <v>26</v>
      </c>
      <c r="E388" s="26" t="s">
        <v>4629</v>
      </c>
      <c r="F388" s="26" t="s">
        <v>3925</v>
      </c>
      <c r="G388" s="26" t="s">
        <v>4630</v>
      </c>
      <c r="H388" s="26"/>
      <c r="I388" s="26"/>
      <c r="J388" s="26"/>
      <c r="K388" s="26"/>
      <c r="L388" s="26"/>
      <c r="M388" s="28" t="s">
        <v>631</v>
      </c>
      <c r="N388" s="28"/>
      <c r="O388" s="28"/>
      <c r="P388" s="28"/>
      <c r="Q388" s="28"/>
      <c r="R388" s="78"/>
      <c r="S388" s="28"/>
      <c r="T388" s="26" t="s">
        <v>3922</v>
      </c>
      <c r="U388" s="26"/>
    </row>
    <row r="389" spans="1:21" hidden="1" x14ac:dyDescent="0.25">
      <c r="A389" s="26"/>
      <c r="B389" s="26"/>
      <c r="C389" s="26" t="s">
        <v>3922</v>
      </c>
      <c r="D389" s="26" t="s">
        <v>26</v>
      </c>
      <c r="E389" s="26" t="s">
        <v>4705</v>
      </c>
      <c r="F389" s="26" t="s">
        <v>3925</v>
      </c>
      <c r="G389" s="26" t="s">
        <v>4706</v>
      </c>
      <c r="H389" s="26"/>
      <c r="I389" s="26"/>
      <c r="J389" s="26"/>
      <c r="K389" s="26"/>
      <c r="L389" s="26"/>
      <c r="M389" s="28" t="s">
        <v>631</v>
      </c>
      <c r="N389" s="28"/>
      <c r="O389" s="28"/>
      <c r="P389" s="28"/>
      <c r="Q389" s="28"/>
      <c r="R389" s="78"/>
      <c r="S389" s="28"/>
      <c r="T389" s="26" t="s">
        <v>3922</v>
      </c>
      <c r="U389" s="26"/>
    </row>
    <row r="390" spans="1:21" hidden="1" x14ac:dyDescent="0.25">
      <c r="A390" s="26"/>
      <c r="B390" s="26"/>
      <c r="C390" s="26" t="s">
        <v>3922</v>
      </c>
      <c r="D390" s="26" t="s">
        <v>26</v>
      </c>
      <c r="E390" s="26" t="s">
        <v>4721</v>
      </c>
      <c r="F390" s="26" t="s">
        <v>3925</v>
      </c>
      <c r="G390" s="26" t="s">
        <v>4722</v>
      </c>
      <c r="H390" s="26"/>
      <c r="I390" s="26"/>
      <c r="J390" s="26"/>
      <c r="K390" s="26"/>
      <c r="L390" s="26"/>
      <c r="M390" s="28" t="s">
        <v>631</v>
      </c>
      <c r="N390" s="28"/>
      <c r="O390" s="28"/>
      <c r="P390" s="28"/>
      <c r="Q390" s="28"/>
      <c r="R390" s="78"/>
      <c r="S390" s="28"/>
      <c r="T390" s="26" t="s">
        <v>3922</v>
      </c>
      <c r="U390" s="26"/>
    </row>
    <row r="391" spans="1:21" ht="30" hidden="1" x14ac:dyDescent="0.25">
      <c r="A391" s="26"/>
      <c r="B391" s="26"/>
      <c r="C391" s="26" t="s">
        <v>3922</v>
      </c>
      <c r="D391" s="26" t="s">
        <v>26</v>
      </c>
      <c r="E391" s="26" t="s">
        <v>4869</v>
      </c>
      <c r="F391" s="26" t="s">
        <v>3925</v>
      </c>
      <c r="G391" s="26" t="s">
        <v>4870</v>
      </c>
      <c r="H391" s="26"/>
      <c r="I391" s="26"/>
      <c r="J391" s="26"/>
      <c r="K391" s="26"/>
      <c r="L391" s="26"/>
      <c r="M391" s="28" t="s">
        <v>631</v>
      </c>
      <c r="N391" s="28"/>
      <c r="O391" s="28"/>
      <c r="P391" s="28"/>
      <c r="Q391" s="28"/>
      <c r="R391" s="78"/>
      <c r="S391" s="28"/>
      <c r="T391" s="26" t="s">
        <v>3922</v>
      </c>
      <c r="U391" s="26"/>
    </row>
    <row r="392" spans="1:21" ht="30" hidden="1" x14ac:dyDescent="0.25">
      <c r="A392" s="26"/>
      <c r="B392" s="26"/>
      <c r="C392" s="26" t="s">
        <v>3922</v>
      </c>
      <c r="D392" s="26" t="s">
        <v>26</v>
      </c>
      <c r="E392" s="26" t="s">
        <v>4910</v>
      </c>
      <c r="F392" s="26" t="s">
        <v>3925</v>
      </c>
      <c r="G392" s="26" t="s">
        <v>4911</v>
      </c>
      <c r="H392" s="26"/>
      <c r="I392" s="26"/>
      <c r="J392" s="26"/>
      <c r="K392" s="26"/>
      <c r="L392" s="26"/>
      <c r="M392" s="28" t="s">
        <v>631</v>
      </c>
      <c r="N392" s="28"/>
      <c r="O392" s="28"/>
      <c r="P392" s="28"/>
      <c r="Q392" s="28"/>
      <c r="R392" s="78"/>
      <c r="S392" s="28"/>
      <c r="T392" s="26" t="s">
        <v>3922</v>
      </c>
      <c r="U392" s="26"/>
    </row>
    <row r="393" spans="1:21" x14ac:dyDescent="0.25">
      <c r="A393" s="26"/>
      <c r="B393" s="26"/>
      <c r="C393" s="26" t="s">
        <v>109</v>
      </c>
      <c r="D393" s="26" t="s">
        <v>26</v>
      </c>
      <c r="E393" s="26" t="s">
        <v>5054</v>
      </c>
      <c r="F393" s="26" t="s">
        <v>3923</v>
      </c>
      <c r="G393" s="26" t="s">
        <v>5055</v>
      </c>
      <c r="H393" s="26" t="s">
        <v>109</v>
      </c>
      <c r="I393" s="26" t="s">
        <v>109</v>
      </c>
      <c r="J393" s="26"/>
      <c r="K393" s="26"/>
      <c r="L393" s="26"/>
      <c r="M393" s="28" t="s">
        <v>631</v>
      </c>
      <c r="N393" s="28"/>
      <c r="O393" s="28"/>
      <c r="P393" s="28"/>
      <c r="Q393" s="28"/>
      <c r="R393" s="78"/>
      <c r="S393" s="28"/>
      <c r="T393" s="26" t="s">
        <v>109</v>
      </c>
      <c r="U393" s="26"/>
    </row>
    <row r="394" spans="1:21" x14ac:dyDescent="0.25">
      <c r="A394" s="26"/>
      <c r="B394" s="26"/>
      <c r="C394" s="26" t="s">
        <v>109</v>
      </c>
      <c r="D394" s="26" t="s">
        <v>26</v>
      </c>
      <c r="E394" s="26" t="s">
        <v>5092</v>
      </c>
      <c r="F394" s="26" t="s">
        <v>3923</v>
      </c>
      <c r="G394" s="26" t="s">
        <v>5093</v>
      </c>
      <c r="H394" s="26"/>
      <c r="I394" s="26" t="s">
        <v>109</v>
      </c>
      <c r="J394" s="26"/>
      <c r="K394" s="26"/>
      <c r="L394" s="26"/>
      <c r="M394" s="28" t="s">
        <v>631</v>
      </c>
      <c r="N394" s="28"/>
      <c r="O394" s="28"/>
      <c r="P394" s="28"/>
      <c r="Q394" s="28"/>
      <c r="R394" s="78"/>
      <c r="S394" s="28"/>
      <c r="T394" s="26" t="s">
        <v>109</v>
      </c>
      <c r="U394" s="26"/>
    </row>
    <row r="395" spans="1:21" x14ac:dyDescent="0.25">
      <c r="A395" s="26"/>
      <c r="B395" s="26"/>
      <c r="C395" s="26" t="s">
        <v>109</v>
      </c>
      <c r="D395" s="26" t="s">
        <v>26</v>
      </c>
      <c r="E395" s="26" t="s">
        <v>5094</v>
      </c>
      <c r="F395" s="26" t="s">
        <v>3923</v>
      </c>
      <c r="G395" s="26" t="s">
        <v>5095</v>
      </c>
      <c r="H395" s="26"/>
      <c r="I395" s="26" t="s">
        <v>109</v>
      </c>
      <c r="J395" s="26"/>
      <c r="K395" s="26"/>
      <c r="L395" s="26"/>
      <c r="M395" s="28" t="s">
        <v>631</v>
      </c>
      <c r="N395" s="28"/>
      <c r="O395" s="28"/>
      <c r="P395" s="28"/>
      <c r="Q395" s="28"/>
      <c r="R395" s="78"/>
      <c r="S395" s="28"/>
      <c r="T395" s="26" t="s">
        <v>109</v>
      </c>
      <c r="U395" s="26"/>
    </row>
    <row r="396" spans="1:21" ht="30" hidden="1" x14ac:dyDescent="0.25">
      <c r="A396" s="26"/>
      <c r="B396" s="26"/>
      <c r="C396" s="26" t="s">
        <v>3922</v>
      </c>
      <c r="D396" s="26" t="s">
        <v>26</v>
      </c>
      <c r="E396" s="26" t="s">
        <v>5077</v>
      </c>
      <c r="F396" s="26" t="s">
        <v>3927</v>
      </c>
      <c r="G396" s="26" t="s">
        <v>5078</v>
      </c>
      <c r="H396" s="26"/>
      <c r="I396" s="26"/>
      <c r="J396" s="26"/>
      <c r="K396" s="26"/>
      <c r="L396" s="26"/>
      <c r="M396" s="28" t="s">
        <v>631</v>
      </c>
      <c r="N396" s="28"/>
      <c r="O396" s="28"/>
      <c r="P396" s="28"/>
      <c r="Q396" s="28" t="s">
        <v>5098</v>
      </c>
      <c r="R396" s="78">
        <v>46128</v>
      </c>
      <c r="S396" s="28" t="s">
        <v>44</v>
      </c>
      <c r="T396" s="26" t="s">
        <v>3922</v>
      </c>
      <c r="U396" s="26"/>
    </row>
    <row r="397" spans="1:21" ht="30" hidden="1" x14ac:dyDescent="0.25">
      <c r="A397" s="26"/>
      <c r="B397" s="26"/>
      <c r="C397" s="26" t="s">
        <v>3922</v>
      </c>
      <c r="D397" s="26" t="s">
        <v>26</v>
      </c>
      <c r="E397" s="26" t="s">
        <v>5075</v>
      </c>
      <c r="F397" s="26" t="s">
        <v>3925</v>
      </c>
      <c r="G397" s="26" t="s">
        <v>5076</v>
      </c>
      <c r="H397" s="26"/>
      <c r="I397" s="26"/>
      <c r="J397" s="26"/>
      <c r="K397" s="26"/>
      <c r="L397" s="26"/>
      <c r="M397" s="28" t="s">
        <v>631</v>
      </c>
      <c r="N397" s="26"/>
      <c r="O397" s="26"/>
      <c r="P397" s="26"/>
      <c r="Q397" s="26" t="s">
        <v>5099</v>
      </c>
      <c r="R397" s="26">
        <v>46128</v>
      </c>
      <c r="S397" s="26" t="s">
        <v>5028</v>
      </c>
      <c r="T397" s="26" t="s">
        <v>3922</v>
      </c>
      <c r="U397" s="26"/>
    </row>
    <row r="398" spans="1:21" ht="30" hidden="1" x14ac:dyDescent="0.25">
      <c r="A398" s="26"/>
      <c r="B398" s="26"/>
      <c r="C398" s="26" t="s">
        <v>3922</v>
      </c>
      <c r="D398" s="26" t="s">
        <v>26</v>
      </c>
      <c r="E398" s="26" t="s">
        <v>5024</v>
      </c>
      <c r="F398" s="26" t="s">
        <v>3927</v>
      </c>
      <c r="G398" s="26" t="s">
        <v>5025</v>
      </c>
      <c r="H398" s="26"/>
      <c r="I398" s="26"/>
      <c r="J398" s="26"/>
      <c r="K398" s="26"/>
      <c r="L398" s="26"/>
      <c r="M398" s="28" t="s">
        <v>631</v>
      </c>
      <c r="N398" s="28"/>
      <c r="O398" s="28"/>
      <c r="P398" s="28"/>
      <c r="Q398" s="28" t="s">
        <v>5036</v>
      </c>
      <c r="R398" s="78">
        <v>46126</v>
      </c>
      <c r="S398" s="28" t="s">
        <v>5028</v>
      </c>
      <c r="T398" s="26" t="s">
        <v>3922</v>
      </c>
      <c r="U398" s="26"/>
    </row>
    <row r="399" spans="1:21" ht="30" hidden="1" x14ac:dyDescent="0.25">
      <c r="A399" s="26"/>
      <c r="B399" s="26"/>
      <c r="C399" s="26" t="s">
        <v>3922</v>
      </c>
      <c r="D399" s="26" t="s">
        <v>26</v>
      </c>
      <c r="E399" s="26" t="s">
        <v>5026</v>
      </c>
      <c r="F399" s="26" t="s">
        <v>3923</v>
      </c>
      <c r="G399" s="26" t="s">
        <v>5027</v>
      </c>
      <c r="H399" s="26"/>
      <c r="I399" s="26"/>
      <c r="J399" s="26"/>
      <c r="K399" s="26"/>
      <c r="L399" s="26"/>
      <c r="M399" s="28" t="s">
        <v>631</v>
      </c>
      <c r="N399" s="28"/>
      <c r="O399" s="28"/>
      <c r="P399" s="28"/>
      <c r="Q399" s="28" t="s">
        <v>5036</v>
      </c>
      <c r="R399" s="78">
        <v>46126</v>
      </c>
      <c r="S399" s="28" t="s">
        <v>5028</v>
      </c>
      <c r="T399" s="26" t="s">
        <v>3922</v>
      </c>
      <c r="U399" s="26"/>
    </row>
    <row r="400" spans="1:21" ht="30" hidden="1" x14ac:dyDescent="0.25">
      <c r="A400" s="26"/>
      <c r="B400" s="26"/>
      <c r="C400" s="26" t="s">
        <v>3922</v>
      </c>
      <c r="D400" s="26" t="s">
        <v>26</v>
      </c>
      <c r="E400" s="26" t="s">
        <v>5048</v>
      </c>
      <c r="F400" s="26" t="s">
        <v>3923</v>
      </c>
      <c r="G400" s="26" t="s">
        <v>5049</v>
      </c>
      <c r="H400" s="26"/>
      <c r="I400" s="26"/>
      <c r="J400" s="26"/>
      <c r="K400" s="26"/>
      <c r="L400" s="26"/>
      <c r="M400" s="28" t="s">
        <v>631</v>
      </c>
      <c r="N400" s="28"/>
      <c r="O400" s="28"/>
      <c r="P400" s="28"/>
      <c r="Q400" s="28" t="s">
        <v>5088</v>
      </c>
      <c r="R400" s="78">
        <v>46128</v>
      </c>
      <c r="S400" s="28" t="s">
        <v>44</v>
      </c>
      <c r="T400" s="26" t="s">
        <v>3922</v>
      </c>
      <c r="U400" s="26"/>
    </row>
    <row r="401" spans="1:21" ht="30" hidden="1" x14ac:dyDescent="0.25">
      <c r="A401" s="26"/>
      <c r="B401" s="26"/>
      <c r="C401" s="26" t="s">
        <v>3922</v>
      </c>
      <c r="D401" s="26" t="s">
        <v>26</v>
      </c>
      <c r="E401" s="26" t="s">
        <v>5050</v>
      </c>
      <c r="F401" s="26" t="s">
        <v>3924</v>
      </c>
      <c r="G401" s="26" t="s">
        <v>5051</v>
      </c>
      <c r="H401" s="26"/>
      <c r="I401" s="26"/>
      <c r="J401" s="26"/>
      <c r="K401" s="26"/>
      <c r="L401" s="26"/>
      <c r="M401" s="28" t="s">
        <v>631</v>
      </c>
      <c r="N401" s="28"/>
      <c r="O401" s="28"/>
      <c r="P401" s="28"/>
      <c r="Q401" s="28" t="s">
        <v>5085</v>
      </c>
      <c r="R401" s="78">
        <v>46128</v>
      </c>
      <c r="S401" s="28" t="s">
        <v>44</v>
      </c>
      <c r="T401" s="26" t="s">
        <v>3922</v>
      </c>
      <c r="U401" s="26"/>
    </row>
    <row r="402" spans="1:21" ht="30" hidden="1" x14ac:dyDescent="0.25">
      <c r="A402" s="26"/>
      <c r="B402" s="26"/>
      <c r="C402" s="26" t="s">
        <v>3922</v>
      </c>
      <c r="D402" s="26" t="s">
        <v>26</v>
      </c>
      <c r="E402" s="26" t="s">
        <v>4997</v>
      </c>
      <c r="F402" s="26" t="s">
        <v>3925</v>
      </c>
      <c r="G402" s="26" t="s">
        <v>4998</v>
      </c>
      <c r="H402" s="26"/>
      <c r="I402" s="26"/>
      <c r="J402" s="26"/>
      <c r="K402" s="26"/>
      <c r="L402" s="26"/>
      <c r="M402" s="28" t="s">
        <v>631</v>
      </c>
      <c r="N402" s="28"/>
      <c r="O402" s="28"/>
      <c r="P402" s="28"/>
      <c r="Q402" s="28" t="s">
        <v>5001</v>
      </c>
      <c r="R402" s="78">
        <v>46122</v>
      </c>
      <c r="S402" s="28" t="s">
        <v>35</v>
      </c>
      <c r="T402" s="26" t="s">
        <v>3922</v>
      </c>
      <c r="U402" s="26"/>
    </row>
    <row r="403" spans="1:21" hidden="1" x14ac:dyDescent="0.25">
      <c r="A403" s="26"/>
      <c r="B403" s="26"/>
      <c r="C403" s="26" t="s">
        <v>3922</v>
      </c>
      <c r="D403" s="26" t="s">
        <v>26</v>
      </c>
      <c r="E403" s="26" t="s">
        <v>4807</v>
      </c>
      <c r="F403" s="26" t="s">
        <v>3925</v>
      </c>
      <c r="G403" s="26" t="s">
        <v>4808</v>
      </c>
      <c r="H403" s="26"/>
      <c r="I403" s="26"/>
      <c r="J403" s="26"/>
      <c r="K403" s="26"/>
      <c r="L403" s="26"/>
      <c r="M403" s="28" t="s">
        <v>631</v>
      </c>
      <c r="N403" s="28"/>
      <c r="O403" s="28"/>
      <c r="P403" s="28"/>
      <c r="Q403" s="28" t="s">
        <v>5030</v>
      </c>
      <c r="R403" s="78">
        <v>46122</v>
      </c>
      <c r="S403" s="28" t="s">
        <v>44</v>
      </c>
      <c r="T403" s="26" t="s">
        <v>3922</v>
      </c>
      <c r="U403" s="26"/>
    </row>
    <row r="404" spans="1:21" ht="30" hidden="1" x14ac:dyDescent="0.25">
      <c r="A404" s="26"/>
      <c r="B404" s="26"/>
      <c r="C404" s="26" t="s">
        <v>3922</v>
      </c>
      <c r="D404" s="26" t="s">
        <v>26</v>
      </c>
      <c r="E404" s="26" t="s">
        <v>4843</v>
      </c>
      <c r="F404" s="26" t="s">
        <v>3925</v>
      </c>
      <c r="G404" s="26" t="s">
        <v>4844</v>
      </c>
      <c r="H404" s="26"/>
      <c r="I404" s="26"/>
      <c r="J404" s="26"/>
      <c r="K404" s="26"/>
      <c r="L404" s="26"/>
      <c r="M404" s="28" t="s">
        <v>631</v>
      </c>
      <c r="N404" s="28"/>
      <c r="O404" s="28"/>
      <c r="P404" s="28"/>
      <c r="Q404" s="28" t="s">
        <v>4969</v>
      </c>
      <c r="R404" s="78">
        <v>46120</v>
      </c>
      <c r="S404" s="28" t="s">
        <v>4968</v>
      </c>
      <c r="T404" s="26" t="s">
        <v>3922</v>
      </c>
      <c r="U404" s="26"/>
    </row>
    <row r="405" spans="1:21" hidden="1" x14ac:dyDescent="0.25">
      <c r="A405" s="26"/>
      <c r="B405" s="26"/>
      <c r="C405" s="26" t="s">
        <v>3922</v>
      </c>
      <c r="D405" s="26" t="s">
        <v>26</v>
      </c>
      <c r="E405" s="26" t="s">
        <v>4942</v>
      </c>
      <c r="F405" s="26" t="s">
        <v>3923</v>
      </c>
      <c r="G405" s="26" t="s">
        <v>855</v>
      </c>
      <c r="H405" s="26"/>
      <c r="I405" s="26"/>
      <c r="J405" s="26"/>
      <c r="K405" s="26"/>
      <c r="L405" s="26"/>
      <c r="M405" s="28" t="s">
        <v>631</v>
      </c>
      <c r="N405" s="28"/>
      <c r="O405" s="28"/>
      <c r="P405" s="28"/>
      <c r="Q405" s="28" t="s">
        <v>4967</v>
      </c>
      <c r="R405" s="78">
        <v>46120</v>
      </c>
      <c r="S405" s="28" t="s">
        <v>44</v>
      </c>
      <c r="T405" s="26" t="s">
        <v>3922</v>
      </c>
      <c r="U405" s="26"/>
    </row>
    <row r="406" spans="1:21" hidden="1" x14ac:dyDescent="0.25">
      <c r="A406" s="26"/>
      <c r="B406" s="26"/>
      <c r="C406" s="26" t="s">
        <v>3922</v>
      </c>
      <c r="D406" s="26" t="s">
        <v>26</v>
      </c>
      <c r="E406" s="26" t="s">
        <v>4692</v>
      </c>
      <c r="F406" s="26" t="s">
        <v>3923</v>
      </c>
      <c r="G406" s="26" t="s">
        <v>4693</v>
      </c>
      <c r="H406" s="26"/>
      <c r="I406" s="26"/>
      <c r="J406" s="26"/>
      <c r="K406" s="26"/>
      <c r="L406" s="26"/>
      <c r="M406" s="28" t="s">
        <v>631</v>
      </c>
      <c r="N406" s="28"/>
      <c r="O406" s="28"/>
      <c r="P406" s="28"/>
      <c r="Q406" s="28" t="s">
        <v>4697</v>
      </c>
      <c r="R406" s="78">
        <v>46085</v>
      </c>
      <c r="S406" s="28" t="s">
        <v>35</v>
      </c>
      <c r="T406" s="26" t="s">
        <v>3922</v>
      </c>
      <c r="U406" s="26"/>
    </row>
    <row r="407" spans="1:21" hidden="1" x14ac:dyDescent="0.25">
      <c r="A407" s="26"/>
      <c r="B407" s="26"/>
      <c r="C407" s="26" t="s">
        <v>3922</v>
      </c>
      <c r="D407" s="26" t="s">
        <v>26</v>
      </c>
      <c r="E407" s="26" t="s">
        <v>5173</v>
      </c>
      <c r="F407" s="26" t="s">
        <v>3923</v>
      </c>
      <c r="G407" s="26" t="s">
        <v>5174</v>
      </c>
      <c r="H407" s="26"/>
      <c r="I407" s="26"/>
      <c r="J407" s="26"/>
      <c r="K407" s="26"/>
      <c r="L407" s="26"/>
      <c r="M407" s="26" t="s">
        <v>631</v>
      </c>
      <c r="N407" s="26"/>
      <c r="O407" s="26"/>
      <c r="P407" s="26"/>
      <c r="Q407" s="26"/>
      <c r="R407" s="26"/>
      <c r="S407" s="26"/>
      <c r="T407" s="26" t="s">
        <v>3922</v>
      </c>
      <c r="U407" s="26"/>
    </row>
    <row r="408" spans="1:21" hidden="1" x14ac:dyDescent="0.25">
      <c r="A408" s="26"/>
      <c r="B408" s="26"/>
      <c r="C408" s="26" t="s">
        <v>3922</v>
      </c>
      <c r="D408" s="26" t="s">
        <v>26</v>
      </c>
      <c r="E408" s="26" t="s">
        <v>5177</v>
      </c>
      <c r="F408" s="26" t="s">
        <v>3927</v>
      </c>
      <c r="G408" s="26" t="s">
        <v>5178</v>
      </c>
      <c r="H408" s="26"/>
      <c r="I408" s="26"/>
      <c r="J408" s="26"/>
      <c r="K408" s="26"/>
      <c r="L408" s="26"/>
      <c r="M408" s="28" t="s">
        <v>631</v>
      </c>
      <c r="N408" s="28"/>
      <c r="O408" s="28"/>
      <c r="P408" s="28"/>
      <c r="Q408" s="28"/>
      <c r="R408" s="78"/>
      <c r="S408" s="28"/>
      <c r="T408" s="26" t="s">
        <v>3922</v>
      </c>
      <c r="U408" s="26"/>
    </row>
    <row r="409" spans="1:21" ht="75" hidden="1" x14ac:dyDescent="0.25">
      <c r="A409" s="26"/>
      <c r="B409" s="26"/>
      <c r="C409" s="26" t="s">
        <v>3922</v>
      </c>
      <c r="D409" s="26" t="s">
        <v>26</v>
      </c>
      <c r="E409" s="26" t="s">
        <v>5070</v>
      </c>
      <c r="F409" s="26" t="s">
        <v>3927</v>
      </c>
      <c r="G409" s="26" t="s">
        <v>5071</v>
      </c>
      <c r="H409" s="26"/>
      <c r="I409" s="26"/>
      <c r="J409" s="26"/>
      <c r="K409" s="26"/>
      <c r="L409" s="26"/>
      <c r="M409" s="28" t="s">
        <v>631</v>
      </c>
      <c r="N409" s="28"/>
      <c r="O409" s="28"/>
      <c r="P409" s="28"/>
      <c r="Q409" s="28" t="s">
        <v>5090</v>
      </c>
      <c r="R409" s="78">
        <v>46128</v>
      </c>
      <c r="S409" s="28" t="s">
        <v>44</v>
      </c>
      <c r="T409" s="26" t="s">
        <v>3922</v>
      </c>
      <c r="U409" s="26"/>
    </row>
    <row r="410" spans="1:21" x14ac:dyDescent="0.25">
      <c r="A410" s="26"/>
      <c r="B410" s="26"/>
      <c r="C410" s="26" t="s">
        <v>109</v>
      </c>
      <c r="D410" s="26" t="s">
        <v>26</v>
      </c>
      <c r="E410" s="26" t="s">
        <v>5109</v>
      </c>
      <c r="F410" s="26" t="s">
        <v>3927</v>
      </c>
      <c r="G410" s="26" t="s">
        <v>5110</v>
      </c>
      <c r="H410" s="26" t="s">
        <v>109</v>
      </c>
      <c r="I410" s="26" t="s">
        <v>109</v>
      </c>
      <c r="J410" s="26" t="s">
        <v>109</v>
      </c>
      <c r="K410" s="26" t="s">
        <v>109</v>
      </c>
      <c r="L410" s="26"/>
      <c r="M410" s="26" t="s">
        <v>631</v>
      </c>
      <c r="N410" s="26"/>
      <c r="O410" s="26"/>
      <c r="P410" s="26"/>
      <c r="Q410" s="26"/>
      <c r="R410" s="26"/>
      <c r="S410" s="26"/>
      <c r="T410" s="26" t="s">
        <v>109</v>
      </c>
      <c r="U410" s="26"/>
    </row>
    <row r="411" spans="1:21" ht="30" hidden="1" x14ac:dyDescent="0.25">
      <c r="A411" s="26"/>
      <c r="B411" s="26"/>
      <c r="C411" s="26" t="s">
        <v>3922</v>
      </c>
      <c r="D411" s="26" t="s">
        <v>26</v>
      </c>
      <c r="E411" s="26" t="s">
        <v>884</v>
      </c>
      <c r="F411" s="26" t="s">
        <v>3923</v>
      </c>
      <c r="G411" s="26" t="s">
        <v>885</v>
      </c>
      <c r="H411" s="26"/>
      <c r="I411" s="26"/>
      <c r="J411" s="26"/>
      <c r="K411" s="26"/>
      <c r="L411" s="26"/>
      <c r="M411" s="28" t="s">
        <v>886</v>
      </c>
      <c r="N411" s="28"/>
      <c r="O411" s="28"/>
      <c r="P411" s="28"/>
      <c r="Q411" s="28" t="s">
        <v>887</v>
      </c>
      <c r="R411" s="78"/>
      <c r="S411" s="28"/>
      <c r="T411" s="26" t="s">
        <v>3922</v>
      </c>
      <c r="U411" s="26"/>
    </row>
    <row r="412" spans="1:21" hidden="1" x14ac:dyDescent="0.25">
      <c r="A412" s="26"/>
      <c r="B412" s="26"/>
      <c r="C412" s="26" t="s">
        <v>3922</v>
      </c>
      <c r="D412" s="26" t="s">
        <v>26</v>
      </c>
      <c r="E412" s="26" t="s">
        <v>889</v>
      </c>
      <c r="F412" s="26" t="s">
        <v>3925</v>
      </c>
      <c r="G412" s="26" t="s">
        <v>890</v>
      </c>
      <c r="H412" s="26"/>
      <c r="I412" s="26"/>
      <c r="J412" s="26"/>
      <c r="K412" s="26"/>
      <c r="L412" s="26"/>
      <c r="M412" s="28" t="s">
        <v>886</v>
      </c>
      <c r="N412" s="28"/>
      <c r="O412" s="28"/>
      <c r="P412" s="28"/>
      <c r="Q412" s="28" t="s">
        <v>891</v>
      </c>
      <c r="R412" s="78">
        <v>45943</v>
      </c>
      <c r="S412" s="28" t="s">
        <v>44</v>
      </c>
      <c r="T412" s="26" t="s">
        <v>3922</v>
      </c>
      <c r="U412" s="26"/>
    </row>
    <row r="413" spans="1:21" ht="30" hidden="1" x14ac:dyDescent="0.25">
      <c r="A413" s="26"/>
      <c r="B413" s="26"/>
      <c r="C413" s="26" t="s">
        <v>3922</v>
      </c>
      <c r="D413" s="26" t="s">
        <v>26</v>
      </c>
      <c r="E413" s="26" t="s">
        <v>893</v>
      </c>
      <c r="F413" s="26" t="s">
        <v>3927</v>
      </c>
      <c r="G413" s="26" t="s">
        <v>894</v>
      </c>
      <c r="H413" s="26"/>
      <c r="I413" s="26"/>
      <c r="J413" s="26"/>
      <c r="K413" s="26"/>
      <c r="L413" s="26"/>
      <c r="M413" s="28" t="s">
        <v>886</v>
      </c>
      <c r="N413" s="28"/>
      <c r="O413" s="28"/>
      <c r="P413" s="28"/>
      <c r="Q413" s="28" t="s">
        <v>895</v>
      </c>
      <c r="R413" s="78">
        <v>45939</v>
      </c>
      <c r="S413" s="28"/>
      <c r="T413" s="26" t="s">
        <v>3922</v>
      </c>
      <c r="U413" s="26"/>
    </row>
    <row r="414" spans="1:21" ht="60" hidden="1" x14ac:dyDescent="0.25">
      <c r="A414" s="26"/>
      <c r="B414" s="26"/>
      <c r="C414" s="26" t="s">
        <v>3922</v>
      </c>
      <c r="D414" s="26" t="s">
        <v>26</v>
      </c>
      <c r="E414" s="26" t="s">
        <v>899</v>
      </c>
      <c r="F414" s="26" t="s">
        <v>3925</v>
      </c>
      <c r="G414" s="26" t="s">
        <v>900</v>
      </c>
      <c r="H414" s="26"/>
      <c r="I414" s="26"/>
      <c r="J414" s="26"/>
      <c r="K414" s="26"/>
      <c r="L414" s="26"/>
      <c r="M414" s="28" t="s">
        <v>886</v>
      </c>
      <c r="N414" s="28"/>
      <c r="O414" s="28"/>
      <c r="P414" s="28"/>
      <c r="Q414" s="28" t="s">
        <v>901</v>
      </c>
      <c r="R414" s="78">
        <v>45939</v>
      </c>
      <c r="S414" s="28"/>
      <c r="T414" s="26" t="s">
        <v>3922</v>
      </c>
      <c r="U414" s="26"/>
    </row>
    <row r="415" spans="1:21" hidden="1" x14ac:dyDescent="0.25">
      <c r="A415" s="26"/>
      <c r="B415" s="26"/>
      <c r="C415" s="26" t="s">
        <v>3922</v>
      </c>
      <c r="D415" s="26" t="s">
        <v>26</v>
      </c>
      <c r="E415" s="26" t="s">
        <v>896</v>
      </c>
      <c r="F415" s="26" t="s">
        <v>93</v>
      </c>
      <c r="G415" s="26" t="s">
        <v>897</v>
      </c>
      <c r="H415" s="26"/>
      <c r="I415" s="26"/>
      <c r="J415" s="26"/>
      <c r="K415" s="26"/>
      <c r="L415" s="26"/>
      <c r="M415" s="28" t="s">
        <v>886</v>
      </c>
      <c r="N415" s="28"/>
      <c r="O415" s="28"/>
      <c r="P415" s="28"/>
      <c r="Q415" s="28" t="s">
        <v>898</v>
      </c>
      <c r="R415" s="78">
        <v>45939</v>
      </c>
      <c r="S415" s="28"/>
      <c r="T415" s="26" t="s">
        <v>3922</v>
      </c>
      <c r="U415" s="26"/>
    </row>
    <row r="416" spans="1:21" ht="30" hidden="1" x14ac:dyDescent="0.25">
      <c r="A416" s="26"/>
      <c r="B416" s="26"/>
      <c r="C416" s="26" t="s">
        <v>3922</v>
      </c>
      <c r="D416" s="26" t="s">
        <v>26</v>
      </c>
      <c r="E416" s="26" t="s">
        <v>906</v>
      </c>
      <c r="F416" s="26" t="s">
        <v>3923</v>
      </c>
      <c r="G416" s="26" t="s">
        <v>907</v>
      </c>
      <c r="H416" s="26"/>
      <c r="I416" s="26"/>
      <c r="J416" s="26"/>
      <c r="K416" s="26"/>
      <c r="L416" s="26"/>
      <c r="M416" s="28" t="s">
        <v>886</v>
      </c>
      <c r="N416" s="28"/>
      <c r="O416" s="28"/>
      <c r="P416" s="28"/>
      <c r="Q416" s="28" t="s">
        <v>908</v>
      </c>
      <c r="R416" s="78">
        <v>45938</v>
      </c>
      <c r="S416" s="28"/>
      <c r="T416" s="26" t="s">
        <v>3922</v>
      </c>
      <c r="U416" s="26" t="s">
        <v>3922</v>
      </c>
    </row>
    <row r="417" spans="1:21" ht="30" hidden="1" x14ac:dyDescent="0.25">
      <c r="A417" s="26"/>
      <c r="B417" s="26"/>
      <c r="C417" s="26" t="s">
        <v>3922</v>
      </c>
      <c r="D417" s="26" t="s">
        <v>26</v>
      </c>
      <c r="E417" s="26" t="s">
        <v>902</v>
      </c>
      <c r="F417" s="26" t="s">
        <v>3927</v>
      </c>
      <c r="G417" s="26" t="s">
        <v>903</v>
      </c>
      <c r="H417" s="26"/>
      <c r="I417" s="26"/>
      <c r="J417" s="26"/>
      <c r="K417" s="26"/>
      <c r="L417" s="26"/>
      <c r="M417" s="28" t="s">
        <v>886</v>
      </c>
      <c r="N417" s="28"/>
      <c r="O417" s="28"/>
      <c r="P417" s="28"/>
      <c r="Q417" s="28" t="s">
        <v>904</v>
      </c>
      <c r="R417" s="78">
        <v>45937</v>
      </c>
      <c r="S417" s="28" t="s">
        <v>905</v>
      </c>
      <c r="T417" s="26" t="s">
        <v>3922</v>
      </c>
      <c r="U417" s="26"/>
    </row>
    <row r="418" spans="1:21" ht="30" hidden="1" x14ac:dyDescent="0.25">
      <c r="A418" s="26"/>
      <c r="B418" s="26"/>
      <c r="C418" s="26" t="s">
        <v>3922</v>
      </c>
      <c r="D418" s="26" t="s">
        <v>26</v>
      </c>
      <c r="E418" s="26" t="s">
        <v>958</v>
      </c>
      <c r="F418" s="26" t="s">
        <v>3923</v>
      </c>
      <c r="G418" s="26" t="s">
        <v>959</v>
      </c>
      <c r="H418" s="26"/>
      <c r="I418" s="26"/>
      <c r="J418" s="26"/>
      <c r="K418" s="26"/>
      <c r="L418" s="26"/>
      <c r="M418" s="26" t="s">
        <v>886</v>
      </c>
      <c r="N418" s="26"/>
      <c r="O418" s="26" t="s">
        <v>109</v>
      </c>
      <c r="P418" s="26"/>
      <c r="Q418" s="26" t="s">
        <v>960</v>
      </c>
      <c r="R418" s="78">
        <v>45930</v>
      </c>
      <c r="S418" s="26" t="s">
        <v>44</v>
      </c>
      <c r="T418" s="26" t="s">
        <v>3922</v>
      </c>
      <c r="U418" s="26"/>
    </row>
    <row r="419" spans="1:21" ht="15" hidden="1" customHeight="1" x14ac:dyDescent="0.25">
      <c r="A419" s="26"/>
      <c r="B419" s="26"/>
      <c r="C419" s="26" t="s">
        <v>3922</v>
      </c>
      <c r="D419" s="26" t="s">
        <v>26</v>
      </c>
      <c r="E419" s="26" t="s">
        <v>909</v>
      </c>
      <c r="F419" s="26" t="s">
        <v>3925</v>
      </c>
      <c r="G419" s="26" t="s">
        <v>910</v>
      </c>
      <c r="H419" s="26"/>
      <c r="I419" s="26"/>
      <c r="J419" s="26"/>
      <c r="K419" s="26"/>
      <c r="L419" s="26"/>
      <c r="M419" s="26" t="s">
        <v>886</v>
      </c>
      <c r="N419" s="26"/>
      <c r="O419" s="26"/>
      <c r="P419" s="26"/>
      <c r="Q419" s="26"/>
      <c r="R419" s="26">
        <v>45901</v>
      </c>
      <c r="S419" s="26" t="s">
        <v>35</v>
      </c>
      <c r="T419" s="26" t="s">
        <v>3922</v>
      </c>
      <c r="U419" s="26"/>
    </row>
    <row r="420" spans="1:21" ht="30" hidden="1" x14ac:dyDescent="0.25">
      <c r="A420" s="26"/>
      <c r="B420" s="26"/>
      <c r="C420" s="26" t="s">
        <v>3922</v>
      </c>
      <c r="D420" s="26" t="s">
        <v>26</v>
      </c>
      <c r="E420" s="26" t="s">
        <v>911</v>
      </c>
      <c r="F420" s="26" t="s">
        <v>3923</v>
      </c>
      <c r="G420" s="26" t="s">
        <v>912</v>
      </c>
      <c r="H420" s="26"/>
      <c r="I420" s="26"/>
      <c r="J420" s="26"/>
      <c r="K420" s="26"/>
      <c r="L420" s="26"/>
      <c r="M420" s="28" t="s">
        <v>886</v>
      </c>
      <c r="N420" s="28"/>
      <c r="O420" s="28"/>
      <c r="P420" s="28"/>
      <c r="Q420" s="28" t="s">
        <v>913</v>
      </c>
      <c r="R420" s="78">
        <v>45889</v>
      </c>
      <c r="S420" s="28" t="s">
        <v>35</v>
      </c>
      <c r="T420" s="26" t="s">
        <v>3922</v>
      </c>
      <c r="U420" s="26"/>
    </row>
    <row r="421" spans="1:21" ht="30" hidden="1" x14ac:dyDescent="0.25">
      <c r="A421" s="26"/>
      <c r="B421" s="26"/>
      <c r="C421" s="26" t="s">
        <v>3922</v>
      </c>
      <c r="D421" s="26" t="s">
        <v>26</v>
      </c>
      <c r="E421" s="26" t="s">
        <v>918</v>
      </c>
      <c r="F421" s="26" t="s">
        <v>3924</v>
      </c>
      <c r="G421" s="26" t="s">
        <v>919</v>
      </c>
      <c r="H421" s="26"/>
      <c r="I421" s="26"/>
      <c r="J421" s="26"/>
      <c r="K421" s="26"/>
      <c r="L421" s="26"/>
      <c r="M421" s="28" t="s">
        <v>886</v>
      </c>
      <c r="N421" s="28"/>
      <c r="O421" s="28"/>
      <c r="P421" s="28"/>
      <c r="Q421" s="28" t="s">
        <v>920</v>
      </c>
      <c r="R421" s="78">
        <v>45888</v>
      </c>
      <c r="S421" s="28" t="s">
        <v>518</v>
      </c>
      <c r="T421" s="26" t="s">
        <v>3922</v>
      </c>
      <c r="U421" s="26"/>
    </row>
    <row r="422" spans="1:21" ht="30" hidden="1" x14ac:dyDescent="0.25">
      <c r="A422" s="26"/>
      <c r="B422" s="26"/>
      <c r="C422" s="26" t="s">
        <v>3922</v>
      </c>
      <c r="D422" s="26" t="s">
        <v>26</v>
      </c>
      <c r="E422" s="26" t="s">
        <v>921</v>
      </c>
      <c r="F422" s="26" t="s">
        <v>3926</v>
      </c>
      <c r="G422" s="26" t="s">
        <v>922</v>
      </c>
      <c r="H422" s="26"/>
      <c r="I422" s="26"/>
      <c r="J422" s="26"/>
      <c r="K422" s="26"/>
      <c r="L422" s="26"/>
      <c r="M422" s="28" t="s">
        <v>886</v>
      </c>
      <c r="N422" s="28"/>
      <c r="O422" s="28" t="s">
        <v>109</v>
      </c>
      <c r="P422" s="28"/>
      <c r="Q422" s="28" t="s">
        <v>923</v>
      </c>
      <c r="R422" s="78">
        <v>45881</v>
      </c>
      <c r="S422" s="28" t="s">
        <v>569</v>
      </c>
      <c r="T422" s="26" t="s">
        <v>3922</v>
      </c>
      <c r="U422" s="26"/>
    </row>
    <row r="423" spans="1:21" hidden="1" x14ac:dyDescent="0.25">
      <c r="A423" s="26"/>
      <c r="B423" s="26"/>
      <c r="C423" s="26" t="s">
        <v>3922</v>
      </c>
      <c r="D423" s="26" t="s">
        <v>26</v>
      </c>
      <c r="E423" s="26" t="s">
        <v>924</v>
      </c>
      <c r="F423" s="26" t="s">
        <v>3927</v>
      </c>
      <c r="G423" s="26" t="s">
        <v>925</v>
      </c>
      <c r="H423" s="26"/>
      <c r="I423" s="26"/>
      <c r="J423" s="26"/>
      <c r="K423" s="26"/>
      <c r="L423" s="26"/>
      <c r="M423" s="28" t="s">
        <v>886</v>
      </c>
      <c r="N423" s="28" t="s">
        <v>109</v>
      </c>
      <c r="O423" s="28"/>
      <c r="P423" s="28"/>
      <c r="Q423" s="28" t="s">
        <v>926</v>
      </c>
      <c r="R423" s="78">
        <v>45869</v>
      </c>
      <c r="S423" s="28" t="s">
        <v>157</v>
      </c>
      <c r="T423" s="26" t="s">
        <v>3922</v>
      </c>
      <c r="U423" s="26"/>
    </row>
    <row r="424" spans="1:21" ht="45" hidden="1" x14ac:dyDescent="0.25">
      <c r="A424" s="26"/>
      <c r="B424" s="26"/>
      <c r="C424" s="26" t="s">
        <v>3922</v>
      </c>
      <c r="D424" s="26" t="s">
        <v>26</v>
      </c>
      <c r="E424" s="26" t="s">
        <v>914</v>
      </c>
      <c r="F424" s="26" t="s">
        <v>3927</v>
      </c>
      <c r="G424" s="26" t="s">
        <v>915</v>
      </c>
      <c r="H424" s="26"/>
      <c r="I424" s="26"/>
      <c r="J424" s="26"/>
      <c r="K424" s="26"/>
      <c r="L424" s="26"/>
      <c r="M424" s="28" t="s">
        <v>886</v>
      </c>
      <c r="N424" s="28"/>
      <c r="O424" s="28" t="s">
        <v>109</v>
      </c>
      <c r="P424" s="28" t="s">
        <v>109</v>
      </c>
      <c r="Q424" s="28" t="s">
        <v>916</v>
      </c>
      <c r="R424" s="78">
        <v>45889</v>
      </c>
      <c r="S424" s="28" t="s">
        <v>917</v>
      </c>
      <c r="T424" s="26" t="s">
        <v>3922</v>
      </c>
      <c r="U424" s="26"/>
    </row>
    <row r="425" spans="1:21" ht="30" hidden="1" x14ac:dyDescent="0.25">
      <c r="A425" s="26"/>
      <c r="B425" s="26"/>
      <c r="C425" s="26" t="s">
        <v>3922</v>
      </c>
      <c r="D425" s="26" t="s">
        <v>26</v>
      </c>
      <c r="E425" s="26" t="s">
        <v>927</v>
      </c>
      <c r="F425" s="26" t="s">
        <v>93</v>
      </c>
      <c r="G425" s="26" t="s">
        <v>928</v>
      </c>
      <c r="H425" s="26"/>
      <c r="I425" s="26"/>
      <c r="J425" s="26"/>
      <c r="K425" s="26"/>
      <c r="L425" s="26"/>
      <c r="M425" s="28" t="s">
        <v>886</v>
      </c>
      <c r="N425" s="28"/>
      <c r="O425" s="28"/>
      <c r="P425" s="28"/>
      <c r="Q425" s="28"/>
      <c r="R425" s="78"/>
      <c r="S425" s="28"/>
      <c r="T425" s="26" t="s">
        <v>3922</v>
      </c>
      <c r="U425" s="26"/>
    </row>
    <row r="426" spans="1:21" ht="45" hidden="1" x14ac:dyDescent="0.25">
      <c r="A426" s="26"/>
      <c r="B426" s="26"/>
      <c r="C426" s="26" t="s">
        <v>3922</v>
      </c>
      <c r="D426" s="26" t="s">
        <v>26</v>
      </c>
      <c r="E426" s="26" t="s">
        <v>929</v>
      </c>
      <c r="F426" s="26" t="s">
        <v>3927</v>
      </c>
      <c r="G426" s="26" t="s">
        <v>930</v>
      </c>
      <c r="H426" s="26"/>
      <c r="I426" s="26"/>
      <c r="J426" s="26"/>
      <c r="K426" s="26"/>
      <c r="L426" s="26"/>
      <c r="M426" s="28" t="s">
        <v>886</v>
      </c>
      <c r="N426" s="28"/>
      <c r="O426" s="28"/>
      <c r="P426" s="28"/>
      <c r="Q426" s="28" t="s">
        <v>931</v>
      </c>
      <c r="R426" s="78">
        <v>45817</v>
      </c>
      <c r="S426" s="28" t="s">
        <v>44</v>
      </c>
      <c r="T426" s="26" t="s">
        <v>3922</v>
      </c>
      <c r="U426" s="26" t="s">
        <v>3922</v>
      </c>
    </row>
    <row r="427" spans="1:21" ht="45" hidden="1" x14ac:dyDescent="0.25">
      <c r="A427" s="26"/>
      <c r="B427" s="26"/>
      <c r="C427" s="26" t="s">
        <v>3922</v>
      </c>
      <c r="D427" s="26" t="s">
        <v>26</v>
      </c>
      <c r="E427" s="26" t="s">
        <v>932</v>
      </c>
      <c r="F427" s="26" t="s">
        <v>3927</v>
      </c>
      <c r="G427" s="26" t="s">
        <v>933</v>
      </c>
      <c r="H427" s="26"/>
      <c r="I427" s="26"/>
      <c r="J427" s="26"/>
      <c r="K427" s="26"/>
      <c r="L427" s="26"/>
      <c r="M427" s="28" t="s">
        <v>886</v>
      </c>
      <c r="N427" s="28"/>
      <c r="O427" s="28"/>
      <c r="P427" s="28"/>
      <c r="Q427" s="28" t="s">
        <v>934</v>
      </c>
      <c r="R427" s="78">
        <v>45817</v>
      </c>
      <c r="S427" s="28" t="s">
        <v>44</v>
      </c>
      <c r="T427" s="26" t="s">
        <v>3922</v>
      </c>
      <c r="U427" s="26" t="s">
        <v>3922</v>
      </c>
    </row>
    <row r="428" spans="1:21" ht="45" hidden="1" x14ac:dyDescent="0.25">
      <c r="A428" s="26"/>
      <c r="B428" s="26" t="s">
        <v>109</v>
      </c>
      <c r="C428" s="26" t="s">
        <v>3922</v>
      </c>
      <c r="D428" s="26" t="s">
        <v>26</v>
      </c>
      <c r="E428" s="26" t="s">
        <v>935</v>
      </c>
      <c r="F428" s="26" t="s">
        <v>3925</v>
      </c>
      <c r="G428" s="26" t="s">
        <v>936</v>
      </c>
      <c r="H428" s="26"/>
      <c r="I428" s="26"/>
      <c r="J428" s="26"/>
      <c r="K428" s="26"/>
      <c r="L428" s="26"/>
      <c r="M428" s="28" t="s">
        <v>886</v>
      </c>
      <c r="N428" s="28"/>
      <c r="O428" s="28"/>
      <c r="P428" s="28"/>
      <c r="Q428" s="28" t="s">
        <v>937</v>
      </c>
      <c r="R428" s="78">
        <v>45788</v>
      </c>
      <c r="S428" s="28" t="s">
        <v>444</v>
      </c>
      <c r="T428" s="26" t="s">
        <v>3922</v>
      </c>
      <c r="U428" s="26" t="s">
        <v>3922</v>
      </c>
    </row>
    <row r="429" spans="1:21" ht="30" hidden="1" x14ac:dyDescent="0.25">
      <c r="A429" s="26"/>
      <c r="B429" s="26" t="s">
        <v>109</v>
      </c>
      <c r="C429" s="26" t="s">
        <v>3922</v>
      </c>
      <c r="D429" s="26" t="s">
        <v>26</v>
      </c>
      <c r="E429" s="26" t="s">
        <v>938</v>
      </c>
      <c r="F429" s="26" t="s">
        <v>3927</v>
      </c>
      <c r="G429" s="26" t="s">
        <v>939</v>
      </c>
      <c r="H429" s="26"/>
      <c r="I429" s="26"/>
      <c r="J429" s="26"/>
      <c r="K429" s="26"/>
      <c r="L429" s="26"/>
      <c r="M429" s="28" t="s">
        <v>886</v>
      </c>
      <c r="N429" s="28"/>
      <c r="O429" s="28"/>
      <c r="P429" s="28"/>
      <c r="Q429" s="28" t="s">
        <v>940</v>
      </c>
      <c r="R429" s="78">
        <v>45784</v>
      </c>
      <c r="S429" s="28" t="s">
        <v>453</v>
      </c>
      <c r="T429" s="26" t="s">
        <v>3922</v>
      </c>
      <c r="U429" s="26" t="s">
        <v>3922</v>
      </c>
    </row>
    <row r="430" spans="1:21" ht="30" hidden="1" x14ac:dyDescent="0.25">
      <c r="A430" s="26"/>
      <c r="B430" s="26" t="s">
        <v>109</v>
      </c>
      <c r="C430" s="26" t="s">
        <v>3922</v>
      </c>
      <c r="D430" s="26" t="s">
        <v>26</v>
      </c>
      <c r="E430" s="26" t="s">
        <v>941</v>
      </c>
      <c r="F430" s="26" t="s">
        <v>93</v>
      </c>
      <c r="G430" s="26" t="s">
        <v>942</v>
      </c>
      <c r="H430" s="26"/>
      <c r="I430" s="26"/>
      <c r="J430" s="26"/>
      <c r="K430" s="26"/>
      <c r="L430" s="26"/>
      <c r="M430" s="28" t="s">
        <v>886</v>
      </c>
      <c r="N430" s="28"/>
      <c r="O430" s="28"/>
      <c r="P430" s="28"/>
      <c r="Q430" s="28" t="s">
        <v>943</v>
      </c>
      <c r="R430" s="78">
        <v>45770</v>
      </c>
      <c r="S430" s="28" t="s">
        <v>44</v>
      </c>
      <c r="T430" s="26" t="s">
        <v>3922</v>
      </c>
      <c r="U430" s="26" t="s">
        <v>3922</v>
      </c>
    </row>
    <row r="431" spans="1:21" ht="30" hidden="1" x14ac:dyDescent="0.25">
      <c r="A431" s="26"/>
      <c r="B431" s="26" t="s">
        <v>109</v>
      </c>
      <c r="C431" s="26" t="s">
        <v>3922</v>
      </c>
      <c r="D431" s="26" t="s">
        <v>26</v>
      </c>
      <c r="E431" s="26" t="s">
        <v>944</v>
      </c>
      <c r="F431" s="26" t="s">
        <v>3923</v>
      </c>
      <c r="G431" s="26" t="s">
        <v>945</v>
      </c>
      <c r="H431" s="26"/>
      <c r="I431" s="26"/>
      <c r="J431" s="26"/>
      <c r="K431" s="26"/>
      <c r="L431" s="26"/>
      <c r="M431" s="28" t="s">
        <v>886</v>
      </c>
      <c r="N431" s="28"/>
      <c r="O431" s="28"/>
      <c r="P431" s="28"/>
      <c r="Q431" s="28" t="s">
        <v>946</v>
      </c>
      <c r="R431" s="78">
        <v>45762</v>
      </c>
      <c r="S431" s="28" t="s">
        <v>76</v>
      </c>
      <c r="T431" s="26" t="s">
        <v>3922</v>
      </c>
      <c r="U431" s="26" t="s">
        <v>3922</v>
      </c>
    </row>
    <row r="432" spans="1:21" ht="30" hidden="1" x14ac:dyDescent="0.25">
      <c r="A432" s="26"/>
      <c r="B432" s="26" t="s">
        <v>109</v>
      </c>
      <c r="C432" s="26" t="s">
        <v>3922</v>
      </c>
      <c r="D432" s="26" t="s">
        <v>26</v>
      </c>
      <c r="E432" s="26" t="s">
        <v>947</v>
      </c>
      <c r="F432" s="26" t="s">
        <v>3925</v>
      </c>
      <c r="G432" s="26" t="s">
        <v>948</v>
      </c>
      <c r="H432" s="26"/>
      <c r="I432" s="26"/>
      <c r="J432" s="26"/>
      <c r="K432" s="26"/>
      <c r="L432" s="26"/>
      <c r="M432" s="28" t="s">
        <v>886</v>
      </c>
      <c r="N432" s="28"/>
      <c r="O432" s="28"/>
      <c r="P432" s="28"/>
      <c r="Q432" s="28" t="s">
        <v>181</v>
      </c>
      <c r="R432" s="78">
        <v>45722</v>
      </c>
      <c r="S432" s="28" t="s">
        <v>85</v>
      </c>
      <c r="T432" s="26" t="s">
        <v>3922</v>
      </c>
      <c r="U432" s="26" t="s">
        <v>3922</v>
      </c>
    </row>
    <row r="433" spans="1:21" ht="30" hidden="1" x14ac:dyDescent="0.25">
      <c r="A433" s="26"/>
      <c r="B433" s="26" t="s">
        <v>109</v>
      </c>
      <c r="C433" s="26" t="s">
        <v>3922</v>
      </c>
      <c r="D433" s="26" t="s">
        <v>26</v>
      </c>
      <c r="E433" s="26" t="s">
        <v>949</v>
      </c>
      <c r="F433" s="26" t="s">
        <v>3923</v>
      </c>
      <c r="G433" s="26" t="s">
        <v>950</v>
      </c>
      <c r="H433" s="26"/>
      <c r="I433" s="26"/>
      <c r="J433" s="26"/>
      <c r="K433" s="26"/>
      <c r="L433" s="26"/>
      <c r="M433" s="28" t="s">
        <v>886</v>
      </c>
      <c r="N433" s="28"/>
      <c r="O433" s="28"/>
      <c r="P433" s="28"/>
      <c r="Q433" s="28" t="s">
        <v>951</v>
      </c>
      <c r="R433" s="78">
        <v>45714</v>
      </c>
      <c r="S433" s="28" t="s">
        <v>85</v>
      </c>
      <c r="T433" s="26" t="s">
        <v>3922</v>
      </c>
      <c r="U433" s="26" t="s">
        <v>3922</v>
      </c>
    </row>
    <row r="434" spans="1:21" ht="30" hidden="1" x14ac:dyDescent="0.25">
      <c r="A434" s="26"/>
      <c r="B434" s="26" t="s">
        <v>109</v>
      </c>
      <c r="C434" s="26" t="s">
        <v>3922</v>
      </c>
      <c r="D434" s="26" t="s">
        <v>26</v>
      </c>
      <c r="E434" s="26" t="s">
        <v>952</v>
      </c>
      <c r="F434" s="26" t="s">
        <v>3927</v>
      </c>
      <c r="G434" s="26" t="s">
        <v>953</v>
      </c>
      <c r="H434" s="26"/>
      <c r="I434" s="26"/>
      <c r="J434" s="26"/>
      <c r="K434" s="26"/>
      <c r="L434" s="26"/>
      <c r="M434" s="28" t="s">
        <v>886</v>
      </c>
      <c r="N434" s="28"/>
      <c r="O434" s="28" t="s">
        <v>109</v>
      </c>
      <c r="P434" s="28"/>
      <c r="Q434" s="28" t="s">
        <v>954</v>
      </c>
      <c r="R434" s="78">
        <v>45680</v>
      </c>
      <c r="S434" s="28" t="s">
        <v>76</v>
      </c>
      <c r="T434" s="26" t="s">
        <v>3922</v>
      </c>
      <c r="U434" s="26" t="s">
        <v>3922</v>
      </c>
    </row>
    <row r="435" spans="1:21" ht="45" hidden="1" x14ac:dyDescent="0.25">
      <c r="A435" s="26"/>
      <c r="B435" s="26" t="s">
        <v>109</v>
      </c>
      <c r="C435" s="26" t="s">
        <v>3922</v>
      </c>
      <c r="D435" s="26" t="s">
        <v>26</v>
      </c>
      <c r="E435" s="26" t="s">
        <v>955</v>
      </c>
      <c r="F435" s="26" t="s">
        <v>3927</v>
      </c>
      <c r="G435" s="26" t="s">
        <v>956</v>
      </c>
      <c r="H435" s="26"/>
      <c r="I435" s="26"/>
      <c r="J435" s="26"/>
      <c r="K435" s="26"/>
      <c r="L435" s="26"/>
      <c r="M435" s="28" t="s">
        <v>886</v>
      </c>
      <c r="N435" s="28"/>
      <c r="O435" s="28" t="s">
        <v>109</v>
      </c>
      <c r="P435" s="28"/>
      <c r="Q435" s="28" t="s">
        <v>957</v>
      </c>
      <c r="R435" s="78">
        <v>45644</v>
      </c>
      <c r="S435" s="28" t="s">
        <v>369</v>
      </c>
      <c r="T435" s="26" t="s">
        <v>3922</v>
      </c>
      <c r="U435" s="26" t="s">
        <v>3922</v>
      </c>
    </row>
    <row r="436" spans="1:21" hidden="1" x14ac:dyDescent="0.25">
      <c r="A436" s="26"/>
      <c r="B436" s="26"/>
      <c r="C436" s="26" t="s">
        <v>3922</v>
      </c>
      <c r="D436" s="26" t="s">
        <v>26</v>
      </c>
      <c r="E436" s="26" t="s">
        <v>4570</v>
      </c>
      <c r="F436" s="26" t="s">
        <v>3923</v>
      </c>
      <c r="G436" s="26" t="s">
        <v>4571</v>
      </c>
      <c r="H436" s="26"/>
      <c r="I436" s="26"/>
      <c r="J436" s="26"/>
      <c r="K436" s="26"/>
      <c r="L436" s="26"/>
      <c r="M436" s="28"/>
      <c r="N436" s="28"/>
      <c r="O436" s="28"/>
      <c r="P436" s="28"/>
      <c r="Q436" s="28"/>
      <c r="R436" s="78"/>
      <c r="S436" s="28"/>
      <c r="T436" s="26" t="s">
        <v>3922</v>
      </c>
      <c r="U436" s="26"/>
    </row>
    <row r="437" spans="1:21" ht="30" hidden="1" x14ac:dyDescent="0.25">
      <c r="A437" s="26"/>
      <c r="B437" s="26"/>
      <c r="C437" s="26" t="s">
        <v>3922</v>
      </c>
      <c r="D437" s="26" t="s">
        <v>961</v>
      </c>
      <c r="E437" s="26" t="s">
        <v>962</v>
      </c>
      <c r="F437" s="26" t="s">
        <v>3930</v>
      </c>
      <c r="G437" s="26" t="s">
        <v>963</v>
      </c>
      <c r="H437" s="26"/>
      <c r="I437" s="26"/>
      <c r="J437" s="26"/>
      <c r="K437" s="26"/>
      <c r="L437" s="26"/>
      <c r="M437" s="28" t="s">
        <v>964</v>
      </c>
      <c r="N437" s="28"/>
      <c r="O437" s="28"/>
      <c r="P437" s="28"/>
      <c r="Q437" s="28"/>
      <c r="R437" s="78"/>
      <c r="S437" s="28"/>
      <c r="T437" s="26" t="s">
        <v>3922</v>
      </c>
      <c r="U437" s="26"/>
    </row>
    <row r="438" spans="1:21" ht="30" hidden="1" x14ac:dyDescent="0.25">
      <c r="A438" s="26"/>
      <c r="B438" s="26"/>
      <c r="C438" s="26" t="s">
        <v>3922</v>
      </c>
      <c r="D438" s="26" t="s">
        <v>961</v>
      </c>
      <c r="E438" s="26" t="s">
        <v>1343</v>
      </c>
      <c r="F438" s="26" t="s">
        <v>3930</v>
      </c>
      <c r="G438" s="26" t="s">
        <v>1344</v>
      </c>
      <c r="H438" s="26"/>
      <c r="I438" s="26"/>
      <c r="J438" s="26"/>
      <c r="K438" s="26"/>
      <c r="L438" s="26"/>
      <c r="M438" s="28" t="s">
        <v>29</v>
      </c>
      <c r="N438" s="28"/>
      <c r="O438" s="28"/>
      <c r="P438" s="28"/>
      <c r="Q438" s="28"/>
      <c r="R438" s="78"/>
      <c r="S438" s="28"/>
      <c r="T438" s="26" t="s">
        <v>3922</v>
      </c>
      <c r="U438" s="26"/>
    </row>
    <row r="439" spans="1:21" ht="30" hidden="1" x14ac:dyDescent="0.25">
      <c r="A439" s="26"/>
      <c r="B439" s="26"/>
      <c r="C439" s="26" t="s">
        <v>3922</v>
      </c>
      <c r="D439" s="26" t="s">
        <v>961</v>
      </c>
      <c r="E439" s="26" t="s">
        <v>1341</v>
      </c>
      <c r="F439" s="26" t="s">
        <v>3931</v>
      </c>
      <c r="G439" s="26" t="s">
        <v>1342</v>
      </c>
      <c r="H439" s="26"/>
      <c r="I439" s="26"/>
      <c r="J439" s="26"/>
      <c r="K439" s="26"/>
      <c r="L439" s="26"/>
      <c r="M439" s="28" t="s">
        <v>29</v>
      </c>
      <c r="N439" s="28"/>
      <c r="O439" s="28"/>
      <c r="P439" s="28"/>
      <c r="Q439" s="28"/>
      <c r="R439" s="78"/>
      <c r="S439" s="28"/>
      <c r="T439" s="26" t="s">
        <v>3922</v>
      </c>
      <c r="U439" s="26"/>
    </row>
    <row r="440" spans="1:21" ht="30" hidden="1" x14ac:dyDescent="0.25">
      <c r="A440" s="26"/>
      <c r="B440" s="26"/>
      <c r="C440" s="26" t="s">
        <v>3922</v>
      </c>
      <c r="D440" s="26" t="s">
        <v>961</v>
      </c>
      <c r="E440" s="26" t="s">
        <v>1339</v>
      </c>
      <c r="F440" s="26" t="s">
        <v>3931</v>
      </c>
      <c r="G440" s="26" t="s">
        <v>1340</v>
      </c>
      <c r="H440" s="26"/>
      <c r="I440" s="26"/>
      <c r="J440" s="26"/>
      <c r="K440" s="26"/>
      <c r="L440" s="26"/>
      <c r="M440" s="28" t="s">
        <v>29</v>
      </c>
      <c r="N440" s="28"/>
      <c r="O440" s="28"/>
      <c r="P440" s="28"/>
      <c r="Q440" s="28"/>
      <c r="R440" s="78"/>
      <c r="S440" s="28"/>
      <c r="T440" s="26" t="s">
        <v>3922</v>
      </c>
      <c r="U440" s="26"/>
    </row>
    <row r="441" spans="1:21" hidden="1" x14ac:dyDescent="0.25">
      <c r="A441" s="26"/>
      <c r="B441" s="26"/>
      <c r="C441" s="26" t="s">
        <v>3922</v>
      </c>
      <c r="D441" s="26" t="s">
        <v>961</v>
      </c>
      <c r="E441" s="26" t="s">
        <v>1334</v>
      </c>
      <c r="F441" s="26" t="s">
        <v>3932</v>
      </c>
      <c r="G441" s="26" t="s">
        <v>1335</v>
      </c>
      <c r="H441" s="26"/>
      <c r="I441" s="26"/>
      <c r="J441" s="26"/>
      <c r="K441" s="26"/>
      <c r="L441" s="26"/>
      <c r="M441" s="28" t="s">
        <v>29</v>
      </c>
      <c r="N441" s="28"/>
      <c r="O441" s="28"/>
      <c r="P441" s="28"/>
      <c r="Q441" s="28" t="s">
        <v>1336</v>
      </c>
      <c r="R441" s="78"/>
      <c r="S441" s="28"/>
      <c r="T441" s="26" t="s">
        <v>3922</v>
      </c>
      <c r="U441" s="26"/>
    </row>
    <row r="442" spans="1:21" ht="30" hidden="1" x14ac:dyDescent="0.25">
      <c r="A442" s="26"/>
      <c r="B442" s="26"/>
      <c r="C442" s="26" t="s">
        <v>3922</v>
      </c>
      <c r="D442" s="26" t="s">
        <v>961</v>
      </c>
      <c r="E442" s="26" t="s">
        <v>1332</v>
      </c>
      <c r="F442" s="26" t="s">
        <v>3932</v>
      </c>
      <c r="G442" s="26" t="s">
        <v>1333</v>
      </c>
      <c r="H442" s="26"/>
      <c r="I442" s="26"/>
      <c r="J442" s="26"/>
      <c r="K442" s="26"/>
      <c r="L442" s="26"/>
      <c r="M442" s="28" t="s">
        <v>29</v>
      </c>
      <c r="N442" s="28"/>
      <c r="O442" s="28"/>
      <c r="P442" s="28"/>
      <c r="Q442" s="28"/>
      <c r="R442" s="78"/>
      <c r="S442" s="28"/>
      <c r="T442" s="26" t="s">
        <v>3922</v>
      </c>
      <c r="U442" s="26"/>
    </row>
    <row r="443" spans="1:21" ht="15" hidden="1" customHeight="1" x14ac:dyDescent="0.25">
      <c r="A443" s="26"/>
      <c r="B443" s="26"/>
      <c r="C443" s="26" t="s">
        <v>3922</v>
      </c>
      <c r="D443" s="26" t="s">
        <v>961</v>
      </c>
      <c r="E443" s="26" t="s">
        <v>965</v>
      </c>
      <c r="F443" s="26" t="s">
        <v>3930</v>
      </c>
      <c r="G443" s="26" t="s">
        <v>966</v>
      </c>
      <c r="H443" s="26"/>
      <c r="I443" s="26"/>
      <c r="J443" s="26"/>
      <c r="K443" s="26"/>
      <c r="L443" s="26"/>
      <c r="M443" s="28" t="s">
        <v>29</v>
      </c>
      <c r="N443" s="28"/>
      <c r="O443" s="28"/>
      <c r="P443" s="28"/>
      <c r="Q443" s="28"/>
      <c r="R443" s="78"/>
      <c r="S443" s="28"/>
      <c r="T443" s="26" t="s">
        <v>3922</v>
      </c>
      <c r="U443" s="26"/>
    </row>
    <row r="444" spans="1:21" ht="45" hidden="1" x14ac:dyDescent="0.25">
      <c r="A444" s="26"/>
      <c r="B444" s="26"/>
      <c r="C444" s="26" t="s">
        <v>3922</v>
      </c>
      <c r="D444" s="26" t="s">
        <v>961</v>
      </c>
      <c r="E444" s="26" t="s">
        <v>1330</v>
      </c>
      <c r="F444" s="26" t="s">
        <v>3932</v>
      </c>
      <c r="G444" s="26" t="s">
        <v>1331</v>
      </c>
      <c r="H444" s="26"/>
      <c r="I444" s="26"/>
      <c r="J444" s="26"/>
      <c r="K444" s="26"/>
      <c r="L444" s="26"/>
      <c r="M444" s="28" t="s">
        <v>29</v>
      </c>
      <c r="N444" s="28"/>
      <c r="O444" s="28"/>
      <c r="P444" s="28"/>
      <c r="Q444" s="28"/>
      <c r="R444" s="78"/>
      <c r="S444" s="28"/>
      <c r="T444" s="26" t="s">
        <v>3922</v>
      </c>
      <c r="U444" s="26"/>
    </row>
    <row r="445" spans="1:21" ht="30" hidden="1" x14ac:dyDescent="0.25">
      <c r="A445" s="26"/>
      <c r="B445" s="26"/>
      <c r="C445" s="26" t="s">
        <v>3922</v>
      </c>
      <c r="D445" s="26" t="s">
        <v>961</v>
      </c>
      <c r="E445" s="26" t="s">
        <v>1326</v>
      </c>
      <c r="F445" s="26" t="s">
        <v>3932</v>
      </c>
      <c r="G445" s="26" t="s">
        <v>1327</v>
      </c>
      <c r="H445" s="26"/>
      <c r="I445" s="26"/>
      <c r="J445" s="26"/>
      <c r="K445" s="26"/>
      <c r="L445" s="26"/>
      <c r="M445" s="26" t="s">
        <v>29</v>
      </c>
      <c r="N445" s="26"/>
      <c r="O445" s="26"/>
      <c r="P445" s="26"/>
      <c r="Q445" s="26"/>
      <c r="R445" s="26"/>
      <c r="S445" s="26"/>
      <c r="T445" s="26" t="s">
        <v>3922</v>
      </c>
      <c r="U445" s="26"/>
    </row>
    <row r="446" spans="1:21" ht="30" hidden="1" x14ac:dyDescent="0.25">
      <c r="A446" s="26"/>
      <c r="B446" s="26"/>
      <c r="C446" s="26" t="s">
        <v>3922</v>
      </c>
      <c r="D446" s="26" t="s">
        <v>961</v>
      </c>
      <c r="E446" s="26" t="s">
        <v>1328</v>
      </c>
      <c r="F446" s="26" t="s">
        <v>3932</v>
      </c>
      <c r="G446" s="26" t="s">
        <v>1329</v>
      </c>
      <c r="H446" s="26"/>
      <c r="I446" s="26"/>
      <c r="J446" s="26"/>
      <c r="K446" s="26"/>
      <c r="L446" s="26"/>
      <c r="M446" s="26" t="s">
        <v>29</v>
      </c>
      <c r="N446" s="26"/>
      <c r="O446" s="26"/>
      <c r="P446" s="26"/>
      <c r="Q446" s="26"/>
      <c r="R446" s="26"/>
      <c r="S446" s="26"/>
      <c r="T446" s="26" t="s">
        <v>3922</v>
      </c>
      <c r="U446" s="26"/>
    </row>
    <row r="447" spans="1:21" ht="45" hidden="1" x14ac:dyDescent="0.25">
      <c r="A447" s="26"/>
      <c r="B447" s="26"/>
      <c r="C447" s="26" t="s">
        <v>3922</v>
      </c>
      <c r="D447" s="26" t="s">
        <v>961</v>
      </c>
      <c r="E447" s="26" t="s">
        <v>1324</v>
      </c>
      <c r="F447" s="26" t="s">
        <v>3930</v>
      </c>
      <c r="G447" s="26" t="s">
        <v>1325</v>
      </c>
      <c r="H447" s="26"/>
      <c r="I447" s="26"/>
      <c r="J447" s="26"/>
      <c r="K447" s="26"/>
      <c r="L447" s="26"/>
      <c r="M447" s="28" t="s">
        <v>29</v>
      </c>
      <c r="N447" s="28"/>
      <c r="O447" s="28"/>
      <c r="P447" s="28"/>
      <c r="Q447" s="28"/>
      <c r="R447" s="78"/>
      <c r="S447" s="28"/>
      <c r="T447" s="26" t="s">
        <v>3922</v>
      </c>
      <c r="U447" s="26"/>
    </row>
    <row r="448" spans="1:21" ht="30" hidden="1" x14ac:dyDescent="0.25">
      <c r="A448" s="26"/>
      <c r="B448" s="26"/>
      <c r="C448" s="26" t="s">
        <v>3922</v>
      </c>
      <c r="D448" s="26" t="s">
        <v>961</v>
      </c>
      <c r="E448" s="26" t="s">
        <v>1321</v>
      </c>
      <c r="F448" s="26" t="s">
        <v>3932</v>
      </c>
      <c r="G448" s="26" t="s">
        <v>1322</v>
      </c>
      <c r="H448" s="26"/>
      <c r="I448" s="26"/>
      <c r="J448" s="26"/>
      <c r="K448" s="26"/>
      <c r="L448" s="26"/>
      <c r="M448" s="28" t="s">
        <v>29</v>
      </c>
      <c r="N448" s="28"/>
      <c r="O448" s="28"/>
      <c r="P448" s="28"/>
      <c r="Q448" s="28" t="s">
        <v>1323</v>
      </c>
      <c r="R448" s="78">
        <v>45985</v>
      </c>
      <c r="S448" s="28" t="s">
        <v>35</v>
      </c>
      <c r="T448" s="26" t="s">
        <v>3922</v>
      </c>
      <c r="U448" s="26"/>
    </row>
    <row r="449" spans="1:21" hidden="1" x14ac:dyDescent="0.25">
      <c r="A449" s="26"/>
      <c r="B449" s="26"/>
      <c r="C449" s="26" t="s">
        <v>3922</v>
      </c>
      <c r="D449" s="26" t="s">
        <v>961</v>
      </c>
      <c r="E449" s="26" t="s">
        <v>1337</v>
      </c>
      <c r="F449" s="26" t="s">
        <v>3930</v>
      </c>
      <c r="G449" s="26" t="s">
        <v>1338</v>
      </c>
      <c r="H449" s="26"/>
      <c r="I449" s="26"/>
      <c r="J449" s="26"/>
      <c r="K449" s="26"/>
      <c r="L449" s="26"/>
      <c r="M449" s="28" t="s">
        <v>29</v>
      </c>
      <c r="N449" s="28"/>
      <c r="O449" s="28"/>
      <c r="P449" s="28"/>
      <c r="Q449" s="28"/>
      <c r="R449" s="78"/>
      <c r="S449" s="28"/>
      <c r="T449" s="26" t="s">
        <v>3922</v>
      </c>
      <c r="U449" s="26"/>
    </row>
    <row r="450" spans="1:21" ht="30" hidden="1" x14ac:dyDescent="0.25">
      <c r="A450" s="26"/>
      <c r="B450" s="26"/>
      <c r="C450" s="26" t="s">
        <v>3922</v>
      </c>
      <c r="D450" s="26" t="s">
        <v>961</v>
      </c>
      <c r="E450" s="26" t="s">
        <v>967</v>
      </c>
      <c r="F450" s="26" t="s">
        <v>3930</v>
      </c>
      <c r="G450" s="26" t="s">
        <v>968</v>
      </c>
      <c r="H450" s="26"/>
      <c r="I450" s="26"/>
      <c r="J450" s="26"/>
      <c r="K450" s="26"/>
      <c r="L450" s="26"/>
      <c r="M450" s="28" t="s">
        <v>29</v>
      </c>
      <c r="N450" s="28"/>
      <c r="O450" s="28"/>
      <c r="P450" s="28"/>
      <c r="Q450" s="28" t="s">
        <v>969</v>
      </c>
      <c r="R450" s="78">
        <v>45952</v>
      </c>
      <c r="S450" s="28" t="s">
        <v>35</v>
      </c>
      <c r="T450" s="26" t="s">
        <v>3922</v>
      </c>
      <c r="U450" s="26" t="s">
        <v>3922</v>
      </c>
    </row>
    <row r="451" spans="1:21" ht="30" hidden="1" x14ac:dyDescent="0.25">
      <c r="A451" s="26"/>
      <c r="B451" s="26"/>
      <c r="C451" s="26" t="s">
        <v>3922</v>
      </c>
      <c r="D451" s="26" t="s">
        <v>961</v>
      </c>
      <c r="E451" s="26" t="s">
        <v>973</v>
      </c>
      <c r="F451" s="26" t="s">
        <v>3931</v>
      </c>
      <c r="G451" s="26" t="s">
        <v>974</v>
      </c>
      <c r="H451" s="26"/>
      <c r="I451" s="26"/>
      <c r="J451" s="26"/>
      <c r="K451" s="26"/>
      <c r="L451" s="26"/>
      <c r="M451" s="28" t="s">
        <v>29</v>
      </c>
      <c r="N451" s="28"/>
      <c r="O451" s="28"/>
      <c r="P451" s="28"/>
      <c r="Q451" s="28" t="s">
        <v>975</v>
      </c>
      <c r="R451" s="78">
        <v>45951</v>
      </c>
      <c r="S451" s="28" t="s">
        <v>35</v>
      </c>
      <c r="T451" s="26" t="s">
        <v>3922</v>
      </c>
      <c r="U451" s="26"/>
    </row>
    <row r="452" spans="1:21" hidden="1" x14ac:dyDescent="0.25">
      <c r="A452" s="26"/>
      <c r="B452" s="26"/>
      <c r="C452" s="26" t="s">
        <v>3922</v>
      </c>
      <c r="D452" s="26" t="s">
        <v>961</v>
      </c>
      <c r="E452" s="26" t="s">
        <v>970</v>
      </c>
      <c r="F452" s="26" t="s">
        <v>3931</v>
      </c>
      <c r="G452" s="26" t="s">
        <v>971</v>
      </c>
      <c r="H452" s="26"/>
      <c r="I452" s="26"/>
      <c r="J452" s="26"/>
      <c r="K452" s="26"/>
      <c r="L452" s="26"/>
      <c r="M452" s="28" t="s">
        <v>29</v>
      </c>
      <c r="N452" s="28"/>
      <c r="O452" s="28"/>
      <c r="P452" s="28"/>
      <c r="Q452" s="28" t="s">
        <v>972</v>
      </c>
      <c r="R452" s="78">
        <v>45951</v>
      </c>
      <c r="S452" s="28" t="s">
        <v>35</v>
      </c>
      <c r="T452" s="26" t="s">
        <v>3922</v>
      </c>
      <c r="U452" s="26"/>
    </row>
    <row r="453" spans="1:21" ht="45" hidden="1" x14ac:dyDescent="0.25">
      <c r="A453" s="26"/>
      <c r="B453" s="26"/>
      <c r="C453" s="26" t="s">
        <v>3922</v>
      </c>
      <c r="D453" s="26" t="s">
        <v>961</v>
      </c>
      <c r="E453" s="26" t="s">
        <v>1318</v>
      </c>
      <c r="F453" s="26" t="s">
        <v>3931</v>
      </c>
      <c r="G453" s="26" t="s">
        <v>1319</v>
      </c>
      <c r="H453" s="26"/>
      <c r="I453" s="26"/>
      <c r="J453" s="26"/>
      <c r="K453" s="26"/>
      <c r="L453" s="26"/>
      <c r="M453" s="28" t="s">
        <v>29</v>
      </c>
      <c r="N453" s="28"/>
      <c r="O453" s="28"/>
      <c r="P453" s="28"/>
      <c r="Q453" s="28" t="s">
        <v>1320</v>
      </c>
      <c r="R453" s="78">
        <v>45944</v>
      </c>
      <c r="S453" s="28" t="s">
        <v>457</v>
      </c>
      <c r="T453" s="26" t="s">
        <v>3922</v>
      </c>
      <c r="U453" s="26"/>
    </row>
    <row r="454" spans="1:21" ht="30" hidden="1" x14ac:dyDescent="0.25">
      <c r="A454" s="26"/>
      <c r="B454" s="26"/>
      <c r="C454" s="26" t="s">
        <v>3922</v>
      </c>
      <c r="D454" s="26" t="s">
        <v>961</v>
      </c>
      <c r="E454" s="26" t="s">
        <v>976</v>
      </c>
      <c r="F454" s="26" t="s">
        <v>3931</v>
      </c>
      <c r="G454" s="26" t="s">
        <v>977</v>
      </c>
      <c r="H454" s="26"/>
      <c r="I454" s="26"/>
      <c r="J454" s="26"/>
      <c r="K454" s="26"/>
      <c r="L454" s="26"/>
      <c r="M454" s="26" t="s">
        <v>29</v>
      </c>
      <c r="N454" s="26"/>
      <c r="O454" s="26"/>
      <c r="P454" s="26"/>
      <c r="Q454" s="26" t="s">
        <v>978</v>
      </c>
      <c r="R454" s="26">
        <v>45937</v>
      </c>
      <c r="S454" s="26" t="s">
        <v>35</v>
      </c>
      <c r="T454" s="26" t="s">
        <v>3922</v>
      </c>
      <c r="U454" s="26"/>
    </row>
    <row r="455" spans="1:21" ht="30" hidden="1" x14ac:dyDescent="0.25">
      <c r="A455" s="26"/>
      <c r="B455" s="26"/>
      <c r="C455" s="26" t="s">
        <v>3922</v>
      </c>
      <c r="D455" s="26" t="s">
        <v>961</v>
      </c>
      <c r="E455" s="26" t="s">
        <v>1315</v>
      </c>
      <c r="F455" s="26" t="s">
        <v>3931</v>
      </c>
      <c r="G455" s="26" t="s">
        <v>1316</v>
      </c>
      <c r="H455" s="26"/>
      <c r="I455" s="26"/>
      <c r="J455" s="26"/>
      <c r="K455" s="26"/>
      <c r="L455" s="26"/>
      <c r="M455" s="26" t="s">
        <v>29</v>
      </c>
      <c r="N455" s="26"/>
      <c r="O455" s="26"/>
      <c r="P455" s="26"/>
      <c r="Q455" s="26" t="s">
        <v>1317</v>
      </c>
      <c r="R455" s="26">
        <v>45937</v>
      </c>
      <c r="S455" s="26" t="s">
        <v>44</v>
      </c>
      <c r="T455" s="26" t="s">
        <v>3922</v>
      </c>
      <c r="U455" s="26"/>
    </row>
    <row r="456" spans="1:21" hidden="1" x14ac:dyDescent="0.25">
      <c r="A456" s="26"/>
      <c r="B456" s="26"/>
      <c r="C456" s="26" t="s">
        <v>3922</v>
      </c>
      <c r="D456" s="26" t="s">
        <v>961</v>
      </c>
      <c r="E456" s="26" t="s">
        <v>1312</v>
      </c>
      <c r="F456" s="26" t="s">
        <v>3930</v>
      </c>
      <c r="G456" s="26" t="s">
        <v>1313</v>
      </c>
      <c r="H456" s="26"/>
      <c r="I456" s="26"/>
      <c r="J456" s="26"/>
      <c r="K456" s="26"/>
      <c r="L456" s="26"/>
      <c r="M456" s="26" t="s">
        <v>29</v>
      </c>
      <c r="N456" s="26"/>
      <c r="O456" s="26"/>
      <c r="P456" s="26"/>
      <c r="Q456" s="26" t="s">
        <v>1314</v>
      </c>
      <c r="R456" s="26">
        <v>45931</v>
      </c>
      <c r="S456" s="26" t="s">
        <v>157</v>
      </c>
      <c r="T456" s="26" t="s">
        <v>3922</v>
      </c>
      <c r="U456" s="26"/>
    </row>
    <row r="457" spans="1:21" ht="90" hidden="1" x14ac:dyDescent="0.25">
      <c r="A457" s="26"/>
      <c r="B457" s="26"/>
      <c r="C457" s="26" t="s">
        <v>3922</v>
      </c>
      <c r="D457" s="26" t="s">
        <v>961</v>
      </c>
      <c r="E457" s="26" t="s">
        <v>1309</v>
      </c>
      <c r="F457" s="26" t="s">
        <v>3930</v>
      </c>
      <c r="G457" s="26" t="s">
        <v>1310</v>
      </c>
      <c r="H457" s="26"/>
      <c r="I457" s="26"/>
      <c r="J457" s="26"/>
      <c r="K457" s="26"/>
      <c r="L457" s="26"/>
      <c r="M457" s="26" t="s">
        <v>29</v>
      </c>
      <c r="N457" s="26"/>
      <c r="O457" s="26"/>
      <c r="P457" s="26"/>
      <c r="Q457" s="26" t="s">
        <v>1311</v>
      </c>
      <c r="R457" s="26">
        <v>45929</v>
      </c>
      <c r="S457" s="26" t="s">
        <v>64</v>
      </c>
      <c r="T457" s="26" t="s">
        <v>3922</v>
      </c>
      <c r="U457" s="26"/>
    </row>
    <row r="458" spans="1:21" ht="30" hidden="1" x14ac:dyDescent="0.25">
      <c r="A458" s="26"/>
      <c r="B458" s="26"/>
      <c r="C458" s="26" t="s">
        <v>3922</v>
      </c>
      <c r="D458" s="26" t="s">
        <v>961</v>
      </c>
      <c r="E458" s="26" t="s">
        <v>1306</v>
      </c>
      <c r="F458" s="26" t="s">
        <v>3930</v>
      </c>
      <c r="G458" s="26" t="s">
        <v>1307</v>
      </c>
      <c r="H458" s="26"/>
      <c r="I458" s="26"/>
      <c r="J458" s="26"/>
      <c r="K458" s="26"/>
      <c r="L458" s="26"/>
      <c r="M458" s="28" t="s">
        <v>29</v>
      </c>
      <c r="N458" s="28"/>
      <c r="O458" s="28"/>
      <c r="P458" s="28"/>
      <c r="Q458" s="28" t="s">
        <v>1308</v>
      </c>
      <c r="R458" s="78">
        <v>45923</v>
      </c>
      <c r="S458" s="28" t="s">
        <v>68</v>
      </c>
      <c r="T458" s="26" t="s">
        <v>3922</v>
      </c>
      <c r="U458" s="26"/>
    </row>
    <row r="459" spans="1:21" ht="90" hidden="1" x14ac:dyDescent="0.25">
      <c r="A459" s="26"/>
      <c r="B459" s="26"/>
      <c r="C459" s="26" t="s">
        <v>3922</v>
      </c>
      <c r="D459" s="26" t="s">
        <v>961</v>
      </c>
      <c r="E459" s="26" t="s">
        <v>1303</v>
      </c>
      <c r="F459" s="26" t="s">
        <v>3932</v>
      </c>
      <c r="G459" s="26" t="s">
        <v>1304</v>
      </c>
      <c r="H459" s="26"/>
      <c r="I459" s="26"/>
      <c r="J459" s="26"/>
      <c r="K459" s="26"/>
      <c r="L459" s="26"/>
      <c r="M459" s="28" t="s">
        <v>29</v>
      </c>
      <c r="N459" s="28"/>
      <c r="O459" s="28"/>
      <c r="P459" s="28"/>
      <c r="Q459" s="28" t="s">
        <v>1305</v>
      </c>
      <c r="R459" s="78">
        <v>45923</v>
      </c>
      <c r="S459" s="28" t="s">
        <v>35</v>
      </c>
      <c r="T459" s="26" t="s">
        <v>3922</v>
      </c>
      <c r="U459" s="26"/>
    </row>
    <row r="460" spans="1:21" ht="30" hidden="1" x14ac:dyDescent="0.25">
      <c r="A460" s="26"/>
      <c r="B460" s="26"/>
      <c r="C460" s="26" t="s">
        <v>3922</v>
      </c>
      <c r="D460" s="26" t="s">
        <v>961</v>
      </c>
      <c r="E460" s="26" t="s">
        <v>1297</v>
      </c>
      <c r="F460" s="26" t="s">
        <v>3932</v>
      </c>
      <c r="G460" s="26" t="s">
        <v>1298</v>
      </c>
      <c r="H460" s="26"/>
      <c r="I460" s="26"/>
      <c r="J460" s="26"/>
      <c r="K460" s="26"/>
      <c r="L460" s="26"/>
      <c r="M460" s="28" t="s">
        <v>29</v>
      </c>
      <c r="N460" s="28"/>
      <c r="O460" s="28"/>
      <c r="P460" s="28"/>
      <c r="Q460" s="28" t="s">
        <v>1299</v>
      </c>
      <c r="R460" s="78">
        <v>45919</v>
      </c>
      <c r="S460" s="28" t="s">
        <v>35</v>
      </c>
      <c r="T460" s="26" t="s">
        <v>3922</v>
      </c>
      <c r="U460" s="26"/>
    </row>
    <row r="461" spans="1:21" ht="45" hidden="1" x14ac:dyDescent="0.25">
      <c r="A461" s="26"/>
      <c r="B461" s="26"/>
      <c r="C461" s="26" t="s">
        <v>3922</v>
      </c>
      <c r="D461" s="26" t="s">
        <v>961</v>
      </c>
      <c r="E461" s="26" t="s">
        <v>1300</v>
      </c>
      <c r="F461" s="26" t="s">
        <v>3930</v>
      </c>
      <c r="G461" s="26" t="s">
        <v>1301</v>
      </c>
      <c r="H461" s="26"/>
      <c r="I461" s="26"/>
      <c r="J461" s="26"/>
      <c r="K461" s="26"/>
      <c r="L461" s="26"/>
      <c r="M461" s="28" t="s">
        <v>29</v>
      </c>
      <c r="N461" s="28"/>
      <c r="O461" s="28"/>
      <c r="P461" s="28"/>
      <c r="Q461" s="28" t="s">
        <v>1302</v>
      </c>
      <c r="R461" s="78">
        <v>45919</v>
      </c>
      <c r="S461" s="28" t="s">
        <v>35</v>
      </c>
      <c r="T461" s="26" t="s">
        <v>3922</v>
      </c>
      <c r="U461" s="26"/>
    </row>
    <row r="462" spans="1:21" ht="60" hidden="1" x14ac:dyDescent="0.25">
      <c r="A462" s="26"/>
      <c r="B462" s="26"/>
      <c r="C462" s="26" t="s">
        <v>3922</v>
      </c>
      <c r="D462" s="26" t="s">
        <v>961</v>
      </c>
      <c r="E462" s="26" t="s">
        <v>1294</v>
      </c>
      <c r="F462" s="26" t="s">
        <v>3930</v>
      </c>
      <c r="G462" s="26" t="s">
        <v>1295</v>
      </c>
      <c r="H462" s="26"/>
      <c r="I462" s="26"/>
      <c r="J462" s="26"/>
      <c r="K462" s="26"/>
      <c r="L462" s="26"/>
      <c r="M462" s="28" t="s">
        <v>29</v>
      </c>
      <c r="N462" s="28"/>
      <c r="O462" s="28"/>
      <c r="P462" s="28"/>
      <c r="Q462" s="28" t="s">
        <v>1296</v>
      </c>
      <c r="R462" s="78">
        <v>45918</v>
      </c>
      <c r="S462" s="28" t="s">
        <v>44</v>
      </c>
      <c r="T462" s="26" t="s">
        <v>3922</v>
      </c>
      <c r="U462" s="26"/>
    </row>
    <row r="463" spans="1:21" hidden="1" x14ac:dyDescent="0.25">
      <c r="A463" s="26"/>
      <c r="B463" s="26"/>
      <c r="C463" s="26" t="s">
        <v>3922</v>
      </c>
      <c r="D463" s="26" t="s">
        <v>961</v>
      </c>
      <c r="E463" s="26" t="s">
        <v>1291</v>
      </c>
      <c r="F463" s="26" t="s">
        <v>3930</v>
      </c>
      <c r="G463" s="26" t="s">
        <v>1292</v>
      </c>
      <c r="H463" s="26"/>
      <c r="I463" s="26"/>
      <c r="J463" s="26"/>
      <c r="K463" s="26"/>
      <c r="L463" s="26"/>
      <c r="M463" s="28" t="s">
        <v>29</v>
      </c>
      <c r="N463" s="28"/>
      <c r="O463" s="28"/>
      <c r="P463" s="28"/>
      <c r="Q463" s="28" t="s">
        <v>1293</v>
      </c>
      <c r="R463" s="78">
        <v>45918</v>
      </c>
      <c r="S463" s="28" t="s">
        <v>35</v>
      </c>
      <c r="T463" s="26" t="s">
        <v>3922</v>
      </c>
      <c r="U463" s="26"/>
    </row>
    <row r="464" spans="1:21" ht="30" hidden="1" x14ac:dyDescent="0.25">
      <c r="A464" s="26"/>
      <c r="B464" s="26"/>
      <c r="C464" s="26" t="s">
        <v>3922</v>
      </c>
      <c r="D464" s="26" t="s">
        <v>961</v>
      </c>
      <c r="E464" s="26" t="s">
        <v>1285</v>
      </c>
      <c r="F464" s="26" t="s">
        <v>3931</v>
      </c>
      <c r="G464" s="26" t="s">
        <v>1286</v>
      </c>
      <c r="H464" s="26"/>
      <c r="I464" s="26"/>
      <c r="J464" s="26"/>
      <c r="K464" s="26"/>
      <c r="L464" s="26"/>
      <c r="M464" s="28" t="s">
        <v>29</v>
      </c>
      <c r="N464" s="28"/>
      <c r="O464" s="28"/>
      <c r="P464" s="28"/>
      <c r="Q464" s="28" t="s">
        <v>1287</v>
      </c>
      <c r="R464" s="78">
        <v>45916</v>
      </c>
      <c r="S464" s="28" t="s">
        <v>35</v>
      </c>
      <c r="T464" s="26" t="s">
        <v>3922</v>
      </c>
      <c r="U464" s="26"/>
    </row>
    <row r="465" spans="1:21" hidden="1" x14ac:dyDescent="0.25">
      <c r="A465" s="26"/>
      <c r="B465" s="26"/>
      <c r="C465" s="26" t="s">
        <v>3922</v>
      </c>
      <c r="D465" s="26" t="s">
        <v>961</v>
      </c>
      <c r="E465" s="26" t="s">
        <v>1288</v>
      </c>
      <c r="F465" s="26" t="s">
        <v>3931</v>
      </c>
      <c r="G465" s="26" t="s">
        <v>1289</v>
      </c>
      <c r="H465" s="26"/>
      <c r="I465" s="26"/>
      <c r="J465" s="26"/>
      <c r="K465" s="26"/>
      <c r="L465" s="26"/>
      <c r="M465" s="28" t="s">
        <v>29</v>
      </c>
      <c r="N465" s="28"/>
      <c r="O465" s="28"/>
      <c r="P465" s="28"/>
      <c r="Q465" s="28" t="s">
        <v>1290</v>
      </c>
      <c r="R465" s="78">
        <v>45918</v>
      </c>
      <c r="S465" s="28" t="s">
        <v>35</v>
      </c>
      <c r="T465" s="26" t="s">
        <v>3922</v>
      </c>
      <c r="U465" s="26"/>
    </row>
    <row r="466" spans="1:21" hidden="1" x14ac:dyDescent="0.25">
      <c r="A466" s="26"/>
      <c r="B466" s="26"/>
      <c r="C466" s="26" t="s">
        <v>3922</v>
      </c>
      <c r="D466" s="26" t="s">
        <v>961</v>
      </c>
      <c r="E466" s="26" t="s">
        <v>1283</v>
      </c>
      <c r="F466" s="26" t="s">
        <v>3932</v>
      </c>
      <c r="G466" s="26" t="s">
        <v>1284</v>
      </c>
      <c r="H466" s="26"/>
      <c r="I466" s="26"/>
      <c r="J466" s="26"/>
      <c r="K466" s="26"/>
      <c r="L466" s="26"/>
      <c r="M466" s="28" t="s">
        <v>29</v>
      </c>
      <c r="N466" s="28"/>
      <c r="O466" s="28"/>
      <c r="P466" s="28"/>
      <c r="Q466" s="28"/>
      <c r="R466" s="78"/>
      <c r="S466" s="28"/>
      <c r="T466" s="26" t="s">
        <v>3922</v>
      </c>
      <c r="U466" s="26"/>
    </row>
    <row r="467" spans="1:21" ht="30" hidden="1" x14ac:dyDescent="0.25">
      <c r="A467" s="26"/>
      <c r="B467" s="26"/>
      <c r="C467" s="26" t="s">
        <v>3922</v>
      </c>
      <c r="D467" s="26" t="s">
        <v>961</v>
      </c>
      <c r="E467" s="26" t="s">
        <v>1279</v>
      </c>
      <c r="F467" s="26" t="s">
        <v>3930</v>
      </c>
      <c r="G467" s="26" t="s">
        <v>1280</v>
      </c>
      <c r="H467" s="26"/>
      <c r="I467" s="26"/>
      <c r="J467" s="26"/>
      <c r="K467" s="26"/>
      <c r="L467" s="26"/>
      <c r="M467" s="28" t="s">
        <v>29</v>
      </c>
      <c r="N467" s="28"/>
      <c r="O467" s="28"/>
      <c r="P467" s="28"/>
      <c r="Q467" s="28"/>
      <c r="R467" s="78"/>
      <c r="S467" s="28"/>
      <c r="T467" s="26" t="s">
        <v>3922</v>
      </c>
      <c r="U467" s="26"/>
    </row>
    <row r="468" spans="1:21" hidden="1" x14ac:dyDescent="0.25">
      <c r="A468" s="26"/>
      <c r="B468" s="26"/>
      <c r="C468" s="26" t="s">
        <v>3922</v>
      </c>
      <c r="D468" s="26" t="s">
        <v>961</v>
      </c>
      <c r="E468" s="26" t="s">
        <v>1281</v>
      </c>
      <c r="F468" s="26" t="s">
        <v>3930</v>
      </c>
      <c r="G468" s="26" t="s">
        <v>1282</v>
      </c>
      <c r="H468" s="26"/>
      <c r="I468" s="26"/>
      <c r="J468" s="26"/>
      <c r="K468" s="26"/>
      <c r="L468" s="26"/>
      <c r="M468" s="26" t="s">
        <v>29</v>
      </c>
      <c r="N468" s="26"/>
      <c r="O468" s="26"/>
      <c r="P468" s="26"/>
      <c r="Q468" s="26"/>
      <c r="R468" s="78">
        <v>45905</v>
      </c>
      <c r="S468" s="26" t="s">
        <v>157</v>
      </c>
      <c r="T468" s="26" t="s">
        <v>3922</v>
      </c>
      <c r="U468" s="26"/>
    </row>
    <row r="469" spans="1:21" hidden="1" x14ac:dyDescent="0.25">
      <c r="A469" s="26"/>
      <c r="B469" s="26"/>
      <c r="C469" s="26" t="s">
        <v>3922</v>
      </c>
      <c r="D469" s="26" t="s">
        <v>961</v>
      </c>
      <c r="E469" s="26" t="s">
        <v>1276</v>
      </c>
      <c r="F469" s="26" t="s">
        <v>3930</v>
      </c>
      <c r="G469" s="26" t="s">
        <v>1277</v>
      </c>
      <c r="H469" s="26"/>
      <c r="I469" s="26"/>
      <c r="J469" s="26"/>
      <c r="K469" s="26"/>
      <c r="L469" s="26"/>
      <c r="M469" s="28" t="s">
        <v>29</v>
      </c>
      <c r="N469" s="28"/>
      <c r="O469" s="28"/>
      <c r="P469" s="28"/>
      <c r="Q469" s="28" t="s">
        <v>1278</v>
      </c>
      <c r="R469" s="78">
        <v>45903</v>
      </c>
      <c r="S469" s="28" t="s">
        <v>35</v>
      </c>
      <c r="T469" s="26" t="s">
        <v>3922</v>
      </c>
      <c r="U469" s="26"/>
    </row>
    <row r="470" spans="1:21" ht="30" hidden="1" x14ac:dyDescent="0.25">
      <c r="A470" s="26"/>
      <c r="B470" s="26"/>
      <c r="C470" s="26" t="s">
        <v>3922</v>
      </c>
      <c r="D470" s="26" t="s">
        <v>961</v>
      </c>
      <c r="E470" s="26" t="s">
        <v>1273</v>
      </c>
      <c r="F470" s="26" t="s">
        <v>3932</v>
      </c>
      <c r="G470" s="26" t="s">
        <v>1274</v>
      </c>
      <c r="H470" s="26"/>
      <c r="I470" s="26"/>
      <c r="J470" s="26"/>
      <c r="K470" s="26"/>
      <c r="L470" s="26"/>
      <c r="M470" s="28" t="s">
        <v>29</v>
      </c>
      <c r="N470" s="28"/>
      <c r="O470" s="28"/>
      <c r="P470" s="28"/>
      <c r="Q470" s="28" t="s">
        <v>1275</v>
      </c>
      <c r="R470" s="78">
        <v>45903</v>
      </c>
      <c r="S470" s="28" t="s">
        <v>35</v>
      </c>
      <c r="T470" s="26" t="s">
        <v>3922</v>
      </c>
      <c r="U470" s="26"/>
    </row>
    <row r="471" spans="1:21" ht="30" hidden="1" x14ac:dyDescent="0.25">
      <c r="A471" s="26"/>
      <c r="B471" s="26"/>
      <c r="C471" s="26" t="s">
        <v>3922</v>
      </c>
      <c r="D471" s="26" t="s">
        <v>961</v>
      </c>
      <c r="E471" s="26" t="s">
        <v>1270</v>
      </c>
      <c r="F471" s="26" t="s">
        <v>3932</v>
      </c>
      <c r="G471" s="26" t="s">
        <v>1271</v>
      </c>
      <c r="H471" s="26"/>
      <c r="I471" s="26"/>
      <c r="J471" s="26"/>
      <c r="K471" s="26"/>
      <c r="L471" s="26"/>
      <c r="M471" s="28" t="s">
        <v>29</v>
      </c>
      <c r="N471" s="28"/>
      <c r="O471" s="28"/>
      <c r="P471" s="28"/>
      <c r="Q471" s="28" t="s">
        <v>1272</v>
      </c>
      <c r="R471" s="78">
        <v>45903</v>
      </c>
      <c r="S471" s="28" t="s">
        <v>35</v>
      </c>
      <c r="T471" s="26" t="s">
        <v>3922</v>
      </c>
      <c r="U471" s="26"/>
    </row>
    <row r="472" spans="1:21" hidden="1" x14ac:dyDescent="0.25">
      <c r="A472" s="26"/>
      <c r="B472" s="26"/>
      <c r="C472" s="26" t="s">
        <v>3922</v>
      </c>
      <c r="D472" s="26" t="s">
        <v>961</v>
      </c>
      <c r="E472" s="26" t="s">
        <v>1267</v>
      </c>
      <c r="F472" s="26" t="s">
        <v>3930</v>
      </c>
      <c r="G472" s="26" t="s">
        <v>1268</v>
      </c>
      <c r="H472" s="26"/>
      <c r="I472" s="26"/>
      <c r="J472" s="26"/>
      <c r="K472" s="26"/>
      <c r="L472" s="26"/>
      <c r="M472" s="28" t="s">
        <v>29</v>
      </c>
      <c r="N472" s="28"/>
      <c r="O472" s="28"/>
      <c r="P472" s="28"/>
      <c r="Q472" s="28" t="s">
        <v>1269</v>
      </c>
      <c r="R472" s="78">
        <v>45897</v>
      </c>
      <c r="S472" s="28" t="s">
        <v>35</v>
      </c>
      <c r="T472" s="26" t="s">
        <v>3922</v>
      </c>
      <c r="U472" s="26"/>
    </row>
    <row r="473" spans="1:21" ht="30" hidden="1" x14ac:dyDescent="0.25">
      <c r="A473" s="26"/>
      <c r="B473" s="26"/>
      <c r="C473" s="26" t="s">
        <v>3922</v>
      </c>
      <c r="D473" s="26" t="s">
        <v>961</v>
      </c>
      <c r="E473" s="26" t="s">
        <v>1265</v>
      </c>
      <c r="F473" s="26" t="s">
        <v>3930</v>
      </c>
      <c r="G473" s="26" t="s">
        <v>1266</v>
      </c>
      <c r="H473" s="26"/>
      <c r="I473" s="26"/>
      <c r="J473" s="26"/>
      <c r="K473" s="26"/>
      <c r="L473" s="26"/>
      <c r="M473" s="28" t="s">
        <v>29</v>
      </c>
      <c r="N473" s="28"/>
      <c r="O473" s="28"/>
      <c r="P473" s="28"/>
      <c r="Q473" s="28"/>
      <c r="R473" s="78">
        <v>45895</v>
      </c>
      <c r="S473" s="28" t="s">
        <v>35</v>
      </c>
      <c r="T473" s="26" t="s">
        <v>3922</v>
      </c>
      <c r="U473" s="26"/>
    </row>
    <row r="474" spans="1:21" hidden="1" x14ac:dyDescent="0.25">
      <c r="A474" s="26"/>
      <c r="B474" s="26"/>
      <c r="C474" s="26" t="s">
        <v>3922</v>
      </c>
      <c r="D474" s="26" t="s">
        <v>961</v>
      </c>
      <c r="E474" s="26" t="s">
        <v>1262</v>
      </c>
      <c r="F474" s="26" t="s">
        <v>3930</v>
      </c>
      <c r="G474" s="26" t="s">
        <v>1263</v>
      </c>
      <c r="H474" s="26"/>
      <c r="I474" s="26"/>
      <c r="J474" s="26"/>
      <c r="K474" s="26"/>
      <c r="L474" s="26"/>
      <c r="M474" s="28" t="s">
        <v>29</v>
      </c>
      <c r="N474" s="28"/>
      <c r="O474" s="28"/>
      <c r="P474" s="28"/>
      <c r="Q474" s="28" t="s">
        <v>1264</v>
      </c>
      <c r="R474" s="78">
        <v>45895</v>
      </c>
      <c r="S474" s="28" t="s">
        <v>35</v>
      </c>
      <c r="T474" s="26" t="s">
        <v>3922</v>
      </c>
      <c r="U474" s="26"/>
    </row>
    <row r="475" spans="1:21" hidden="1" x14ac:dyDescent="0.25">
      <c r="A475" s="26"/>
      <c r="B475" s="26"/>
      <c r="C475" s="26" t="s">
        <v>3922</v>
      </c>
      <c r="D475" s="26" t="s">
        <v>961</v>
      </c>
      <c r="E475" s="26" t="s">
        <v>1259</v>
      </c>
      <c r="F475" s="26" t="s">
        <v>3931</v>
      </c>
      <c r="G475" s="26" t="s">
        <v>1260</v>
      </c>
      <c r="H475" s="26"/>
      <c r="I475" s="26"/>
      <c r="J475" s="26"/>
      <c r="K475" s="26"/>
      <c r="L475" s="26"/>
      <c r="M475" s="28" t="s">
        <v>29</v>
      </c>
      <c r="N475" s="28"/>
      <c r="O475" s="28"/>
      <c r="P475" s="28"/>
      <c r="Q475" s="28" t="s">
        <v>1261</v>
      </c>
      <c r="R475" s="78">
        <v>45883</v>
      </c>
      <c r="S475" s="28" t="s">
        <v>35</v>
      </c>
      <c r="T475" s="26" t="s">
        <v>3922</v>
      </c>
      <c r="U475" s="26"/>
    </row>
    <row r="476" spans="1:21" ht="30" hidden="1" x14ac:dyDescent="0.25">
      <c r="A476" s="26"/>
      <c r="B476" s="26"/>
      <c r="C476" s="26" t="s">
        <v>3922</v>
      </c>
      <c r="D476" s="26" t="s">
        <v>961</v>
      </c>
      <c r="E476" s="26" t="s">
        <v>1256</v>
      </c>
      <c r="F476" s="26" t="s">
        <v>3930</v>
      </c>
      <c r="G476" s="26" t="s">
        <v>1257</v>
      </c>
      <c r="H476" s="26"/>
      <c r="I476" s="26"/>
      <c r="J476" s="26"/>
      <c r="K476" s="26"/>
      <c r="L476" s="26"/>
      <c r="M476" s="28" t="s">
        <v>29</v>
      </c>
      <c r="N476" s="28"/>
      <c r="O476" s="28"/>
      <c r="P476" s="28"/>
      <c r="Q476" s="28" t="s">
        <v>1258</v>
      </c>
      <c r="R476" s="78">
        <v>45882</v>
      </c>
      <c r="S476" s="28" t="s">
        <v>35</v>
      </c>
      <c r="T476" s="26" t="s">
        <v>3922</v>
      </c>
      <c r="U476" s="26"/>
    </row>
    <row r="477" spans="1:21" ht="30" hidden="1" x14ac:dyDescent="0.25">
      <c r="A477" s="26"/>
      <c r="B477" s="26"/>
      <c r="C477" s="26" t="s">
        <v>3922</v>
      </c>
      <c r="D477" s="26" t="s">
        <v>961</v>
      </c>
      <c r="E477" s="26" t="s">
        <v>986</v>
      </c>
      <c r="F477" s="26" t="s">
        <v>3931</v>
      </c>
      <c r="G477" s="26" t="s">
        <v>987</v>
      </c>
      <c r="H477" s="26"/>
      <c r="I477" s="26"/>
      <c r="J477" s="26"/>
      <c r="K477" s="26"/>
      <c r="L477" s="26"/>
      <c r="M477" s="28" t="s">
        <v>29</v>
      </c>
      <c r="N477" s="28"/>
      <c r="O477" s="28"/>
      <c r="P477" s="28"/>
      <c r="Q477" s="28" t="s">
        <v>984</v>
      </c>
      <c r="R477" s="78">
        <v>45881</v>
      </c>
      <c r="S477" s="28" t="s">
        <v>985</v>
      </c>
      <c r="T477" s="26" t="s">
        <v>3922</v>
      </c>
      <c r="U477" s="26"/>
    </row>
    <row r="478" spans="1:21" ht="30" hidden="1" x14ac:dyDescent="0.25">
      <c r="A478" s="26"/>
      <c r="B478" s="26"/>
      <c r="C478" s="26" t="s">
        <v>3922</v>
      </c>
      <c r="D478" s="26" t="s">
        <v>961</v>
      </c>
      <c r="E478" s="26" t="s">
        <v>982</v>
      </c>
      <c r="F478" s="26" t="s">
        <v>3931</v>
      </c>
      <c r="G478" s="26" t="s">
        <v>983</v>
      </c>
      <c r="H478" s="26"/>
      <c r="I478" s="26"/>
      <c r="J478" s="26"/>
      <c r="K478" s="26"/>
      <c r="L478" s="26"/>
      <c r="M478" s="28" t="s">
        <v>29</v>
      </c>
      <c r="N478" s="28"/>
      <c r="O478" s="28"/>
      <c r="P478" s="28"/>
      <c r="Q478" s="28" t="s">
        <v>984</v>
      </c>
      <c r="R478" s="78">
        <v>45881</v>
      </c>
      <c r="S478" s="28" t="s">
        <v>985</v>
      </c>
      <c r="T478" s="26" t="s">
        <v>3922</v>
      </c>
      <c r="U478" s="26"/>
    </row>
    <row r="479" spans="1:21" hidden="1" x14ac:dyDescent="0.25">
      <c r="A479" s="26"/>
      <c r="B479" s="26"/>
      <c r="C479" s="26" t="s">
        <v>3922</v>
      </c>
      <c r="D479" s="26" t="s">
        <v>961</v>
      </c>
      <c r="E479" s="26" t="s">
        <v>1253</v>
      </c>
      <c r="F479" s="26" t="s">
        <v>3930</v>
      </c>
      <c r="G479" s="26" t="s">
        <v>1254</v>
      </c>
      <c r="H479" s="26"/>
      <c r="I479" s="26"/>
      <c r="J479" s="26"/>
      <c r="K479" s="26"/>
      <c r="L479" s="26"/>
      <c r="M479" s="28" t="s">
        <v>29</v>
      </c>
      <c r="N479" s="28"/>
      <c r="O479" s="28"/>
      <c r="P479" s="28"/>
      <c r="Q479" s="28" t="s">
        <v>1255</v>
      </c>
      <c r="R479" s="78">
        <v>45862</v>
      </c>
      <c r="S479" s="28" t="s">
        <v>508</v>
      </c>
      <c r="T479" s="26" t="s">
        <v>3922</v>
      </c>
      <c r="U479" s="26"/>
    </row>
    <row r="480" spans="1:21" ht="30" hidden="1" x14ac:dyDescent="0.25">
      <c r="A480" s="26"/>
      <c r="B480" s="26"/>
      <c r="C480" s="26" t="s">
        <v>3922</v>
      </c>
      <c r="D480" s="26" t="s">
        <v>961</v>
      </c>
      <c r="E480" s="26" t="s">
        <v>1248</v>
      </c>
      <c r="F480" s="26" t="s">
        <v>3930</v>
      </c>
      <c r="G480" s="26" t="s">
        <v>1249</v>
      </c>
      <c r="H480" s="26"/>
      <c r="I480" s="26"/>
      <c r="J480" s="26"/>
      <c r="K480" s="26"/>
      <c r="L480" s="26"/>
      <c r="M480" s="28" t="s">
        <v>29</v>
      </c>
      <c r="N480" s="28"/>
      <c r="O480" s="28"/>
      <c r="P480" s="28"/>
      <c r="Q480" s="28"/>
      <c r="R480" s="78"/>
      <c r="S480" s="28"/>
      <c r="T480" s="26" t="s">
        <v>3922</v>
      </c>
      <c r="U480" s="26"/>
    </row>
    <row r="481" spans="1:21" ht="30" hidden="1" x14ac:dyDescent="0.25">
      <c r="A481" s="26"/>
      <c r="B481" s="26"/>
      <c r="C481" s="26" t="s">
        <v>3922</v>
      </c>
      <c r="D481" s="26" t="s">
        <v>961</v>
      </c>
      <c r="E481" s="26" t="s">
        <v>1250</v>
      </c>
      <c r="F481" s="26" t="s">
        <v>3931</v>
      </c>
      <c r="G481" s="26" t="s">
        <v>1251</v>
      </c>
      <c r="H481" s="26"/>
      <c r="I481" s="26"/>
      <c r="J481" s="26"/>
      <c r="K481" s="26"/>
      <c r="L481" s="26"/>
      <c r="M481" s="28" t="s">
        <v>29</v>
      </c>
      <c r="N481" s="28"/>
      <c r="O481" s="28"/>
      <c r="P481" s="28"/>
      <c r="Q481" s="28" t="s">
        <v>1252</v>
      </c>
      <c r="R481" s="78">
        <v>45856</v>
      </c>
      <c r="S481" s="28" t="s">
        <v>157</v>
      </c>
      <c r="T481" s="26" t="s">
        <v>3922</v>
      </c>
      <c r="U481" s="26"/>
    </row>
    <row r="482" spans="1:21" ht="30" hidden="1" x14ac:dyDescent="0.25">
      <c r="A482" s="26"/>
      <c r="B482" s="26"/>
      <c r="C482" s="26" t="s">
        <v>3922</v>
      </c>
      <c r="D482" s="26" t="s">
        <v>961</v>
      </c>
      <c r="E482" s="26" t="s">
        <v>1245</v>
      </c>
      <c r="F482" s="26" t="s">
        <v>3932</v>
      </c>
      <c r="G482" s="26" t="s">
        <v>1246</v>
      </c>
      <c r="H482" s="26"/>
      <c r="I482" s="26"/>
      <c r="J482" s="26"/>
      <c r="K482" s="26"/>
      <c r="L482" s="26"/>
      <c r="M482" s="28" t="s">
        <v>29</v>
      </c>
      <c r="N482" s="28"/>
      <c r="O482" s="28"/>
      <c r="P482" s="28"/>
      <c r="Q482" s="28" t="s">
        <v>1247</v>
      </c>
      <c r="R482" s="78">
        <v>45854</v>
      </c>
      <c r="S482" s="28" t="s">
        <v>157</v>
      </c>
      <c r="T482" s="26" t="s">
        <v>3922</v>
      </c>
      <c r="U482" s="26"/>
    </row>
    <row r="483" spans="1:21" ht="30" hidden="1" x14ac:dyDescent="0.25">
      <c r="A483" s="26"/>
      <c r="B483" s="26"/>
      <c r="C483" s="26" t="s">
        <v>3922</v>
      </c>
      <c r="D483" s="26" t="s">
        <v>961</v>
      </c>
      <c r="E483" s="26" t="s">
        <v>1242</v>
      </c>
      <c r="F483" s="26" t="s">
        <v>3930</v>
      </c>
      <c r="G483" s="26" t="s">
        <v>1243</v>
      </c>
      <c r="H483" s="26"/>
      <c r="I483" s="26"/>
      <c r="J483" s="26"/>
      <c r="K483" s="26"/>
      <c r="L483" s="26"/>
      <c r="M483" s="28" t="s">
        <v>29</v>
      </c>
      <c r="N483" s="28"/>
      <c r="O483" s="28"/>
      <c r="P483" s="28"/>
      <c r="Q483" s="28" t="s">
        <v>1244</v>
      </c>
      <c r="R483" s="78">
        <v>45853</v>
      </c>
      <c r="S483" s="28" t="s">
        <v>157</v>
      </c>
      <c r="T483" s="26" t="s">
        <v>3922</v>
      </c>
      <c r="U483" s="26"/>
    </row>
    <row r="484" spans="1:21" ht="30" hidden="1" x14ac:dyDescent="0.25">
      <c r="A484" s="26"/>
      <c r="B484" s="26"/>
      <c r="C484" s="26" t="s">
        <v>3922</v>
      </c>
      <c r="D484" s="26" t="s">
        <v>961</v>
      </c>
      <c r="E484" s="26" t="s">
        <v>1238</v>
      </c>
      <c r="F484" s="26" t="s">
        <v>3932</v>
      </c>
      <c r="G484" s="26" t="s">
        <v>1239</v>
      </c>
      <c r="H484" s="26"/>
      <c r="I484" s="26"/>
      <c r="J484" s="26"/>
      <c r="K484" s="26"/>
      <c r="L484" s="26"/>
      <c r="M484" s="26" t="s">
        <v>29</v>
      </c>
      <c r="N484" s="26"/>
      <c r="O484" s="26"/>
      <c r="P484" s="26"/>
      <c r="Q484" s="26" t="s">
        <v>1240</v>
      </c>
      <c r="R484" s="26">
        <v>45852</v>
      </c>
      <c r="S484" s="26" t="s">
        <v>1241</v>
      </c>
      <c r="T484" s="26" t="s">
        <v>3922</v>
      </c>
      <c r="U484" s="26"/>
    </row>
    <row r="485" spans="1:21" ht="30" hidden="1" x14ac:dyDescent="0.25">
      <c r="A485" s="26"/>
      <c r="B485" s="26"/>
      <c r="C485" s="26" t="s">
        <v>3922</v>
      </c>
      <c r="D485" s="26" t="s">
        <v>961</v>
      </c>
      <c r="E485" s="26" t="s">
        <v>1235</v>
      </c>
      <c r="F485" s="26" t="s">
        <v>3930</v>
      </c>
      <c r="G485" s="26" t="s">
        <v>1236</v>
      </c>
      <c r="H485" s="26"/>
      <c r="I485" s="26"/>
      <c r="J485" s="26"/>
      <c r="K485" s="26"/>
      <c r="L485" s="26"/>
      <c r="M485" s="26" t="s">
        <v>29</v>
      </c>
      <c r="N485" s="26"/>
      <c r="O485" s="26"/>
      <c r="P485" s="26"/>
      <c r="Q485" s="26" t="s">
        <v>1223</v>
      </c>
      <c r="R485" s="26">
        <v>45852</v>
      </c>
      <c r="S485" s="26" t="s">
        <v>1237</v>
      </c>
      <c r="T485" s="26" t="s">
        <v>3922</v>
      </c>
      <c r="U485" s="26"/>
    </row>
    <row r="486" spans="1:21" ht="30" hidden="1" x14ac:dyDescent="0.25">
      <c r="A486" s="26"/>
      <c r="B486" s="26"/>
      <c r="C486" s="26" t="s">
        <v>3922</v>
      </c>
      <c r="D486" s="26" t="s">
        <v>961</v>
      </c>
      <c r="E486" s="26" t="s">
        <v>1232</v>
      </c>
      <c r="F486" s="26" t="s">
        <v>3932</v>
      </c>
      <c r="G486" s="26" t="s">
        <v>1233</v>
      </c>
      <c r="H486" s="26"/>
      <c r="I486" s="26"/>
      <c r="J486" s="26"/>
      <c r="K486" s="26"/>
      <c r="L486" s="26"/>
      <c r="M486" s="26" t="s">
        <v>29</v>
      </c>
      <c r="N486" s="26"/>
      <c r="O486" s="26"/>
      <c r="P486" s="26"/>
      <c r="Q486" s="26" t="s">
        <v>1234</v>
      </c>
      <c r="R486" s="26">
        <v>45847</v>
      </c>
      <c r="S486" s="26" t="s">
        <v>64</v>
      </c>
      <c r="T486" s="26" t="s">
        <v>3922</v>
      </c>
      <c r="U486" s="26"/>
    </row>
    <row r="487" spans="1:21" hidden="1" x14ac:dyDescent="0.25">
      <c r="A487" s="26"/>
      <c r="B487" s="26"/>
      <c r="C487" s="26" t="s">
        <v>3922</v>
      </c>
      <c r="D487" s="26" t="s">
        <v>961</v>
      </c>
      <c r="E487" s="26" t="s">
        <v>988</v>
      </c>
      <c r="F487" s="26" t="s">
        <v>3930</v>
      </c>
      <c r="G487" s="26" t="s">
        <v>989</v>
      </c>
      <c r="H487" s="26"/>
      <c r="I487" s="26"/>
      <c r="J487" s="26"/>
      <c r="K487" s="26"/>
      <c r="L487" s="26"/>
      <c r="M487" s="28" t="s">
        <v>29</v>
      </c>
      <c r="N487" s="28"/>
      <c r="O487" s="28"/>
      <c r="P487" s="28"/>
      <c r="Q487" s="28" t="s">
        <v>559</v>
      </c>
      <c r="R487" s="78">
        <v>45845</v>
      </c>
      <c r="S487" s="28" t="s">
        <v>184</v>
      </c>
      <c r="T487" s="26" t="s">
        <v>3922</v>
      </c>
      <c r="U487" s="26"/>
    </row>
    <row r="488" spans="1:21" ht="30" hidden="1" x14ac:dyDescent="0.25">
      <c r="A488" s="26"/>
      <c r="B488" s="26"/>
      <c r="C488" s="26" t="s">
        <v>3922</v>
      </c>
      <c r="D488" s="26" t="s">
        <v>961</v>
      </c>
      <c r="E488" s="26" t="s">
        <v>1227</v>
      </c>
      <c r="F488" s="26" t="s">
        <v>3931</v>
      </c>
      <c r="G488" s="26" t="s">
        <v>1228</v>
      </c>
      <c r="H488" s="26"/>
      <c r="I488" s="26"/>
      <c r="J488" s="26"/>
      <c r="K488" s="26"/>
      <c r="L488" s="26"/>
      <c r="M488" s="28" t="s">
        <v>29</v>
      </c>
      <c r="N488" s="28"/>
      <c r="O488" s="28"/>
      <c r="P488" s="28"/>
      <c r="Q488" s="28" t="s">
        <v>1229</v>
      </c>
      <c r="R488" s="78">
        <v>45839</v>
      </c>
      <c r="S488" s="28" t="s">
        <v>35</v>
      </c>
      <c r="T488" s="26" t="s">
        <v>3922</v>
      </c>
      <c r="U488" s="26" t="s">
        <v>3922</v>
      </c>
    </row>
    <row r="489" spans="1:21" ht="30" hidden="1" x14ac:dyDescent="0.25">
      <c r="A489" s="26"/>
      <c r="B489" s="26"/>
      <c r="C489" s="26" t="s">
        <v>3922</v>
      </c>
      <c r="D489" s="26" t="s">
        <v>961</v>
      </c>
      <c r="E489" s="26" t="s">
        <v>1230</v>
      </c>
      <c r="F489" s="26" t="s">
        <v>3931</v>
      </c>
      <c r="G489" s="26" t="s">
        <v>1231</v>
      </c>
      <c r="H489" s="26"/>
      <c r="I489" s="26"/>
      <c r="J489" s="26"/>
      <c r="K489" s="26"/>
      <c r="L489" s="26"/>
      <c r="M489" s="28" t="s">
        <v>29</v>
      </c>
      <c r="N489" s="28"/>
      <c r="O489" s="28"/>
      <c r="P489" s="28"/>
      <c r="Q489" s="28" t="s">
        <v>1018</v>
      </c>
      <c r="R489" s="78">
        <v>45839</v>
      </c>
      <c r="S489" s="28" t="s">
        <v>35</v>
      </c>
      <c r="T489" s="26" t="s">
        <v>3922</v>
      </c>
      <c r="U489" s="26" t="s">
        <v>3922</v>
      </c>
    </row>
    <row r="490" spans="1:21" ht="30" hidden="1" x14ac:dyDescent="0.25">
      <c r="A490" s="26"/>
      <c r="B490" s="26"/>
      <c r="C490" s="26" t="s">
        <v>3922</v>
      </c>
      <c r="D490" s="26" t="s">
        <v>961</v>
      </c>
      <c r="E490" s="26" t="s">
        <v>979</v>
      </c>
      <c r="F490" s="26" t="s">
        <v>3932</v>
      </c>
      <c r="G490" s="26" t="s">
        <v>980</v>
      </c>
      <c r="H490" s="26"/>
      <c r="I490" s="26"/>
      <c r="J490" s="26"/>
      <c r="K490" s="26"/>
      <c r="L490" s="26"/>
      <c r="M490" s="28" t="s">
        <v>29</v>
      </c>
      <c r="N490" s="28"/>
      <c r="O490" s="28"/>
      <c r="P490" s="28"/>
      <c r="Q490" s="28" t="s">
        <v>981</v>
      </c>
      <c r="R490" s="78">
        <v>45840</v>
      </c>
      <c r="S490" s="28" t="s">
        <v>64</v>
      </c>
      <c r="T490" s="26" t="s">
        <v>3922</v>
      </c>
      <c r="U490" s="26" t="s">
        <v>3922</v>
      </c>
    </row>
    <row r="491" spans="1:21" ht="45" hidden="1" x14ac:dyDescent="0.25">
      <c r="A491" s="26"/>
      <c r="B491" s="26"/>
      <c r="C491" s="26" t="s">
        <v>3922</v>
      </c>
      <c r="D491" s="26" t="s">
        <v>961</v>
      </c>
      <c r="E491" s="26" t="s">
        <v>1217</v>
      </c>
      <c r="F491" s="26" t="s">
        <v>3932</v>
      </c>
      <c r="G491" s="26" t="s">
        <v>1218</v>
      </c>
      <c r="H491" s="26"/>
      <c r="I491" s="26"/>
      <c r="J491" s="26"/>
      <c r="K491" s="26"/>
      <c r="L491" s="26"/>
      <c r="M491" s="28" t="s">
        <v>29</v>
      </c>
      <c r="N491" s="28"/>
      <c r="O491" s="28"/>
      <c r="P491" s="28"/>
      <c r="Q491" s="28" t="s">
        <v>1219</v>
      </c>
      <c r="R491" s="78">
        <v>45832</v>
      </c>
      <c r="S491" s="28" t="s">
        <v>1220</v>
      </c>
      <c r="T491" s="26" t="s">
        <v>3922</v>
      </c>
      <c r="U491" s="26" t="s">
        <v>3922</v>
      </c>
    </row>
    <row r="492" spans="1:21" ht="45" hidden="1" x14ac:dyDescent="0.25">
      <c r="A492" s="26"/>
      <c r="B492" s="26"/>
      <c r="C492" s="26" t="s">
        <v>3922</v>
      </c>
      <c r="D492" s="26" t="s">
        <v>961</v>
      </c>
      <c r="E492" s="26" t="s">
        <v>1211</v>
      </c>
      <c r="F492" s="26" t="s">
        <v>3930</v>
      </c>
      <c r="G492" s="26" t="s">
        <v>1212</v>
      </c>
      <c r="H492" s="26"/>
      <c r="I492" s="26"/>
      <c r="J492" s="26"/>
      <c r="K492" s="26"/>
      <c r="L492" s="26"/>
      <c r="M492" s="28" t="s">
        <v>29</v>
      </c>
      <c r="N492" s="28"/>
      <c r="O492" s="28"/>
      <c r="P492" s="28"/>
      <c r="Q492" s="28" t="s">
        <v>1213</v>
      </c>
      <c r="R492" s="78">
        <v>45825</v>
      </c>
      <c r="S492" s="28" t="s">
        <v>76</v>
      </c>
      <c r="T492" s="26" t="s">
        <v>3922</v>
      </c>
      <c r="U492" s="26" t="s">
        <v>3922</v>
      </c>
    </row>
    <row r="493" spans="1:21" ht="45" hidden="1" x14ac:dyDescent="0.25">
      <c r="A493" s="26"/>
      <c r="B493" s="26"/>
      <c r="C493" s="26" t="s">
        <v>3922</v>
      </c>
      <c r="D493" s="26" t="s">
        <v>961</v>
      </c>
      <c r="E493" s="26" t="s">
        <v>1214</v>
      </c>
      <c r="F493" s="26" t="s">
        <v>3930</v>
      </c>
      <c r="G493" s="26" t="s">
        <v>1215</v>
      </c>
      <c r="H493" s="26"/>
      <c r="I493" s="26"/>
      <c r="J493" s="26"/>
      <c r="K493" s="26"/>
      <c r="L493" s="26"/>
      <c r="M493" s="28" t="s">
        <v>29</v>
      </c>
      <c r="N493" s="28"/>
      <c r="O493" s="28"/>
      <c r="P493" s="28"/>
      <c r="Q493" s="28" t="s">
        <v>1216</v>
      </c>
      <c r="R493" s="78">
        <v>45825</v>
      </c>
      <c r="S493" s="28" t="s">
        <v>44</v>
      </c>
      <c r="T493" s="26" t="s">
        <v>3922</v>
      </c>
      <c r="U493" s="26" t="s">
        <v>3922</v>
      </c>
    </row>
    <row r="494" spans="1:21" ht="30" hidden="1" x14ac:dyDescent="0.25">
      <c r="A494" s="26"/>
      <c r="B494" s="26" t="s">
        <v>109</v>
      </c>
      <c r="C494" s="26" t="s">
        <v>3922</v>
      </c>
      <c r="D494" s="26" t="s">
        <v>961</v>
      </c>
      <c r="E494" s="26" t="s">
        <v>990</v>
      </c>
      <c r="F494" s="26" t="s">
        <v>3931</v>
      </c>
      <c r="G494" s="26" t="s">
        <v>991</v>
      </c>
      <c r="H494" s="26"/>
      <c r="I494" s="26"/>
      <c r="J494" s="26"/>
      <c r="K494" s="26"/>
      <c r="L494" s="26"/>
      <c r="M494" s="28" t="s">
        <v>29</v>
      </c>
      <c r="N494" s="28"/>
      <c r="O494" s="28"/>
      <c r="P494" s="28"/>
      <c r="Q494" s="28" t="s">
        <v>559</v>
      </c>
      <c r="R494" s="78">
        <v>45821</v>
      </c>
      <c r="S494" s="28" t="s">
        <v>184</v>
      </c>
      <c r="T494" s="26" t="s">
        <v>3922</v>
      </c>
      <c r="U494" s="26" t="s">
        <v>3922</v>
      </c>
    </row>
    <row r="495" spans="1:21" ht="45" hidden="1" x14ac:dyDescent="0.25">
      <c r="A495" s="26"/>
      <c r="B495" s="26"/>
      <c r="C495" s="26" t="s">
        <v>3922</v>
      </c>
      <c r="D495" s="26" t="s">
        <v>961</v>
      </c>
      <c r="E495" s="26" t="s">
        <v>1224</v>
      </c>
      <c r="F495" s="26" t="s">
        <v>3932</v>
      </c>
      <c r="G495" s="26" t="s">
        <v>1225</v>
      </c>
      <c r="H495" s="26"/>
      <c r="I495" s="26"/>
      <c r="J495" s="26"/>
      <c r="K495" s="26"/>
      <c r="L495" s="26"/>
      <c r="M495" s="28" t="s">
        <v>29</v>
      </c>
      <c r="N495" s="28"/>
      <c r="O495" s="28"/>
      <c r="P495" s="28"/>
      <c r="Q495" s="28" t="s">
        <v>1226</v>
      </c>
      <c r="R495" s="78">
        <v>45820</v>
      </c>
      <c r="S495" s="28" t="s">
        <v>486</v>
      </c>
      <c r="T495" s="26" t="s">
        <v>3922</v>
      </c>
      <c r="U495" s="26" t="s">
        <v>3922</v>
      </c>
    </row>
    <row r="496" spans="1:21" hidden="1" x14ac:dyDescent="0.25">
      <c r="A496" s="26"/>
      <c r="B496" s="26" t="s">
        <v>109</v>
      </c>
      <c r="C496" s="26" t="s">
        <v>3922</v>
      </c>
      <c r="D496" s="26" t="s">
        <v>961</v>
      </c>
      <c r="E496" s="26" t="s">
        <v>996</v>
      </c>
      <c r="F496" s="26" t="s">
        <v>3930</v>
      </c>
      <c r="G496" s="26" t="s">
        <v>997</v>
      </c>
      <c r="H496" s="26"/>
      <c r="I496" s="26"/>
      <c r="J496" s="26"/>
      <c r="K496" s="26"/>
      <c r="L496" s="26"/>
      <c r="M496" s="26" t="s">
        <v>29</v>
      </c>
      <c r="N496" s="26"/>
      <c r="O496" s="26"/>
      <c r="P496" s="26"/>
      <c r="Q496" s="26" t="s">
        <v>998</v>
      </c>
      <c r="R496" s="26">
        <v>45819</v>
      </c>
      <c r="S496" s="26" t="s">
        <v>44</v>
      </c>
      <c r="T496" s="26" t="s">
        <v>3922</v>
      </c>
      <c r="U496" s="26" t="s">
        <v>3922</v>
      </c>
    </row>
    <row r="497" spans="1:21" hidden="1" x14ac:dyDescent="0.25">
      <c r="A497" s="26"/>
      <c r="B497" s="26" t="s">
        <v>109</v>
      </c>
      <c r="C497" s="26" t="s">
        <v>3922</v>
      </c>
      <c r="D497" s="26" t="s">
        <v>961</v>
      </c>
      <c r="E497" s="26" t="s">
        <v>999</v>
      </c>
      <c r="F497" s="26" t="s">
        <v>3932</v>
      </c>
      <c r="G497" s="26" t="s">
        <v>1000</v>
      </c>
      <c r="H497" s="26"/>
      <c r="I497" s="26"/>
      <c r="J497" s="26"/>
      <c r="K497" s="26"/>
      <c r="L497" s="26"/>
      <c r="M497" s="28" t="s">
        <v>29</v>
      </c>
      <c r="N497" s="28"/>
      <c r="O497" s="28"/>
      <c r="P497" s="28"/>
      <c r="Q497" s="28"/>
      <c r="R497" s="78"/>
      <c r="S497" s="28"/>
      <c r="T497" s="26" t="s">
        <v>3922</v>
      </c>
      <c r="U497" s="26" t="s">
        <v>3922</v>
      </c>
    </row>
    <row r="498" spans="1:21" ht="45" hidden="1" x14ac:dyDescent="0.25">
      <c r="A498" s="26"/>
      <c r="B498" s="26"/>
      <c r="C498" s="26" t="s">
        <v>3922</v>
      </c>
      <c r="D498" s="26" t="s">
        <v>961</v>
      </c>
      <c r="E498" s="26" t="s">
        <v>1208</v>
      </c>
      <c r="F498" s="26" t="s">
        <v>3932</v>
      </c>
      <c r="G498" s="26" t="s">
        <v>1209</v>
      </c>
      <c r="H498" s="26"/>
      <c r="I498" s="26"/>
      <c r="J498" s="26"/>
      <c r="K498" s="26"/>
      <c r="L498" s="26"/>
      <c r="M498" s="26" t="s">
        <v>29</v>
      </c>
      <c r="N498" s="26"/>
      <c r="O498" s="26"/>
      <c r="P498" s="26"/>
      <c r="Q498" s="26" t="s">
        <v>1210</v>
      </c>
      <c r="R498" s="26">
        <v>45824</v>
      </c>
      <c r="S498" s="26" t="s">
        <v>56</v>
      </c>
      <c r="T498" s="26" t="s">
        <v>3922</v>
      </c>
      <c r="U498" s="26" t="s">
        <v>3922</v>
      </c>
    </row>
    <row r="499" spans="1:21" hidden="1" x14ac:dyDescent="0.25">
      <c r="A499" s="26"/>
      <c r="B499" s="26" t="s">
        <v>109</v>
      </c>
      <c r="C499" s="26" t="s">
        <v>3922</v>
      </c>
      <c r="D499" s="26" t="s">
        <v>961</v>
      </c>
      <c r="E499" s="26" t="s">
        <v>1202</v>
      </c>
      <c r="F499" s="26" t="s">
        <v>3932</v>
      </c>
      <c r="G499" s="26" t="s">
        <v>1203</v>
      </c>
      <c r="H499" s="26"/>
      <c r="I499" s="26"/>
      <c r="J499" s="26"/>
      <c r="K499" s="26"/>
      <c r="L499" s="26"/>
      <c r="M499" s="26" t="s">
        <v>29</v>
      </c>
      <c r="N499" s="26"/>
      <c r="O499" s="26"/>
      <c r="P499" s="26"/>
      <c r="Q499" s="26" t="s">
        <v>261</v>
      </c>
      <c r="R499" s="26">
        <v>45817</v>
      </c>
      <c r="S499" s="26" t="s">
        <v>44</v>
      </c>
      <c r="T499" s="26" t="s">
        <v>3922</v>
      </c>
      <c r="U499" s="26" t="s">
        <v>3922</v>
      </c>
    </row>
    <row r="500" spans="1:21" ht="30" hidden="1" x14ac:dyDescent="0.25">
      <c r="A500" s="26"/>
      <c r="B500" s="26" t="s">
        <v>109</v>
      </c>
      <c r="C500" s="26" t="s">
        <v>3922</v>
      </c>
      <c r="D500" s="26" t="s">
        <v>961</v>
      </c>
      <c r="E500" s="26" t="s">
        <v>1206</v>
      </c>
      <c r="F500" s="26" t="s">
        <v>3932</v>
      </c>
      <c r="G500" s="26" t="s">
        <v>1207</v>
      </c>
      <c r="H500" s="26"/>
      <c r="I500" s="26"/>
      <c r="J500" s="26"/>
      <c r="K500" s="26"/>
      <c r="L500" s="26"/>
      <c r="M500" s="28" t="s">
        <v>29</v>
      </c>
      <c r="N500" s="28"/>
      <c r="O500" s="28"/>
      <c r="P500" s="28"/>
      <c r="Q500" s="28"/>
      <c r="R500" s="78">
        <v>45817</v>
      </c>
      <c r="S500" s="28" t="s">
        <v>35</v>
      </c>
      <c r="T500" s="26" t="s">
        <v>3922</v>
      </c>
      <c r="U500" s="26" t="s">
        <v>3922</v>
      </c>
    </row>
    <row r="501" spans="1:21" hidden="1" x14ac:dyDescent="0.25">
      <c r="A501" s="26"/>
      <c r="B501" s="26" t="s">
        <v>109</v>
      </c>
      <c r="C501" s="26" t="s">
        <v>3922</v>
      </c>
      <c r="D501" s="26" t="s">
        <v>961</v>
      </c>
      <c r="E501" s="26" t="s">
        <v>1009</v>
      </c>
      <c r="F501" s="26" t="s">
        <v>3930</v>
      </c>
      <c r="G501" s="26" t="s">
        <v>1006</v>
      </c>
      <c r="H501" s="26"/>
      <c r="I501" s="26"/>
      <c r="J501" s="26"/>
      <c r="K501" s="26"/>
      <c r="L501" s="26"/>
      <c r="M501" s="28" t="s">
        <v>29</v>
      </c>
      <c r="N501" s="28"/>
      <c r="O501" s="28"/>
      <c r="P501" s="28"/>
      <c r="Q501" s="28"/>
      <c r="R501" s="78">
        <v>45814</v>
      </c>
      <c r="S501" s="28" t="s">
        <v>157</v>
      </c>
      <c r="T501" s="26" t="s">
        <v>3922</v>
      </c>
      <c r="U501" s="26" t="s">
        <v>3922</v>
      </c>
    </row>
    <row r="502" spans="1:21" ht="30" hidden="1" x14ac:dyDescent="0.25">
      <c r="A502" s="26"/>
      <c r="B502" s="26" t="s">
        <v>109</v>
      </c>
      <c r="C502" s="26" t="s">
        <v>3922</v>
      </c>
      <c r="D502" s="26" t="s">
        <v>961</v>
      </c>
      <c r="E502" s="26" t="s">
        <v>1194</v>
      </c>
      <c r="F502" s="26" t="s">
        <v>3932</v>
      </c>
      <c r="G502" s="26" t="s">
        <v>1195</v>
      </c>
      <c r="H502" s="26"/>
      <c r="I502" s="26"/>
      <c r="J502" s="26"/>
      <c r="K502" s="26"/>
      <c r="L502" s="26"/>
      <c r="M502" s="28" t="s">
        <v>29</v>
      </c>
      <c r="N502" s="28"/>
      <c r="O502" s="28"/>
      <c r="P502" s="28"/>
      <c r="Q502" s="28"/>
      <c r="R502" s="78">
        <v>45812</v>
      </c>
      <c r="S502" s="28" t="s">
        <v>1196</v>
      </c>
      <c r="T502" s="26" t="s">
        <v>3922</v>
      </c>
      <c r="U502" s="26" t="s">
        <v>3922</v>
      </c>
    </row>
    <row r="503" spans="1:21" hidden="1" x14ac:dyDescent="0.25">
      <c r="A503" s="26"/>
      <c r="B503" s="26" t="s">
        <v>109</v>
      </c>
      <c r="C503" s="26" t="s">
        <v>3922</v>
      </c>
      <c r="D503" s="26" t="s">
        <v>961</v>
      </c>
      <c r="E503" s="26" t="s">
        <v>1200</v>
      </c>
      <c r="F503" s="26" t="s">
        <v>3932</v>
      </c>
      <c r="G503" s="26" t="s">
        <v>1201</v>
      </c>
      <c r="H503" s="26"/>
      <c r="I503" s="26"/>
      <c r="J503" s="26"/>
      <c r="K503" s="26"/>
      <c r="L503" s="26"/>
      <c r="M503" s="26" t="s">
        <v>29</v>
      </c>
      <c r="N503" s="26"/>
      <c r="O503" s="26"/>
      <c r="P503" s="26"/>
      <c r="Q503" s="26"/>
      <c r="R503" s="26">
        <v>45812</v>
      </c>
      <c r="S503" s="26" t="s">
        <v>157</v>
      </c>
      <c r="T503" s="26" t="s">
        <v>3922</v>
      </c>
      <c r="U503" s="26" t="s">
        <v>3922</v>
      </c>
    </row>
    <row r="504" spans="1:21" ht="30" hidden="1" x14ac:dyDescent="0.25">
      <c r="A504" s="26"/>
      <c r="B504" s="26"/>
      <c r="C504" s="26" t="s">
        <v>3922</v>
      </c>
      <c r="D504" s="26" t="s">
        <v>961</v>
      </c>
      <c r="E504" s="26" t="s">
        <v>1204</v>
      </c>
      <c r="F504" s="26" t="s">
        <v>3931</v>
      </c>
      <c r="G504" s="26" t="s">
        <v>1205</v>
      </c>
      <c r="H504" s="26"/>
      <c r="I504" s="26"/>
      <c r="J504" s="26"/>
      <c r="K504" s="26"/>
      <c r="L504" s="26"/>
      <c r="M504" s="28" t="s">
        <v>29</v>
      </c>
      <c r="N504" s="28"/>
      <c r="O504" s="28"/>
      <c r="P504" s="28"/>
      <c r="Q504" s="28"/>
      <c r="R504" s="78"/>
      <c r="S504" s="28"/>
      <c r="T504" s="26" t="s">
        <v>3922</v>
      </c>
      <c r="U504" s="26" t="s">
        <v>3922</v>
      </c>
    </row>
    <row r="505" spans="1:21" hidden="1" x14ac:dyDescent="0.25">
      <c r="A505" s="26"/>
      <c r="B505" s="26" t="s">
        <v>109</v>
      </c>
      <c r="C505" s="26" t="s">
        <v>3922</v>
      </c>
      <c r="D505" s="26" t="s">
        <v>961</v>
      </c>
      <c r="E505" s="26" t="s">
        <v>1007</v>
      </c>
      <c r="F505" s="26" t="s">
        <v>3932</v>
      </c>
      <c r="G505" s="26" t="s">
        <v>1008</v>
      </c>
      <c r="H505" s="26"/>
      <c r="I505" s="26"/>
      <c r="J505" s="26"/>
      <c r="K505" s="26"/>
      <c r="L505" s="26"/>
      <c r="M505" s="28" t="s">
        <v>29</v>
      </c>
      <c r="N505" s="28"/>
      <c r="O505" s="28"/>
      <c r="P505" s="28"/>
      <c r="Q505" s="28" t="s">
        <v>559</v>
      </c>
      <c r="R505" s="78">
        <v>45808</v>
      </c>
      <c r="S505" s="28" t="s">
        <v>157</v>
      </c>
      <c r="T505" s="26" t="s">
        <v>3922</v>
      </c>
      <c r="U505" s="26" t="s">
        <v>3922</v>
      </c>
    </row>
    <row r="506" spans="1:21" hidden="1" x14ac:dyDescent="0.25">
      <c r="A506" s="26"/>
      <c r="B506" s="26" t="s">
        <v>109</v>
      </c>
      <c r="C506" s="26" t="s">
        <v>3922</v>
      </c>
      <c r="D506" s="26" t="s">
        <v>961</v>
      </c>
      <c r="E506" s="26" t="s">
        <v>1005</v>
      </c>
      <c r="F506" s="26" t="s">
        <v>3930</v>
      </c>
      <c r="G506" s="26" t="s">
        <v>1006</v>
      </c>
      <c r="H506" s="26"/>
      <c r="I506" s="26"/>
      <c r="J506" s="26"/>
      <c r="K506" s="26"/>
      <c r="L506" s="26"/>
      <c r="M506" s="28" t="s">
        <v>29</v>
      </c>
      <c r="N506" s="28"/>
      <c r="O506" s="28"/>
      <c r="P506" s="28"/>
      <c r="Q506" s="28" t="s">
        <v>559</v>
      </c>
      <c r="R506" s="78">
        <v>45807</v>
      </c>
      <c r="S506" s="28" t="s">
        <v>44</v>
      </c>
      <c r="T506" s="26" t="s">
        <v>3922</v>
      </c>
      <c r="U506" s="26" t="s">
        <v>3922</v>
      </c>
    </row>
    <row r="507" spans="1:21" ht="30" hidden="1" x14ac:dyDescent="0.25">
      <c r="A507" s="26"/>
      <c r="B507" s="26" t="s">
        <v>109</v>
      </c>
      <c r="C507" s="26" t="s">
        <v>3922</v>
      </c>
      <c r="D507" s="26" t="s">
        <v>961</v>
      </c>
      <c r="E507" s="26" t="s">
        <v>992</v>
      </c>
      <c r="F507" s="26" t="s">
        <v>3932</v>
      </c>
      <c r="G507" s="26" t="s">
        <v>993</v>
      </c>
      <c r="H507" s="26"/>
      <c r="I507" s="26"/>
      <c r="J507" s="26"/>
      <c r="K507" s="26"/>
      <c r="L507" s="26"/>
      <c r="M507" s="28" t="s">
        <v>29</v>
      </c>
      <c r="N507" s="28"/>
      <c r="O507" s="28"/>
      <c r="P507" s="28"/>
      <c r="Q507" s="28" t="s">
        <v>994</v>
      </c>
      <c r="R507" s="78">
        <v>45803</v>
      </c>
      <c r="S507" s="28" t="s">
        <v>995</v>
      </c>
      <c r="T507" s="26" t="s">
        <v>3922</v>
      </c>
      <c r="U507" s="26" t="s">
        <v>3922</v>
      </c>
    </row>
    <row r="508" spans="1:21" hidden="1" x14ac:dyDescent="0.25">
      <c r="A508" s="26"/>
      <c r="B508" s="26" t="s">
        <v>109</v>
      </c>
      <c r="C508" s="26" t="s">
        <v>3922</v>
      </c>
      <c r="D508" s="26" t="s">
        <v>961</v>
      </c>
      <c r="E508" s="26" t="s">
        <v>1003</v>
      </c>
      <c r="F508" s="26" t="s">
        <v>3932</v>
      </c>
      <c r="G508" s="26" t="s">
        <v>1004</v>
      </c>
      <c r="H508" s="26"/>
      <c r="I508" s="26"/>
      <c r="J508" s="26"/>
      <c r="K508" s="26"/>
      <c r="L508" s="26"/>
      <c r="M508" s="28" t="s">
        <v>29</v>
      </c>
      <c r="N508" s="28"/>
      <c r="O508" s="28"/>
      <c r="P508" s="28"/>
      <c r="Q508" s="28" t="s">
        <v>559</v>
      </c>
      <c r="R508" s="78">
        <v>45800</v>
      </c>
      <c r="S508" s="28" t="s">
        <v>35</v>
      </c>
      <c r="T508" s="26" t="s">
        <v>3922</v>
      </c>
      <c r="U508" s="26" t="s">
        <v>3922</v>
      </c>
    </row>
    <row r="509" spans="1:21" ht="30" hidden="1" x14ac:dyDescent="0.25">
      <c r="A509" s="26"/>
      <c r="B509" s="26"/>
      <c r="C509" s="26" t="s">
        <v>3922</v>
      </c>
      <c r="D509" s="26" t="s">
        <v>961</v>
      </c>
      <c r="E509" s="26" t="s">
        <v>1189</v>
      </c>
      <c r="F509" s="26" t="s">
        <v>3932</v>
      </c>
      <c r="G509" s="26" t="s">
        <v>1190</v>
      </c>
      <c r="H509" s="26"/>
      <c r="I509" s="26"/>
      <c r="J509" s="26"/>
      <c r="K509" s="26"/>
      <c r="L509" s="26"/>
      <c r="M509" s="28" t="s">
        <v>29</v>
      </c>
      <c r="N509" s="28"/>
      <c r="O509" s="28"/>
      <c r="P509" s="28"/>
      <c r="Q509" s="28" t="s">
        <v>1191</v>
      </c>
      <c r="R509" s="78"/>
      <c r="S509" s="28"/>
      <c r="T509" s="26" t="s">
        <v>3922</v>
      </c>
      <c r="U509" s="26" t="s">
        <v>3922</v>
      </c>
    </row>
    <row r="510" spans="1:21" ht="30" hidden="1" x14ac:dyDescent="0.25">
      <c r="A510" s="26"/>
      <c r="B510" s="26"/>
      <c r="C510" s="26" t="s">
        <v>3922</v>
      </c>
      <c r="D510" s="26" t="s">
        <v>961</v>
      </c>
      <c r="E510" s="26" t="s">
        <v>1184</v>
      </c>
      <c r="F510" s="26" t="s">
        <v>3932</v>
      </c>
      <c r="G510" s="26" t="s">
        <v>1185</v>
      </c>
      <c r="H510" s="26"/>
      <c r="I510" s="26"/>
      <c r="J510" s="26"/>
      <c r="K510" s="26"/>
      <c r="L510" s="26"/>
      <c r="M510" s="28" t="s">
        <v>29</v>
      </c>
      <c r="N510" s="28"/>
      <c r="O510" s="28"/>
      <c r="P510" s="28"/>
      <c r="Q510" s="28"/>
      <c r="R510" s="78">
        <v>45797</v>
      </c>
      <c r="S510" s="28" t="s">
        <v>35</v>
      </c>
      <c r="T510" s="26" t="s">
        <v>3922</v>
      </c>
      <c r="U510" s="26" t="s">
        <v>3922</v>
      </c>
    </row>
    <row r="511" spans="1:21" ht="30" hidden="1" x14ac:dyDescent="0.25">
      <c r="A511" s="26"/>
      <c r="B511" s="26"/>
      <c r="C511" s="26" t="s">
        <v>3922</v>
      </c>
      <c r="D511" s="26" t="s">
        <v>961</v>
      </c>
      <c r="E511" s="26" t="s">
        <v>1186</v>
      </c>
      <c r="F511" s="26" t="s">
        <v>3930</v>
      </c>
      <c r="G511" s="26" t="s">
        <v>1187</v>
      </c>
      <c r="H511" s="26"/>
      <c r="I511" s="26"/>
      <c r="J511" s="26"/>
      <c r="K511" s="26"/>
      <c r="L511" s="26"/>
      <c r="M511" s="28" t="s">
        <v>29</v>
      </c>
      <c r="N511" s="28"/>
      <c r="O511" s="28"/>
      <c r="P511" s="28"/>
      <c r="Q511" s="28" t="s">
        <v>1188</v>
      </c>
      <c r="R511" s="78">
        <v>45797</v>
      </c>
      <c r="S511" s="28" t="s">
        <v>44</v>
      </c>
      <c r="T511" s="26" t="s">
        <v>3922</v>
      </c>
      <c r="U511" s="26" t="s">
        <v>3922</v>
      </c>
    </row>
    <row r="512" spans="1:21" ht="45" hidden="1" x14ac:dyDescent="0.25">
      <c r="A512" s="26"/>
      <c r="B512" s="26"/>
      <c r="C512" s="26" t="s">
        <v>3922</v>
      </c>
      <c r="D512" s="26" t="s">
        <v>961</v>
      </c>
      <c r="E512" s="26" t="s">
        <v>1197</v>
      </c>
      <c r="F512" s="26" t="s">
        <v>3932</v>
      </c>
      <c r="G512" s="26" t="s">
        <v>1198</v>
      </c>
      <c r="H512" s="26"/>
      <c r="I512" s="26"/>
      <c r="J512" s="26"/>
      <c r="K512" s="26"/>
      <c r="L512" s="26"/>
      <c r="M512" s="28" t="s">
        <v>29</v>
      </c>
      <c r="N512" s="28"/>
      <c r="O512" s="28"/>
      <c r="P512" s="28"/>
      <c r="Q512" s="28" t="s">
        <v>1199</v>
      </c>
      <c r="R512" s="78">
        <v>45797</v>
      </c>
      <c r="S512" s="28" t="s">
        <v>35</v>
      </c>
      <c r="T512" s="26" t="s">
        <v>3922</v>
      </c>
      <c r="U512" s="26" t="s">
        <v>3922</v>
      </c>
    </row>
    <row r="513" spans="1:21" hidden="1" x14ac:dyDescent="0.25">
      <c r="A513" s="26"/>
      <c r="B513" s="26"/>
      <c r="C513" s="26" t="s">
        <v>3922</v>
      </c>
      <c r="D513" s="26" t="s">
        <v>961</v>
      </c>
      <c r="E513" s="26" t="s">
        <v>1192</v>
      </c>
      <c r="F513" s="26" t="s">
        <v>3930</v>
      </c>
      <c r="G513" s="26" t="s">
        <v>1193</v>
      </c>
      <c r="H513" s="26"/>
      <c r="I513" s="26"/>
      <c r="J513" s="26"/>
      <c r="K513" s="26"/>
      <c r="L513" s="26"/>
      <c r="M513" s="28" t="s">
        <v>29</v>
      </c>
      <c r="N513" s="28"/>
      <c r="O513" s="28"/>
      <c r="P513" s="28"/>
      <c r="Q513" s="28"/>
      <c r="R513" s="78"/>
      <c r="S513" s="28"/>
      <c r="T513" s="26" t="s">
        <v>3922</v>
      </c>
      <c r="U513" s="26" t="s">
        <v>3922</v>
      </c>
    </row>
    <row r="514" spans="1:21" hidden="1" x14ac:dyDescent="0.25">
      <c r="A514" s="26"/>
      <c r="B514" s="26" t="s">
        <v>109</v>
      </c>
      <c r="C514" s="26" t="s">
        <v>3922</v>
      </c>
      <c r="D514" s="26" t="s">
        <v>961</v>
      </c>
      <c r="E514" s="26" t="s">
        <v>1182</v>
      </c>
      <c r="F514" s="26" t="s">
        <v>3930</v>
      </c>
      <c r="G514" s="26" t="s">
        <v>1183</v>
      </c>
      <c r="H514" s="26"/>
      <c r="I514" s="26"/>
      <c r="J514" s="26"/>
      <c r="K514" s="26"/>
      <c r="L514" s="26"/>
      <c r="M514" s="28" t="s">
        <v>29</v>
      </c>
      <c r="N514" s="28"/>
      <c r="O514" s="28"/>
      <c r="P514" s="28"/>
      <c r="Q514" s="28"/>
      <c r="R514" s="78"/>
      <c r="S514" s="28"/>
      <c r="T514" s="26" t="s">
        <v>3922</v>
      </c>
      <c r="U514" s="26" t="s">
        <v>3922</v>
      </c>
    </row>
    <row r="515" spans="1:21" ht="30" hidden="1" x14ac:dyDescent="0.25">
      <c r="A515" s="26"/>
      <c r="B515" s="26" t="s">
        <v>109</v>
      </c>
      <c r="C515" s="26" t="s">
        <v>3922</v>
      </c>
      <c r="D515" s="26" t="s">
        <v>961</v>
      </c>
      <c r="E515" s="26" t="s">
        <v>1180</v>
      </c>
      <c r="F515" s="26" t="s">
        <v>3930</v>
      </c>
      <c r="G515" s="26" t="s">
        <v>1181</v>
      </c>
      <c r="H515" s="26"/>
      <c r="I515" s="26"/>
      <c r="J515" s="26"/>
      <c r="K515" s="26"/>
      <c r="L515" s="26"/>
      <c r="M515" s="28" t="s">
        <v>29</v>
      </c>
      <c r="N515" s="28"/>
      <c r="O515" s="28"/>
      <c r="P515" s="28"/>
      <c r="Q515" s="28"/>
      <c r="R515" s="78"/>
      <c r="S515" s="28"/>
      <c r="T515" s="26" t="s">
        <v>3922</v>
      </c>
      <c r="U515" s="26" t="s">
        <v>3922</v>
      </c>
    </row>
    <row r="516" spans="1:21" hidden="1" x14ac:dyDescent="0.25">
      <c r="A516" s="26"/>
      <c r="B516" s="26" t="s">
        <v>109</v>
      </c>
      <c r="C516" s="26" t="s">
        <v>3922</v>
      </c>
      <c r="D516" s="26" t="s">
        <v>961</v>
      </c>
      <c r="E516" s="26" t="s">
        <v>1001</v>
      </c>
      <c r="F516" s="26" t="s">
        <v>3932</v>
      </c>
      <c r="G516" s="26" t="s">
        <v>1002</v>
      </c>
      <c r="H516" s="26"/>
      <c r="I516" s="26"/>
      <c r="J516" s="26"/>
      <c r="K516" s="26"/>
      <c r="L516" s="26"/>
      <c r="M516" s="28" t="s">
        <v>29</v>
      </c>
      <c r="N516" s="28"/>
      <c r="O516" s="28"/>
      <c r="P516" s="28"/>
      <c r="Q516" s="28" t="s">
        <v>559</v>
      </c>
      <c r="R516" s="78">
        <v>45790</v>
      </c>
      <c r="S516" s="28" t="s">
        <v>44</v>
      </c>
      <c r="T516" s="26" t="s">
        <v>3922</v>
      </c>
      <c r="U516" s="26" t="s">
        <v>3922</v>
      </c>
    </row>
    <row r="517" spans="1:21" ht="30" hidden="1" x14ac:dyDescent="0.25">
      <c r="A517" s="26"/>
      <c r="B517" s="26" t="s">
        <v>109</v>
      </c>
      <c r="C517" s="26" t="s">
        <v>3922</v>
      </c>
      <c r="D517" s="26" t="s">
        <v>961</v>
      </c>
      <c r="E517" s="26" t="s">
        <v>1170</v>
      </c>
      <c r="F517" s="26" t="s">
        <v>3930</v>
      </c>
      <c r="G517" s="26" t="s">
        <v>1171</v>
      </c>
      <c r="H517" s="26"/>
      <c r="I517" s="26"/>
      <c r="J517" s="26"/>
      <c r="K517" s="26"/>
      <c r="L517" s="26"/>
      <c r="M517" s="28" t="s">
        <v>29</v>
      </c>
      <c r="N517" s="28"/>
      <c r="O517" s="28"/>
      <c r="P517" s="28"/>
      <c r="Q517" s="28"/>
      <c r="R517" s="78"/>
      <c r="S517" s="28" t="s">
        <v>1172</v>
      </c>
      <c r="T517" s="26" t="s">
        <v>3922</v>
      </c>
      <c r="U517" s="26" t="s">
        <v>3922</v>
      </c>
    </row>
    <row r="518" spans="1:21" hidden="1" x14ac:dyDescent="0.25">
      <c r="A518" s="26"/>
      <c r="B518" s="26" t="s">
        <v>109</v>
      </c>
      <c r="C518" s="26" t="s">
        <v>3922</v>
      </c>
      <c r="D518" s="26" t="s">
        <v>961</v>
      </c>
      <c r="E518" s="26" t="s">
        <v>1177</v>
      </c>
      <c r="F518" s="26" t="s">
        <v>3932</v>
      </c>
      <c r="G518" s="26" t="s">
        <v>1178</v>
      </c>
      <c r="H518" s="26"/>
      <c r="I518" s="26"/>
      <c r="J518" s="26"/>
      <c r="K518" s="26"/>
      <c r="L518" s="26"/>
      <c r="M518" s="28" t="s">
        <v>29</v>
      </c>
      <c r="N518" s="28"/>
      <c r="O518" s="28"/>
      <c r="P518" s="28"/>
      <c r="Q518" s="28" t="s">
        <v>1179</v>
      </c>
      <c r="R518" s="78">
        <v>45791</v>
      </c>
      <c r="S518" s="28" t="s">
        <v>35</v>
      </c>
      <c r="T518" s="26" t="s">
        <v>3922</v>
      </c>
      <c r="U518" s="26" t="s">
        <v>3922</v>
      </c>
    </row>
    <row r="519" spans="1:21" ht="30" hidden="1" x14ac:dyDescent="0.25">
      <c r="A519" s="26"/>
      <c r="B519" s="26" t="s">
        <v>109</v>
      </c>
      <c r="C519" s="26" t="s">
        <v>3922</v>
      </c>
      <c r="D519" s="26" t="s">
        <v>961</v>
      </c>
      <c r="E519" s="26" t="s">
        <v>1173</v>
      </c>
      <c r="F519" s="26" t="s">
        <v>3932</v>
      </c>
      <c r="G519" s="26" t="s">
        <v>1174</v>
      </c>
      <c r="H519" s="26"/>
      <c r="I519" s="26"/>
      <c r="J519" s="26"/>
      <c r="K519" s="26"/>
      <c r="L519" s="26"/>
      <c r="M519" s="28" t="s">
        <v>29</v>
      </c>
      <c r="N519" s="28"/>
      <c r="O519" s="28"/>
      <c r="P519" s="28"/>
      <c r="Q519" s="28" t="s">
        <v>1175</v>
      </c>
      <c r="R519" s="78"/>
      <c r="S519" s="28" t="s">
        <v>1176</v>
      </c>
      <c r="T519" s="26" t="s">
        <v>3922</v>
      </c>
      <c r="U519" s="26" t="s">
        <v>3922</v>
      </c>
    </row>
    <row r="520" spans="1:21" ht="30" hidden="1" x14ac:dyDescent="0.25">
      <c r="A520" s="26"/>
      <c r="B520" s="26" t="s">
        <v>109</v>
      </c>
      <c r="C520" s="26" t="s">
        <v>3922</v>
      </c>
      <c r="D520" s="26" t="s">
        <v>961</v>
      </c>
      <c r="E520" s="26" t="s">
        <v>1221</v>
      </c>
      <c r="F520" s="26" t="s">
        <v>3931</v>
      </c>
      <c r="G520" s="26" t="s">
        <v>1222</v>
      </c>
      <c r="H520" s="26"/>
      <c r="I520" s="26"/>
      <c r="J520" s="26"/>
      <c r="K520" s="26"/>
      <c r="L520" s="26"/>
      <c r="M520" s="26" t="s">
        <v>29</v>
      </c>
      <c r="N520" s="26"/>
      <c r="O520" s="26"/>
      <c r="P520" s="26"/>
      <c r="Q520" s="26" t="s">
        <v>1223</v>
      </c>
      <c r="R520" s="26">
        <v>45832</v>
      </c>
      <c r="S520" s="26" t="s">
        <v>1220</v>
      </c>
      <c r="T520" s="26" t="s">
        <v>3922</v>
      </c>
      <c r="U520" s="26" t="s">
        <v>3922</v>
      </c>
    </row>
    <row r="521" spans="1:21" hidden="1" x14ac:dyDescent="0.25">
      <c r="A521" s="26"/>
      <c r="B521" s="26" t="s">
        <v>109</v>
      </c>
      <c r="C521" s="26" t="s">
        <v>3922</v>
      </c>
      <c r="D521" s="26" t="s">
        <v>961</v>
      </c>
      <c r="E521" s="26" t="s">
        <v>1021</v>
      </c>
      <c r="F521" s="26" t="s">
        <v>3932</v>
      </c>
      <c r="G521" s="26" t="s">
        <v>1022</v>
      </c>
      <c r="H521" s="26"/>
      <c r="I521" s="26"/>
      <c r="J521" s="26"/>
      <c r="K521" s="26"/>
      <c r="L521" s="26"/>
      <c r="M521" s="28" t="s">
        <v>29</v>
      </c>
      <c r="N521" s="28"/>
      <c r="O521" s="28"/>
      <c r="P521" s="28"/>
      <c r="Q521" s="28" t="s">
        <v>1023</v>
      </c>
      <c r="R521" s="78">
        <v>45785</v>
      </c>
      <c r="S521" s="28" t="s">
        <v>35</v>
      </c>
      <c r="T521" s="26" t="s">
        <v>3922</v>
      </c>
      <c r="U521" s="26" t="s">
        <v>3922</v>
      </c>
    </row>
    <row r="522" spans="1:21" hidden="1" x14ac:dyDescent="0.25">
      <c r="A522" s="26"/>
      <c r="B522" s="26" t="s">
        <v>109</v>
      </c>
      <c r="C522" s="26" t="s">
        <v>3922</v>
      </c>
      <c r="D522" s="26" t="s">
        <v>961</v>
      </c>
      <c r="E522" s="26" t="s">
        <v>1168</v>
      </c>
      <c r="F522" s="26" t="s">
        <v>3932</v>
      </c>
      <c r="G522" s="26" t="s">
        <v>1169</v>
      </c>
      <c r="H522" s="26"/>
      <c r="I522" s="26"/>
      <c r="J522" s="26"/>
      <c r="K522" s="26"/>
      <c r="L522" s="26"/>
      <c r="M522" s="28" t="s">
        <v>29</v>
      </c>
      <c r="N522" s="28"/>
      <c r="O522" s="28"/>
      <c r="P522" s="28"/>
      <c r="Q522" s="28" t="s">
        <v>1023</v>
      </c>
      <c r="R522" s="78">
        <v>45785</v>
      </c>
      <c r="S522" s="28" t="s">
        <v>35</v>
      </c>
      <c r="T522" s="26" t="s">
        <v>3922</v>
      </c>
      <c r="U522" s="26" t="s">
        <v>3922</v>
      </c>
    </row>
    <row r="523" spans="1:21" ht="45" hidden="1" x14ac:dyDescent="0.25">
      <c r="A523" s="26"/>
      <c r="B523" s="26" t="s">
        <v>109</v>
      </c>
      <c r="C523" s="26" t="s">
        <v>3922</v>
      </c>
      <c r="D523" s="26" t="s">
        <v>961</v>
      </c>
      <c r="E523" s="26" t="s">
        <v>1010</v>
      </c>
      <c r="F523" s="26" t="s">
        <v>3930</v>
      </c>
      <c r="G523" s="26" t="s">
        <v>1011</v>
      </c>
      <c r="H523" s="26"/>
      <c r="I523" s="26"/>
      <c r="J523" s="26"/>
      <c r="K523" s="26"/>
      <c r="L523" s="26"/>
      <c r="M523" s="28" t="s">
        <v>29</v>
      </c>
      <c r="N523" s="28"/>
      <c r="O523" s="28"/>
      <c r="P523" s="28"/>
      <c r="Q523" s="28" t="s">
        <v>1012</v>
      </c>
      <c r="R523" s="78">
        <v>45782</v>
      </c>
      <c r="S523" s="28" t="s">
        <v>64</v>
      </c>
      <c r="T523" s="26" t="s">
        <v>3922</v>
      </c>
      <c r="U523" s="26" t="s">
        <v>3922</v>
      </c>
    </row>
    <row r="524" spans="1:21" hidden="1" x14ac:dyDescent="0.25">
      <c r="A524" s="26"/>
      <c r="B524" s="26" t="s">
        <v>109</v>
      </c>
      <c r="C524" s="26" t="s">
        <v>3922</v>
      </c>
      <c r="D524" s="26" t="s">
        <v>961</v>
      </c>
      <c r="E524" s="26" t="s">
        <v>1013</v>
      </c>
      <c r="F524" s="26" t="s">
        <v>3932</v>
      </c>
      <c r="G524" s="26" t="s">
        <v>1014</v>
      </c>
      <c r="H524" s="26"/>
      <c r="I524" s="26"/>
      <c r="J524" s="26"/>
      <c r="K524" s="26"/>
      <c r="L524" s="26"/>
      <c r="M524" s="28" t="s">
        <v>29</v>
      </c>
      <c r="N524" s="28"/>
      <c r="O524" s="28"/>
      <c r="P524" s="28"/>
      <c r="Q524" s="28" t="s">
        <v>1015</v>
      </c>
      <c r="R524" s="78">
        <v>45782</v>
      </c>
      <c r="S524" s="28" t="s">
        <v>35</v>
      </c>
      <c r="T524" s="26" t="s">
        <v>3922</v>
      </c>
      <c r="U524" s="26" t="s">
        <v>3922</v>
      </c>
    </row>
    <row r="525" spans="1:21" ht="30" hidden="1" x14ac:dyDescent="0.25">
      <c r="A525" s="26"/>
      <c r="B525" s="26" t="s">
        <v>109</v>
      </c>
      <c r="C525" s="26" t="s">
        <v>3922</v>
      </c>
      <c r="D525" s="26" t="s">
        <v>961</v>
      </c>
      <c r="E525" s="26" t="s">
        <v>1016</v>
      </c>
      <c r="F525" s="26" t="s">
        <v>3931</v>
      </c>
      <c r="G525" s="26" t="s">
        <v>1017</v>
      </c>
      <c r="H525" s="26"/>
      <c r="I525" s="26"/>
      <c r="J525" s="26"/>
      <c r="K525" s="26"/>
      <c r="L525" s="26"/>
      <c r="M525" s="28" t="s">
        <v>29</v>
      </c>
      <c r="N525" s="28"/>
      <c r="O525" s="28"/>
      <c r="P525" s="28"/>
      <c r="Q525" s="28" t="s">
        <v>1018</v>
      </c>
      <c r="R525" s="78">
        <v>45779</v>
      </c>
      <c r="S525" s="28" t="s">
        <v>35</v>
      </c>
      <c r="T525" s="26" t="s">
        <v>3922</v>
      </c>
      <c r="U525" s="26" t="s">
        <v>3922</v>
      </c>
    </row>
    <row r="526" spans="1:21" ht="30" hidden="1" x14ac:dyDescent="0.25">
      <c r="A526" s="26"/>
      <c r="B526" s="26" t="s">
        <v>109</v>
      </c>
      <c r="C526" s="26" t="s">
        <v>3922</v>
      </c>
      <c r="D526" s="26" t="s">
        <v>961</v>
      </c>
      <c r="E526" s="26" t="s">
        <v>1024</v>
      </c>
      <c r="F526" s="26" t="s">
        <v>3931</v>
      </c>
      <c r="G526" s="26" t="s">
        <v>1025</v>
      </c>
      <c r="H526" s="26"/>
      <c r="I526" s="26"/>
      <c r="J526" s="26"/>
      <c r="K526" s="26"/>
      <c r="L526" s="26"/>
      <c r="M526" s="26" t="s">
        <v>29</v>
      </c>
      <c r="N526" s="26"/>
      <c r="O526" s="26"/>
      <c r="P526" s="26"/>
      <c r="Q526" s="26" t="s">
        <v>1026</v>
      </c>
      <c r="R526" s="26">
        <v>45775</v>
      </c>
      <c r="S526" s="26" t="s">
        <v>72</v>
      </c>
      <c r="T526" s="26" t="s">
        <v>3922</v>
      </c>
      <c r="U526" s="26" t="s">
        <v>3922</v>
      </c>
    </row>
    <row r="527" spans="1:21" ht="30" hidden="1" x14ac:dyDescent="0.25">
      <c r="A527" s="26"/>
      <c r="B527" s="26" t="s">
        <v>109</v>
      </c>
      <c r="C527" s="26" t="s">
        <v>3922</v>
      </c>
      <c r="D527" s="26" t="s">
        <v>961</v>
      </c>
      <c r="E527" s="26" t="s">
        <v>1019</v>
      </c>
      <c r="F527" s="26" t="s">
        <v>3930</v>
      </c>
      <c r="G527" s="26" t="s">
        <v>1020</v>
      </c>
      <c r="H527" s="26"/>
      <c r="I527" s="26"/>
      <c r="J527" s="26"/>
      <c r="K527" s="26"/>
      <c r="L527" s="26"/>
      <c r="M527" s="28" t="s">
        <v>29</v>
      </c>
      <c r="N527" s="28"/>
      <c r="O527" s="28"/>
      <c r="P527" s="28"/>
      <c r="Q527" s="28"/>
      <c r="R527" s="78"/>
      <c r="S527" s="28"/>
      <c r="T527" s="26" t="s">
        <v>3922</v>
      </c>
      <c r="U527" s="26" t="s">
        <v>3922</v>
      </c>
    </row>
    <row r="528" spans="1:21" ht="30" hidden="1" x14ac:dyDescent="0.25">
      <c r="A528" s="26"/>
      <c r="B528" s="26" t="s">
        <v>109</v>
      </c>
      <c r="C528" s="26" t="s">
        <v>3922</v>
      </c>
      <c r="D528" s="26" t="s">
        <v>961</v>
      </c>
      <c r="E528" s="26" t="s">
        <v>1027</v>
      </c>
      <c r="F528" s="26" t="s">
        <v>3932</v>
      </c>
      <c r="G528" s="26" t="s">
        <v>1028</v>
      </c>
      <c r="H528" s="26"/>
      <c r="I528" s="26"/>
      <c r="J528" s="26"/>
      <c r="K528" s="26"/>
      <c r="L528" s="26"/>
      <c r="M528" s="28" t="s">
        <v>29</v>
      </c>
      <c r="N528" s="28"/>
      <c r="O528" s="28"/>
      <c r="P528" s="28"/>
      <c r="Q528" s="28"/>
      <c r="R528" s="78"/>
      <c r="S528" s="28"/>
      <c r="T528" s="26" t="s">
        <v>3922</v>
      </c>
      <c r="U528" s="26" t="s">
        <v>3922</v>
      </c>
    </row>
    <row r="529" spans="1:21" ht="45" hidden="1" x14ac:dyDescent="0.25">
      <c r="A529" s="26"/>
      <c r="B529" s="26" t="s">
        <v>109</v>
      </c>
      <c r="C529" s="26" t="s">
        <v>3922</v>
      </c>
      <c r="D529" s="26" t="s">
        <v>961</v>
      </c>
      <c r="E529" s="26" t="s">
        <v>1029</v>
      </c>
      <c r="F529" s="26" t="s">
        <v>3932</v>
      </c>
      <c r="G529" s="26" t="s">
        <v>1030</v>
      </c>
      <c r="H529" s="26"/>
      <c r="I529" s="26"/>
      <c r="J529" s="26"/>
      <c r="K529" s="26"/>
      <c r="L529" s="26"/>
      <c r="M529" s="28" t="s">
        <v>29</v>
      </c>
      <c r="N529" s="28"/>
      <c r="O529" s="28"/>
      <c r="P529" s="28"/>
      <c r="Q529" s="28"/>
      <c r="R529" s="78"/>
      <c r="S529" s="28"/>
      <c r="T529" s="26" t="s">
        <v>3922</v>
      </c>
      <c r="U529" s="26" t="s">
        <v>3922</v>
      </c>
    </row>
    <row r="530" spans="1:21" ht="30" hidden="1" x14ac:dyDescent="0.25">
      <c r="A530" s="26"/>
      <c r="B530" s="26" t="s">
        <v>109</v>
      </c>
      <c r="C530" s="26" t="s">
        <v>3922</v>
      </c>
      <c r="D530" s="26" t="s">
        <v>961</v>
      </c>
      <c r="E530" s="26" t="s">
        <v>1043</v>
      </c>
      <c r="F530" s="26" t="s">
        <v>3930</v>
      </c>
      <c r="G530" s="26" t="s">
        <v>1044</v>
      </c>
      <c r="H530" s="26"/>
      <c r="I530" s="26"/>
      <c r="J530" s="26"/>
      <c r="K530" s="26"/>
      <c r="L530" s="26"/>
      <c r="M530" s="28" t="s">
        <v>29</v>
      </c>
      <c r="N530" s="28"/>
      <c r="O530" s="28"/>
      <c r="P530" s="28"/>
      <c r="Q530" s="28" t="s">
        <v>1045</v>
      </c>
      <c r="R530" s="78">
        <v>45762</v>
      </c>
      <c r="S530" s="28" t="s">
        <v>1046</v>
      </c>
      <c r="T530" s="26" t="s">
        <v>3922</v>
      </c>
      <c r="U530" s="26" t="s">
        <v>3922</v>
      </c>
    </row>
    <row r="531" spans="1:21" ht="30" hidden="1" x14ac:dyDescent="0.25">
      <c r="A531" s="26"/>
      <c r="B531" s="26" t="s">
        <v>109</v>
      </c>
      <c r="C531" s="26" t="s">
        <v>3922</v>
      </c>
      <c r="D531" s="26" t="s">
        <v>961</v>
      </c>
      <c r="E531" s="26" t="s">
        <v>1037</v>
      </c>
      <c r="F531" s="26" t="s">
        <v>3932</v>
      </c>
      <c r="G531" s="26" t="s">
        <v>1038</v>
      </c>
      <c r="H531" s="26"/>
      <c r="I531" s="26"/>
      <c r="J531" s="26"/>
      <c r="K531" s="26"/>
      <c r="L531" s="26"/>
      <c r="M531" s="28" t="s">
        <v>29</v>
      </c>
      <c r="N531" s="28"/>
      <c r="O531" s="28"/>
      <c r="P531" s="28"/>
      <c r="Q531" s="28"/>
      <c r="R531" s="78">
        <v>45763</v>
      </c>
      <c r="S531" s="28" t="s">
        <v>68</v>
      </c>
      <c r="T531" s="26" t="s">
        <v>3922</v>
      </c>
      <c r="U531" s="26" t="s">
        <v>3922</v>
      </c>
    </row>
    <row r="532" spans="1:21" hidden="1" x14ac:dyDescent="0.25">
      <c r="A532" s="26"/>
      <c r="B532" s="26" t="s">
        <v>109</v>
      </c>
      <c r="C532" s="26" t="s">
        <v>3922</v>
      </c>
      <c r="D532" s="26" t="s">
        <v>961</v>
      </c>
      <c r="E532" s="26" t="s">
        <v>1039</v>
      </c>
      <c r="F532" s="26" t="s">
        <v>3932</v>
      </c>
      <c r="G532" s="26" t="s">
        <v>1040</v>
      </c>
      <c r="H532" s="26"/>
      <c r="I532" s="26"/>
      <c r="J532" s="26"/>
      <c r="K532" s="26"/>
      <c r="L532" s="26"/>
      <c r="M532" s="28" t="s">
        <v>29</v>
      </c>
      <c r="N532" s="28"/>
      <c r="O532" s="28"/>
      <c r="P532" s="28"/>
      <c r="Q532" s="28"/>
      <c r="R532" s="78">
        <v>45763</v>
      </c>
      <c r="S532" s="28" t="s">
        <v>68</v>
      </c>
      <c r="T532" s="26" t="s">
        <v>3922</v>
      </c>
      <c r="U532" s="26" t="s">
        <v>3922</v>
      </c>
    </row>
    <row r="533" spans="1:21" hidden="1" x14ac:dyDescent="0.25">
      <c r="A533" s="26"/>
      <c r="B533" s="26" t="s">
        <v>109</v>
      </c>
      <c r="C533" s="26" t="s">
        <v>3922</v>
      </c>
      <c r="D533" s="26" t="s">
        <v>961</v>
      </c>
      <c r="E533" s="26" t="s">
        <v>1047</v>
      </c>
      <c r="F533" s="26" t="s">
        <v>1048</v>
      </c>
      <c r="G533" s="26" t="s">
        <v>1049</v>
      </c>
      <c r="H533" s="26"/>
      <c r="I533" s="26"/>
      <c r="J533" s="26"/>
      <c r="K533" s="26"/>
      <c r="L533" s="26"/>
      <c r="M533" s="28" t="s">
        <v>29</v>
      </c>
      <c r="N533" s="28"/>
      <c r="O533" s="28"/>
      <c r="P533" s="28"/>
      <c r="Q533" s="28"/>
      <c r="R533" s="78"/>
      <c r="S533" s="28"/>
      <c r="T533" s="26" t="s">
        <v>3922</v>
      </c>
      <c r="U533" s="26" t="s">
        <v>3922</v>
      </c>
    </row>
    <row r="534" spans="1:21" ht="60" hidden="1" x14ac:dyDescent="0.25">
      <c r="A534" s="26"/>
      <c r="B534" s="26" t="s">
        <v>109</v>
      </c>
      <c r="C534" s="26" t="s">
        <v>3922</v>
      </c>
      <c r="D534" s="26" t="s">
        <v>961</v>
      </c>
      <c r="E534" s="26" t="s">
        <v>1052</v>
      </c>
      <c r="F534" s="26" t="s">
        <v>3931</v>
      </c>
      <c r="G534" s="26" t="s">
        <v>1053</v>
      </c>
      <c r="H534" s="26"/>
      <c r="I534" s="26"/>
      <c r="J534" s="26"/>
      <c r="K534" s="26"/>
      <c r="L534" s="26"/>
      <c r="M534" s="28" t="s">
        <v>29</v>
      </c>
      <c r="N534" s="28"/>
      <c r="O534" s="28"/>
      <c r="P534" s="28"/>
      <c r="Q534" s="28" t="s">
        <v>1054</v>
      </c>
      <c r="R534" s="78">
        <v>45747</v>
      </c>
      <c r="S534" s="28" t="s">
        <v>369</v>
      </c>
      <c r="T534" s="26" t="s">
        <v>3922</v>
      </c>
      <c r="U534" s="26" t="s">
        <v>3922</v>
      </c>
    </row>
    <row r="535" spans="1:21" hidden="1" x14ac:dyDescent="0.25">
      <c r="A535" s="26"/>
      <c r="B535" s="26" t="s">
        <v>109</v>
      </c>
      <c r="C535" s="26" t="s">
        <v>3922</v>
      </c>
      <c r="D535" s="26" t="s">
        <v>961</v>
      </c>
      <c r="E535" s="26" t="s">
        <v>1055</v>
      </c>
      <c r="F535" s="26" t="s">
        <v>3930</v>
      </c>
      <c r="G535" s="26" t="s">
        <v>1056</v>
      </c>
      <c r="H535" s="26"/>
      <c r="I535" s="26"/>
      <c r="J535" s="26"/>
      <c r="K535" s="26"/>
      <c r="L535" s="26"/>
      <c r="M535" s="28" t="s">
        <v>29</v>
      </c>
      <c r="N535" s="28"/>
      <c r="O535" s="28"/>
      <c r="P535" s="28"/>
      <c r="Q535" s="28"/>
      <c r="R535" s="78"/>
      <c r="S535" s="28"/>
      <c r="T535" s="26" t="s">
        <v>3922</v>
      </c>
      <c r="U535" s="26" t="s">
        <v>3922</v>
      </c>
    </row>
    <row r="536" spans="1:21" ht="30" hidden="1" x14ac:dyDescent="0.25">
      <c r="A536" s="26"/>
      <c r="B536" s="26" t="s">
        <v>109</v>
      </c>
      <c r="C536" s="26" t="s">
        <v>3922</v>
      </c>
      <c r="D536" s="26" t="s">
        <v>961</v>
      </c>
      <c r="E536" s="26" t="s">
        <v>1050</v>
      </c>
      <c r="F536" s="26" t="s">
        <v>3930</v>
      </c>
      <c r="G536" s="26" t="s">
        <v>1051</v>
      </c>
      <c r="H536" s="26"/>
      <c r="I536" s="26"/>
      <c r="J536" s="26"/>
      <c r="K536" s="26"/>
      <c r="L536" s="26"/>
      <c r="M536" s="28" t="s">
        <v>29</v>
      </c>
      <c r="N536" s="28"/>
      <c r="O536" s="28"/>
      <c r="P536" s="28"/>
      <c r="Q536" s="28"/>
      <c r="R536" s="78"/>
      <c r="S536" s="28"/>
      <c r="T536" s="26" t="s">
        <v>3922</v>
      </c>
      <c r="U536" s="26" t="s">
        <v>3922</v>
      </c>
    </row>
    <row r="537" spans="1:21" hidden="1" x14ac:dyDescent="0.25">
      <c r="A537" s="26"/>
      <c r="B537" s="26" t="s">
        <v>109</v>
      </c>
      <c r="C537" s="26" t="s">
        <v>3922</v>
      </c>
      <c r="D537" s="26" t="s">
        <v>961</v>
      </c>
      <c r="E537" s="26" t="s">
        <v>1067</v>
      </c>
      <c r="F537" s="26" t="s">
        <v>3931</v>
      </c>
      <c r="G537" s="26" t="s">
        <v>1068</v>
      </c>
      <c r="H537" s="26"/>
      <c r="I537" s="26"/>
      <c r="J537" s="26"/>
      <c r="K537" s="26"/>
      <c r="L537" s="26"/>
      <c r="M537" s="28" t="s">
        <v>29</v>
      </c>
      <c r="N537" s="28"/>
      <c r="O537" s="28"/>
      <c r="P537" s="28"/>
      <c r="Q537" s="28"/>
      <c r="R537" s="78"/>
      <c r="S537" s="28"/>
      <c r="T537" s="26" t="s">
        <v>3922</v>
      </c>
      <c r="U537" s="26" t="s">
        <v>3922</v>
      </c>
    </row>
    <row r="538" spans="1:21" ht="45" hidden="1" x14ac:dyDescent="0.25">
      <c r="A538" s="26"/>
      <c r="B538" s="26" t="s">
        <v>109</v>
      </c>
      <c r="C538" s="26" t="s">
        <v>3922</v>
      </c>
      <c r="D538" s="26" t="s">
        <v>961</v>
      </c>
      <c r="E538" s="26" t="s">
        <v>1057</v>
      </c>
      <c r="F538" s="26" t="s">
        <v>3930</v>
      </c>
      <c r="G538" s="26" t="s">
        <v>1058</v>
      </c>
      <c r="H538" s="26"/>
      <c r="I538" s="26"/>
      <c r="J538" s="26"/>
      <c r="K538" s="26"/>
      <c r="L538" s="26"/>
      <c r="M538" s="28" t="s">
        <v>29</v>
      </c>
      <c r="N538" s="28"/>
      <c r="O538" s="28"/>
      <c r="P538" s="28"/>
      <c r="Q538" s="28" t="s">
        <v>1059</v>
      </c>
      <c r="R538" s="78"/>
      <c r="S538" s="28"/>
      <c r="T538" s="26" t="s">
        <v>3922</v>
      </c>
      <c r="U538" s="26" t="s">
        <v>3922</v>
      </c>
    </row>
    <row r="539" spans="1:21" ht="30" hidden="1" x14ac:dyDescent="0.25">
      <c r="A539" s="26"/>
      <c r="B539" s="26" t="s">
        <v>109</v>
      </c>
      <c r="C539" s="26" t="s">
        <v>3922</v>
      </c>
      <c r="D539" s="26" t="s">
        <v>961</v>
      </c>
      <c r="E539" s="26" t="s">
        <v>1062</v>
      </c>
      <c r="F539" s="26" t="s">
        <v>3932</v>
      </c>
      <c r="G539" s="26" t="s">
        <v>1063</v>
      </c>
      <c r="H539" s="26"/>
      <c r="I539" s="26"/>
      <c r="J539" s="26"/>
      <c r="K539" s="26"/>
      <c r="L539" s="26"/>
      <c r="M539" s="28" t="s">
        <v>29</v>
      </c>
      <c r="N539" s="28"/>
      <c r="O539" s="28"/>
      <c r="P539" s="28"/>
      <c r="Q539" s="28" t="s">
        <v>29</v>
      </c>
      <c r="R539" s="78"/>
      <c r="S539" s="28"/>
      <c r="T539" s="26" t="s">
        <v>3922</v>
      </c>
      <c r="U539" s="26" t="s">
        <v>3922</v>
      </c>
    </row>
    <row r="540" spans="1:21" ht="30" hidden="1" x14ac:dyDescent="0.25">
      <c r="A540" s="26"/>
      <c r="B540" s="26" t="s">
        <v>109</v>
      </c>
      <c r="C540" s="26" t="s">
        <v>3922</v>
      </c>
      <c r="D540" s="26" t="s">
        <v>961</v>
      </c>
      <c r="E540" s="26" t="s">
        <v>1069</v>
      </c>
      <c r="F540" s="26" t="s">
        <v>3932</v>
      </c>
      <c r="G540" s="26" t="s">
        <v>1070</v>
      </c>
      <c r="H540" s="26"/>
      <c r="I540" s="26"/>
      <c r="J540" s="26"/>
      <c r="K540" s="26"/>
      <c r="L540" s="26"/>
      <c r="M540" s="28" t="s">
        <v>29</v>
      </c>
      <c r="N540" s="28"/>
      <c r="O540" s="28"/>
      <c r="P540" s="28"/>
      <c r="Q540" s="28"/>
      <c r="R540" s="78"/>
      <c r="S540" s="28"/>
      <c r="T540" s="26" t="s">
        <v>3922</v>
      </c>
      <c r="U540" s="26" t="s">
        <v>3922</v>
      </c>
    </row>
    <row r="541" spans="1:21" ht="30" hidden="1" x14ac:dyDescent="0.25">
      <c r="A541" s="26"/>
      <c r="B541" s="26" t="s">
        <v>109</v>
      </c>
      <c r="C541" s="26" t="s">
        <v>3922</v>
      </c>
      <c r="D541" s="26" t="s">
        <v>961</v>
      </c>
      <c r="E541" s="26" t="s">
        <v>1071</v>
      </c>
      <c r="F541" s="26" t="s">
        <v>3930</v>
      </c>
      <c r="G541" s="26" t="s">
        <v>1072</v>
      </c>
      <c r="H541" s="26"/>
      <c r="I541" s="26"/>
      <c r="J541" s="26"/>
      <c r="K541" s="26"/>
      <c r="L541" s="26"/>
      <c r="M541" s="28" t="s">
        <v>29</v>
      </c>
      <c r="N541" s="28" t="s">
        <v>109</v>
      </c>
      <c r="O541" s="28"/>
      <c r="P541" s="28"/>
      <c r="Q541" s="28" t="s">
        <v>1073</v>
      </c>
      <c r="R541" s="78">
        <v>45728</v>
      </c>
      <c r="S541" s="28" t="s">
        <v>64</v>
      </c>
      <c r="T541" s="26" t="s">
        <v>3922</v>
      </c>
      <c r="U541" s="26" t="s">
        <v>3922</v>
      </c>
    </row>
    <row r="542" spans="1:21" ht="30" hidden="1" x14ac:dyDescent="0.25">
      <c r="A542" s="26"/>
      <c r="B542" s="26" t="s">
        <v>109</v>
      </c>
      <c r="C542" s="26" t="s">
        <v>3922</v>
      </c>
      <c r="D542" s="26" t="s">
        <v>961</v>
      </c>
      <c r="E542" s="26" t="s">
        <v>1074</v>
      </c>
      <c r="F542" s="26" t="s">
        <v>3930</v>
      </c>
      <c r="G542" s="26" t="s">
        <v>1075</v>
      </c>
      <c r="H542" s="26"/>
      <c r="I542" s="26"/>
      <c r="J542" s="26"/>
      <c r="K542" s="26"/>
      <c r="L542" s="26"/>
      <c r="M542" s="28" t="s">
        <v>29</v>
      </c>
      <c r="N542" s="28" t="s">
        <v>109</v>
      </c>
      <c r="O542" s="28"/>
      <c r="P542" s="28"/>
      <c r="Q542" s="28" t="s">
        <v>1073</v>
      </c>
      <c r="R542" s="78">
        <v>45728</v>
      </c>
      <c r="S542" s="28" t="s">
        <v>64</v>
      </c>
      <c r="T542" s="26" t="s">
        <v>3922</v>
      </c>
      <c r="U542" s="26" t="s">
        <v>3922</v>
      </c>
    </row>
    <row r="543" spans="1:21" hidden="1" x14ac:dyDescent="0.25">
      <c r="A543" s="26"/>
      <c r="B543" s="26" t="s">
        <v>109</v>
      </c>
      <c r="C543" s="26" t="s">
        <v>3922</v>
      </c>
      <c r="D543" s="26" t="s">
        <v>961</v>
      </c>
      <c r="E543" s="26" t="s">
        <v>1041</v>
      </c>
      <c r="F543" s="26" t="s">
        <v>3931</v>
      </c>
      <c r="G543" s="26" t="s">
        <v>1042</v>
      </c>
      <c r="H543" s="26"/>
      <c r="I543" s="26"/>
      <c r="J543" s="26"/>
      <c r="K543" s="26"/>
      <c r="L543" s="26"/>
      <c r="M543" s="28" t="s">
        <v>29</v>
      </c>
      <c r="N543" s="28"/>
      <c r="O543" s="28"/>
      <c r="P543" s="28"/>
      <c r="Q543" s="28"/>
      <c r="R543" s="78"/>
      <c r="S543" s="28" t="s">
        <v>85</v>
      </c>
      <c r="T543" s="26" t="s">
        <v>3922</v>
      </c>
      <c r="U543" s="26" t="s">
        <v>3922</v>
      </c>
    </row>
    <row r="544" spans="1:21" hidden="1" x14ac:dyDescent="0.25">
      <c r="A544" s="26"/>
      <c r="B544" s="26" t="s">
        <v>109</v>
      </c>
      <c r="C544" s="26" t="s">
        <v>3922</v>
      </c>
      <c r="D544" s="26" t="s">
        <v>961</v>
      </c>
      <c r="E544" s="26" t="s">
        <v>1064</v>
      </c>
      <c r="F544" s="26" t="s">
        <v>3932</v>
      </c>
      <c r="G544" s="26" t="s">
        <v>1065</v>
      </c>
      <c r="H544" s="26"/>
      <c r="I544" s="26"/>
      <c r="J544" s="26"/>
      <c r="K544" s="26"/>
      <c r="L544" s="26"/>
      <c r="M544" s="28" t="s">
        <v>29</v>
      </c>
      <c r="N544" s="28"/>
      <c r="O544" s="28"/>
      <c r="P544" s="28"/>
      <c r="Q544" s="28" t="s">
        <v>1066</v>
      </c>
      <c r="R544" s="78"/>
      <c r="S544" s="28"/>
      <c r="T544" s="26" t="s">
        <v>3922</v>
      </c>
      <c r="U544" s="26" t="s">
        <v>3922</v>
      </c>
    </row>
    <row r="545" spans="1:21" ht="30" hidden="1" x14ac:dyDescent="0.25">
      <c r="A545" s="26"/>
      <c r="B545" s="26" t="s">
        <v>109</v>
      </c>
      <c r="C545" s="26" t="s">
        <v>3922</v>
      </c>
      <c r="D545" s="26" t="s">
        <v>961</v>
      </c>
      <c r="E545" s="26" t="s">
        <v>1076</v>
      </c>
      <c r="F545" s="26" t="s">
        <v>3931</v>
      </c>
      <c r="G545" s="26" t="s">
        <v>1077</v>
      </c>
      <c r="H545" s="26"/>
      <c r="I545" s="26"/>
      <c r="J545" s="26"/>
      <c r="K545" s="26"/>
      <c r="L545" s="26"/>
      <c r="M545" s="28" t="s">
        <v>29</v>
      </c>
      <c r="N545" s="28"/>
      <c r="O545" s="28"/>
      <c r="P545" s="28"/>
      <c r="Q545" s="28" t="s">
        <v>1078</v>
      </c>
      <c r="R545" s="78">
        <v>45722</v>
      </c>
      <c r="S545" s="28" t="s">
        <v>154</v>
      </c>
      <c r="T545" s="26" t="s">
        <v>3922</v>
      </c>
      <c r="U545" s="26" t="s">
        <v>3922</v>
      </c>
    </row>
    <row r="546" spans="1:21" ht="30" hidden="1" x14ac:dyDescent="0.25">
      <c r="A546" s="26"/>
      <c r="B546" s="26" t="s">
        <v>109</v>
      </c>
      <c r="C546" s="26" t="s">
        <v>3922</v>
      </c>
      <c r="D546" s="26" t="s">
        <v>961</v>
      </c>
      <c r="E546" s="26" t="s">
        <v>1079</v>
      </c>
      <c r="F546" s="26" t="s">
        <v>3931</v>
      </c>
      <c r="G546" s="26" t="s">
        <v>1080</v>
      </c>
      <c r="H546" s="26"/>
      <c r="I546" s="26"/>
      <c r="J546" s="26"/>
      <c r="K546" s="26"/>
      <c r="L546" s="26"/>
      <c r="M546" s="28" t="s">
        <v>29</v>
      </c>
      <c r="N546" s="28"/>
      <c r="O546" s="28"/>
      <c r="P546" s="28"/>
      <c r="Q546" s="28" t="s">
        <v>162</v>
      </c>
      <c r="R546" s="78">
        <v>45720</v>
      </c>
      <c r="S546" s="28" t="s">
        <v>1081</v>
      </c>
      <c r="T546" s="26" t="s">
        <v>3922</v>
      </c>
      <c r="U546" s="26" t="s">
        <v>3922</v>
      </c>
    </row>
    <row r="547" spans="1:21" ht="30" hidden="1" x14ac:dyDescent="0.25">
      <c r="A547" s="26"/>
      <c r="B547" s="26" t="s">
        <v>109</v>
      </c>
      <c r="C547" s="26" t="s">
        <v>3922</v>
      </c>
      <c r="D547" s="26" t="s">
        <v>961</v>
      </c>
      <c r="E547" s="26" t="s">
        <v>1087</v>
      </c>
      <c r="F547" s="26" t="s">
        <v>3931</v>
      </c>
      <c r="G547" s="26" t="s">
        <v>1088</v>
      </c>
      <c r="H547" s="26"/>
      <c r="I547" s="26"/>
      <c r="J547" s="26"/>
      <c r="K547" s="26"/>
      <c r="L547" s="26"/>
      <c r="M547" s="28" t="s">
        <v>29</v>
      </c>
      <c r="N547" s="28"/>
      <c r="O547" s="28"/>
      <c r="P547" s="28"/>
      <c r="Q547" s="28" t="s">
        <v>1089</v>
      </c>
      <c r="R547" s="78">
        <v>45713</v>
      </c>
      <c r="S547" s="28" t="s">
        <v>64</v>
      </c>
      <c r="T547" s="26" t="s">
        <v>3922</v>
      </c>
      <c r="U547" s="26" t="s">
        <v>3922</v>
      </c>
    </row>
    <row r="548" spans="1:21" ht="30" hidden="1" x14ac:dyDescent="0.25">
      <c r="A548" s="26"/>
      <c r="B548" s="26" t="s">
        <v>109</v>
      </c>
      <c r="C548" s="26" t="s">
        <v>3922</v>
      </c>
      <c r="D548" s="26" t="s">
        <v>961</v>
      </c>
      <c r="E548" s="26" t="s">
        <v>1090</v>
      </c>
      <c r="F548" s="26" t="s">
        <v>3931</v>
      </c>
      <c r="G548" s="26" t="s">
        <v>1091</v>
      </c>
      <c r="H548" s="26"/>
      <c r="I548" s="26"/>
      <c r="J548" s="26"/>
      <c r="K548" s="26"/>
      <c r="L548" s="26"/>
      <c r="M548" s="28" t="s">
        <v>29</v>
      </c>
      <c r="N548" s="28"/>
      <c r="O548" s="28"/>
      <c r="P548" s="28"/>
      <c r="Q548" s="28" t="s">
        <v>1092</v>
      </c>
      <c r="R548" s="78">
        <v>45713</v>
      </c>
      <c r="S548" s="28" t="s">
        <v>64</v>
      </c>
      <c r="T548" s="26" t="s">
        <v>3922</v>
      </c>
      <c r="U548" s="26" t="s">
        <v>3922</v>
      </c>
    </row>
    <row r="549" spans="1:21" ht="45" hidden="1" x14ac:dyDescent="0.25">
      <c r="A549" s="26"/>
      <c r="B549" s="26" t="s">
        <v>109</v>
      </c>
      <c r="C549" s="26" t="s">
        <v>3922</v>
      </c>
      <c r="D549" s="26" t="s">
        <v>961</v>
      </c>
      <c r="E549" s="26" t="s">
        <v>1082</v>
      </c>
      <c r="F549" s="26" t="s">
        <v>3931</v>
      </c>
      <c r="G549" s="26" t="s">
        <v>1083</v>
      </c>
      <c r="H549" s="26"/>
      <c r="I549" s="26"/>
      <c r="J549" s="26"/>
      <c r="K549" s="26"/>
      <c r="L549" s="26"/>
      <c r="M549" s="28" t="s">
        <v>29</v>
      </c>
      <c r="N549" s="28"/>
      <c r="O549" s="28"/>
      <c r="P549" s="28"/>
      <c r="Q549" s="28" t="s">
        <v>1084</v>
      </c>
      <c r="R549" s="78">
        <v>45714</v>
      </c>
      <c r="S549" s="28" t="s">
        <v>85</v>
      </c>
      <c r="T549" s="26" t="s">
        <v>3922</v>
      </c>
      <c r="U549" s="26" t="s">
        <v>3922</v>
      </c>
    </row>
    <row r="550" spans="1:21" ht="45" hidden="1" x14ac:dyDescent="0.25">
      <c r="A550" s="26"/>
      <c r="B550" s="26" t="s">
        <v>109</v>
      </c>
      <c r="C550" s="26" t="s">
        <v>3922</v>
      </c>
      <c r="D550" s="26" t="s">
        <v>961</v>
      </c>
      <c r="E550" s="26" t="s">
        <v>1085</v>
      </c>
      <c r="F550" s="26" t="s">
        <v>3931</v>
      </c>
      <c r="G550" s="26" t="s">
        <v>1080</v>
      </c>
      <c r="H550" s="26"/>
      <c r="I550" s="26"/>
      <c r="J550" s="26"/>
      <c r="K550" s="26"/>
      <c r="L550" s="26"/>
      <c r="M550" s="28" t="s">
        <v>29</v>
      </c>
      <c r="N550" s="28"/>
      <c r="O550" s="28"/>
      <c r="P550" s="28"/>
      <c r="Q550" s="28" t="s">
        <v>1086</v>
      </c>
      <c r="R550" s="78">
        <v>45714</v>
      </c>
      <c r="S550" s="28" t="s">
        <v>1081</v>
      </c>
      <c r="T550" s="26" t="s">
        <v>3922</v>
      </c>
      <c r="U550" s="26" t="s">
        <v>3922</v>
      </c>
    </row>
    <row r="551" spans="1:21" ht="45" hidden="1" x14ac:dyDescent="0.25">
      <c r="A551" s="26"/>
      <c r="B551" s="26" t="s">
        <v>109</v>
      </c>
      <c r="C551" s="26" t="s">
        <v>3922</v>
      </c>
      <c r="D551" s="26" t="s">
        <v>961</v>
      </c>
      <c r="E551" s="26" t="s">
        <v>1093</v>
      </c>
      <c r="F551" s="26" t="s">
        <v>3932</v>
      </c>
      <c r="G551" s="26" t="s">
        <v>1094</v>
      </c>
      <c r="H551" s="26"/>
      <c r="I551" s="26"/>
      <c r="J551" s="26"/>
      <c r="K551" s="26"/>
      <c r="L551" s="26"/>
      <c r="M551" s="26" t="s">
        <v>29</v>
      </c>
      <c r="N551" s="26"/>
      <c r="O551" s="26"/>
      <c r="P551" s="26"/>
      <c r="Q551" s="26" t="s">
        <v>1095</v>
      </c>
      <c r="R551" s="26">
        <v>45712</v>
      </c>
      <c r="S551" s="26" t="s">
        <v>76</v>
      </c>
      <c r="T551" s="26" t="s">
        <v>3922</v>
      </c>
      <c r="U551" s="26" t="s">
        <v>3922</v>
      </c>
    </row>
    <row r="552" spans="1:21" ht="30" hidden="1" x14ac:dyDescent="0.25">
      <c r="A552" s="26"/>
      <c r="B552" s="26" t="s">
        <v>109</v>
      </c>
      <c r="C552" s="26" t="s">
        <v>3922</v>
      </c>
      <c r="D552" s="26" t="s">
        <v>961</v>
      </c>
      <c r="E552" s="26" t="s">
        <v>1031</v>
      </c>
      <c r="F552" s="26" t="s">
        <v>3930</v>
      </c>
      <c r="G552" s="26" t="s">
        <v>1032</v>
      </c>
      <c r="H552" s="26"/>
      <c r="I552" s="26"/>
      <c r="J552" s="26"/>
      <c r="K552" s="26"/>
      <c r="L552" s="26"/>
      <c r="M552" s="28" t="s">
        <v>29</v>
      </c>
      <c r="N552" s="28"/>
      <c r="O552" s="28"/>
      <c r="P552" s="28"/>
      <c r="Q552" s="28" t="s">
        <v>1033</v>
      </c>
      <c r="R552" s="78">
        <v>45707</v>
      </c>
      <c r="S552" s="28" t="s">
        <v>64</v>
      </c>
      <c r="T552" s="26" t="s">
        <v>3922</v>
      </c>
      <c r="U552" s="26" t="s">
        <v>3922</v>
      </c>
    </row>
    <row r="553" spans="1:21" ht="45" hidden="1" x14ac:dyDescent="0.25">
      <c r="A553" s="26"/>
      <c r="B553" s="26" t="s">
        <v>109</v>
      </c>
      <c r="C553" s="26" t="s">
        <v>3922</v>
      </c>
      <c r="D553" s="26" t="s">
        <v>961</v>
      </c>
      <c r="E553" s="26" t="s">
        <v>1096</v>
      </c>
      <c r="F553" s="26" t="s">
        <v>3930</v>
      </c>
      <c r="G553" s="26" t="s">
        <v>1097</v>
      </c>
      <c r="H553" s="26"/>
      <c r="I553" s="26"/>
      <c r="J553" s="26"/>
      <c r="K553" s="26"/>
      <c r="L553" s="26"/>
      <c r="M553" s="28" t="s">
        <v>29</v>
      </c>
      <c r="N553" s="28"/>
      <c r="O553" s="28"/>
      <c r="P553" s="28"/>
      <c r="Q553" s="28" t="s">
        <v>1098</v>
      </c>
      <c r="R553" s="78">
        <v>45705</v>
      </c>
      <c r="S553" s="28" t="s">
        <v>44</v>
      </c>
      <c r="T553" s="26" t="s">
        <v>3922</v>
      </c>
      <c r="U553" s="26" t="s">
        <v>3922</v>
      </c>
    </row>
    <row r="554" spans="1:21" ht="30" hidden="1" x14ac:dyDescent="0.25">
      <c r="A554" s="26"/>
      <c r="B554" s="26" t="s">
        <v>109</v>
      </c>
      <c r="C554" s="26" t="s">
        <v>3922</v>
      </c>
      <c r="D554" s="26" t="s">
        <v>961</v>
      </c>
      <c r="E554" s="26" t="s">
        <v>1034</v>
      </c>
      <c r="F554" s="26" t="s">
        <v>3932</v>
      </c>
      <c r="G554" s="26" t="s">
        <v>1035</v>
      </c>
      <c r="H554" s="26"/>
      <c r="I554" s="26"/>
      <c r="J554" s="26"/>
      <c r="K554" s="26"/>
      <c r="L554" s="26"/>
      <c r="M554" s="28" t="s">
        <v>29</v>
      </c>
      <c r="N554" s="28"/>
      <c r="O554" s="28" t="s">
        <v>109</v>
      </c>
      <c r="P554" s="28" t="s">
        <v>109</v>
      </c>
      <c r="Q554" s="28" t="s">
        <v>1036</v>
      </c>
      <c r="R554" s="78">
        <v>45700</v>
      </c>
      <c r="S554" s="28" t="s">
        <v>64</v>
      </c>
      <c r="T554" s="26" t="s">
        <v>3922</v>
      </c>
      <c r="U554" s="26" t="s">
        <v>3922</v>
      </c>
    </row>
    <row r="555" spans="1:21" ht="45" hidden="1" x14ac:dyDescent="0.25">
      <c r="A555" s="26"/>
      <c r="B555" s="26" t="s">
        <v>109</v>
      </c>
      <c r="C555" s="26" t="s">
        <v>3922</v>
      </c>
      <c r="D555" s="26" t="s">
        <v>961</v>
      </c>
      <c r="E555" s="26" t="s">
        <v>1099</v>
      </c>
      <c r="F555" s="26" t="s">
        <v>3932</v>
      </c>
      <c r="G555" s="26" t="s">
        <v>1100</v>
      </c>
      <c r="H555" s="26"/>
      <c r="I555" s="26"/>
      <c r="J555" s="26"/>
      <c r="K555" s="26"/>
      <c r="L555" s="26"/>
      <c r="M555" s="28" t="s">
        <v>29</v>
      </c>
      <c r="N555" s="28"/>
      <c r="O555" s="28"/>
      <c r="P555" s="28"/>
      <c r="Q555" s="28" t="s">
        <v>1101</v>
      </c>
      <c r="R555" s="78">
        <v>45701</v>
      </c>
      <c r="S555" s="28" t="s">
        <v>98</v>
      </c>
      <c r="T555" s="26" t="s">
        <v>3922</v>
      </c>
      <c r="U555" s="26" t="s">
        <v>3922</v>
      </c>
    </row>
    <row r="556" spans="1:21" hidden="1" x14ac:dyDescent="0.25">
      <c r="A556" s="26"/>
      <c r="B556" s="26" t="s">
        <v>109</v>
      </c>
      <c r="C556" s="26" t="s">
        <v>3922</v>
      </c>
      <c r="D556" s="26" t="s">
        <v>961</v>
      </c>
      <c r="E556" s="26" t="s">
        <v>1105</v>
      </c>
      <c r="F556" s="26" t="s">
        <v>3931</v>
      </c>
      <c r="G556" s="26" t="s">
        <v>1106</v>
      </c>
      <c r="H556" s="26"/>
      <c r="I556" s="26"/>
      <c r="J556" s="26"/>
      <c r="K556" s="26"/>
      <c r="L556" s="26"/>
      <c r="M556" s="28" t="s">
        <v>29</v>
      </c>
      <c r="N556" s="28"/>
      <c r="O556" s="28"/>
      <c r="P556" s="28"/>
      <c r="Q556" s="28"/>
      <c r="R556" s="78"/>
      <c r="S556" s="28"/>
      <c r="T556" s="26" t="s">
        <v>3922</v>
      </c>
      <c r="U556" s="26" t="s">
        <v>3922</v>
      </c>
    </row>
    <row r="557" spans="1:21" ht="30" hidden="1" x14ac:dyDescent="0.25">
      <c r="A557" s="26"/>
      <c r="B557" s="26" t="s">
        <v>109</v>
      </c>
      <c r="C557" s="26" t="s">
        <v>3922</v>
      </c>
      <c r="D557" s="26" t="s">
        <v>961</v>
      </c>
      <c r="E557" s="26" t="s">
        <v>1102</v>
      </c>
      <c r="F557" s="26" t="s">
        <v>3930</v>
      </c>
      <c r="G557" s="26" t="s">
        <v>1103</v>
      </c>
      <c r="H557" s="26"/>
      <c r="I557" s="26"/>
      <c r="J557" s="26"/>
      <c r="K557" s="26"/>
      <c r="L557" s="26"/>
      <c r="M557" s="28" t="s">
        <v>29</v>
      </c>
      <c r="N557" s="28"/>
      <c r="O557" s="28"/>
      <c r="P557" s="28"/>
      <c r="Q557" s="28" t="s">
        <v>1104</v>
      </c>
      <c r="R557" s="78">
        <v>45687</v>
      </c>
      <c r="S557" s="28" t="s">
        <v>184</v>
      </c>
      <c r="T557" s="26" t="s">
        <v>3922</v>
      </c>
      <c r="U557" s="26" t="s">
        <v>3922</v>
      </c>
    </row>
    <row r="558" spans="1:21" hidden="1" x14ac:dyDescent="0.25">
      <c r="A558" s="26"/>
      <c r="B558" s="26" t="s">
        <v>109</v>
      </c>
      <c r="C558" s="26" t="s">
        <v>3922</v>
      </c>
      <c r="D558" s="26" t="s">
        <v>961</v>
      </c>
      <c r="E558" s="26" t="s">
        <v>1113</v>
      </c>
      <c r="F558" s="26" t="s">
        <v>3930</v>
      </c>
      <c r="G558" s="26" t="s">
        <v>1114</v>
      </c>
      <c r="H558" s="26"/>
      <c r="I558" s="26"/>
      <c r="J558" s="26"/>
      <c r="K558" s="26"/>
      <c r="L558" s="26"/>
      <c r="M558" s="28" t="s">
        <v>29</v>
      </c>
      <c r="N558" s="28"/>
      <c r="O558" s="28"/>
      <c r="P558" s="28"/>
      <c r="Q558" s="28" t="s">
        <v>1115</v>
      </c>
      <c r="R558" s="78">
        <v>45685</v>
      </c>
      <c r="S558" s="28" t="s">
        <v>68</v>
      </c>
      <c r="T558" s="26" t="s">
        <v>3922</v>
      </c>
      <c r="U558" s="26" t="s">
        <v>3922</v>
      </c>
    </row>
    <row r="559" spans="1:21" hidden="1" x14ac:dyDescent="0.25">
      <c r="A559" s="26"/>
      <c r="B559" s="26" t="s">
        <v>109</v>
      </c>
      <c r="C559" s="26" t="s">
        <v>3922</v>
      </c>
      <c r="D559" s="26" t="s">
        <v>961</v>
      </c>
      <c r="E559" s="26" t="s">
        <v>1119</v>
      </c>
      <c r="F559" s="26" t="s">
        <v>3931</v>
      </c>
      <c r="G559" s="26" t="s">
        <v>1120</v>
      </c>
      <c r="H559" s="26"/>
      <c r="I559" s="26"/>
      <c r="J559" s="26"/>
      <c r="K559" s="26"/>
      <c r="L559" s="26"/>
      <c r="M559" s="28" t="s">
        <v>29</v>
      </c>
      <c r="N559" s="28"/>
      <c r="O559" s="28"/>
      <c r="P559" s="28"/>
      <c r="Q559" s="28" t="s">
        <v>1121</v>
      </c>
      <c r="R559" s="78">
        <v>45685</v>
      </c>
      <c r="S559" s="28" t="s">
        <v>68</v>
      </c>
      <c r="T559" s="26" t="s">
        <v>3922</v>
      </c>
      <c r="U559" s="26" t="s">
        <v>3922</v>
      </c>
    </row>
    <row r="560" spans="1:21" hidden="1" x14ac:dyDescent="0.25">
      <c r="A560" s="26"/>
      <c r="B560" s="26" t="s">
        <v>109</v>
      </c>
      <c r="C560" s="26" t="s">
        <v>3922</v>
      </c>
      <c r="D560" s="26" t="s">
        <v>961</v>
      </c>
      <c r="E560" s="26" t="s">
        <v>1116</v>
      </c>
      <c r="F560" s="26" t="s">
        <v>3930</v>
      </c>
      <c r="G560" s="26" t="s">
        <v>1117</v>
      </c>
      <c r="H560" s="26"/>
      <c r="I560" s="26"/>
      <c r="J560" s="26"/>
      <c r="K560" s="26"/>
      <c r="L560" s="26"/>
      <c r="M560" s="28" t="s">
        <v>29</v>
      </c>
      <c r="N560" s="28"/>
      <c r="O560" s="28"/>
      <c r="P560" s="28"/>
      <c r="Q560" s="28" t="s">
        <v>1118</v>
      </c>
      <c r="R560" s="78">
        <v>45685</v>
      </c>
      <c r="S560" s="28" t="s">
        <v>68</v>
      </c>
      <c r="T560" s="26" t="s">
        <v>3922</v>
      </c>
      <c r="U560" s="26" t="s">
        <v>3922</v>
      </c>
    </row>
    <row r="561" spans="1:21" ht="30" hidden="1" x14ac:dyDescent="0.25">
      <c r="A561" s="26"/>
      <c r="B561" s="26" t="s">
        <v>109</v>
      </c>
      <c r="C561" s="26" t="s">
        <v>3922</v>
      </c>
      <c r="D561" s="26" t="s">
        <v>961</v>
      </c>
      <c r="E561" s="26" t="s">
        <v>1125</v>
      </c>
      <c r="F561" s="26" t="s">
        <v>3932</v>
      </c>
      <c r="G561" s="26" t="s">
        <v>1126</v>
      </c>
      <c r="H561" s="26"/>
      <c r="I561" s="26"/>
      <c r="J561" s="26"/>
      <c r="K561" s="26"/>
      <c r="L561" s="26"/>
      <c r="M561" s="28" t="s">
        <v>29</v>
      </c>
      <c r="N561" s="28"/>
      <c r="O561" s="28"/>
      <c r="P561" s="28"/>
      <c r="Q561" s="28" t="s">
        <v>1127</v>
      </c>
      <c r="R561" s="78"/>
      <c r="S561" s="28"/>
      <c r="T561" s="26" t="s">
        <v>3922</v>
      </c>
      <c r="U561" s="26" t="s">
        <v>3922</v>
      </c>
    </row>
    <row r="562" spans="1:21" ht="30" hidden="1" x14ac:dyDescent="0.25">
      <c r="A562" s="26"/>
      <c r="B562" s="26" t="s">
        <v>109</v>
      </c>
      <c r="C562" s="26" t="s">
        <v>3922</v>
      </c>
      <c r="D562" s="26" t="s">
        <v>961</v>
      </c>
      <c r="E562" s="26" t="s">
        <v>1110</v>
      </c>
      <c r="F562" s="26" t="s">
        <v>3930</v>
      </c>
      <c r="G562" s="26" t="s">
        <v>1111</v>
      </c>
      <c r="H562" s="26"/>
      <c r="I562" s="26"/>
      <c r="J562" s="26"/>
      <c r="K562" s="26"/>
      <c r="L562" s="26"/>
      <c r="M562" s="28" t="s">
        <v>29</v>
      </c>
      <c r="N562" s="28"/>
      <c r="O562" s="28"/>
      <c r="P562" s="28"/>
      <c r="Q562" s="28" t="s">
        <v>1112</v>
      </c>
      <c r="R562" s="78">
        <v>45684</v>
      </c>
      <c r="S562" s="28" t="s">
        <v>797</v>
      </c>
      <c r="T562" s="26" t="s">
        <v>3922</v>
      </c>
      <c r="U562" s="26" t="s">
        <v>3922</v>
      </c>
    </row>
    <row r="563" spans="1:21" hidden="1" x14ac:dyDescent="0.25">
      <c r="A563" s="26"/>
      <c r="B563" s="26" t="s">
        <v>109</v>
      </c>
      <c r="C563" s="26" t="s">
        <v>3922</v>
      </c>
      <c r="D563" s="26" t="s">
        <v>961</v>
      </c>
      <c r="E563" s="26" t="s">
        <v>1132</v>
      </c>
      <c r="F563" s="26" t="s">
        <v>3931</v>
      </c>
      <c r="G563" s="26" t="s">
        <v>1133</v>
      </c>
      <c r="H563" s="26"/>
      <c r="I563" s="26"/>
      <c r="J563" s="26"/>
      <c r="K563" s="26"/>
      <c r="L563" s="26"/>
      <c r="M563" s="28" t="s">
        <v>29</v>
      </c>
      <c r="N563" s="28"/>
      <c r="O563" s="28"/>
      <c r="P563" s="28"/>
      <c r="Q563" s="28" t="s">
        <v>1134</v>
      </c>
      <c r="R563" s="78">
        <v>45679</v>
      </c>
      <c r="S563" s="28" t="s">
        <v>35</v>
      </c>
      <c r="T563" s="26" t="s">
        <v>3922</v>
      </c>
      <c r="U563" s="26" t="s">
        <v>3922</v>
      </c>
    </row>
    <row r="564" spans="1:21" hidden="1" x14ac:dyDescent="0.25">
      <c r="A564" s="26"/>
      <c r="B564" s="26" t="s">
        <v>109</v>
      </c>
      <c r="C564" s="26" t="s">
        <v>3922</v>
      </c>
      <c r="D564" s="26" t="s">
        <v>961</v>
      </c>
      <c r="E564" s="26" t="s">
        <v>1135</v>
      </c>
      <c r="F564" s="26" t="s">
        <v>3931</v>
      </c>
      <c r="G564" s="26" t="s">
        <v>1136</v>
      </c>
      <c r="H564" s="26"/>
      <c r="I564" s="26"/>
      <c r="J564" s="26"/>
      <c r="K564" s="26"/>
      <c r="L564" s="26"/>
      <c r="M564" s="26" t="s">
        <v>29</v>
      </c>
      <c r="N564" s="26"/>
      <c r="O564" s="26"/>
      <c r="P564" s="26"/>
      <c r="Q564" s="26" t="s">
        <v>1134</v>
      </c>
      <c r="R564" s="26">
        <v>45679</v>
      </c>
      <c r="S564" s="26" t="s">
        <v>35</v>
      </c>
      <c r="T564" s="26" t="s">
        <v>3922</v>
      </c>
      <c r="U564" s="26" t="s">
        <v>3922</v>
      </c>
    </row>
    <row r="565" spans="1:21" ht="30" hidden="1" x14ac:dyDescent="0.25">
      <c r="A565" s="26"/>
      <c r="B565" s="26" t="s">
        <v>109</v>
      </c>
      <c r="C565" s="26" t="s">
        <v>3922</v>
      </c>
      <c r="D565" s="26" t="s">
        <v>961</v>
      </c>
      <c r="E565" s="26" t="s">
        <v>1122</v>
      </c>
      <c r="F565" s="26" t="s">
        <v>3931</v>
      </c>
      <c r="G565" s="26" t="s">
        <v>1123</v>
      </c>
      <c r="H565" s="26"/>
      <c r="I565" s="26"/>
      <c r="J565" s="26"/>
      <c r="K565" s="26"/>
      <c r="L565" s="26"/>
      <c r="M565" s="28" t="s">
        <v>29</v>
      </c>
      <c r="N565" s="28"/>
      <c r="O565" s="28"/>
      <c r="P565" s="28"/>
      <c r="Q565" s="28" t="s">
        <v>1124</v>
      </c>
      <c r="R565" s="78">
        <v>45680</v>
      </c>
      <c r="S565" s="28" t="s">
        <v>35</v>
      </c>
      <c r="T565" s="26" t="s">
        <v>3922</v>
      </c>
      <c r="U565" s="26" t="s">
        <v>3922</v>
      </c>
    </row>
    <row r="566" spans="1:21" ht="30" hidden="1" x14ac:dyDescent="0.25">
      <c r="A566" s="26"/>
      <c r="B566" s="26" t="s">
        <v>109</v>
      </c>
      <c r="C566" s="26" t="s">
        <v>3922</v>
      </c>
      <c r="D566" s="26" t="s">
        <v>961</v>
      </c>
      <c r="E566" s="26" t="s">
        <v>1128</v>
      </c>
      <c r="F566" s="26" t="s">
        <v>3931</v>
      </c>
      <c r="G566" s="26" t="s">
        <v>1129</v>
      </c>
      <c r="H566" s="26"/>
      <c r="I566" s="26"/>
      <c r="J566" s="26"/>
      <c r="K566" s="26"/>
      <c r="L566" s="26"/>
      <c r="M566" s="28" t="s">
        <v>29</v>
      </c>
      <c r="N566" s="28"/>
      <c r="O566" s="28"/>
      <c r="P566" s="28"/>
      <c r="Q566" s="28" t="s">
        <v>1130</v>
      </c>
      <c r="R566" s="78">
        <v>45678</v>
      </c>
      <c r="S566" s="28" t="s">
        <v>1131</v>
      </c>
      <c r="T566" s="26" t="s">
        <v>3922</v>
      </c>
      <c r="U566" s="26" t="s">
        <v>3922</v>
      </c>
    </row>
    <row r="567" spans="1:21" ht="30" hidden="1" x14ac:dyDescent="0.25">
      <c r="A567" s="26"/>
      <c r="B567" s="26" t="s">
        <v>109</v>
      </c>
      <c r="C567" s="26" t="s">
        <v>3922</v>
      </c>
      <c r="D567" s="26" t="s">
        <v>961</v>
      </c>
      <c r="E567" s="26" t="s">
        <v>1107</v>
      </c>
      <c r="F567" s="26" t="s">
        <v>3932</v>
      </c>
      <c r="G567" s="26" t="s">
        <v>1108</v>
      </c>
      <c r="H567" s="26"/>
      <c r="I567" s="26"/>
      <c r="J567" s="26"/>
      <c r="K567" s="26"/>
      <c r="L567" s="26"/>
      <c r="M567" s="28" t="s">
        <v>29</v>
      </c>
      <c r="N567" s="28"/>
      <c r="O567" s="28"/>
      <c r="P567" s="28"/>
      <c r="Q567" s="28" t="s">
        <v>1109</v>
      </c>
      <c r="R567" s="78">
        <v>45694</v>
      </c>
      <c r="S567" s="28" t="s">
        <v>98</v>
      </c>
      <c r="T567" s="26" t="s">
        <v>3922</v>
      </c>
      <c r="U567" s="26" t="s">
        <v>3922</v>
      </c>
    </row>
    <row r="568" spans="1:21" ht="30" hidden="1" x14ac:dyDescent="0.25">
      <c r="A568" s="26"/>
      <c r="B568" s="26" t="s">
        <v>109</v>
      </c>
      <c r="C568" s="26" t="s">
        <v>3922</v>
      </c>
      <c r="D568" s="26" t="s">
        <v>961</v>
      </c>
      <c r="E568" s="26" t="s">
        <v>1060</v>
      </c>
      <c r="F568" s="26" t="s">
        <v>3932</v>
      </c>
      <c r="G568" s="26" t="s">
        <v>1061</v>
      </c>
      <c r="H568" s="26"/>
      <c r="I568" s="26"/>
      <c r="J568" s="26"/>
      <c r="K568" s="26"/>
      <c r="L568" s="26"/>
      <c r="M568" s="28" t="s">
        <v>29</v>
      </c>
      <c r="N568" s="28"/>
      <c r="O568" s="28"/>
      <c r="P568" s="28"/>
      <c r="Q568" s="28" t="s">
        <v>29</v>
      </c>
      <c r="R568" s="78"/>
      <c r="S568" s="28"/>
      <c r="T568" s="26" t="s">
        <v>3922</v>
      </c>
      <c r="U568" s="26" t="s">
        <v>3922</v>
      </c>
    </row>
    <row r="569" spans="1:21" hidden="1" x14ac:dyDescent="0.25">
      <c r="A569" s="26"/>
      <c r="B569" s="26" t="s">
        <v>109</v>
      </c>
      <c r="C569" s="26" t="s">
        <v>3922</v>
      </c>
      <c r="D569" s="26" t="s">
        <v>961</v>
      </c>
      <c r="E569" s="26" t="s">
        <v>1137</v>
      </c>
      <c r="F569" s="26" t="s">
        <v>3930</v>
      </c>
      <c r="G569" s="26" t="s">
        <v>1138</v>
      </c>
      <c r="H569" s="26"/>
      <c r="I569" s="26"/>
      <c r="J569" s="26"/>
      <c r="K569" s="26"/>
      <c r="L569" s="26"/>
      <c r="M569" s="26" t="s">
        <v>29</v>
      </c>
      <c r="N569" s="26"/>
      <c r="O569" s="26"/>
      <c r="P569" s="26"/>
      <c r="Q569" s="26"/>
      <c r="R569" s="26"/>
      <c r="S569" s="26"/>
      <c r="T569" s="26" t="s">
        <v>3922</v>
      </c>
      <c r="U569" s="26" t="s">
        <v>3922</v>
      </c>
    </row>
    <row r="570" spans="1:21" hidden="1" x14ac:dyDescent="0.25">
      <c r="A570" s="26"/>
      <c r="B570" s="26" t="s">
        <v>109</v>
      </c>
      <c r="C570" s="26" t="s">
        <v>3922</v>
      </c>
      <c r="D570" s="26" t="s">
        <v>961</v>
      </c>
      <c r="E570" s="26" t="s">
        <v>1139</v>
      </c>
      <c r="F570" s="26" t="s">
        <v>3930</v>
      </c>
      <c r="G570" s="26" t="s">
        <v>1140</v>
      </c>
      <c r="H570" s="26"/>
      <c r="I570" s="26"/>
      <c r="J570" s="26"/>
      <c r="K570" s="26"/>
      <c r="L570" s="26"/>
      <c r="M570" s="26" t="s">
        <v>29</v>
      </c>
      <c r="N570" s="26"/>
      <c r="O570" s="26"/>
      <c r="P570" s="26"/>
      <c r="Q570" s="26"/>
      <c r="R570" s="26"/>
      <c r="S570" s="26"/>
      <c r="T570" s="26" t="s">
        <v>3922</v>
      </c>
      <c r="U570" s="26" t="s">
        <v>3922</v>
      </c>
    </row>
    <row r="571" spans="1:21" ht="30" hidden="1" x14ac:dyDescent="0.25">
      <c r="A571" s="26"/>
      <c r="B571" s="26" t="s">
        <v>109</v>
      </c>
      <c r="C571" s="26" t="s">
        <v>3922</v>
      </c>
      <c r="D571" s="26" t="s">
        <v>961</v>
      </c>
      <c r="E571" s="26" t="s">
        <v>1145</v>
      </c>
      <c r="F571" s="26" t="s">
        <v>3930</v>
      </c>
      <c r="G571" s="26" t="s">
        <v>1146</v>
      </c>
      <c r="H571" s="26"/>
      <c r="I571" s="26"/>
      <c r="J571" s="26"/>
      <c r="K571" s="26"/>
      <c r="L571" s="26"/>
      <c r="M571" s="26" t="s">
        <v>29</v>
      </c>
      <c r="N571" s="26"/>
      <c r="O571" s="26"/>
      <c r="P571" s="26"/>
      <c r="Q571" s="26" t="s">
        <v>1147</v>
      </c>
      <c r="R571" s="26">
        <v>45656</v>
      </c>
      <c r="S571" s="26" t="s">
        <v>64</v>
      </c>
      <c r="T571" s="26" t="s">
        <v>3922</v>
      </c>
      <c r="U571" s="26" t="s">
        <v>3922</v>
      </c>
    </row>
    <row r="572" spans="1:21" hidden="1" x14ac:dyDescent="0.25">
      <c r="A572" s="26"/>
      <c r="B572" s="26" t="s">
        <v>109</v>
      </c>
      <c r="C572" s="26" t="s">
        <v>3922</v>
      </c>
      <c r="D572" s="26" t="s">
        <v>961</v>
      </c>
      <c r="E572" s="26" t="s">
        <v>1148</v>
      </c>
      <c r="F572" s="26" t="s">
        <v>3930</v>
      </c>
      <c r="G572" s="26" t="s">
        <v>1149</v>
      </c>
      <c r="H572" s="26"/>
      <c r="I572" s="26"/>
      <c r="J572" s="26"/>
      <c r="K572" s="26"/>
      <c r="L572" s="26"/>
      <c r="M572" s="28" t="s">
        <v>29</v>
      </c>
      <c r="N572" s="28"/>
      <c r="O572" s="28"/>
      <c r="P572" s="28"/>
      <c r="Q572" s="28" t="s">
        <v>1150</v>
      </c>
      <c r="R572" s="78">
        <v>45656</v>
      </c>
      <c r="S572" s="28" t="s">
        <v>1151</v>
      </c>
      <c r="T572" s="26" t="s">
        <v>3922</v>
      </c>
      <c r="U572" s="26" t="s">
        <v>3922</v>
      </c>
    </row>
    <row r="573" spans="1:21" ht="30" hidden="1" x14ac:dyDescent="0.25">
      <c r="A573" s="26"/>
      <c r="B573" s="26" t="s">
        <v>109</v>
      </c>
      <c r="C573" s="26" t="s">
        <v>3922</v>
      </c>
      <c r="D573" s="26" t="s">
        <v>961</v>
      </c>
      <c r="E573" s="26" t="s">
        <v>1141</v>
      </c>
      <c r="F573" s="26" t="s">
        <v>3930</v>
      </c>
      <c r="G573" s="26" t="s">
        <v>1142</v>
      </c>
      <c r="H573" s="26"/>
      <c r="I573" s="26"/>
      <c r="J573" s="26"/>
      <c r="K573" s="26"/>
      <c r="L573" s="26"/>
      <c r="M573" s="28" t="s">
        <v>29</v>
      </c>
      <c r="N573" s="28"/>
      <c r="O573" s="28"/>
      <c r="P573" s="28"/>
      <c r="Q573" s="28" t="s">
        <v>1143</v>
      </c>
      <c r="R573" s="78">
        <v>45656</v>
      </c>
      <c r="S573" s="28" t="s">
        <v>1144</v>
      </c>
      <c r="T573" s="26" t="s">
        <v>3922</v>
      </c>
      <c r="U573" s="26" t="s">
        <v>3922</v>
      </c>
    </row>
    <row r="574" spans="1:21" ht="30" hidden="1" x14ac:dyDescent="0.25">
      <c r="A574" s="26"/>
      <c r="B574" s="26" t="s">
        <v>109</v>
      </c>
      <c r="C574" s="26" t="s">
        <v>3922</v>
      </c>
      <c r="D574" s="26" t="s">
        <v>961</v>
      </c>
      <c r="E574" s="26" t="s">
        <v>1154</v>
      </c>
      <c r="F574" s="26" t="s">
        <v>3931</v>
      </c>
      <c r="G574" s="26" t="s">
        <v>1155</v>
      </c>
      <c r="H574" s="26"/>
      <c r="I574" s="26"/>
      <c r="J574" s="26"/>
      <c r="K574" s="26"/>
      <c r="L574" s="26"/>
      <c r="M574" s="28" t="s">
        <v>29</v>
      </c>
      <c r="N574" s="28"/>
      <c r="O574" s="28"/>
      <c r="P574" s="28"/>
      <c r="Q574" s="28"/>
      <c r="R574" s="78">
        <v>45602</v>
      </c>
      <c r="S574" s="28" t="s">
        <v>76</v>
      </c>
      <c r="T574" s="26" t="s">
        <v>3922</v>
      </c>
      <c r="U574" s="26" t="s">
        <v>3922</v>
      </c>
    </row>
    <row r="575" spans="1:21" ht="30" hidden="1" x14ac:dyDescent="0.25">
      <c r="A575" s="26"/>
      <c r="B575" s="26" t="s">
        <v>109</v>
      </c>
      <c r="C575" s="26" t="s">
        <v>3922</v>
      </c>
      <c r="D575" s="26" t="s">
        <v>961</v>
      </c>
      <c r="E575" s="26" t="s">
        <v>1156</v>
      </c>
      <c r="F575" s="26" t="s">
        <v>3930</v>
      </c>
      <c r="G575" s="26" t="s">
        <v>1157</v>
      </c>
      <c r="H575" s="26"/>
      <c r="I575" s="26"/>
      <c r="J575" s="26"/>
      <c r="K575" s="26"/>
      <c r="L575" s="26"/>
      <c r="M575" s="28" t="s">
        <v>29</v>
      </c>
      <c r="N575" s="28"/>
      <c r="O575" s="28"/>
      <c r="P575" s="28"/>
      <c r="Q575" s="28" t="s">
        <v>1158</v>
      </c>
      <c r="R575" s="78">
        <v>45602</v>
      </c>
      <c r="S575" s="28" t="s">
        <v>76</v>
      </c>
      <c r="T575" s="26" t="s">
        <v>3922</v>
      </c>
      <c r="U575" s="26" t="s">
        <v>3922</v>
      </c>
    </row>
    <row r="576" spans="1:21" ht="30" hidden="1" x14ac:dyDescent="0.25">
      <c r="A576" s="26"/>
      <c r="B576" s="26" t="s">
        <v>109</v>
      </c>
      <c r="C576" s="26" t="s">
        <v>3922</v>
      </c>
      <c r="D576" s="26" t="s">
        <v>961</v>
      </c>
      <c r="E576" s="26" t="s">
        <v>1152</v>
      </c>
      <c r="F576" s="26" t="s">
        <v>3930</v>
      </c>
      <c r="G576" s="26" t="s">
        <v>1153</v>
      </c>
      <c r="H576" s="26"/>
      <c r="I576" s="26"/>
      <c r="J576" s="26"/>
      <c r="K576" s="26"/>
      <c r="L576" s="26"/>
      <c r="M576" s="28" t="s">
        <v>29</v>
      </c>
      <c r="N576" s="28"/>
      <c r="O576" s="28"/>
      <c r="P576" s="28"/>
      <c r="Q576" s="28"/>
      <c r="R576" s="78">
        <v>45610</v>
      </c>
      <c r="S576" s="28" t="s">
        <v>380</v>
      </c>
      <c r="T576" s="26" t="s">
        <v>3922</v>
      </c>
      <c r="U576" s="26" t="s">
        <v>3922</v>
      </c>
    </row>
    <row r="577" spans="1:21" ht="30" hidden="1" x14ac:dyDescent="0.25">
      <c r="A577" s="26"/>
      <c r="B577" s="26" t="s">
        <v>109</v>
      </c>
      <c r="C577" s="26" t="s">
        <v>3922</v>
      </c>
      <c r="D577" s="26" t="s">
        <v>961</v>
      </c>
      <c r="E577" s="26" t="s">
        <v>1159</v>
      </c>
      <c r="F577" s="26" t="s">
        <v>3930</v>
      </c>
      <c r="G577" s="26" t="s">
        <v>1160</v>
      </c>
      <c r="H577" s="26"/>
      <c r="I577" s="26"/>
      <c r="J577" s="26"/>
      <c r="K577" s="26"/>
      <c r="L577" s="26"/>
      <c r="M577" s="28" t="s">
        <v>29</v>
      </c>
      <c r="N577" s="28"/>
      <c r="O577" s="28"/>
      <c r="P577" s="28"/>
      <c r="Q577" s="28" t="s">
        <v>1161</v>
      </c>
      <c r="R577" s="78"/>
      <c r="S577" s="28"/>
      <c r="T577" s="26" t="s">
        <v>3922</v>
      </c>
      <c r="U577" s="26" t="s">
        <v>3922</v>
      </c>
    </row>
    <row r="578" spans="1:21" hidden="1" x14ac:dyDescent="0.25">
      <c r="A578" s="26"/>
      <c r="B578" s="26" t="s">
        <v>109</v>
      </c>
      <c r="C578" s="26" t="s">
        <v>3922</v>
      </c>
      <c r="D578" s="26" t="s">
        <v>961</v>
      </c>
      <c r="E578" s="26" t="s">
        <v>1162</v>
      </c>
      <c r="F578" s="26" t="s">
        <v>3933</v>
      </c>
      <c r="G578" s="26" t="s">
        <v>1163</v>
      </c>
      <c r="H578" s="26"/>
      <c r="I578" s="26"/>
      <c r="J578" s="26"/>
      <c r="K578" s="26"/>
      <c r="L578" s="26"/>
      <c r="M578" s="28" t="s">
        <v>29</v>
      </c>
      <c r="N578" s="28"/>
      <c r="O578" s="28"/>
      <c r="P578" s="28"/>
      <c r="Q578" s="28" t="s">
        <v>1164</v>
      </c>
      <c r="R578" s="78"/>
      <c r="S578" s="28"/>
      <c r="T578" s="26" t="s">
        <v>3922</v>
      </c>
      <c r="U578" s="26" t="s">
        <v>3922</v>
      </c>
    </row>
    <row r="579" spans="1:21" ht="30" hidden="1" x14ac:dyDescent="0.25">
      <c r="A579" s="26"/>
      <c r="B579" s="26" t="s">
        <v>109</v>
      </c>
      <c r="C579" s="26" t="s">
        <v>3922</v>
      </c>
      <c r="D579" s="26" t="s">
        <v>961</v>
      </c>
      <c r="E579" s="26" t="s">
        <v>1165</v>
      </c>
      <c r="F579" s="26" t="s">
        <v>3931</v>
      </c>
      <c r="G579" s="26" t="s">
        <v>1166</v>
      </c>
      <c r="H579" s="26"/>
      <c r="I579" s="26"/>
      <c r="J579" s="26"/>
      <c r="K579" s="26"/>
      <c r="L579" s="26"/>
      <c r="M579" s="28" t="s">
        <v>29</v>
      </c>
      <c r="N579" s="28"/>
      <c r="O579" s="28"/>
      <c r="P579" s="28"/>
      <c r="Q579" s="28" t="s">
        <v>1167</v>
      </c>
      <c r="R579" s="78"/>
      <c r="S579" s="28"/>
      <c r="T579" s="26" t="s">
        <v>3922</v>
      </c>
      <c r="U579" s="26" t="s">
        <v>3922</v>
      </c>
    </row>
    <row r="580" spans="1:21" hidden="1" x14ac:dyDescent="0.25">
      <c r="A580" s="26"/>
      <c r="B580" s="26"/>
      <c r="C580" s="26" t="s">
        <v>3922</v>
      </c>
      <c r="D580" s="26" t="s">
        <v>961</v>
      </c>
      <c r="E580" s="26" t="s">
        <v>4525</v>
      </c>
      <c r="F580" s="26" t="s">
        <v>3931</v>
      </c>
      <c r="G580" s="26" t="s">
        <v>4526</v>
      </c>
      <c r="H580" s="26"/>
      <c r="I580" s="26"/>
      <c r="J580" s="26"/>
      <c r="K580" s="26"/>
      <c r="L580" s="26"/>
      <c r="M580" s="26" t="s">
        <v>29</v>
      </c>
      <c r="N580" s="26"/>
      <c r="O580" s="26"/>
      <c r="P580" s="26"/>
      <c r="Q580" s="26"/>
      <c r="R580" s="26"/>
      <c r="S580" s="26"/>
      <c r="T580" s="26" t="s">
        <v>3922</v>
      </c>
      <c r="U580" s="26"/>
    </row>
    <row r="581" spans="1:21" hidden="1" x14ac:dyDescent="0.25">
      <c r="A581" s="26"/>
      <c r="B581" s="26"/>
      <c r="C581" s="26" t="s">
        <v>3922</v>
      </c>
      <c r="D581" s="26" t="s">
        <v>961</v>
      </c>
      <c r="E581" s="26" t="s">
        <v>4592</v>
      </c>
      <c r="F581" s="26" t="s">
        <v>3932</v>
      </c>
      <c r="G581" s="26" t="s">
        <v>4593</v>
      </c>
      <c r="H581" s="26"/>
      <c r="I581" s="26"/>
      <c r="J581" s="26"/>
      <c r="K581" s="26"/>
      <c r="L581" s="26"/>
      <c r="M581" s="28" t="s">
        <v>29</v>
      </c>
      <c r="N581" s="28"/>
      <c r="O581" s="28"/>
      <c r="P581" s="28"/>
      <c r="Q581" s="28"/>
      <c r="R581" s="78"/>
      <c r="S581" s="28"/>
      <c r="T581" s="26" t="s">
        <v>3922</v>
      </c>
      <c r="U581" s="26"/>
    </row>
    <row r="582" spans="1:21" ht="45" hidden="1" x14ac:dyDescent="0.25">
      <c r="A582" s="26"/>
      <c r="B582" s="26"/>
      <c r="C582" s="26" t="s">
        <v>3922</v>
      </c>
      <c r="D582" s="26" t="s">
        <v>961</v>
      </c>
      <c r="E582" s="26" t="s">
        <v>4502</v>
      </c>
      <c r="F582" s="26" t="s">
        <v>3931</v>
      </c>
      <c r="G582" s="26" t="s">
        <v>4503</v>
      </c>
      <c r="H582" s="26"/>
      <c r="I582" s="26"/>
      <c r="J582" s="26"/>
      <c r="K582" s="26"/>
      <c r="L582" s="26"/>
      <c r="M582" s="28" t="s">
        <v>29</v>
      </c>
      <c r="N582" s="28"/>
      <c r="O582" s="28"/>
      <c r="P582" s="28"/>
      <c r="Q582" s="28" t="s">
        <v>4982</v>
      </c>
      <c r="R582" s="78">
        <v>46121</v>
      </c>
      <c r="S582" s="28" t="s">
        <v>35</v>
      </c>
      <c r="T582" s="26" t="s">
        <v>3922</v>
      </c>
      <c r="U582" s="26"/>
    </row>
    <row r="583" spans="1:21" hidden="1" x14ac:dyDescent="0.25">
      <c r="A583" s="26"/>
      <c r="B583" s="26"/>
      <c r="C583" s="26" t="s">
        <v>3922</v>
      </c>
      <c r="D583" s="26" t="s">
        <v>961</v>
      </c>
      <c r="E583" s="26" t="s">
        <v>4959</v>
      </c>
      <c r="F583" s="26" t="s">
        <v>3931</v>
      </c>
      <c r="G583" s="26" t="s">
        <v>4960</v>
      </c>
      <c r="H583" s="26"/>
      <c r="I583" s="26"/>
      <c r="J583" s="26"/>
      <c r="K583" s="26"/>
      <c r="L583" s="26"/>
      <c r="M583" s="28" t="s">
        <v>631</v>
      </c>
      <c r="N583" s="28"/>
      <c r="O583" s="28"/>
      <c r="P583" s="28"/>
      <c r="Q583" s="28" t="s">
        <v>4965</v>
      </c>
      <c r="R583" s="78">
        <v>46120</v>
      </c>
      <c r="S583" s="28" t="s">
        <v>68</v>
      </c>
      <c r="T583" s="26" t="s">
        <v>3922</v>
      </c>
      <c r="U583" s="26"/>
    </row>
    <row r="584" spans="1:21" hidden="1" x14ac:dyDescent="0.25">
      <c r="A584" s="26"/>
      <c r="B584" s="26"/>
      <c r="C584" s="26" t="s">
        <v>3922</v>
      </c>
      <c r="D584" s="26" t="s">
        <v>961</v>
      </c>
      <c r="E584" s="26" t="s">
        <v>4623</v>
      </c>
      <c r="F584" s="26" t="s">
        <v>3931</v>
      </c>
      <c r="G584" s="26" t="s">
        <v>4624</v>
      </c>
      <c r="H584" s="26"/>
      <c r="I584" s="26"/>
      <c r="J584" s="26"/>
      <c r="K584" s="26"/>
      <c r="L584" s="26"/>
      <c r="M584" s="28" t="s">
        <v>631</v>
      </c>
      <c r="N584" s="28"/>
      <c r="O584" s="28"/>
      <c r="P584" s="28"/>
      <c r="Q584" s="28"/>
      <c r="R584" s="78"/>
      <c r="S584" s="28"/>
      <c r="T584" s="26" t="s">
        <v>3922</v>
      </c>
      <c r="U584" s="26"/>
    </row>
    <row r="585" spans="1:21" ht="30" hidden="1" x14ac:dyDescent="0.25">
      <c r="A585" s="26"/>
      <c r="B585" s="26"/>
      <c r="C585" s="26" t="s">
        <v>3922</v>
      </c>
      <c r="D585" s="26" t="s">
        <v>961</v>
      </c>
      <c r="E585" s="26" t="s">
        <v>4779</v>
      </c>
      <c r="F585" s="26" t="s">
        <v>3932</v>
      </c>
      <c r="G585" s="26" t="s">
        <v>4780</v>
      </c>
      <c r="H585" s="26"/>
      <c r="I585" s="26"/>
      <c r="J585" s="26"/>
      <c r="K585" s="26"/>
      <c r="L585" s="26"/>
      <c r="M585" s="28" t="s">
        <v>631</v>
      </c>
      <c r="N585" s="28"/>
      <c r="O585" s="28"/>
      <c r="P585" s="28"/>
      <c r="Q585" s="28" t="s">
        <v>4798</v>
      </c>
      <c r="R585" s="78">
        <v>46100</v>
      </c>
      <c r="S585" s="28" t="s">
        <v>44</v>
      </c>
      <c r="T585" s="26" t="s">
        <v>3922</v>
      </c>
      <c r="U585" s="26"/>
    </row>
    <row r="586" spans="1:21" ht="30" hidden="1" x14ac:dyDescent="0.25">
      <c r="A586" s="26"/>
      <c r="B586" s="26"/>
      <c r="C586" s="26" t="s">
        <v>3922</v>
      </c>
      <c r="D586" s="26" t="s">
        <v>961</v>
      </c>
      <c r="E586" s="26" t="s">
        <v>4781</v>
      </c>
      <c r="F586" s="26" t="s">
        <v>3931</v>
      </c>
      <c r="G586" s="26" t="s">
        <v>4782</v>
      </c>
      <c r="H586" s="26"/>
      <c r="I586" s="26"/>
      <c r="J586" s="26"/>
      <c r="K586" s="26"/>
      <c r="L586" s="26"/>
      <c r="M586" s="28" t="s">
        <v>631</v>
      </c>
      <c r="N586" s="28"/>
      <c r="O586" s="28"/>
      <c r="P586" s="28"/>
      <c r="Q586" s="28" t="s">
        <v>4793</v>
      </c>
      <c r="R586" s="78">
        <v>46100</v>
      </c>
      <c r="S586" s="28" t="s">
        <v>35</v>
      </c>
      <c r="T586" s="26" t="s">
        <v>3922</v>
      </c>
      <c r="U586" s="26"/>
    </row>
    <row r="587" spans="1:21" hidden="1" x14ac:dyDescent="0.25">
      <c r="A587" s="26"/>
      <c r="B587" s="26"/>
      <c r="C587" s="26" t="s">
        <v>3922</v>
      </c>
      <c r="D587" s="26" t="s">
        <v>961</v>
      </c>
      <c r="E587" s="26" t="s">
        <v>4896</v>
      </c>
      <c r="F587" s="26" t="s">
        <v>3930</v>
      </c>
      <c r="G587" s="26" t="s">
        <v>4897</v>
      </c>
      <c r="H587" s="26"/>
      <c r="I587" s="26"/>
      <c r="J587" s="26"/>
      <c r="K587" s="26"/>
      <c r="L587" s="26"/>
      <c r="M587" s="28" t="s">
        <v>631</v>
      </c>
      <c r="N587" s="28"/>
      <c r="O587" s="28"/>
      <c r="P587" s="28"/>
      <c r="Q587" s="28" t="s">
        <v>4925</v>
      </c>
      <c r="R587" s="78">
        <v>46114</v>
      </c>
      <c r="S587" s="28" t="s">
        <v>35</v>
      </c>
      <c r="T587" s="26" t="s">
        <v>3922</v>
      </c>
      <c r="U587" s="26"/>
    </row>
    <row r="588" spans="1:21" ht="30" hidden="1" x14ac:dyDescent="0.25">
      <c r="A588" s="26"/>
      <c r="B588" s="26"/>
      <c r="C588" s="26" t="s">
        <v>3922</v>
      </c>
      <c r="D588" s="26" t="s">
        <v>961</v>
      </c>
      <c r="E588" s="26" t="s">
        <v>4757</v>
      </c>
      <c r="F588" s="26" t="s">
        <v>3932</v>
      </c>
      <c r="G588" s="26" t="s">
        <v>4758</v>
      </c>
      <c r="H588" s="26"/>
      <c r="I588" s="26"/>
      <c r="J588" s="26"/>
      <c r="K588" s="26"/>
      <c r="L588" s="26"/>
      <c r="M588" s="26" t="s">
        <v>631</v>
      </c>
      <c r="N588" s="26"/>
      <c r="O588" s="26"/>
      <c r="P588" s="26"/>
      <c r="Q588" s="26" t="s">
        <v>1066</v>
      </c>
      <c r="R588" s="26"/>
      <c r="S588" s="26" t="s">
        <v>2237</v>
      </c>
      <c r="T588" s="26" t="s">
        <v>3922</v>
      </c>
      <c r="U588" s="26"/>
    </row>
    <row r="589" spans="1:21" ht="30" hidden="1" x14ac:dyDescent="0.25">
      <c r="A589" s="26"/>
      <c r="B589" s="26"/>
      <c r="C589" s="26" t="s">
        <v>3922</v>
      </c>
      <c r="D589" s="26" t="s">
        <v>961</v>
      </c>
      <c r="E589" s="26" t="s">
        <v>4951</v>
      </c>
      <c r="F589" s="26" t="s">
        <v>3932</v>
      </c>
      <c r="G589" s="26" t="s">
        <v>4952</v>
      </c>
      <c r="H589" s="26"/>
      <c r="I589" s="26"/>
      <c r="J589" s="26"/>
      <c r="K589" s="26"/>
      <c r="L589" s="26"/>
      <c r="M589" s="28" t="s">
        <v>631</v>
      </c>
      <c r="N589" s="28"/>
      <c r="O589" s="28"/>
      <c r="P589" s="28"/>
      <c r="Q589" s="28" t="s">
        <v>4981</v>
      </c>
      <c r="R589" s="78">
        <v>46121</v>
      </c>
      <c r="S589" s="28" t="s">
        <v>1993</v>
      </c>
      <c r="T589" s="26" t="s">
        <v>3922</v>
      </c>
      <c r="U589" s="26"/>
    </row>
    <row r="590" spans="1:21" ht="30" hidden="1" x14ac:dyDescent="0.25">
      <c r="A590" s="26"/>
      <c r="B590" s="26"/>
      <c r="C590" s="26" t="s">
        <v>3922</v>
      </c>
      <c r="D590" s="26" t="s">
        <v>961</v>
      </c>
      <c r="E590" s="26" t="s">
        <v>4975</v>
      </c>
      <c r="F590" s="26" t="s">
        <v>3930</v>
      </c>
      <c r="G590" s="26" t="s">
        <v>4976</v>
      </c>
      <c r="H590" s="26"/>
      <c r="I590" s="26"/>
      <c r="J590" s="26"/>
      <c r="K590" s="26"/>
      <c r="L590" s="26"/>
      <c r="M590" s="28" t="s">
        <v>631</v>
      </c>
      <c r="N590" s="28"/>
      <c r="O590" s="28"/>
      <c r="P590" s="28"/>
      <c r="Q590" s="28" t="s">
        <v>4980</v>
      </c>
      <c r="R590" s="78"/>
      <c r="S590" s="28" t="s">
        <v>72</v>
      </c>
      <c r="T590" s="26" t="s">
        <v>3922</v>
      </c>
      <c r="U590" s="26"/>
    </row>
    <row r="591" spans="1:21" ht="45" hidden="1" x14ac:dyDescent="0.25">
      <c r="A591" s="26"/>
      <c r="B591" s="26"/>
      <c r="C591" s="26" t="s">
        <v>3922</v>
      </c>
      <c r="D591" s="26" t="s">
        <v>961</v>
      </c>
      <c r="E591" s="26" t="s">
        <v>4977</v>
      </c>
      <c r="F591" s="26" t="s">
        <v>3930</v>
      </c>
      <c r="G591" s="26" t="s">
        <v>4978</v>
      </c>
      <c r="H591" s="26"/>
      <c r="I591" s="26"/>
      <c r="J591" s="26"/>
      <c r="K591" s="26"/>
      <c r="L591" s="26"/>
      <c r="M591" s="28" t="s">
        <v>631</v>
      </c>
      <c r="N591" s="28"/>
      <c r="O591" s="28"/>
      <c r="P591" s="28"/>
      <c r="Q591" s="28" t="s">
        <v>5087</v>
      </c>
      <c r="R591" s="78">
        <v>46122</v>
      </c>
      <c r="S591" s="28" t="s">
        <v>44</v>
      </c>
      <c r="T591" s="26" t="s">
        <v>3922</v>
      </c>
      <c r="U591" s="26"/>
    </row>
    <row r="592" spans="1:21" hidden="1" x14ac:dyDescent="0.25">
      <c r="A592" s="26"/>
      <c r="B592" s="26"/>
      <c r="C592" s="26" t="s">
        <v>3922</v>
      </c>
      <c r="D592" s="26" t="s">
        <v>961</v>
      </c>
      <c r="E592" s="26" t="s">
        <v>4945</v>
      </c>
      <c r="F592" s="26" t="s">
        <v>3930</v>
      </c>
      <c r="G592" s="26" t="s">
        <v>4946</v>
      </c>
      <c r="H592" s="26"/>
      <c r="I592" s="26"/>
      <c r="J592" s="26"/>
      <c r="K592" s="26"/>
      <c r="L592" s="26"/>
      <c r="M592" s="28" t="s">
        <v>631</v>
      </c>
      <c r="N592" s="28"/>
      <c r="O592" s="28"/>
      <c r="P592" s="28"/>
      <c r="Q592" s="28"/>
      <c r="R592" s="78"/>
      <c r="S592" s="28"/>
      <c r="T592" s="26" t="s">
        <v>3922</v>
      </c>
      <c r="U592" s="26"/>
    </row>
    <row r="593" spans="1:21" hidden="1" x14ac:dyDescent="0.25">
      <c r="A593" s="26"/>
      <c r="B593" s="26"/>
      <c r="C593" s="26" t="s">
        <v>3922</v>
      </c>
      <c r="D593" s="26" t="s">
        <v>961</v>
      </c>
      <c r="E593" s="26" t="s">
        <v>4931</v>
      </c>
      <c r="F593" s="26" t="s">
        <v>3930</v>
      </c>
      <c r="G593" s="26" t="s">
        <v>4932</v>
      </c>
      <c r="H593" s="26"/>
      <c r="I593" s="26"/>
      <c r="J593" s="26"/>
      <c r="K593" s="26"/>
      <c r="L593" s="26"/>
      <c r="M593" s="28" t="s">
        <v>631</v>
      </c>
      <c r="N593" s="28"/>
      <c r="O593" s="28"/>
      <c r="P593" s="28"/>
      <c r="Q593" s="28"/>
      <c r="R593" s="78"/>
      <c r="S593" s="28"/>
      <c r="T593" s="26" t="s">
        <v>3922</v>
      </c>
      <c r="U593" s="26"/>
    </row>
    <row r="594" spans="1:21" hidden="1" x14ac:dyDescent="0.25">
      <c r="A594" s="26"/>
      <c r="B594" s="26"/>
      <c r="C594" s="26" t="s">
        <v>3922</v>
      </c>
      <c r="D594" s="26" t="s">
        <v>961</v>
      </c>
      <c r="E594" s="26" t="s">
        <v>4908</v>
      </c>
      <c r="F594" s="26" t="s">
        <v>3931</v>
      </c>
      <c r="G594" s="26" t="s">
        <v>4909</v>
      </c>
      <c r="H594" s="26"/>
      <c r="I594" s="26"/>
      <c r="J594" s="26"/>
      <c r="K594" s="26"/>
      <c r="L594" s="26"/>
      <c r="M594" s="28" t="s">
        <v>631</v>
      </c>
      <c r="N594" s="28"/>
      <c r="O594" s="28"/>
      <c r="P594" s="28"/>
      <c r="Q594" s="28"/>
      <c r="R594" s="78"/>
      <c r="S594" s="28"/>
      <c r="T594" s="26" t="s">
        <v>3922</v>
      </c>
      <c r="U594" s="26"/>
    </row>
    <row r="595" spans="1:21" hidden="1" x14ac:dyDescent="0.25">
      <c r="A595" s="26"/>
      <c r="B595" s="26"/>
      <c r="C595" s="26" t="s">
        <v>3922</v>
      </c>
      <c r="D595" s="26" t="s">
        <v>961</v>
      </c>
      <c r="E595" s="26" t="s">
        <v>4823</v>
      </c>
      <c r="F595" s="26" t="s">
        <v>3930</v>
      </c>
      <c r="G595" s="26" t="s">
        <v>4824</v>
      </c>
      <c r="H595" s="26"/>
      <c r="I595" s="26"/>
      <c r="J595" s="26"/>
      <c r="K595" s="26"/>
      <c r="L595" s="26"/>
      <c r="M595" s="28" t="s">
        <v>631</v>
      </c>
      <c r="N595" s="28"/>
      <c r="O595" s="28"/>
      <c r="P595" s="28"/>
      <c r="Q595" s="28"/>
      <c r="R595" s="78"/>
      <c r="S595" s="28"/>
      <c r="T595" s="26" t="s">
        <v>3922</v>
      </c>
      <c r="U595" s="26"/>
    </row>
    <row r="596" spans="1:21" hidden="1" x14ac:dyDescent="0.25">
      <c r="A596" s="26"/>
      <c r="B596" s="26"/>
      <c r="C596" s="26" t="s">
        <v>3922</v>
      </c>
      <c r="D596" s="26" t="s">
        <v>961</v>
      </c>
      <c r="E596" s="26" t="s">
        <v>4759</v>
      </c>
      <c r="F596" s="26" t="s">
        <v>3931</v>
      </c>
      <c r="G596" s="26" t="s">
        <v>4760</v>
      </c>
      <c r="H596" s="26"/>
      <c r="I596" s="26"/>
      <c r="J596" s="26"/>
      <c r="K596" s="26"/>
      <c r="L596" s="26"/>
      <c r="M596" s="28" t="s">
        <v>631</v>
      </c>
      <c r="N596" s="28"/>
      <c r="O596" s="28"/>
      <c r="P596" s="28"/>
      <c r="Q596" s="28"/>
      <c r="R596" s="78"/>
      <c r="S596" s="28"/>
      <c r="T596" s="26" t="s">
        <v>3922</v>
      </c>
      <c r="U596" s="26"/>
    </row>
    <row r="597" spans="1:21" ht="30" hidden="1" x14ac:dyDescent="0.25">
      <c r="A597" s="26"/>
      <c r="B597" s="26"/>
      <c r="C597" s="26" t="s">
        <v>3922</v>
      </c>
      <c r="D597" s="26" t="s">
        <v>961</v>
      </c>
      <c r="E597" s="26" t="s">
        <v>4621</v>
      </c>
      <c r="F597" s="26" t="s">
        <v>3930</v>
      </c>
      <c r="G597" s="26" t="s">
        <v>4622</v>
      </c>
      <c r="H597" s="26"/>
      <c r="I597" s="26"/>
      <c r="J597" s="26"/>
      <c r="K597" s="26"/>
      <c r="L597" s="26"/>
      <c r="M597" s="28" t="s">
        <v>631</v>
      </c>
      <c r="N597" s="28"/>
      <c r="O597" s="28"/>
      <c r="P597" s="28"/>
      <c r="Q597" s="28"/>
      <c r="R597" s="78"/>
      <c r="S597" s="28"/>
      <c r="T597" s="26" t="s">
        <v>3922</v>
      </c>
      <c r="U597" s="26"/>
    </row>
    <row r="598" spans="1:21" hidden="1" x14ac:dyDescent="0.25">
      <c r="A598" s="26"/>
      <c r="B598" s="26"/>
      <c r="C598" s="26" t="s">
        <v>3922</v>
      </c>
      <c r="D598" s="26" t="s">
        <v>961</v>
      </c>
      <c r="E598" s="26" t="s">
        <v>4572</v>
      </c>
      <c r="F598" s="26" t="s">
        <v>3932</v>
      </c>
      <c r="G598" s="26" t="s">
        <v>4573</v>
      </c>
      <c r="H598" s="26"/>
      <c r="I598" s="26"/>
      <c r="J598" s="26"/>
      <c r="K598" s="26"/>
      <c r="L598" s="26"/>
      <c r="M598" s="28" t="s">
        <v>631</v>
      </c>
      <c r="N598" s="28"/>
      <c r="O598" s="28"/>
      <c r="P598" s="28"/>
      <c r="Q598" s="28"/>
      <c r="R598" s="78"/>
      <c r="S598" s="28"/>
      <c r="T598" s="26" t="s">
        <v>3922</v>
      </c>
      <c r="U598" s="26"/>
    </row>
    <row r="599" spans="1:21" hidden="1" x14ac:dyDescent="0.25">
      <c r="A599" s="26"/>
      <c r="B599" s="26"/>
      <c r="C599" s="26" t="s">
        <v>3922</v>
      </c>
      <c r="D599" s="26" t="s">
        <v>961</v>
      </c>
      <c r="E599" s="26" t="s">
        <v>4545</v>
      </c>
      <c r="F599" s="26" t="s">
        <v>3930</v>
      </c>
      <c r="G599" s="26" t="s">
        <v>4546</v>
      </c>
      <c r="H599" s="26"/>
      <c r="I599" s="26"/>
      <c r="J599" s="26"/>
      <c r="K599" s="26"/>
      <c r="L599" s="26"/>
      <c r="M599" s="28" t="s">
        <v>631</v>
      </c>
      <c r="N599" s="28"/>
      <c r="O599" s="28"/>
      <c r="P599" s="28"/>
      <c r="Q599" s="28"/>
      <c r="R599" s="78"/>
      <c r="S599" s="28"/>
      <c r="T599" s="26" t="s">
        <v>3922</v>
      </c>
      <c r="U599" s="26"/>
    </row>
    <row r="600" spans="1:21" hidden="1" x14ac:dyDescent="0.25">
      <c r="A600" s="26"/>
      <c r="B600" s="26"/>
      <c r="C600" s="26" t="s">
        <v>3922</v>
      </c>
      <c r="D600" s="26" t="s">
        <v>961</v>
      </c>
      <c r="E600" s="26" t="s">
        <v>4543</v>
      </c>
      <c r="F600" s="26" t="s">
        <v>3932</v>
      </c>
      <c r="G600" s="26" t="s">
        <v>4544</v>
      </c>
      <c r="H600" s="26"/>
      <c r="I600" s="26"/>
      <c r="J600" s="26"/>
      <c r="K600" s="26"/>
      <c r="L600" s="26"/>
      <c r="M600" s="28" t="s">
        <v>631</v>
      </c>
      <c r="N600" s="28"/>
      <c r="O600" s="28"/>
      <c r="P600" s="28"/>
      <c r="Q600" s="28"/>
      <c r="R600" s="78"/>
      <c r="S600" s="28"/>
      <c r="T600" s="26" t="s">
        <v>3922</v>
      </c>
      <c r="U600" s="26"/>
    </row>
    <row r="601" spans="1:21" hidden="1" x14ac:dyDescent="0.25">
      <c r="A601" s="26"/>
      <c r="B601" s="26"/>
      <c r="C601" s="26" t="s">
        <v>3922</v>
      </c>
      <c r="D601" s="26" t="s">
        <v>961</v>
      </c>
      <c r="E601" s="26" t="s">
        <v>4535</v>
      </c>
      <c r="F601" s="26" t="s">
        <v>3931</v>
      </c>
      <c r="G601" s="26" t="s">
        <v>4536</v>
      </c>
      <c r="H601" s="26"/>
      <c r="I601" s="26"/>
      <c r="J601" s="26"/>
      <c r="K601" s="26"/>
      <c r="L601" s="26"/>
      <c r="M601" s="28" t="s">
        <v>631</v>
      </c>
      <c r="N601" s="28"/>
      <c r="O601" s="28"/>
      <c r="P601" s="28"/>
      <c r="Q601" s="28"/>
      <c r="R601" s="78"/>
      <c r="S601" s="28"/>
      <c r="T601" s="26" t="s">
        <v>3922</v>
      </c>
      <c r="U601" s="26"/>
    </row>
    <row r="602" spans="1:21" ht="30" hidden="1" x14ac:dyDescent="0.25">
      <c r="A602" s="26"/>
      <c r="B602" s="26"/>
      <c r="C602" s="26" t="s">
        <v>3922</v>
      </c>
      <c r="D602" s="26" t="s">
        <v>961</v>
      </c>
      <c r="E602" s="26" t="s">
        <v>4531</v>
      </c>
      <c r="F602" s="26" t="s">
        <v>3932</v>
      </c>
      <c r="G602" s="26" t="s">
        <v>4532</v>
      </c>
      <c r="H602" s="26"/>
      <c r="I602" s="26"/>
      <c r="J602" s="26"/>
      <c r="K602" s="26"/>
      <c r="L602" s="26"/>
      <c r="M602" s="28" t="s">
        <v>631</v>
      </c>
      <c r="N602" s="28"/>
      <c r="O602" s="28"/>
      <c r="P602" s="28"/>
      <c r="Q602" s="28"/>
      <c r="R602" s="78"/>
      <c r="S602" s="28"/>
      <c r="T602" s="26" t="s">
        <v>3922</v>
      </c>
      <c r="U602" s="26"/>
    </row>
    <row r="603" spans="1:21" hidden="1" x14ac:dyDescent="0.25">
      <c r="A603" s="26"/>
      <c r="B603" s="26"/>
      <c r="C603" s="26" t="s">
        <v>3922</v>
      </c>
      <c r="D603" s="26" t="s">
        <v>961</v>
      </c>
      <c r="E603" s="26" t="s">
        <v>4529</v>
      </c>
      <c r="F603" s="26" t="s">
        <v>3931</v>
      </c>
      <c r="G603" s="26" t="s">
        <v>4530</v>
      </c>
      <c r="H603" s="26"/>
      <c r="I603" s="26"/>
      <c r="J603" s="26"/>
      <c r="K603" s="26"/>
      <c r="L603" s="26"/>
      <c r="M603" s="28" t="s">
        <v>631</v>
      </c>
      <c r="N603" s="28"/>
      <c r="O603" s="28"/>
      <c r="P603" s="28"/>
      <c r="Q603" s="28"/>
      <c r="R603" s="78"/>
      <c r="S603" s="28"/>
      <c r="T603" s="26" t="s">
        <v>3922</v>
      </c>
      <c r="U603" s="26"/>
    </row>
    <row r="604" spans="1:21" hidden="1" x14ac:dyDescent="0.25">
      <c r="A604" s="26"/>
      <c r="B604" s="26"/>
      <c r="C604" s="26" t="s">
        <v>3922</v>
      </c>
      <c r="D604" s="26" t="s">
        <v>961</v>
      </c>
      <c r="E604" s="26" t="s">
        <v>4507</v>
      </c>
      <c r="F604" s="26" t="s">
        <v>3931</v>
      </c>
      <c r="G604" s="26" t="s">
        <v>4508</v>
      </c>
      <c r="H604" s="26"/>
      <c r="I604" s="26"/>
      <c r="J604" s="26"/>
      <c r="K604" s="26"/>
      <c r="L604" s="26"/>
      <c r="M604" s="28" t="s">
        <v>631</v>
      </c>
      <c r="N604" s="28"/>
      <c r="O604" s="28"/>
      <c r="P604" s="28"/>
      <c r="Q604" s="28"/>
      <c r="R604" s="78"/>
      <c r="S604" s="28"/>
      <c r="T604" s="26" t="s">
        <v>3922</v>
      </c>
      <c r="U604" s="26"/>
    </row>
    <row r="605" spans="1:21" hidden="1" x14ac:dyDescent="0.25">
      <c r="A605" s="26"/>
      <c r="B605" s="26"/>
      <c r="C605" s="26" t="s">
        <v>3922</v>
      </c>
      <c r="D605" s="26" t="s">
        <v>961</v>
      </c>
      <c r="E605" s="26" t="s">
        <v>1345</v>
      </c>
      <c r="F605" s="26" t="s">
        <v>3930</v>
      </c>
      <c r="G605" s="26" t="s">
        <v>1346</v>
      </c>
      <c r="H605" s="26"/>
      <c r="I605" s="26"/>
      <c r="J605" s="26"/>
      <c r="K605" s="26"/>
      <c r="L605" s="26"/>
      <c r="M605" s="28" t="s">
        <v>631</v>
      </c>
      <c r="N605" s="28"/>
      <c r="O605" s="28"/>
      <c r="P605" s="28"/>
      <c r="Q605" s="28"/>
      <c r="R605" s="78"/>
      <c r="S605" s="28"/>
      <c r="T605" s="26" t="s">
        <v>3922</v>
      </c>
      <c r="U605" s="26"/>
    </row>
    <row r="606" spans="1:21" ht="30" hidden="1" x14ac:dyDescent="0.25">
      <c r="A606" s="26"/>
      <c r="B606" s="26"/>
      <c r="C606" s="26" t="s">
        <v>3922</v>
      </c>
      <c r="D606" s="26" t="s">
        <v>961</v>
      </c>
      <c r="E606" s="26" t="s">
        <v>1547</v>
      </c>
      <c r="F606" s="26" t="s">
        <v>3932</v>
      </c>
      <c r="G606" s="26" t="s">
        <v>1548</v>
      </c>
      <c r="H606" s="26"/>
      <c r="I606" s="26"/>
      <c r="J606" s="26"/>
      <c r="K606" s="26"/>
      <c r="L606" s="26"/>
      <c r="M606" s="28" t="s">
        <v>631</v>
      </c>
      <c r="N606" s="28"/>
      <c r="O606" s="28"/>
      <c r="P606" s="28"/>
      <c r="Q606" s="28"/>
      <c r="R606" s="78"/>
      <c r="S606" s="28"/>
      <c r="T606" s="26" t="s">
        <v>3922</v>
      </c>
      <c r="U606" s="26"/>
    </row>
    <row r="607" spans="1:21" ht="30" hidden="1" x14ac:dyDescent="0.25">
      <c r="A607" s="26"/>
      <c r="B607" s="26"/>
      <c r="C607" s="26" t="s">
        <v>3922</v>
      </c>
      <c r="D607" s="26" t="s">
        <v>961</v>
      </c>
      <c r="E607" s="26" t="s">
        <v>1545</v>
      </c>
      <c r="F607" s="26" t="s">
        <v>3932</v>
      </c>
      <c r="G607" s="26" t="s">
        <v>1546</v>
      </c>
      <c r="H607" s="26"/>
      <c r="I607" s="26"/>
      <c r="J607" s="26"/>
      <c r="K607" s="26"/>
      <c r="L607" s="26"/>
      <c r="M607" s="28" t="s">
        <v>631</v>
      </c>
      <c r="N607" s="28"/>
      <c r="O607" s="28"/>
      <c r="P607" s="28"/>
      <c r="Q607" s="28"/>
      <c r="R607" s="78"/>
      <c r="S607" s="28"/>
      <c r="T607" s="26" t="s">
        <v>3922</v>
      </c>
      <c r="U607" s="26"/>
    </row>
    <row r="608" spans="1:21" ht="30" hidden="1" x14ac:dyDescent="0.25">
      <c r="A608" s="26"/>
      <c r="B608" s="26"/>
      <c r="C608" s="26" t="s">
        <v>3922</v>
      </c>
      <c r="D608" s="26" t="s">
        <v>961</v>
      </c>
      <c r="E608" s="26" t="s">
        <v>1541</v>
      </c>
      <c r="F608" s="26" t="s">
        <v>1048</v>
      </c>
      <c r="G608" s="26" t="s">
        <v>1542</v>
      </c>
      <c r="H608" s="26"/>
      <c r="I608" s="26"/>
      <c r="J608" s="26"/>
      <c r="K608" s="26"/>
      <c r="L608" s="26"/>
      <c r="M608" s="28" t="s">
        <v>631</v>
      </c>
      <c r="N608" s="28"/>
      <c r="O608" s="28"/>
      <c r="P608" s="28"/>
      <c r="Q608" s="28"/>
      <c r="R608" s="78"/>
      <c r="S608" s="28"/>
      <c r="T608" s="26" t="s">
        <v>3922</v>
      </c>
      <c r="U608" s="26"/>
    </row>
    <row r="609" spans="1:21" hidden="1" x14ac:dyDescent="0.25">
      <c r="A609" s="26"/>
      <c r="B609" s="26"/>
      <c r="C609" s="26" t="s">
        <v>3922</v>
      </c>
      <c r="D609" s="26" t="s">
        <v>961</v>
      </c>
      <c r="E609" s="26" t="s">
        <v>1539</v>
      </c>
      <c r="F609" s="26" t="s">
        <v>3930</v>
      </c>
      <c r="G609" s="26" t="s">
        <v>1540</v>
      </c>
      <c r="H609" s="26"/>
      <c r="I609" s="26"/>
      <c r="J609" s="26"/>
      <c r="K609" s="26"/>
      <c r="L609" s="26"/>
      <c r="M609" s="28" t="s">
        <v>631</v>
      </c>
      <c r="N609" s="28"/>
      <c r="O609" s="28"/>
      <c r="P609" s="28"/>
      <c r="Q609" s="28"/>
      <c r="R609" s="78"/>
      <c r="S609" s="28"/>
      <c r="T609" s="26" t="s">
        <v>3922</v>
      </c>
      <c r="U609" s="26"/>
    </row>
    <row r="610" spans="1:21" ht="30" hidden="1" x14ac:dyDescent="0.25">
      <c r="A610" s="26"/>
      <c r="B610" s="26"/>
      <c r="C610" s="26" t="s">
        <v>3922</v>
      </c>
      <c r="D610" s="26" t="s">
        <v>961</v>
      </c>
      <c r="E610" s="26" t="s">
        <v>1537</v>
      </c>
      <c r="F610" s="26" t="s">
        <v>1048</v>
      </c>
      <c r="G610" s="26" t="s">
        <v>1538</v>
      </c>
      <c r="H610" s="26"/>
      <c r="I610" s="26"/>
      <c r="J610" s="26"/>
      <c r="K610" s="26"/>
      <c r="L610" s="26"/>
      <c r="M610" s="28" t="s">
        <v>631</v>
      </c>
      <c r="N610" s="28"/>
      <c r="O610" s="28"/>
      <c r="P610" s="28"/>
      <c r="Q610" s="28"/>
      <c r="R610" s="78"/>
      <c r="S610" s="28"/>
      <c r="T610" s="26" t="s">
        <v>3922</v>
      </c>
      <c r="U610" s="26"/>
    </row>
    <row r="611" spans="1:21" ht="30" hidden="1" x14ac:dyDescent="0.25">
      <c r="A611" s="215"/>
      <c r="B611" s="216"/>
      <c r="C611" s="215" t="s">
        <v>3922</v>
      </c>
      <c r="D611" s="217" t="s">
        <v>961</v>
      </c>
      <c r="E611" s="217" t="s">
        <v>1535</v>
      </c>
      <c r="F611" s="217" t="s">
        <v>1048</v>
      </c>
      <c r="G611" s="217" t="s">
        <v>1536</v>
      </c>
      <c r="H611" s="217"/>
      <c r="I611" s="217"/>
      <c r="J611" s="217"/>
      <c r="K611" s="217"/>
      <c r="L611" s="217"/>
      <c r="M611" s="43" t="s">
        <v>631</v>
      </c>
      <c r="N611" s="43"/>
      <c r="O611" s="43"/>
      <c r="P611" s="43"/>
      <c r="Q611" s="43"/>
      <c r="R611" s="218"/>
      <c r="S611" s="43"/>
      <c r="T611" s="215" t="s">
        <v>3922</v>
      </c>
      <c r="U611" s="219"/>
    </row>
    <row r="612" spans="1:21" ht="30" hidden="1" x14ac:dyDescent="0.25">
      <c r="A612" s="26"/>
      <c r="B612" s="26"/>
      <c r="C612" s="26" t="s">
        <v>3922</v>
      </c>
      <c r="D612" s="26" t="s">
        <v>961</v>
      </c>
      <c r="E612" s="26" t="s">
        <v>1543</v>
      </c>
      <c r="F612" s="26" t="s">
        <v>3932</v>
      </c>
      <c r="G612" s="26" t="s">
        <v>1544</v>
      </c>
      <c r="H612" s="26"/>
      <c r="I612" s="26"/>
      <c r="J612" s="26"/>
      <c r="K612" s="26"/>
      <c r="L612" s="26"/>
      <c r="M612" s="28" t="s">
        <v>631</v>
      </c>
      <c r="N612" s="28"/>
      <c r="O612" s="28"/>
      <c r="P612" s="28"/>
      <c r="Q612" s="28"/>
      <c r="R612" s="78"/>
      <c r="S612" s="28"/>
      <c r="T612" s="26" t="s">
        <v>3922</v>
      </c>
      <c r="U612" s="26"/>
    </row>
    <row r="613" spans="1:21" ht="45" hidden="1" x14ac:dyDescent="0.25">
      <c r="A613" s="26"/>
      <c r="B613" s="26"/>
      <c r="C613" s="26" t="s">
        <v>3922</v>
      </c>
      <c r="D613" s="26" t="s">
        <v>961</v>
      </c>
      <c r="E613" s="26" t="s">
        <v>1533</v>
      </c>
      <c r="F613" s="26" t="s">
        <v>3931</v>
      </c>
      <c r="G613" s="26" t="s">
        <v>1534</v>
      </c>
      <c r="H613" s="26"/>
      <c r="I613" s="26"/>
      <c r="J613" s="26"/>
      <c r="K613" s="26"/>
      <c r="L613" s="26"/>
      <c r="M613" s="28" t="s">
        <v>631</v>
      </c>
      <c r="N613" s="28"/>
      <c r="O613" s="28"/>
      <c r="P613" s="28"/>
      <c r="Q613" s="28"/>
      <c r="R613" s="78"/>
      <c r="S613" s="28"/>
      <c r="T613" s="26" t="s">
        <v>3922</v>
      </c>
      <c r="U613" s="26"/>
    </row>
    <row r="614" spans="1:21" hidden="1" x14ac:dyDescent="0.25">
      <c r="A614" s="26"/>
      <c r="B614" s="26"/>
      <c r="C614" s="26" t="s">
        <v>3922</v>
      </c>
      <c r="D614" s="26" t="s">
        <v>961</v>
      </c>
      <c r="E614" s="26" t="s">
        <v>1347</v>
      </c>
      <c r="F614" s="26" t="s">
        <v>3930</v>
      </c>
      <c r="G614" s="26" t="s">
        <v>1348</v>
      </c>
      <c r="H614" s="26"/>
      <c r="I614" s="26"/>
      <c r="J614" s="26"/>
      <c r="K614" s="26"/>
      <c r="L614" s="26"/>
      <c r="M614" s="28" t="s">
        <v>631</v>
      </c>
      <c r="N614" s="28"/>
      <c r="O614" s="28"/>
      <c r="P614" s="28"/>
      <c r="Q614" s="28"/>
      <c r="R614" s="78"/>
      <c r="S614" s="28"/>
      <c r="T614" s="26" t="s">
        <v>3922</v>
      </c>
      <c r="U614" s="26"/>
    </row>
    <row r="615" spans="1:21" hidden="1" x14ac:dyDescent="0.25">
      <c r="A615" s="26"/>
      <c r="B615" s="26"/>
      <c r="C615" s="26" t="s">
        <v>3922</v>
      </c>
      <c r="D615" s="26" t="s">
        <v>961</v>
      </c>
      <c r="E615" s="26" t="s">
        <v>1531</v>
      </c>
      <c r="F615" s="26" t="s">
        <v>3931</v>
      </c>
      <c r="G615" s="26" t="s">
        <v>1532</v>
      </c>
      <c r="H615" s="26"/>
      <c r="I615" s="26"/>
      <c r="J615" s="26"/>
      <c r="K615" s="26"/>
      <c r="L615" s="26"/>
      <c r="M615" s="28" t="s">
        <v>631</v>
      </c>
      <c r="N615" s="28"/>
      <c r="O615" s="28"/>
      <c r="P615" s="28"/>
      <c r="Q615" s="28"/>
      <c r="R615" s="78"/>
      <c r="S615" s="28"/>
      <c r="T615" s="26" t="s">
        <v>3922</v>
      </c>
      <c r="U615" s="26"/>
    </row>
    <row r="616" spans="1:21" ht="30" hidden="1" x14ac:dyDescent="0.25">
      <c r="A616" s="26"/>
      <c r="B616" s="26"/>
      <c r="C616" s="26" t="s">
        <v>3922</v>
      </c>
      <c r="D616" s="26" t="s">
        <v>961</v>
      </c>
      <c r="E616" s="26" t="s">
        <v>1529</v>
      </c>
      <c r="F616" s="26" t="s">
        <v>3932</v>
      </c>
      <c r="G616" s="26" t="s">
        <v>1530</v>
      </c>
      <c r="H616" s="26"/>
      <c r="I616" s="26"/>
      <c r="J616" s="26"/>
      <c r="K616" s="26"/>
      <c r="L616" s="26"/>
      <c r="M616" s="26" t="s">
        <v>631</v>
      </c>
      <c r="N616" s="26"/>
      <c r="O616" s="26"/>
      <c r="P616" s="26"/>
      <c r="Q616" s="26"/>
      <c r="R616" s="26"/>
      <c r="S616" s="26"/>
      <c r="T616" s="26" t="s">
        <v>3922</v>
      </c>
      <c r="U616" s="26"/>
    </row>
    <row r="617" spans="1:21" ht="30" hidden="1" x14ac:dyDescent="0.25">
      <c r="A617" s="26"/>
      <c r="B617" s="26"/>
      <c r="C617" s="26" t="s">
        <v>3922</v>
      </c>
      <c r="D617" s="26" t="s">
        <v>961</v>
      </c>
      <c r="E617" s="26" t="s">
        <v>1527</v>
      </c>
      <c r="F617" s="26" t="s">
        <v>3930</v>
      </c>
      <c r="G617" s="26" t="s">
        <v>1528</v>
      </c>
      <c r="H617" s="26"/>
      <c r="I617" s="26"/>
      <c r="J617" s="26"/>
      <c r="K617" s="26"/>
      <c r="L617" s="26"/>
      <c r="M617" s="26" t="s">
        <v>631</v>
      </c>
      <c r="N617" s="26"/>
      <c r="O617" s="26"/>
      <c r="P617" s="26"/>
      <c r="Q617" s="26"/>
      <c r="R617" s="26"/>
      <c r="S617" s="26"/>
      <c r="T617" s="26" t="s">
        <v>3922</v>
      </c>
      <c r="U617" s="26"/>
    </row>
    <row r="618" spans="1:21" hidden="1" x14ac:dyDescent="0.25">
      <c r="A618" s="26"/>
      <c r="B618" s="26"/>
      <c r="C618" s="26" t="s">
        <v>3922</v>
      </c>
      <c r="D618" s="26" t="s">
        <v>961</v>
      </c>
      <c r="E618" s="26" t="s">
        <v>1525</v>
      </c>
      <c r="F618" s="26" t="s">
        <v>3932</v>
      </c>
      <c r="G618" s="26" t="s">
        <v>1526</v>
      </c>
      <c r="H618" s="26"/>
      <c r="I618" s="26"/>
      <c r="J618" s="26"/>
      <c r="K618" s="26"/>
      <c r="L618" s="26"/>
      <c r="M618" s="28" t="s">
        <v>631</v>
      </c>
      <c r="N618" s="28"/>
      <c r="O618" s="28"/>
      <c r="P618" s="28"/>
      <c r="Q618" s="28"/>
      <c r="R618" s="78"/>
      <c r="S618" s="28"/>
      <c r="T618" s="26" t="s">
        <v>3922</v>
      </c>
      <c r="U618" s="26"/>
    </row>
    <row r="619" spans="1:21" ht="30" hidden="1" x14ac:dyDescent="0.25">
      <c r="A619" s="26"/>
      <c r="B619" s="26"/>
      <c r="C619" s="26" t="s">
        <v>3922</v>
      </c>
      <c r="D619" s="26" t="s">
        <v>961</v>
      </c>
      <c r="E619" s="26" t="s">
        <v>1349</v>
      </c>
      <c r="F619" s="26" t="s">
        <v>3932</v>
      </c>
      <c r="G619" s="26" t="s">
        <v>1350</v>
      </c>
      <c r="H619" s="26"/>
      <c r="I619" s="26"/>
      <c r="J619" s="26"/>
      <c r="K619" s="26"/>
      <c r="L619" s="26"/>
      <c r="M619" s="28" t="s">
        <v>631</v>
      </c>
      <c r="N619" s="28"/>
      <c r="O619" s="28"/>
      <c r="P619" s="28"/>
      <c r="Q619" s="28" t="s">
        <v>1351</v>
      </c>
      <c r="R619" s="78">
        <v>46030</v>
      </c>
      <c r="S619" s="28" t="s">
        <v>1352</v>
      </c>
      <c r="T619" s="26" t="s">
        <v>3922</v>
      </c>
      <c r="U619" s="26"/>
    </row>
    <row r="620" spans="1:21" hidden="1" x14ac:dyDescent="0.25">
      <c r="A620" s="26"/>
      <c r="B620" s="26"/>
      <c r="C620" s="26" t="s">
        <v>3922</v>
      </c>
      <c r="D620" s="26" t="s">
        <v>961</v>
      </c>
      <c r="E620" s="26" t="s">
        <v>1353</v>
      </c>
      <c r="F620" s="26" t="s">
        <v>3930</v>
      </c>
      <c r="G620" s="26" t="s">
        <v>1354</v>
      </c>
      <c r="H620" s="26"/>
      <c r="I620" s="26"/>
      <c r="J620" s="26"/>
      <c r="K620" s="26"/>
      <c r="L620" s="26"/>
      <c r="M620" s="28" t="s">
        <v>631</v>
      </c>
      <c r="N620" s="28"/>
      <c r="O620" s="28"/>
      <c r="P620" s="28"/>
      <c r="Q620" s="28"/>
      <c r="R620" s="78"/>
      <c r="S620" s="28"/>
      <c r="T620" s="26" t="s">
        <v>3922</v>
      </c>
      <c r="U620" s="26"/>
    </row>
    <row r="621" spans="1:21" ht="30" hidden="1" x14ac:dyDescent="0.25">
      <c r="A621" s="26"/>
      <c r="B621" s="26"/>
      <c r="C621" s="26" t="s">
        <v>3922</v>
      </c>
      <c r="D621" s="26" t="s">
        <v>961</v>
      </c>
      <c r="E621" s="26" t="s">
        <v>1524</v>
      </c>
      <c r="F621" s="26" t="s">
        <v>3930</v>
      </c>
      <c r="G621" s="26" t="s">
        <v>1495</v>
      </c>
      <c r="H621" s="26"/>
      <c r="I621" s="26"/>
      <c r="J621" s="26"/>
      <c r="K621" s="26"/>
      <c r="L621" s="26"/>
      <c r="M621" s="28" t="s">
        <v>631</v>
      </c>
      <c r="N621" s="28"/>
      <c r="O621" s="28"/>
      <c r="P621" s="28"/>
      <c r="Q621" s="28"/>
      <c r="R621" s="78"/>
      <c r="S621" s="28"/>
      <c r="T621" s="26" t="s">
        <v>3922</v>
      </c>
      <c r="U621" s="26"/>
    </row>
    <row r="622" spans="1:21" hidden="1" x14ac:dyDescent="0.25">
      <c r="A622" s="26"/>
      <c r="B622" s="26"/>
      <c r="C622" s="26" t="s">
        <v>3922</v>
      </c>
      <c r="D622" s="26" t="s">
        <v>961</v>
      </c>
      <c r="E622" s="26" t="s">
        <v>1355</v>
      </c>
      <c r="F622" s="26" t="s">
        <v>3932</v>
      </c>
      <c r="G622" s="26" t="s">
        <v>1356</v>
      </c>
      <c r="H622" s="26"/>
      <c r="I622" s="26"/>
      <c r="J622" s="26"/>
      <c r="K622" s="26"/>
      <c r="L622" s="26"/>
      <c r="M622" s="28" t="s">
        <v>631</v>
      </c>
      <c r="N622" s="28"/>
      <c r="O622" s="28"/>
      <c r="P622" s="28"/>
      <c r="Q622" s="28"/>
      <c r="R622" s="78"/>
      <c r="S622" s="28"/>
      <c r="T622" s="26" t="s">
        <v>3922</v>
      </c>
      <c r="U622" s="26"/>
    </row>
    <row r="623" spans="1:21" hidden="1" x14ac:dyDescent="0.25">
      <c r="A623" s="26"/>
      <c r="B623" s="26"/>
      <c r="C623" s="26" t="s">
        <v>3922</v>
      </c>
      <c r="D623" s="26" t="s">
        <v>961</v>
      </c>
      <c r="E623" s="26" t="s">
        <v>1522</v>
      </c>
      <c r="F623" s="26" t="s">
        <v>3932</v>
      </c>
      <c r="G623" s="26" t="s">
        <v>1523</v>
      </c>
      <c r="H623" s="26"/>
      <c r="I623" s="26"/>
      <c r="J623" s="26"/>
      <c r="K623" s="26"/>
      <c r="L623" s="26"/>
      <c r="M623" s="28" t="s">
        <v>631</v>
      </c>
      <c r="N623" s="28"/>
      <c r="O623" s="28"/>
      <c r="P623" s="28"/>
      <c r="Q623" s="28"/>
      <c r="R623" s="78"/>
      <c r="S623" s="28"/>
      <c r="T623" s="26" t="s">
        <v>3922</v>
      </c>
      <c r="U623" s="26"/>
    </row>
    <row r="624" spans="1:21" ht="30" hidden="1" x14ac:dyDescent="0.25">
      <c r="A624" s="26"/>
      <c r="B624" s="26"/>
      <c r="C624" s="26" t="s">
        <v>3922</v>
      </c>
      <c r="D624" s="26" t="s">
        <v>961</v>
      </c>
      <c r="E624" s="26" t="s">
        <v>1518</v>
      </c>
      <c r="F624" s="26" t="s">
        <v>3932</v>
      </c>
      <c r="G624" s="26" t="s">
        <v>1519</v>
      </c>
      <c r="H624" s="26"/>
      <c r="I624" s="26"/>
      <c r="J624" s="26"/>
      <c r="K624" s="26"/>
      <c r="L624" s="26"/>
      <c r="M624" s="28" t="s">
        <v>631</v>
      </c>
      <c r="N624" s="28"/>
      <c r="O624" s="28"/>
      <c r="P624" s="28"/>
      <c r="Q624" s="28"/>
      <c r="R624" s="78"/>
      <c r="S624" s="28"/>
      <c r="T624" s="26" t="s">
        <v>3922</v>
      </c>
      <c r="U624" s="26"/>
    </row>
    <row r="625" spans="1:21" ht="30" hidden="1" x14ac:dyDescent="0.25">
      <c r="A625" s="26"/>
      <c r="B625" s="26"/>
      <c r="C625" s="26" t="s">
        <v>3922</v>
      </c>
      <c r="D625" s="26" t="s">
        <v>961</v>
      </c>
      <c r="E625" s="26" t="s">
        <v>1520</v>
      </c>
      <c r="F625" s="26" t="s">
        <v>3932</v>
      </c>
      <c r="G625" s="26" t="s">
        <v>1521</v>
      </c>
      <c r="H625" s="26"/>
      <c r="I625" s="26"/>
      <c r="J625" s="26"/>
      <c r="K625" s="26"/>
      <c r="L625" s="26"/>
      <c r="M625" s="28" t="s">
        <v>631</v>
      </c>
      <c r="N625" s="28"/>
      <c r="O625" s="28"/>
      <c r="P625" s="28"/>
      <c r="Q625" s="28"/>
      <c r="R625" s="78"/>
      <c r="S625" s="28"/>
      <c r="T625" s="26" t="s">
        <v>3922</v>
      </c>
      <c r="U625" s="26"/>
    </row>
    <row r="626" spans="1:21" hidden="1" x14ac:dyDescent="0.25">
      <c r="A626" s="26"/>
      <c r="B626" s="26"/>
      <c r="C626" s="26" t="s">
        <v>3922</v>
      </c>
      <c r="D626" s="26" t="s">
        <v>961</v>
      </c>
      <c r="E626" s="26" t="s">
        <v>1516</v>
      </c>
      <c r="F626" s="26" t="s">
        <v>3932</v>
      </c>
      <c r="G626" s="26" t="s">
        <v>1517</v>
      </c>
      <c r="H626" s="26"/>
      <c r="I626" s="26"/>
      <c r="J626" s="26"/>
      <c r="K626" s="26"/>
      <c r="L626" s="26"/>
      <c r="M626" s="28" t="s">
        <v>631</v>
      </c>
      <c r="N626" s="28"/>
      <c r="O626" s="28"/>
      <c r="P626" s="28"/>
      <c r="Q626" s="28"/>
      <c r="R626" s="78"/>
      <c r="S626" s="28"/>
      <c r="T626" s="26" t="s">
        <v>3922</v>
      </c>
      <c r="U626" s="26"/>
    </row>
    <row r="627" spans="1:21" ht="45" hidden="1" x14ac:dyDescent="0.25">
      <c r="A627" s="26"/>
      <c r="B627" s="26"/>
      <c r="C627" s="26" t="s">
        <v>3922</v>
      </c>
      <c r="D627" s="26" t="s">
        <v>961</v>
      </c>
      <c r="E627" s="26" t="s">
        <v>1357</v>
      </c>
      <c r="F627" s="26" t="s">
        <v>3931</v>
      </c>
      <c r="G627" s="26" t="s">
        <v>1358</v>
      </c>
      <c r="H627" s="26"/>
      <c r="I627" s="26"/>
      <c r="J627" s="26"/>
      <c r="K627" s="26"/>
      <c r="L627" s="26"/>
      <c r="M627" s="28" t="s">
        <v>631</v>
      </c>
      <c r="N627" s="28"/>
      <c r="O627" s="28"/>
      <c r="P627" s="28"/>
      <c r="Q627" s="28"/>
      <c r="R627" s="78"/>
      <c r="S627" s="28"/>
      <c r="T627" s="26" t="s">
        <v>3922</v>
      </c>
      <c r="U627" s="26"/>
    </row>
    <row r="628" spans="1:21" hidden="1" x14ac:dyDescent="0.25">
      <c r="A628" s="26"/>
      <c r="B628" s="26"/>
      <c r="C628" s="26" t="s">
        <v>3922</v>
      </c>
      <c r="D628" s="26" t="s">
        <v>961</v>
      </c>
      <c r="E628" s="26" t="s">
        <v>1506</v>
      </c>
      <c r="F628" s="26" t="s">
        <v>3930</v>
      </c>
      <c r="G628" s="26" t="s">
        <v>1507</v>
      </c>
      <c r="H628" s="26"/>
      <c r="I628" s="26"/>
      <c r="J628" s="26"/>
      <c r="K628" s="26"/>
      <c r="L628" s="26"/>
      <c r="M628" s="28" t="s">
        <v>631</v>
      </c>
      <c r="N628" s="28"/>
      <c r="O628" s="28"/>
      <c r="P628" s="28"/>
      <c r="Q628" s="28"/>
      <c r="R628" s="78"/>
      <c r="S628" s="28"/>
      <c r="T628" s="26" t="s">
        <v>3922</v>
      </c>
      <c r="U628" s="26"/>
    </row>
    <row r="629" spans="1:21" hidden="1" x14ac:dyDescent="0.25">
      <c r="A629" s="26"/>
      <c r="B629" s="26"/>
      <c r="C629" s="26" t="s">
        <v>3922</v>
      </c>
      <c r="D629" s="26" t="s">
        <v>961</v>
      </c>
      <c r="E629" s="26" t="s">
        <v>1512</v>
      </c>
      <c r="F629" s="26" t="s">
        <v>3930</v>
      </c>
      <c r="G629" s="26" t="s">
        <v>1513</v>
      </c>
      <c r="H629" s="26"/>
      <c r="I629" s="26"/>
      <c r="J629" s="26"/>
      <c r="K629" s="26"/>
      <c r="L629" s="26"/>
      <c r="M629" s="28" t="s">
        <v>631</v>
      </c>
      <c r="N629" s="28"/>
      <c r="O629" s="28"/>
      <c r="P629" s="28"/>
      <c r="Q629" s="28"/>
      <c r="R629" s="78"/>
      <c r="S629" s="28"/>
      <c r="T629" s="26" t="s">
        <v>3922</v>
      </c>
      <c r="U629" s="26"/>
    </row>
    <row r="630" spans="1:21" ht="30" hidden="1" x14ac:dyDescent="0.25">
      <c r="A630" s="26"/>
      <c r="B630" s="26"/>
      <c r="C630" s="26" t="s">
        <v>3922</v>
      </c>
      <c r="D630" s="26" t="s">
        <v>961</v>
      </c>
      <c r="E630" s="26" t="s">
        <v>1510</v>
      </c>
      <c r="F630" s="26" t="s">
        <v>3932</v>
      </c>
      <c r="G630" s="26" t="s">
        <v>1511</v>
      </c>
      <c r="H630" s="26"/>
      <c r="I630" s="26"/>
      <c r="J630" s="26"/>
      <c r="K630" s="26"/>
      <c r="L630" s="26"/>
      <c r="M630" s="28" t="s">
        <v>631</v>
      </c>
      <c r="N630" s="28"/>
      <c r="O630" s="28"/>
      <c r="P630" s="28"/>
      <c r="Q630" s="28"/>
      <c r="R630" s="78"/>
      <c r="S630" s="28"/>
      <c r="T630" s="26" t="s">
        <v>3922</v>
      </c>
      <c r="U630" s="26"/>
    </row>
    <row r="631" spans="1:21" hidden="1" x14ac:dyDescent="0.25">
      <c r="A631" s="26"/>
      <c r="B631" s="26"/>
      <c r="C631" s="26" t="s">
        <v>3922</v>
      </c>
      <c r="D631" s="26" t="s">
        <v>961</v>
      </c>
      <c r="E631" s="26" t="s">
        <v>1514</v>
      </c>
      <c r="F631" s="26" t="s">
        <v>3932</v>
      </c>
      <c r="G631" s="26" t="s">
        <v>1515</v>
      </c>
      <c r="H631" s="26"/>
      <c r="I631" s="26"/>
      <c r="J631" s="26"/>
      <c r="K631" s="26"/>
      <c r="L631" s="26"/>
      <c r="M631" s="28" t="s">
        <v>631</v>
      </c>
      <c r="N631" s="28"/>
      <c r="O631" s="28"/>
      <c r="P631" s="28"/>
      <c r="Q631" s="28"/>
      <c r="R631" s="78"/>
      <c r="S631" s="28"/>
      <c r="T631" s="26" t="s">
        <v>3922</v>
      </c>
      <c r="U631" s="26"/>
    </row>
    <row r="632" spans="1:21" hidden="1" x14ac:dyDescent="0.25">
      <c r="A632" s="26"/>
      <c r="B632" s="26"/>
      <c r="C632" s="26" t="s">
        <v>3922</v>
      </c>
      <c r="D632" s="26" t="s">
        <v>961</v>
      </c>
      <c r="E632" s="26" t="s">
        <v>1504</v>
      </c>
      <c r="F632" s="26" t="s">
        <v>3931</v>
      </c>
      <c r="G632" s="26" t="s">
        <v>1505</v>
      </c>
      <c r="H632" s="26"/>
      <c r="I632" s="26"/>
      <c r="J632" s="26"/>
      <c r="K632" s="26"/>
      <c r="L632" s="26"/>
      <c r="M632" s="28" t="s">
        <v>631</v>
      </c>
      <c r="N632" s="28"/>
      <c r="O632" s="28"/>
      <c r="P632" s="28"/>
      <c r="Q632" s="28"/>
      <c r="R632" s="78"/>
      <c r="S632" s="28"/>
      <c r="T632" s="26" t="s">
        <v>3922</v>
      </c>
      <c r="U632" s="26"/>
    </row>
    <row r="633" spans="1:21" hidden="1" x14ac:dyDescent="0.25">
      <c r="A633" s="26"/>
      <c r="B633" s="26"/>
      <c r="C633" s="26" t="s">
        <v>3922</v>
      </c>
      <c r="D633" s="26" t="s">
        <v>961</v>
      </c>
      <c r="E633" s="26" t="s">
        <v>1508</v>
      </c>
      <c r="F633" s="26" t="s">
        <v>3931</v>
      </c>
      <c r="G633" s="26" t="s">
        <v>1509</v>
      </c>
      <c r="H633" s="26"/>
      <c r="I633" s="26"/>
      <c r="J633" s="26"/>
      <c r="K633" s="26"/>
      <c r="L633" s="26"/>
      <c r="M633" s="28" t="s">
        <v>631</v>
      </c>
      <c r="N633" s="28"/>
      <c r="O633" s="28"/>
      <c r="P633" s="28"/>
      <c r="Q633" s="28"/>
      <c r="R633" s="78"/>
      <c r="S633" s="28"/>
      <c r="T633" s="26" t="s">
        <v>3922</v>
      </c>
      <c r="U633" s="26"/>
    </row>
    <row r="634" spans="1:21" hidden="1" x14ac:dyDescent="0.25">
      <c r="A634" s="26"/>
      <c r="B634" s="26"/>
      <c r="C634" s="26" t="s">
        <v>3922</v>
      </c>
      <c r="D634" s="26" t="s">
        <v>961</v>
      </c>
      <c r="E634" s="26" t="s">
        <v>1502</v>
      </c>
      <c r="F634" s="26" t="s">
        <v>3930</v>
      </c>
      <c r="G634" s="26" t="s">
        <v>1503</v>
      </c>
      <c r="H634" s="26"/>
      <c r="I634" s="26"/>
      <c r="J634" s="26"/>
      <c r="K634" s="26"/>
      <c r="L634" s="26"/>
      <c r="M634" s="26" t="s">
        <v>631</v>
      </c>
      <c r="N634" s="26"/>
      <c r="O634" s="26"/>
      <c r="P634" s="26"/>
      <c r="Q634" s="26"/>
      <c r="R634" s="26"/>
      <c r="S634" s="26"/>
      <c r="T634" s="26" t="s">
        <v>3922</v>
      </c>
      <c r="U634" s="26"/>
    </row>
    <row r="635" spans="1:21" hidden="1" x14ac:dyDescent="0.25">
      <c r="A635" s="26"/>
      <c r="B635" s="26"/>
      <c r="C635" s="26" t="s">
        <v>3922</v>
      </c>
      <c r="D635" s="26" t="s">
        <v>961</v>
      </c>
      <c r="E635" s="26" t="s">
        <v>1359</v>
      </c>
      <c r="F635" s="26" t="s">
        <v>3932</v>
      </c>
      <c r="G635" s="26" t="s">
        <v>1360</v>
      </c>
      <c r="H635" s="26"/>
      <c r="I635" s="26"/>
      <c r="J635" s="26"/>
      <c r="K635" s="26"/>
      <c r="L635" s="26"/>
      <c r="M635" s="26" t="s">
        <v>631</v>
      </c>
      <c r="N635" s="26"/>
      <c r="O635" s="26"/>
      <c r="P635" s="26"/>
      <c r="Q635" s="26"/>
      <c r="R635" s="26"/>
      <c r="S635" s="26"/>
      <c r="T635" s="26" t="s">
        <v>3922</v>
      </c>
      <c r="U635" s="26"/>
    </row>
    <row r="636" spans="1:21" ht="30" hidden="1" x14ac:dyDescent="0.25">
      <c r="A636" s="26"/>
      <c r="B636" s="26"/>
      <c r="C636" s="26" t="s">
        <v>3922</v>
      </c>
      <c r="D636" s="26" t="s">
        <v>961</v>
      </c>
      <c r="E636" s="26" t="s">
        <v>1361</v>
      </c>
      <c r="F636" s="26" t="s">
        <v>3932</v>
      </c>
      <c r="G636" s="26" t="s">
        <v>1362</v>
      </c>
      <c r="H636" s="26"/>
      <c r="I636" s="26"/>
      <c r="J636" s="26"/>
      <c r="K636" s="26"/>
      <c r="L636" s="26"/>
      <c r="M636" s="26" t="s">
        <v>631</v>
      </c>
      <c r="N636" s="26"/>
      <c r="O636" s="26"/>
      <c r="P636" s="26"/>
      <c r="Q636" s="26"/>
      <c r="R636" s="26"/>
      <c r="S636" s="26"/>
      <c r="T636" s="26" t="s">
        <v>3922</v>
      </c>
      <c r="U636" s="26"/>
    </row>
    <row r="637" spans="1:21" ht="30" hidden="1" x14ac:dyDescent="0.25">
      <c r="A637" s="26"/>
      <c r="B637" s="26"/>
      <c r="C637" s="26" t="s">
        <v>3922</v>
      </c>
      <c r="D637" s="26" t="s">
        <v>961</v>
      </c>
      <c r="E637" s="26" t="s">
        <v>1500</v>
      </c>
      <c r="F637" s="26" t="s">
        <v>3932</v>
      </c>
      <c r="G637" s="26" t="s">
        <v>1501</v>
      </c>
      <c r="H637" s="26"/>
      <c r="I637" s="26"/>
      <c r="J637" s="26"/>
      <c r="K637" s="26"/>
      <c r="L637" s="26"/>
      <c r="M637" s="28" t="s">
        <v>631</v>
      </c>
      <c r="N637" s="28"/>
      <c r="O637" s="28"/>
      <c r="P637" s="28"/>
      <c r="Q637" s="28"/>
      <c r="R637" s="78"/>
      <c r="S637" s="28"/>
      <c r="T637" s="26" t="s">
        <v>3922</v>
      </c>
      <c r="U637" s="26"/>
    </row>
    <row r="638" spans="1:21" hidden="1" x14ac:dyDescent="0.25">
      <c r="A638" s="26"/>
      <c r="B638" s="26"/>
      <c r="C638" s="26" t="s">
        <v>3922</v>
      </c>
      <c r="D638" s="26" t="s">
        <v>961</v>
      </c>
      <c r="E638" s="26" t="s">
        <v>1498</v>
      </c>
      <c r="F638" s="26" t="s">
        <v>3931</v>
      </c>
      <c r="G638" s="26" t="s">
        <v>1499</v>
      </c>
      <c r="H638" s="26"/>
      <c r="I638" s="26"/>
      <c r="J638" s="26"/>
      <c r="K638" s="26"/>
      <c r="L638" s="26"/>
      <c r="M638" s="28" t="s">
        <v>631</v>
      </c>
      <c r="N638" s="28"/>
      <c r="O638" s="28"/>
      <c r="P638" s="28"/>
      <c r="Q638" s="28"/>
      <c r="R638" s="78"/>
      <c r="S638" s="28"/>
      <c r="T638" s="26" t="s">
        <v>3922</v>
      </c>
      <c r="U638" s="26"/>
    </row>
    <row r="639" spans="1:21" ht="30" hidden="1" x14ac:dyDescent="0.25">
      <c r="A639" s="26"/>
      <c r="B639" s="26"/>
      <c r="C639" s="26" t="s">
        <v>3922</v>
      </c>
      <c r="D639" s="26" t="s">
        <v>961</v>
      </c>
      <c r="E639" s="26" t="s">
        <v>1363</v>
      </c>
      <c r="F639" s="26" t="s">
        <v>3931</v>
      </c>
      <c r="G639" s="26" t="s">
        <v>1364</v>
      </c>
      <c r="H639" s="26"/>
      <c r="I639" s="26"/>
      <c r="J639" s="26"/>
      <c r="K639" s="26"/>
      <c r="L639" s="26"/>
      <c r="M639" s="28" t="s">
        <v>631</v>
      </c>
      <c r="N639" s="28"/>
      <c r="O639" s="28"/>
      <c r="P639" s="28"/>
      <c r="Q639" s="28"/>
      <c r="R639" s="78"/>
      <c r="S639" s="28"/>
      <c r="T639" s="26" t="s">
        <v>3922</v>
      </c>
      <c r="U639" s="26"/>
    </row>
    <row r="640" spans="1:21" ht="30" hidden="1" x14ac:dyDescent="0.25">
      <c r="A640" s="26"/>
      <c r="B640" s="26"/>
      <c r="C640" s="26" t="s">
        <v>3922</v>
      </c>
      <c r="D640" s="26" t="s">
        <v>961</v>
      </c>
      <c r="E640" s="26" t="s">
        <v>1365</v>
      </c>
      <c r="F640" s="26" t="s">
        <v>3930</v>
      </c>
      <c r="G640" s="26" t="s">
        <v>1366</v>
      </c>
      <c r="H640" s="26"/>
      <c r="I640" s="26"/>
      <c r="J640" s="26"/>
      <c r="K640" s="26"/>
      <c r="L640" s="26"/>
      <c r="M640" s="28" t="s">
        <v>631</v>
      </c>
      <c r="N640" s="28"/>
      <c r="O640" s="28"/>
      <c r="P640" s="28"/>
      <c r="Q640" s="28"/>
      <c r="R640" s="78"/>
      <c r="S640" s="28"/>
      <c r="T640" s="26" t="s">
        <v>3922</v>
      </c>
      <c r="U640" s="26"/>
    </row>
    <row r="641" spans="1:21" ht="30" hidden="1" x14ac:dyDescent="0.25">
      <c r="A641" s="26"/>
      <c r="B641" s="26"/>
      <c r="C641" s="26" t="s">
        <v>3922</v>
      </c>
      <c r="D641" s="26" t="s">
        <v>961</v>
      </c>
      <c r="E641" s="26" t="s">
        <v>1494</v>
      </c>
      <c r="F641" s="26" t="s">
        <v>3930</v>
      </c>
      <c r="G641" s="26" t="s">
        <v>1495</v>
      </c>
      <c r="H641" s="26"/>
      <c r="I641" s="26"/>
      <c r="J641" s="26"/>
      <c r="K641" s="26"/>
      <c r="L641" s="26"/>
      <c r="M641" s="28" t="s">
        <v>631</v>
      </c>
      <c r="N641" s="28"/>
      <c r="O641" s="28"/>
      <c r="P641" s="28"/>
      <c r="Q641" s="28"/>
      <c r="R641" s="78"/>
      <c r="S641" s="28"/>
      <c r="T641" s="26" t="s">
        <v>3922</v>
      </c>
      <c r="U641" s="26"/>
    </row>
    <row r="642" spans="1:21" ht="30" hidden="1" x14ac:dyDescent="0.25">
      <c r="A642" s="26"/>
      <c r="B642" s="26"/>
      <c r="C642" s="26" t="s">
        <v>3922</v>
      </c>
      <c r="D642" s="26" t="s">
        <v>961</v>
      </c>
      <c r="E642" s="26" t="s">
        <v>1492</v>
      </c>
      <c r="F642" s="26" t="s">
        <v>3930</v>
      </c>
      <c r="G642" s="26" t="s">
        <v>1493</v>
      </c>
      <c r="H642" s="26"/>
      <c r="I642" s="26"/>
      <c r="J642" s="26"/>
      <c r="K642" s="26"/>
      <c r="L642" s="26"/>
      <c r="M642" s="28" t="s">
        <v>631</v>
      </c>
      <c r="N642" s="28"/>
      <c r="O642" s="28"/>
      <c r="P642" s="28"/>
      <c r="Q642" s="28"/>
      <c r="R642" s="78"/>
      <c r="S642" s="28"/>
      <c r="T642" s="26" t="s">
        <v>3922</v>
      </c>
      <c r="U642" s="26"/>
    </row>
    <row r="643" spans="1:21" ht="30" hidden="1" x14ac:dyDescent="0.25">
      <c r="A643" s="26"/>
      <c r="B643" s="26"/>
      <c r="C643" s="26" t="s">
        <v>3922</v>
      </c>
      <c r="D643" s="26" t="s">
        <v>961</v>
      </c>
      <c r="E643" s="26" t="s">
        <v>1496</v>
      </c>
      <c r="F643" s="26" t="s">
        <v>3931</v>
      </c>
      <c r="G643" s="26" t="s">
        <v>1497</v>
      </c>
      <c r="H643" s="26"/>
      <c r="I643" s="26"/>
      <c r="J643" s="26"/>
      <c r="K643" s="26"/>
      <c r="L643" s="26"/>
      <c r="M643" s="28" t="s">
        <v>631</v>
      </c>
      <c r="N643" s="28"/>
      <c r="O643" s="28"/>
      <c r="P643" s="28"/>
      <c r="Q643" s="28"/>
      <c r="R643" s="78"/>
      <c r="S643" s="28"/>
      <c r="T643" s="26" t="s">
        <v>3922</v>
      </c>
      <c r="U643" s="26"/>
    </row>
    <row r="644" spans="1:21" hidden="1" x14ac:dyDescent="0.25">
      <c r="A644" s="26"/>
      <c r="B644" s="26"/>
      <c r="C644" s="26" t="s">
        <v>3922</v>
      </c>
      <c r="D644" s="26" t="s">
        <v>961</v>
      </c>
      <c r="E644" s="26" t="s">
        <v>1367</v>
      </c>
      <c r="F644" s="26" t="s">
        <v>3931</v>
      </c>
      <c r="G644" s="26" t="s">
        <v>1368</v>
      </c>
      <c r="H644" s="26"/>
      <c r="I644" s="26"/>
      <c r="J644" s="26"/>
      <c r="K644" s="26"/>
      <c r="L644" s="26"/>
      <c r="M644" s="28" t="s">
        <v>631</v>
      </c>
      <c r="N644" s="28"/>
      <c r="O644" s="28"/>
      <c r="P644" s="28"/>
      <c r="Q644" s="28"/>
      <c r="R644" s="78"/>
      <c r="S644" s="28"/>
      <c r="T644" s="26" t="s">
        <v>3922</v>
      </c>
      <c r="U644" s="26"/>
    </row>
    <row r="645" spans="1:21" ht="30" hidden="1" x14ac:dyDescent="0.25">
      <c r="A645" s="26"/>
      <c r="B645" s="26"/>
      <c r="C645" s="26" t="s">
        <v>3922</v>
      </c>
      <c r="D645" s="26" t="s">
        <v>961</v>
      </c>
      <c r="E645" s="26" t="s">
        <v>1488</v>
      </c>
      <c r="F645" s="26" t="s">
        <v>3931</v>
      </c>
      <c r="G645" s="26" t="s">
        <v>1489</v>
      </c>
      <c r="H645" s="26"/>
      <c r="I645" s="26"/>
      <c r="J645" s="26"/>
      <c r="K645" s="26"/>
      <c r="L645" s="26"/>
      <c r="M645" s="26" t="s">
        <v>631</v>
      </c>
      <c r="N645" s="26"/>
      <c r="O645" s="26"/>
      <c r="P645" s="26"/>
      <c r="Q645" s="26"/>
      <c r="R645" s="26"/>
      <c r="S645" s="26"/>
      <c r="T645" s="26" t="s">
        <v>3922</v>
      </c>
      <c r="U645" s="26"/>
    </row>
    <row r="646" spans="1:21" ht="30" hidden="1" x14ac:dyDescent="0.25">
      <c r="A646" s="26"/>
      <c r="B646" s="26"/>
      <c r="C646" s="26" t="s">
        <v>3922</v>
      </c>
      <c r="D646" s="26" t="s">
        <v>961</v>
      </c>
      <c r="E646" s="26" t="s">
        <v>1484</v>
      </c>
      <c r="F646" s="26" t="s">
        <v>3932</v>
      </c>
      <c r="G646" s="26" t="s">
        <v>1485</v>
      </c>
      <c r="H646" s="26"/>
      <c r="I646" s="26"/>
      <c r="J646" s="26"/>
      <c r="K646" s="26"/>
      <c r="L646" s="26"/>
      <c r="M646" s="28" t="s">
        <v>631</v>
      </c>
      <c r="N646" s="28"/>
      <c r="O646" s="28"/>
      <c r="P646" s="28"/>
      <c r="Q646" s="28"/>
      <c r="R646" s="78"/>
      <c r="S646" s="28"/>
      <c r="T646" s="26" t="s">
        <v>3922</v>
      </c>
      <c r="U646" s="26"/>
    </row>
    <row r="647" spans="1:21" hidden="1" x14ac:dyDescent="0.25">
      <c r="A647" s="26"/>
      <c r="B647" s="26"/>
      <c r="C647" s="26" t="s">
        <v>3922</v>
      </c>
      <c r="D647" s="26" t="s">
        <v>961</v>
      </c>
      <c r="E647" s="26" t="s">
        <v>1490</v>
      </c>
      <c r="F647" s="26" t="s">
        <v>3932</v>
      </c>
      <c r="G647" s="26" t="s">
        <v>1491</v>
      </c>
      <c r="H647" s="26"/>
      <c r="I647" s="26"/>
      <c r="J647" s="26"/>
      <c r="K647" s="26"/>
      <c r="L647" s="26"/>
      <c r="M647" s="28" t="s">
        <v>631</v>
      </c>
      <c r="N647" s="28"/>
      <c r="O647" s="28"/>
      <c r="P647" s="28"/>
      <c r="Q647" s="28"/>
      <c r="R647" s="78"/>
      <c r="S647" s="28"/>
      <c r="T647" s="26" t="s">
        <v>3922</v>
      </c>
      <c r="U647" s="26"/>
    </row>
    <row r="648" spans="1:21" hidden="1" x14ac:dyDescent="0.25">
      <c r="A648" s="26"/>
      <c r="B648" s="26"/>
      <c r="C648" s="26" t="s">
        <v>3922</v>
      </c>
      <c r="D648" s="26" t="s">
        <v>961</v>
      </c>
      <c r="E648" s="26" t="s">
        <v>1486</v>
      </c>
      <c r="F648" s="26" t="s">
        <v>3931</v>
      </c>
      <c r="G648" s="26" t="s">
        <v>1487</v>
      </c>
      <c r="H648" s="26"/>
      <c r="I648" s="26"/>
      <c r="J648" s="26"/>
      <c r="K648" s="26"/>
      <c r="L648" s="26"/>
      <c r="M648" s="28" t="s">
        <v>631</v>
      </c>
      <c r="N648" s="28"/>
      <c r="O648" s="28"/>
      <c r="P648" s="28"/>
      <c r="Q648" s="28"/>
      <c r="R648" s="78"/>
      <c r="S648" s="28"/>
      <c r="T648" s="26" t="s">
        <v>3922</v>
      </c>
      <c r="U648" s="26"/>
    </row>
    <row r="649" spans="1:21" hidden="1" x14ac:dyDescent="0.25">
      <c r="A649" s="26"/>
      <c r="B649" s="26"/>
      <c r="C649" s="26" t="s">
        <v>3922</v>
      </c>
      <c r="D649" s="26" t="s">
        <v>961</v>
      </c>
      <c r="E649" s="26" t="s">
        <v>1369</v>
      </c>
      <c r="F649" s="26" t="s">
        <v>3930</v>
      </c>
      <c r="G649" s="26" t="s">
        <v>1370</v>
      </c>
      <c r="H649" s="26"/>
      <c r="I649" s="26"/>
      <c r="J649" s="26"/>
      <c r="K649" s="26"/>
      <c r="L649" s="26"/>
      <c r="M649" s="28" t="s">
        <v>631</v>
      </c>
      <c r="N649" s="28"/>
      <c r="O649" s="28"/>
      <c r="P649" s="28"/>
      <c r="Q649" s="28"/>
      <c r="R649" s="78"/>
      <c r="S649" s="28"/>
      <c r="T649" s="26" t="s">
        <v>3922</v>
      </c>
      <c r="U649" s="26"/>
    </row>
    <row r="650" spans="1:21" hidden="1" x14ac:dyDescent="0.25">
      <c r="A650" s="26"/>
      <c r="B650" s="26"/>
      <c r="C650" s="26" t="s">
        <v>3922</v>
      </c>
      <c r="D650" s="26" t="s">
        <v>961</v>
      </c>
      <c r="E650" s="26" t="s">
        <v>1371</v>
      </c>
      <c r="F650" s="26" t="s">
        <v>3930</v>
      </c>
      <c r="G650" s="26" t="s">
        <v>1372</v>
      </c>
      <c r="H650" s="26"/>
      <c r="I650" s="26"/>
      <c r="J650" s="26"/>
      <c r="K650" s="26"/>
      <c r="L650" s="26"/>
      <c r="M650" s="28" t="s">
        <v>631</v>
      </c>
      <c r="N650" s="28"/>
      <c r="O650" s="28"/>
      <c r="P650" s="28"/>
      <c r="Q650" s="28"/>
      <c r="R650" s="78"/>
      <c r="S650" s="28"/>
      <c r="T650" s="26" t="s">
        <v>3922</v>
      </c>
      <c r="U650" s="26"/>
    </row>
    <row r="651" spans="1:21" hidden="1" x14ac:dyDescent="0.25">
      <c r="A651" s="26"/>
      <c r="B651" s="26"/>
      <c r="C651" s="26" t="s">
        <v>3922</v>
      </c>
      <c r="D651" s="26" t="s">
        <v>961</v>
      </c>
      <c r="E651" s="26" t="s">
        <v>1478</v>
      </c>
      <c r="F651" s="26" t="s">
        <v>3932</v>
      </c>
      <c r="G651" s="26" t="s">
        <v>1479</v>
      </c>
      <c r="H651" s="26"/>
      <c r="I651" s="26"/>
      <c r="J651" s="26"/>
      <c r="K651" s="26"/>
      <c r="L651" s="26"/>
      <c r="M651" s="28" t="s">
        <v>631</v>
      </c>
      <c r="N651" s="28"/>
      <c r="O651" s="28"/>
      <c r="P651" s="28"/>
      <c r="Q651" s="28"/>
      <c r="R651" s="78"/>
      <c r="S651" s="28"/>
      <c r="T651" s="26" t="s">
        <v>3922</v>
      </c>
      <c r="U651" s="26"/>
    </row>
    <row r="652" spans="1:21" hidden="1" x14ac:dyDescent="0.25">
      <c r="A652" s="26"/>
      <c r="B652" s="26"/>
      <c r="C652" s="26" t="s">
        <v>3922</v>
      </c>
      <c r="D652" s="26" t="s">
        <v>961</v>
      </c>
      <c r="E652" s="26" t="s">
        <v>1474</v>
      </c>
      <c r="F652" s="26" t="s">
        <v>3931</v>
      </c>
      <c r="G652" s="26" t="s">
        <v>1475</v>
      </c>
      <c r="H652" s="26"/>
      <c r="I652" s="26"/>
      <c r="J652" s="26"/>
      <c r="K652" s="26"/>
      <c r="L652" s="26"/>
      <c r="M652" s="28" t="s">
        <v>631</v>
      </c>
      <c r="N652" s="28"/>
      <c r="O652" s="28"/>
      <c r="P652" s="28"/>
      <c r="Q652" s="28"/>
      <c r="R652" s="78"/>
      <c r="S652" s="28"/>
      <c r="T652" s="26" t="s">
        <v>3922</v>
      </c>
      <c r="U652" s="26"/>
    </row>
    <row r="653" spans="1:21" hidden="1" x14ac:dyDescent="0.25">
      <c r="A653" s="26"/>
      <c r="B653" s="26"/>
      <c r="C653" s="26" t="s">
        <v>3922</v>
      </c>
      <c r="D653" s="26" t="s">
        <v>961</v>
      </c>
      <c r="E653" s="26" t="s">
        <v>1472</v>
      </c>
      <c r="F653" s="26" t="s">
        <v>3931</v>
      </c>
      <c r="G653" s="26" t="s">
        <v>1473</v>
      </c>
      <c r="H653" s="26"/>
      <c r="I653" s="26"/>
      <c r="J653" s="26"/>
      <c r="K653" s="26"/>
      <c r="L653" s="26"/>
      <c r="M653" s="26" t="s">
        <v>631</v>
      </c>
      <c r="N653" s="26"/>
      <c r="O653" s="26"/>
      <c r="P653" s="26"/>
      <c r="Q653" s="26"/>
      <c r="R653" s="26"/>
      <c r="S653" s="26"/>
      <c r="T653" s="26" t="s">
        <v>3922</v>
      </c>
      <c r="U653" s="26"/>
    </row>
    <row r="654" spans="1:21" ht="30" hidden="1" x14ac:dyDescent="0.25">
      <c r="A654" s="26"/>
      <c r="B654" s="26"/>
      <c r="C654" s="26" t="s">
        <v>3922</v>
      </c>
      <c r="D654" s="26" t="s">
        <v>961</v>
      </c>
      <c r="E654" s="26" t="s">
        <v>1373</v>
      </c>
      <c r="F654" s="26" t="s">
        <v>3932</v>
      </c>
      <c r="G654" s="26" t="s">
        <v>1374</v>
      </c>
      <c r="H654" s="26"/>
      <c r="I654" s="26"/>
      <c r="J654" s="26"/>
      <c r="K654" s="26"/>
      <c r="L654" s="26"/>
      <c r="M654" s="28" t="s">
        <v>631</v>
      </c>
      <c r="N654" s="28"/>
      <c r="O654" s="28"/>
      <c r="P654" s="28"/>
      <c r="Q654" s="28"/>
      <c r="R654" s="78"/>
      <c r="S654" s="28"/>
      <c r="T654" s="26" t="s">
        <v>3922</v>
      </c>
      <c r="U654" s="26"/>
    </row>
    <row r="655" spans="1:21" hidden="1" x14ac:dyDescent="0.25">
      <c r="A655" s="26"/>
      <c r="B655" s="26"/>
      <c r="C655" s="26" t="s">
        <v>3922</v>
      </c>
      <c r="D655" s="26" t="s">
        <v>961</v>
      </c>
      <c r="E655" s="26" t="s">
        <v>1470</v>
      </c>
      <c r="F655" s="26" t="s">
        <v>3930</v>
      </c>
      <c r="G655" s="26" t="s">
        <v>1471</v>
      </c>
      <c r="H655" s="26"/>
      <c r="I655" s="26"/>
      <c r="J655" s="26"/>
      <c r="K655" s="26"/>
      <c r="L655" s="26"/>
      <c r="M655" s="28" t="s">
        <v>631</v>
      </c>
      <c r="N655" s="28"/>
      <c r="O655" s="28"/>
      <c r="P655" s="28"/>
      <c r="Q655" s="28"/>
      <c r="R655" s="78"/>
      <c r="S655" s="28"/>
      <c r="T655" s="26" t="s">
        <v>3922</v>
      </c>
      <c r="U655" s="26"/>
    </row>
    <row r="656" spans="1:21" hidden="1" x14ac:dyDescent="0.25">
      <c r="A656" s="26"/>
      <c r="B656" s="26"/>
      <c r="C656" s="26" t="s">
        <v>3922</v>
      </c>
      <c r="D656" s="26" t="s">
        <v>961</v>
      </c>
      <c r="E656" s="26" t="s">
        <v>1480</v>
      </c>
      <c r="F656" s="26" t="s">
        <v>3932</v>
      </c>
      <c r="G656" s="26" t="s">
        <v>1481</v>
      </c>
      <c r="H656" s="26"/>
      <c r="I656" s="26"/>
      <c r="J656" s="26"/>
      <c r="K656" s="26"/>
      <c r="L656" s="26"/>
      <c r="M656" s="26" t="s">
        <v>631</v>
      </c>
      <c r="N656" s="26"/>
      <c r="O656" s="26"/>
      <c r="P656" s="26"/>
      <c r="Q656" s="26"/>
      <c r="R656" s="26"/>
      <c r="S656" s="26"/>
      <c r="T656" s="26" t="s">
        <v>3922</v>
      </c>
      <c r="U656" s="26"/>
    </row>
    <row r="657" spans="1:21" hidden="1" x14ac:dyDescent="0.25">
      <c r="A657" s="26"/>
      <c r="B657" s="26"/>
      <c r="C657" s="26" t="s">
        <v>3922</v>
      </c>
      <c r="D657" s="26" t="s">
        <v>961</v>
      </c>
      <c r="E657" s="26" t="s">
        <v>1476</v>
      </c>
      <c r="F657" s="26" t="s">
        <v>3930</v>
      </c>
      <c r="G657" s="26" t="s">
        <v>1477</v>
      </c>
      <c r="H657" s="26"/>
      <c r="I657" s="26"/>
      <c r="J657" s="26"/>
      <c r="K657" s="26"/>
      <c r="L657" s="26"/>
      <c r="M657" s="28" t="s">
        <v>631</v>
      </c>
      <c r="N657" s="28"/>
      <c r="O657" s="28"/>
      <c r="P657" s="28"/>
      <c r="Q657" s="28"/>
      <c r="R657" s="78"/>
      <c r="S657" s="28"/>
      <c r="T657" s="26" t="s">
        <v>3922</v>
      </c>
      <c r="U657" s="26"/>
    </row>
    <row r="658" spans="1:21" ht="30" hidden="1" x14ac:dyDescent="0.25">
      <c r="A658" s="26"/>
      <c r="B658" s="26"/>
      <c r="C658" s="26" t="s">
        <v>3922</v>
      </c>
      <c r="D658" s="26" t="s">
        <v>961</v>
      </c>
      <c r="E658" s="26" t="s">
        <v>1466</v>
      </c>
      <c r="F658" s="26" t="s">
        <v>3932</v>
      </c>
      <c r="G658" s="26" t="s">
        <v>1467</v>
      </c>
      <c r="H658" s="26"/>
      <c r="I658" s="26"/>
      <c r="J658" s="26"/>
      <c r="K658" s="26"/>
      <c r="L658" s="26"/>
      <c r="M658" s="28" t="s">
        <v>631</v>
      </c>
      <c r="N658" s="28"/>
      <c r="O658" s="28"/>
      <c r="P658" s="28"/>
      <c r="Q658" s="28"/>
      <c r="R658" s="78"/>
      <c r="S658" s="28"/>
      <c r="T658" s="26" t="s">
        <v>3922</v>
      </c>
      <c r="U658" s="26"/>
    </row>
    <row r="659" spans="1:21" hidden="1" x14ac:dyDescent="0.25">
      <c r="A659" s="26"/>
      <c r="B659" s="26"/>
      <c r="C659" s="26" t="s">
        <v>3922</v>
      </c>
      <c r="D659" s="26" t="s">
        <v>961</v>
      </c>
      <c r="E659" s="26" t="s">
        <v>1468</v>
      </c>
      <c r="F659" s="26" t="s">
        <v>3931</v>
      </c>
      <c r="G659" s="26" t="s">
        <v>1469</v>
      </c>
      <c r="H659" s="26"/>
      <c r="I659" s="26"/>
      <c r="J659" s="26"/>
      <c r="K659" s="26"/>
      <c r="L659" s="26"/>
      <c r="M659" s="28" t="s">
        <v>631</v>
      </c>
      <c r="N659" s="28"/>
      <c r="O659" s="28"/>
      <c r="P659" s="28"/>
      <c r="Q659" s="28"/>
      <c r="R659" s="78"/>
      <c r="S659" s="28"/>
      <c r="T659" s="26" t="s">
        <v>3922</v>
      </c>
      <c r="U659" s="26"/>
    </row>
    <row r="660" spans="1:21" hidden="1" x14ac:dyDescent="0.25">
      <c r="A660" s="26"/>
      <c r="B660" s="26"/>
      <c r="C660" s="26" t="s">
        <v>3922</v>
      </c>
      <c r="D660" s="26" t="s">
        <v>961</v>
      </c>
      <c r="E660" s="26" t="s">
        <v>1375</v>
      </c>
      <c r="F660" s="26" t="s">
        <v>3930</v>
      </c>
      <c r="G660" s="26" t="s">
        <v>1376</v>
      </c>
      <c r="H660" s="26"/>
      <c r="I660" s="26"/>
      <c r="J660" s="26"/>
      <c r="K660" s="26"/>
      <c r="L660" s="26"/>
      <c r="M660" s="28" t="s">
        <v>631</v>
      </c>
      <c r="N660" s="28"/>
      <c r="O660" s="28"/>
      <c r="P660" s="28"/>
      <c r="Q660" s="28"/>
      <c r="R660" s="78"/>
      <c r="S660" s="28"/>
      <c r="T660" s="26" t="s">
        <v>3922</v>
      </c>
      <c r="U660" s="26"/>
    </row>
    <row r="661" spans="1:21" ht="30" hidden="1" x14ac:dyDescent="0.25">
      <c r="A661" s="189"/>
      <c r="B661" s="189"/>
      <c r="C661" s="189" t="s">
        <v>3922</v>
      </c>
      <c r="D661" s="189" t="s">
        <v>961</v>
      </c>
      <c r="E661" s="189" t="s">
        <v>1464</v>
      </c>
      <c r="F661" s="189" t="s">
        <v>3931</v>
      </c>
      <c r="G661" s="189" t="s">
        <v>1465</v>
      </c>
      <c r="H661" s="189"/>
      <c r="I661" s="189"/>
      <c r="J661" s="189"/>
      <c r="K661" s="189"/>
      <c r="L661" s="189"/>
      <c r="M661" s="190" t="s">
        <v>631</v>
      </c>
      <c r="N661" s="190"/>
      <c r="O661" s="190"/>
      <c r="P661" s="190"/>
      <c r="Q661" s="190"/>
      <c r="R661" s="191"/>
      <c r="S661" s="190"/>
      <c r="T661" s="189" t="s">
        <v>3922</v>
      </c>
      <c r="U661" s="189"/>
    </row>
    <row r="662" spans="1:21" hidden="1" x14ac:dyDescent="0.25">
      <c r="A662" s="26"/>
      <c r="B662" s="26"/>
      <c r="C662" s="26" t="s">
        <v>3922</v>
      </c>
      <c r="D662" s="26" t="s">
        <v>961</v>
      </c>
      <c r="E662" s="26" t="s">
        <v>1462</v>
      </c>
      <c r="F662" s="26" t="s">
        <v>3932</v>
      </c>
      <c r="G662" s="26" t="s">
        <v>1463</v>
      </c>
      <c r="H662" s="26"/>
      <c r="I662" s="26"/>
      <c r="J662" s="26"/>
      <c r="K662" s="26"/>
      <c r="L662" s="26"/>
      <c r="M662" s="28" t="s">
        <v>631</v>
      </c>
      <c r="N662" s="28"/>
      <c r="O662" s="28"/>
      <c r="P662" s="28"/>
      <c r="Q662" s="28"/>
      <c r="R662" s="78"/>
      <c r="S662" s="28"/>
      <c r="T662" s="26" t="s">
        <v>3922</v>
      </c>
      <c r="U662" s="26"/>
    </row>
    <row r="663" spans="1:21" ht="30" hidden="1" x14ac:dyDescent="0.25">
      <c r="A663" s="195"/>
      <c r="B663" s="195"/>
      <c r="C663" s="195" t="s">
        <v>3922</v>
      </c>
      <c r="D663" s="195" t="s">
        <v>961</v>
      </c>
      <c r="E663" s="195" t="s">
        <v>1460</v>
      </c>
      <c r="F663" s="195" t="s">
        <v>3932</v>
      </c>
      <c r="G663" s="195" t="s">
        <v>1461</v>
      </c>
      <c r="H663" s="195"/>
      <c r="I663" s="195"/>
      <c r="J663" s="195"/>
      <c r="K663" s="195"/>
      <c r="L663" s="195"/>
      <c r="M663" s="195" t="s">
        <v>631</v>
      </c>
      <c r="N663" s="195"/>
      <c r="O663" s="195"/>
      <c r="P663" s="195"/>
      <c r="Q663" s="195"/>
      <c r="R663" s="195"/>
      <c r="S663" s="195"/>
      <c r="T663" s="195" t="s">
        <v>3922</v>
      </c>
      <c r="U663" s="195"/>
    </row>
    <row r="664" spans="1:21" hidden="1" x14ac:dyDescent="0.25">
      <c r="A664" s="26"/>
      <c r="B664" s="26"/>
      <c r="C664" s="26" t="s">
        <v>3922</v>
      </c>
      <c r="D664" s="26" t="s">
        <v>961</v>
      </c>
      <c r="E664" s="26" t="s">
        <v>1458</v>
      </c>
      <c r="F664" s="26" t="s">
        <v>3930</v>
      </c>
      <c r="G664" s="26" t="s">
        <v>1459</v>
      </c>
      <c r="H664" s="26"/>
      <c r="I664" s="26"/>
      <c r="J664" s="26"/>
      <c r="K664" s="26"/>
      <c r="L664" s="26"/>
      <c r="M664" s="28" t="s">
        <v>631</v>
      </c>
      <c r="N664" s="28"/>
      <c r="O664" s="28"/>
      <c r="P664" s="28"/>
      <c r="Q664" s="28"/>
      <c r="R664" s="78"/>
      <c r="S664" s="28"/>
      <c r="T664" s="26" t="s">
        <v>3922</v>
      </c>
      <c r="U664" s="26"/>
    </row>
    <row r="665" spans="1:21" ht="30" hidden="1" x14ac:dyDescent="0.25">
      <c r="A665" s="26"/>
      <c r="B665" s="26"/>
      <c r="C665" s="26" t="s">
        <v>3922</v>
      </c>
      <c r="D665" s="26" t="s">
        <v>961</v>
      </c>
      <c r="E665" s="26" t="s">
        <v>1482</v>
      </c>
      <c r="F665" s="26" t="s">
        <v>3930</v>
      </c>
      <c r="G665" s="26" t="s">
        <v>1483</v>
      </c>
      <c r="H665" s="26"/>
      <c r="I665" s="26"/>
      <c r="J665" s="26"/>
      <c r="K665" s="26"/>
      <c r="L665" s="26"/>
      <c r="M665" s="28" t="s">
        <v>631</v>
      </c>
      <c r="N665" s="28"/>
      <c r="O665" s="28"/>
      <c r="P665" s="28"/>
      <c r="Q665" s="28"/>
      <c r="R665" s="78"/>
      <c r="S665" s="28"/>
      <c r="T665" s="26" t="s">
        <v>3922</v>
      </c>
      <c r="U665" s="26"/>
    </row>
    <row r="666" spans="1:21" hidden="1" x14ac:dyDescent="0.25">
      <c r="A666" s="26"/>
      <c r="B666" s="26"/>
      <c r="C666" s="26" t="s">
        <v>3922</v>
      </c>
      <c r="D666" s="26" t="s">
        <v>961</v>
      </c>
      <c r="E666" s="26" t="s">
        <v>1453</v>
      </c>
      <c r="F666" s="26" t="s">
        <v>3930</v>
      </c>
      <c r="G666" s="26" t="s">
        <v>1454</v>
      </c>
      <c r="H666" s="26"/>
      <c r="I666" s="26"/>
      <c r="J666" s="26"/>
      <c r="K666" s="26"/>
      <c r="L666" s="26"/>
      <c r="M666" s="26" t="s">
        <v>631</v>
      </c>
      <c r="N666" s="26"/>
      <c r="O666" s="26"/>
      <c r="P666" s="26"/>
      <c r="Q666" s="26"/>
      <c r="R666" s="26"/>
      <c r="S666" s="26"/>
      <c r="T666" s="26" t="s">
        <v>3922</v>
      </c>
      <c r="U666" s="26"/>
    </row>
    <row r="667" spans="1:21" ht="45" hidden="1" x14ac:dyDescent="0.25">
      <c r="A667" s="26"/>
      <c r="B667" s="26"/>
      <c r="C667" s="26" t="s">
        <v>3922</v>
      </c>
      <c r="D667" s="26" t="s">
        <v>961</v>
      </c>
      <c r="E667" s="26" t="s">
        <v>1455</v>
      </c>
      <c r="F667" s="26" t="s">
        <v>3932</v>
      </c>
      <c r="G667" s="26" t="s">
        <v>1456</v>
      </c>
      <c r="H667" s="26"/>
      <c r="I667" s="26"/>
      <c r="J667" s="26"/>
      <c r="K667" s="26"/>
      <c r="L667" s="26"/>
      <c r="M667" s="28" t="s">
        <v>631</v>
      </c>
      <c r="N667" s="28"/>
      <c r="O667" s="28"/>
      <c r="P667" s="28"/>
      <c r="Q667" s="28" t="s">
        <v>1457</v>
      </c>
      <c r="R667" s="78">
        <v>45946</v>
      </c>
      <c r="S667" s="28" t="s">
        <v>35</v>
      </c>
      <c r="T667" s="26" t="s">
        <v>3922</v>
      </c>
      <c r="U667" s="26"/>
    </row>
    <row r="668" spans="1:21" ht="30" hidden="1" x14ac:dyDescent="0.25">
      <c r="A668" s="26"/>
      <c r="B668" s="26"/>
      <c r="C668" s="26" t="s">
        <v>3922</v>
      </c>
      <c r="D668" s="26" t="s">
        <v>961</v>
      </c>
      <c r="E668" s="26" t="s">
        <v>1447</v>
      </c>
      <c r="F668" s="26" t="s">
        <v>3930</v>
      </c>
      <c r="G668" s="26" t="s">
        <v>1448</v>
      </c>
      <c r="H668" s="26"/>
      <c r="I668" s="26"/>
      <c r="J668" s="26"/>
      <c r="K668" s="26"/>
      <c r="L668" s="26"/>
      <c r="M668" s="28" t="s">
        <v>631</v>
      </c>
      <c r="N668" s="28"/>
      <c r="O668" s="28"/>
      <c r="P668" s="28"/>
      <c r="Q668" s="28" t="s">
        <v>1449</v>
      </c>
      <c r="R668" s="78">
        <v>45938</v>
      </c>
      <c r="S668" s="28" t="s">
        <v>1450</v>
      </c>
      <c r="T668" s="26" t="s">
        <v>3922</v>
      </c>
      <c r="U668" s="26"/>
    </row>
    <row r="669" spans="1:21" hidden="1" x14ac:dyDescent="0.25">
      <c r="A669" s="192"/>
      <c r="B669" s="192"/>
      <c r="C669" s="192" t="s">
        <v>3922</v>
      </c>
      <c r="D669" s="192" t="s">
        <v>961</v>
      </c>
      <c r="E669" s="192" t="s">
        <v>1451</v>
      </c>
      <c r="F669" s="192" t="s">
        <v>3932</v>
      </c>
      <c r="G669" s="192" t="s">
        <v>1452</v>
      </c>
      <c r="H669" s="192"/>
      <c r="I669" s="192"/>
      <c r="J669" s="192"/>
      <c r="K669" s="192"/>
      <c r="L669" s="192"/>
      <c r="M669" s="193" t="s">
        <v>631</v>
      </c>
      <c r="N669" s="193"/>
      <c r="O669" s="193"/>
      <c r="P669" s="193"/>
      <c r="Q669" s="193"/>
      <c r="R669" s="194"/>
      <c r="S669" s="193"/>
      <c r="T669" s="192" t="s">
        <v>3922</v>
      </c>
      <c r="U669" s="192"/>
    </row>
    <row r="670" spans="1:21" ht="30" hidden="1" x14ac:dyDescent="0.25">
      <c r="A670" s="26"/>
      <c r="B670" s="26"/>
      <c r="C670" s="26" t="s">
        <v>3922</v>
      </c>
      <c r="D670" s="26" t="s">
        <v>961</v>
      </c>
      <c r="E670" s="26" t="s">
        <v>1445</v>
      </c>
      <c r="F670" s="26" t="s">
        <v>3930</v>
      </c>
      <c r="G670" s="26" t="s">
        <v>1446</v>
      </c>
      <c r="H670" s="26"/>
      <c r="I670" s="26"/>
      <c r="J670" s="26"/>
      <c r="K670" s="26"/>
      <c r="L670" s="26"/>
      <c r="M670" s="26" t="s">
        <v>631</v>
      </c>
      <c r="N670" s="26"/>
      <c r="O670" s="26"/>
      <c r="P670" s="26"/>
      <c r="Q670" s="26"/>
      <c r="R670" s="78"/>
      <c r="S670" s="26"/>
      <c r="T670" s="26" t="s">
        <v>3922</v>
      </c>
      <c r="U670" s="26"/>
    </row>
    <row r="671" spans="1:21" hidden="1" x14ac:dyDescent="0.25">
      <c r="A671" s="26"/>
      <c r="B671" s="26"/>
      <c r="C671" s="26" t="s">
        <v>3922</v>
      </c>
      <c r="D671" s="26" t="s">
        <v>961</v>
      </c>
      <c r="E671" s="26" t="s">
        <v>1377</v>
      </c>
      <c r="F671" s="26" t="s">
        <v>3930</v>
      </c>
      <c r="G671" s="26" t="s">
        <v>1378</v>
      </c>
      <c r="H671" s="26"/>
      <c r="I671" s="26"/>
      <c r="J671" s="26"/>
      <c r="K671" s="26"/>
      <c r="L671" s="26"/>
      <c r="M671" s="28" t="s">
        <v>631</v>
      </c>
      <c r="N671" s="28"/>
      <c r="O671" s="28"/>
      <c r="P671" s="28"/>
      <c r="Q671" s="28"/>
      <c r="R671" s="78"/>
      <c r="S671" s="28"/>
      <c r="T671" s="26" t="s">
        <v>3922</v>
      </c>
      <c r="U671" s="26"/>
    </row>
    <row r="672" spans="1:21" ht="30" hidden="1" x14ac:dyDescent="0.25">
      <c r="A672" s="26"/>
      <c r="B672" s="26"/>
      <c r="C672" s="26" t="s">
        <v>3922</v>
      </c>
      <c r="D672" s="26" t="s">
        <v>961</v>
      </c>
      <c r="E672" s="26" t="s">
        <v>1443</v>
      </c>
      <c r="F672" s="26" t="s">
        <v>3932</v>
      </c>
      <c r="G672" s="26" t="s">
        <v>1444</v>
      </c>
      <c r="H672" s="26"/>
      <c r="I672" s="26"/>
      <c r="J672" s="26"/>
      <c r="K672" s="26"/>
      <c r="L672" s="26"/>
      <c r="M672" s="28" t="s">
        <v>631</v>
      </c>
      <c r="N672" s="28"/>
      <c r="O672" s="28"/>
      <c r="P672" s="28"/>
      <c r="Q672" s="28"/>
      <c r="R672" s="78"/>
      <c r="S672" s="28"/>
      <c r="T672" s="26" t="s">
        <v>3922</v>
      </c>
      <c r="U672" s="26"/>
    </row>
    <row r="673" spans="1:21" hidden="1" x14ac:dyDescent="0.25">
      <c r="A673" s="26"/>
      <c r="B673" s="26"/>
      <c r="C673" s="26" t="s">
        <v>3922</v>
      </c>
      <c r="D673" s="26" t="s">
        <v>961</v>
      </c>
      <c r="E673" s="26" t="s">
        <v>1379</v>
      </c>
      <c r="F673" s="26" t="s">
        <v>3930</v>
      </c>
      <c r="G673" s="26" t="s">
        <v>1380</v>
      </c>
      <c r="H673" s="26"/>
      <c r="I673" s="26"/>
      <c r="J673" s="26"/>
      <c r="K673" s="26"/>
      <c r="L673" s="26"/>
      <c r="M673" s="28" t="s">
        <v>631</v>
      </c>
      <c r="N673" s="28"/>
      <c r="O673" s="28"/>
      <c r="P673" s="28"/>
      <c r="Q673" s="28"/>
      <c r="R673" s="78">
        <v>45891</v>
      </c>
      <c r="S673" s="28"/>
      <c r="T673" s="26" t="s">
        <v>3922</v>
      </c>
      <c r="U673" s="26"/>
    </row>
    <row r="674" spans="1:21" hidden="1" x14ac:dyDescent="0.25">
      <c r="A674" s="26"/>
      <c r="B674" s="26"/>
      <c r="C674" s="26" t="s">
        <v>3922</v>
      </c>
      <c r="D674" s="26" t="s">
        <v>961</v>
      </c>
      <c r="E674" s="26" t="s">
        <v>1441</v>
      </c>
      <c r="F674" s="26" t="s">
        <v>3932</v>
      </c>
      <c r="G674" s="26" t="s">
        <v>1442</v>
      </c>
      <c r="H674" s="26"/>
      <c r="I674" s="26"/>
      <c r="J674" s="26"/>
      <c r="K674" s="26"/>
      <c r="L674" s="26"/>
      <c r="M674" s="26" t="s">
        <v>631</v>
      </c>
      <c r="N674" s="26"/>
      <c r="O674" s="26"/>
      <c r="P674" s="26"/>
      <c r="Q674" s="26"/>
      <c r="R674" s="26">
        <v>45891</v>
      </c>
      <c r="S674" s="26"/>
      <c r="T674" s="26" t="s">
        <v>3922</v>
      </c>
      <c r="U674" s="26"/>
    </row>
    <row r="675" spans="1:21" hidden="1" x14ac:dyDescent="0.25">
      <c r="A675" s="26"/>
      <c r="B675" s="26"/>
      <c r="C675" s="26" t="s">
        <v>3922</v>
      </c>
      <c r="D675" s="26" t="s">
        <v>961</v>
      </c>
      <c r="E675" s="26" t="s">
        <v>1437</v>
      </c>
      <c r="F675" s="26" t="s">
        <v>3931</v>
      </c>
      <c r="G675" s="26" t="s">
        <v>1438</v>
      </c>
      <c r="H675" s="26"/>
      <c r="I675" s="26"/>
      <c r="J675" s="26"/>
      <c r="K675" s="26"/>
      <c r="L675" s="26"/>
      <c r="M675" s="28" t="s">
        <v>631</v>
      </c>
      <c r="N675" s="28"/>
      <c r="O675" s="28"/>
      <c r="P675" s="28"/>
      <c r="Q675" s="28" t="s">
        <v>1439</v>
      </c>
      <c r="R675" s="78">
        <v>45876</v>
      </c>
      <c r="S675" s="28" t="s">
        <v>1440</v>
      </c>
      <c r="T675" s="26" t="s">
        <v>3922</v>
      </c>
      <c r="U675" s="26"/>
    </row>
    <row r="676" spans="1:21" hidden="1" x14ac:dyDescent="0.25">
      <c r="A676" s="26"/>
      <c r="B676" s="26"/>
      <c r="C676" s="26" t="s">
        <v>3922</v>
      </c>
      <c r="D676" s="26" t="s">
        <v>961</v>
      </c>
      <c r="E676" s="26" t="s">
        <v>1435</v>
      </c>
      <c r="F676" s="26" t="s">
        <v>3931</v>
      </c>
      <c r="G676" s="26" t="s">
        <v>1436</v>
      </c>
      <c r="H676" s="26"/>
      <c r="I676" s="26"/>
      <c r="J676" s="26"/>
      <c r="K676" s="26"/>
      <c r="L676" s="26"/>
      <c r="M676" s="28" t="s">
        <v>631</v>
      </c>
      <c r="N676" s="28"/>
      <c r="O676" s="28"/>
      <c r="P676" s="28"/>
      <c r="Q676" s="28"/>
      <c r="R676" s="78"/>
      <c r="S676" s="28"/>
      <c r="T676" s="26" t="s">
        <v>3922</v>
      </c>
      <c r="U676" s="26"/>
    </row>
    <row r="677" spans="1:21" hidden="1" x14ac:dyDescent="0.25">
      <c r="A677" s="26"/>
      <c r="B677" s="26"/>
      <c r="C677" s="26" t="s">
        <v>3922</v>
      </c>
      <c r="D677" s="26" t="s">
        <v>961</v>
      </c>
      <c r="E677" s="26" t="s">
        <v>1433</v>
      </c>
      <c r="F677" s="26" t="s">
        <v>3931</v>
      </c>
      <c r="G677" s="26" t="s">
        <v>1434</v>
      </c>
      <c r="H677" s="26"/>
      <c r="I677" s="26"/>
      <c r="J677" s="26"/>
      <c r="K677" s="26"/>
      <c r="L677" s="26"/>
      <c r="M677" s="28" t="s">
        <v>631</v>
      </c>
      <c r="N677" s="28"/>
      <c r="O677" s="28"/>
      <c r="P677" s="28"/>
      <c r="Q677" s="28"/>
      <c r="R677" s="78"/>
      <c r="S677" s="28"/>
      <c r="T677" s="26" t="s">
        <v>3922</v>
      </c>
      <c r="U677" s="26" t="s">
        <v>3922</v>
      </c>
    </row>
    <row r="678" spans="1:21" ht="30" hidden="1" x14ac:dyDescent="0.25">
      <c r="A678" s="26"/>
      <c r="B678" s="26"/>
      <c r="C678" s="26" t="s">
        <v>3922</v>
      </c>
      <c r="D678" s="26" t="s">
        <v>961</v>
      </c>
      <c r="E678" s="26" t="s">
        <v>1381</v>
      </c>
      <c r="F678" s="26" t="s">
        <v>3931</v>
      </c>
      <c r="G678" s="26" t="s">
        <v>1382</v>
      </c>
      <c r="H678" s="26"/>
      <c r="I678" s="26"/>
      <c r="J678" s="26"/>
      <c r="K678" s="26"/>
      <c r="L678" s="26"/>
      <c r="M678" s="28" t="s">
        <v>631</v>
      </c>
      <c r="N678" s="28"/>
      <c r="O678" s="28"/>
      <c r="P678" s="28"/>
      <c r="Q678" s="28"/>
      <c r="R678" s="78"/>
      <c r="S678" s="28"/>
      <c r="T678" s="26" t="s">
        <v>3922</v>
      </c>
      <c r="U678" s="26"/>
    </row>
    <row r="679" spans="1:21" hidden="1" x14ac:dyDescent="0.25">
      <c r="A679" s="26"/>
      <c r="B679" s="26"/>
      <c r="C679" s="26" t="s">
        <v>3922</v>
      </c>
      <c r="D679" s="26" t="s">
        <v>961</v>
      </c>
      <c r="E679" s="26" t="s">
        <v>1431</v>
      </c>
      <c r="F679" s="26" t="s">
        <v>3931</v>
      </c>
      <c r="G679" s="26" t="s">
        <v>1432</v>
      </c>
      <c r="H679" s="26"/>
      <c r="I679" s="26"/>
      <c r="J679" s="26"/>
      <c r="K679" s="26"/>
      <c r="L679" s="26"/>
      <c r="M679" s="28" t="s">
        <v>631</v>
      </c>
      <c r="N679" s="28"/>
      <c r="O679" s="28"/>
      <c r="P679" s="28"/>
      <c r="Q679" s="28"/>
      <c r="R679" s="78"/>
      <c r="S679" s="28"/>
      <c r="T679" s="26" t="s">
        <v>3922</v>
      </c>
      <c r="U679" s="26"/>
    </row>
    <row r="680" spans="1:21" ht="30" hidden="1" x14ac:dyDescent="0.25">
      <c r="A680" s="26"/>
      <c r="B680" s="26"/>
      <c r="C680" s="26" t="s">
        <v>3922</v>
      </c>
      <c r="D680" s="26" t="s">
        <v>961</v>
      </c>
      <c r="E680" s="26" t="s">
        <v>1383</v>
      </c>
      <c r="F680" s="26" t="s">
        <v>3931</v>
      </c>
      <c r="G680" s="26" t="s">
        <v>1384</v>
      </c>
      <c r="H680" s="26"/>
      <c r="I680" s="26"/>
      <c r="J680" s="26"/>
      <c r="K680" s="26"/>
      <c r="L680" s="26"/>
      <c r="M680" s="28" t="s">
        <v>631</v>
      </c>
      <c r="N680" s="28"/>
      <c r="O680" s="28"/>
      <c r="P680" s="28"/>
      <c r="Q680" s="28" t="s">
        <v>1385</v>
      </c>
      <c r="R680" s="78">
        <v>45866</v>
      </c>
      <c r="S680" s="28" t="s">
        <v>64</v>
      </c>
      <c r="T680" s="26" t="s">
        <v>3922</v>
      </c>
      <c r="U680" s="26"/>
    </row>
    <row r="681" spans="1:21" ht="30" hidden="1" x14ac:dyDescent="0.25">
      <c r="A681" s="26"/>
      <c r="B681" s="26"/>
      <c r="C681" s="26" t="s">
        <v>3922</v>
      </c>
      <c r="D681" s="26" t="s">
        <v>961</v>
      </c>
      <c r="E681" s="26" t="s">
        <v>1386</v>
      </c>
      <c r="F681" s="26" t="s">
        <v>3930</v>
      </c>
      <c r="G681" s="26" t="s">
        <v>1387</v>
      </c>
      <c r="H681" s="26"/>
      <c r="I681" s="26"/>
      <c r="J681" s="26"/>
      <c r="K681" s="26"/>
      <c r="L681" s="26"/>
      <c r="M681" s="28" t="s">
        <v>631</v>
      </c>
      <c r="N681" s="28"/>
      <c r="O681" s="28"/>
      <c r="P681" s="28"/>
      <c r="Q681" s="28"/>
      <c r="R681" s="78"/>
      <c r="S681" s="28"/>
      <c r="T681" s="26" t="s">
        <v>3922</v>
      </c>
      <c r="U681" s="26"/>
    </row>
    <row r="682" spans="1:21" ht="30" hidden="1" x14ac:dyDescent="0.25">
      <c r="A682" s="26"/>
      <c r="B682" s="26"/>
      <c r="C682" s="26" t="s">
        <v>3922</v>
      </c>
      <c r="D682" s="26" t="s">
        <v>961</v>
      </c>
      <c r="E682" s="26" t="s">
        <v>1388</v>
      </c>
      <c r="F682" s="26" t="s">
        <v>3930</v>
      </c>
      <c r="G682" s="26" t="s">
        <v>1389</v>
      </c>
      <c r="H682" s="26"/>
      <c r="I682" s="26"/>
      <c r="J682" s="26"/>
      <c r="K682" s="26"/>
      <c r="L682" s="26"/>
      <c r="M682" s="28" t="s">
        <v>631</v>
      </c>
      <c r="N682" s="28"/>
      <c r="O682" s="28"/>
      <c r="P682" s="28"/>
      <c r="Q682" s="28"/>
      <c r="R682" s="78"/>
      <c r="S682" s="28"/>
      <c r="T682" s="26" t="s">
        <v>3922</v>
      </c>
      <c r="U682" s="26"/>
    </row>
    <row r="683" spans="1:21" ht="30" hidden="1" x14ac:dyDescent="0.25">
      <c r="A683" s="26"/>
      <c r="B683" s="26"/>
      <c r="C683" s="26" t="s">
        <v>3922</v>
      </c>
      <c r="D683" s="26" t="s">
        <v>961</v>
      </c>
      <c r="E683" s="26" t="s">
        <v>1427</v>
      </c>
      <c r="F683" s="26" t="s">
        <v>3932</v>
      </c>
      <c r="G683" s="26" t="s">
        <v>1428</v>
      </c>
      <c r="H683" s="26"/>
      <c r="I683" s="26"/>
      <c r="J683" s="26"/>
      <c r="K683" s="26"/>
      <c r="L683" s="26"/>
      <c r="M683" s="28" t="s">
        <v>631</v>
      </c>
      <c r="N683" s="28"/>
      <c r="O683" s="28"/>
      <c r="P683" s="28"/>
      <c r="Q683" s="28"/>
      <c r="R683" s="78"/>
      <c r="S683" s="28"/>
      <c r="T683" s="26" t="s">
        <v>3922</v>
      </c>
      <c r="U683" s="26"/>
    </row>
    <row r="684" spans="1:21" ht="30" hidden="1" x14ac:dyDescent="0.25">
      <c r="A684" s="26"/>
      <c r="B684" s="26"/>
      <c r="C684" s="26" t="s">
        <v>3922</v>
      </c>
      <c r="D684" s="26" t="s">
        <v>961</v>
      </c>
      <c r="E684" s="26" t="s">
        <v>1429</v>
      </c>
      <c r="F684" s="26" t="s">
        <v>3931</v>
      </c>
      <c r="G684" s="26" t="s">
        <v>1430</v>
      </c>
      <c r="H684" s="26"/>
      <c r="I684" s="26"/>
      <c r="J684" s="26"/>
      <c r="K684" s="26"/>
      <c r="L684" s="26"/>
      <c r="M684" s="28" t="s">
        <v>631</v>
      </c>
      <c r="N684" s="28"/>
      <c r="O684" s="28"/>
      <c r="P684" s="28"/>
      <c r="Q684" s="28"/>
      <c r="R684" s="78"/>
      <c r="S684" s="28"/>
      <c r="T684" s="26" t="s">
        <v>3922</v>
      </c>
      <c r="U684" s="26"/>
    </row>
    <row r="685" spans="1:21" ht="30" hidden="1" x14ac:dyDescent="0.25">
      <c r="A685" s="26"/>
      <c r="B685" s="26"/>
      <c r="C685" s="26" t="s">
        <v>3922</v>
      </c>
      <c r="D685" s="26" t="s">
        <v>961</v>
      </c>
      <c r="E685" s="26" t="s">
        <v>1424</v>
      </c>
      <c r="F685" s="26" t="s">
        <v>3930</v>
      </c>
      <c r="G685" s="26" t="s">
        <v>1425</v>
      </c>
      <c r="H685" s="26"/>
      <c r="I685" s="26"/>
      <c r="J685" s="26"/>
      <c r="K685" s="26"/>
      <c r="L685" s="26"/>
      <c r="M685" s="28" t="s">
        <v>631</v>
      </c>
      <c r="N685" s="28"/>
      <c r="O685" s="28"/>
      <c r="P685" s="28"/>
      <c r="Q685" s="28" t="s">
        <v>1426</v>
      </c>
      <c r="R685" s="78"/>
      <c r="S685" s="28" t="s">
        <v>4523</v>
      </c>
      <c r="T685" s="26" t="s">
        <v>3922</v>
      </c>
      <c r="U685" s="26"/>
    </row>
    <row r="686" spans="1:21" hidden="1" x14ac:dyDescent="0.25">
      <c r="A686" s="26"/>
      <c r="B686" s="26"/>
      <c r="C686" s="26" t="s">
        <v>3922</v>
      </c>
      <c r="D686" s="26" t="s">
        <v>961</v>
      </c>
      <c r="E686" s="26" t="s">
        <v>1390</v>
      </c>
      <c r="F686" s="26" t="s">
        <v>3930</v>
      </c>
      <c r="G686" s="26" t="s">
        <v>1391</v>
      </c>
      <c r="H686" s="26"/>
      <c r="I686" s="26"/>
      <c r="J686" s="26"/>
      <c r="K686" s="26"/>
      <c r="L686" s="26"/>
      <c r="M686" s="28" t="s">
        <v>631</v>
      </c>
      <c r="N686" s="28"/>
      <c r="O686" s="28"/>
      <c r="P686" s="28"/>
      <c r="Q686" s="28" t="s">
        <v>1392</v>
      </c>
      <c r="R686" s="78">
        <v>45754</v>
      </c>
      <c r="S686" s="28" t="s">
        <v>35</v>
      </c>
      <c r="T686" s="26" t="s">
        <v>3922</v>
      </c>
      <c r="U686" s="26"/>
    </row>
    <row r="687" spans="1:21" ht="30" hidden="1" x14ac:dyDescent="0.25">
      <c r="A687" s="26"/>
      <c r="B687" s="26"/>
      <c r="C687" s="26" t="s">
        <v>3922</v>
      </c>
      <c r="D687" s="26" t="s">
        <v>961</v>
      </c>
      <c r="E687" s="26" t="s">
        <v>1422</v>
      </c>
      <c r="F687" s="26" t="s">
        <v>3931</v>
      </c>
      <c r="G687" s="26" t="s">
        <v>1423</v>
      </c>
      <c r="H687" s="26"/>
      <c r="I687" s="26"/>
      <c r="J687" s="26"/>
      <c r="K687" s="26"/>
      <c r="L687" s="26"/>
      <c r="M687" s="28" t="s">
        <v>631</v>
      </c>
      <c r="N687" s="28"/>
      <c r="O687" s="28"/>
      <c r="P687" s="28"/>
      <c r="Q687" s="28"/>
      <c r="R687" s="78"/>
      <c r="S687" s="28"/>
      <c r="T687" s="26" t="s">
        <v>3922</v>
      </c>
      <c r="U687" s="26" t="s">
        <v>3922</v>
      </c>
    </row>
    <row r="688" spans="1:21" ht="30" hidden="1" x14ac:dyDescent="0.25">
      <c r="A688" s="26"/>
      <c r="B688" s="26"/>
      <c r="C688" s="26" t="s">
        <v>3922</v>
      </c>
      <c r="D688" s="26" t="s">
        <v>961</v>
      </c>
      <c r="E688" s="26" t="s">
        <v>1420</v>
      </c>
      <c r="F688" s="26" t="s">
        <v>3931</v>
      </c>
      <c r="G688" s="26" t="s">
        <v>1421</v>
      </c>
      <c r="H688" s="26"/>
      <c r="I688" s="26"/>
      <c r="J688" s="26"/>
      <c r="K688" s="26"/>
      <c r="L688" s="26"/>
      <c r="M688" s="28" t="s">
        <v>631</v>
      </c>
      <c r="N688" s="28"/>
      <c r="O688" s="28"/>
      <c r="P688" s="28"/>
      <c r="Q688" s="28"/>
      <c r="R688" s="78">
        <v>45834</v>
      </c>
      <c r="S688" s="28" t="s">
        <v>1220</v>
      </c>
      <c r="T688" s="26" t="s">
        <v>3922</v>
      </c>
      <c r="U688" s="26" t="s">
        <v>3922</v>
      </c>
    </row>
    <row r="689" spans="1:21" hidden="1" x14ac:dyDescent="0.25">
      <c r="A689" s="26"/>
      <c r="B689" s="26"/>
      <c r="C689" s="26" t="s">
        <v>3922</v>
      </c>
      <c r="D689" s="26" t="s">
        <v>961</v>
      </c>
      <c r="E689" s="26" t="s">
        <v>1393</v>
      </c>
      <c r="F689" s="26" t="s">
        <v>3932</v>
      </c>
      <c r="G689" s="26" t="s">
        <v>1394</v>
      </c>
      <c r="H689" s="26"/>
      <c r="I689" s="26"/>
      <c r="J689" s="26"/>
      <c r="K689" s="26"/>
      <c r="L689" s="26"/>
      <c r="M689" s="28" t="s">
        <v>631</v>
      </c>
      <c r="N689" s="28"/>
      <c r="O689" s="28"/>
      <c r="P689" s="28"/>
      <c r="Q689" s="28"/>
      <c r="R689" s="78">
        <v>45820</v>
      </c>
      <c r="S689" s="28" t="s">
        <v>56</v>
      </c>
      <c r="T689" s="26" t="s">
        <v>3922</v>
      </c>
      <c r="U689" s="26" t="s">
        <v>3922</v>
      </c>
    </row>
    <row r="690" spans="1:21" hidden="1" x14ac:dyDescent="0.25">
      <c r="A690" s="26"/>
      <c r="B690" s="26" t="s">
        <v>109</v>
      </c>
      <c r="C690" s="26" t="s">
        <v>3922</v>
      </c>
      <c r="D690" s="26" t="s">
        <v>961</v>
      </c>
      <c r="E690" s="26" t="s">
        <v>1416</v>
      </c>
      <c r="F690" s="26" t="s">
        <v>3932</v>
      </c>
      <c r="G690" s="26" t="s">
        <v>1417</v>
      </c>
      <c r="H690" s="26"/>
      <c r="I690" s="26"/>
      <c r="J690" s="26"/>
      <c r="K690" s="26"/>
      <c r="L690" s="26"/>
      <c r="M690" s="26" t="s">
        <v>631</v>
      </c>
      <c r="N690" s="26"/>
      <c r="O690" s="26"/>
      <c r="P690" s="26"/>
      <c r="Q690" s="26"/>
      <c r="R690" s="26">
        <v>45818</v>
      </c>
      <c r="S690" s="26" t="s">
        <v>44</v>
      </c>
      <c r="T690" s="26" t="s">
        <v>3922</v>
      </c>
      <c r="U690" s="26" t="s">
        <v>3922</v>
      </c>
    </row>
    <row r="691" spans="1:21" ht="30" hidden="1" x14ac:dyDescent="0.25">
      <c r="A691" s="26"/>
      <c r="B691" s="26" t="s">
        <v>109</v>
      </c>
      <c r="C691" s="26" t="s">
        <v>3922</v>
      </c>
      <c r="D691" s="26" t="s">
        <v>961</v>
      </c>
      <c r="E691" s="26" t="s">
        <v>1413</v>
      </c>
      <c r="F691" s="26" t="s">
        <v>3932</v>
      </c>
      <c r="G691" s="26" t="s">
        <v>1414</v>
      </c>
      <c r="H691" s="26"/>
      <c r="I691" s="26"/>
      <c r="J691" s="26"/>
      <c r="K691" s="26"/>
      <c r="L691" s="26"/>
      <c r="M691" s="26" t="s">
        <v>631</v>
      </c>
      <c r="N691" s="26"/>
      <c r="O691" s="26"/>
      <c r="P691" s="26"/>
      <c r="Q691" s="26" t="s">
        <v>1415</v>
      </c>
      <c r="R691" s="26">
        <v>45818</v>
      </c>
      <c r="S691" s="26" t="s">
        <v>157</v>
      </c>
      <c r="T691" s="26" t="s">
        <v>3922</v>
      </c>
      <c r="U691" s="26" t="s">
        <v>3922</v>
      </c>
    </row>
    <row r="692" spans="1:21" ht="30" hidden="1" x14ac:dyDescent="0.25">
      <c r="A692" s="26"/>
      <c r="B692" s="26"/>
      <c r="C692" s="26" t="s">
        <v>3922</v>
      </c>
      <c r="D692" s="26" t="s">
        <v>961</v>
      </c>
      <c r="E692" s="26" t="s">
        <v>1408</v>
      </c>
      <c r="F692" s="26" t="s">
        <v>3931</v>
      </c>
      <c r="G692" s="26" t="s">
        <v>1205</v>
      </c>
      <c r="H692" s="26"/>
      <c r="I692" s="26"/>
      <c r="J692" s="26"/>
      <c r="K692" s="26"/>
      <c r="L692" s="26"/>
      <c r="M692" s="28" t="s">
        <v>631</v>
      </c>
      <c r="N692" s="28"/>
      <c r="O692" s="28"/>
      <c r="P692" s="28"/>
      <c r="Q692" s="28"/>
      <c r="R692" s="78"/>
      <c r="S692" s="28"/>
      <c r="T692" s="26" t="s">
        <v>3922</v>
      </c>
      <c r="U692" s="26" t="s">
        <v>3922</v>
      </c>
    </row>
    <row r="693" spans="1:21" ht="30" hidden="1" x14ac:dyDescent="0.25">
      <c r="A693" s="26"/>
      <c r="B693" s="26"/>
      <c r="C693" s="26" t="s">
        <v>3922</v>
      </c>
      <c r="D693" s="26" t="s">
        <v>961</v>
      </c>
      <c r="E693" s="26" t="s">
        <v>1409</v>
      </c>
      <c r="F693" s="26" t="s">
        <v>3932</v>
      </c>
      <c r="G693" s="26" t="s">
        <v>1410</v>
      </c>
      <c r="H693" s="26"/>
      <c r="I693" s="26"/>
      <c r="J693" s="26"/>
      <c r="K693" s="26"/>
      <c r="L693" s="26"/>
      <c r="M693" s="28" t="s">
        <v>631</v>
      </c>
      <c r="N693" s="28"/>
      <c r="O693" s="28"/>
      <c r="P693" s="28"/>
      <c r="Q693" s="28" t="s">
        <v>1411</v>
      </c>
      <c r="R693" s="78">
        <v>45813</v>
      </c>
      <c r="S693" s="28" t="s">
        <v>1412</v>
      </c>
      <c r="T693" s="26" t="s">
        <v>3922</v>
      </c>
      <c r="U693" s="26" t="s">
        <v>3922</v>
      </c>
    </row>
    <row r="694" spans="1:21" ht="30" hidden="1" x14ac:dyDescent="0.25">
      <c r="A694" s="26"/>
      <c r="B694" s="26" t="s">
        <v>109</v>
      </c>
      <c r="C694" s="26" t="s">
        <v>3922</v>
      </c>
      <c r="D694" s="26" t="s">
        <v>26</v>
      </c>
      <c r="E694" s="26" t="s">
        <v>1418</v>
      </c>
      <c r="F694" s="26" t="s">
        <v>3930</v>
      </c>
      <c r="G694" s="26" t="s">
        <v>1419</v>
      </c>
      <c r="H694" s="26"/>
      <c r="I694" s="26"/>
      <c r="J694" s="26"/>
      <c r="K694" s="26"/>
      <c r="L694" s="26"/>
      <c r="M694" s="28" t="s">
        <v>631</v>
      </c>
      <c r="N694" s="28"/>
      <c r="O694" s="28"/>
      <c r="P694" s="28"/>
      <c r="Q694" s="28"/>
      <c r="R694" s="78"/>
      <c r="S694" s="28"/>
      <c r="T694" s="26" t="s">
        <v>3922</v>
      </c>
      <c r="U694" s="26" t="s">
        <v>3922</v>
      </c>
    </row>
    <row r="695" spans="1:21" ht="30" hidden="1" x14ac:dyDescent="0.25">
      <c r="A695" s="26"/>
      <c r="B695" s="26" t="s">
        <v>109</v>
      </c>
      <c r="C695" s="26" t="s">
        <v>3922</v>
      </c>
      <c r="D695" s="26" t="s">
        <v>961</v>
      </c>
      <c r="E695" s="26" t="s">
        <v>1395</v>
      </c>
      <c r="F695" s="26" t="s">
        <v>3930</v>
      </c>
      <c r="G695" s="26" t="s">
        <v>1396</v>
      </c>
      <c r="H695" s="26"/>
      <c r="I695" s="26"/>
      <c r="J695" s="26"/>
      <c r="K695" s="26"/>
      <c r="L695" s="26"/>
      <c r="M695" s="28" t="s">
        <v>631</v>
      </c>
      <c r="N695" s="28"/>
      <c r="O695" s="28"/>
      <c r="P695" s="28"/>
      <c r="Q695" s="28"/>
      <c r="R695" s="78"/>
      <c r="S695" s="28"/>
      <c r="T695" s="26" t="s">
        <v>3922</v>
      </c>
      <c r="U695" s="26" t="s">
        <v>3922</v>
      </c>
    </row>
    <row r="696" spans="1:21" ht="45" hidden="1" x14ac:dyDescent="0.25">
      <c r="A696" s="26"/>
      <c r="B696" s="26"/>
      <c r="C696" s="26" t="s">
        <v>3922</v>
      </c>
      <c r="D696" s="26" t="s">
        <v>961</v>
      </c>
      <c r="E696" s="26" t="s">
        <v>1406</v>
      </c>
      <c r="F696" s="26" t="s">
        <v>3932</v>
      </c>
      <c r="G696" s="26" t="s">
        <v>1407</v>
      </c>
      <c r="H696" s="26"/>
      <c r="I696" s="26"/>
      <c r="J696" s="26"/>
      <c r="K696" s="26"/>
      <c r="L696" s="26"/>
      <c r="M696" s="28" t="s">
        <v>631</v>
      </c>
      <c r="N696" s="28"/>
      <c r="O696" s="28"/>
      <c r="P696" s="28"/>
      <c r="Q696" s="28"/>
      <c r="R696" s="78"/>
      <c r="S696" s="28"/>
      <c r="T696" s="26" t="s">
        <v>3922</v>
      </c>
      <c r="U696" s="26" t="s">
        <v>3922</v>
      </c>
    </row>
    <row r="697" spans="1:21" hidden="1" x14ac:dyDescent="0.25">
      <c r="A697" s="26"/>
      <c r="B697" s="26" t="s">
        <v>109</v>
      </c>
      <c r="C697" s="26" t="s">
        <v>3922</v>
      </c>
      <c r="D697" s="26" t="s">
        <v>961</v>
      </c>
      <c r="E697" s="26" t="s">
        <v>1403</v>
      </c>
      <c r="F697" s="26" t="s">
        <v>3930</v>
      </c>
      <c r="G697" s="26" t="s">
        <v>1404</v>
      </c>
      <c r="H697" s="26"/>
      <c r="I697" s="26"/>
      <c r="J697" s="26"/>
      <c r="K697" s="26"/>
      <c r="L697" s="26"/>
      <c r="M697" s="28" t="s">
        <v>631</v>
      </c>
      <c r="N697" s="28"/>
      <c r="O697" s="28"/>
      <c r="P697" s="28"/>
      <c r="Q697" s="28" t="s">
        <v>1405</v>
      </c>
      <c r="R697" s="78"/>
      <c r="S697" s="28"/>
      <c r="T697" s="26" t="s">
        <v>3922</v>
      </c>
      <c r="U697" s="26" t="s">
        <v>3922</v>
      </c>
    </row>
    <row r="698" spans="1:21" ht="45" hidden="1" x14ac:dyDescent="0.25">
      <c r="A698" s="26"/>
      <c r="B698" s="26" t="s">
        <v>109</v>
      </c>
      <c r="C698" s="26" t="s">
        <v>3922</v>
      </c>
      <c r="D698" s="26" t="s">
        <v>961</v>
      </c>
      <c r="E698" s="26" t="s">
        <v>1397</v>
      </c>
      <c r="F698" s="26" t="s">
        <v>3932</v>
      </c>
      <c r="G698" s="26" t="s">
        <v>1398</v>
      </c>
      <c r="H698" s="26"/>
      <c r="I698" s="26"/>
      <c r="J698" s="26"/>
      <c r="K698" s="26"/>
      <c r="L698" s="26"/>
      <c r="M698" s="28" t="s">
        <v>631</v>
      </c>
      <c r="N698" s="28"/>
      <c r="O698" s="28"/>
      <c r="P698" s="28"/>
      <c r="Q698" s="28"/>
      <c r="R698" s="78"/>
      <c r="S698" s="28"/>
      <c r="T698" s="26" t="s">
        <v>3922</v>
      </c>
      <c r="U698" s="26" t="s">
        <v>3922</v>
      </c>
    </row>
    <row r="699" spans="1:21" ht="45" hidden="1" x14ac:dyDescent="0.25">
      <c r="A699" s="26"/>
      <c r="B699" s="26" t="s">
        <v>109</v>
      </c>
      <c r="C699" s="26" t="s">
        <v>3922</v>
      </c>
      <c r="D699" s="26" t="s">
        <v>961</v>
      </c>
      <c r="E699" s="26" t="s">
        <v>1399</v>
      </c>
      <c r="F699" s="26" t="s">
        <v>3932</v>
      </c>
      <c r="G699" s="26" t="s">
        <v>1400</v>
      </c>
      <c r="H699" s="26"/>
      <c r="I699" s="26"/>
      <c r="J699" s="26"/>
      <c r="K699" s="26"/>
      <c r="L699" s="26"/>
      <c r="M699" s="28" t="s">
        <v>631</v>
      </c>
      <c r="N699" s="28"/>
      <c r="O699" s="28"/>
      <c r="P699" s="28"/>
      <c r="Q699" s="28"/>
      <c r="R699" s="78"/>
      <c r="S699" s="28"/>
      <c r="T699" s="26" t="s">
        <v>3922</v>
      </c>
      <c r="U699" s="26" t="s">
        <v>3922</v>
      </c>
    </row>
    <row r="700" spans="1:21" hidden="1" x14ac:dyDescent="0.25">
      <c r="A700" s="26"/>
      <c r="B700" s="26" t="s">
        <v>109</v>
      </c>
      <c r="C700" s="26" t="s">
        <v>3922</v>
      </c>
      <c r="D700" s="26" t="s">
        <v>961</v>
      </c>
      <c r="E700" s="26" t="s">
        <v>1401</v>
      </c>
      <c r="F700" s="26" t="s">
        <v>3932</v>
      </c>
      <c r="G700" s="26" t="s">
        <v>1402</v>
      </c>
      <c r="H700" s="26"/>
      <c r="I700" s="26"/>
      <c r="J700" s="26"/>
      <c r="K700" s="26"/>
      <c r="L700" s="26"/>
      <c r="M700" s="28" t="s">
        <v>631</v>
      </c>
      <c r="N700" s="28"/>
      <c r="O700" s="28"/>
      <c r="P700" s="28"/>
      <c r="Q700" s="28"/>
      <c r="R700" s="78"/>
      <c r="S700" s="28"/>
      <c r="T700" s="26" t="s">
        <v>3922</v>
      </c>
      <c r="U700" s="26" t="s">
        <v>3922</v>
      </c>
    </row>
    <row r="701" spans="1:21" hidden="1" x14ac:dyDescent="0.25">
      <c r="A701" s="26"/>
      <c r="B701" s="26"/>
      <c r="C701" s="26" t="s">
        <v>3922</v>
      </c>
      <c r="D701" s="26" t="s">
        <v>961</v>
      </c>
      <c r="E701" s="26" t="s">
        <v>4586</v>
      </c>
      <c r="F701" s="26" t="s">
        <v>3930</v>
      </c>
      <c r="G701" s="26" t="s">
        <v>4587</v>
      </c>
      <c r="H701" s="26"/>
      <c r="I701" s="26"/>
      <c r="J701" s="26"/>
      <c r="K701" s="26"/>
      <c r="L701" s="26"/>
      <c r="M701" s="26" t="s">
        <v>631</v>
      </c>
      <c r="N701" s="26"/>
      <c r="O701" s="26"/>
      <c r="P701" s="26"/>
      <c r="Q701" s="26"/>
      <c r="R701" s="26"/>
      <c r="S701" s="26"/>
      <c r="T701" s="26" t="s">
        <v>3922</v>
      </c>
      <c r="U701" s="26"/>
    </row>
    <row r="702" spans="1:21" hidden="1" x14ac:dyDescent="0.25">
      <c r="A702" s="26"/>
      <c r="B702" s="26"/>
      <c r="C702" s="26" t="s">
        <v>3922</v>
      </c>
      <c r="D702" s="26" t="s">
        <v>961</v>
      </c>
      <c r="E702" s="26" t="s">
        <v>4559</v>
      </c>
      <c r="F702" s="26" t="s">
        <v>3932</v>
      </c>
      <c r="G702" s="26" t="s">
        <v>4560</v>
      </c>
      <c r="H702" s="26"/>
      <c r="I702" s="26"/>
      <c r="J702" s="26"/>
      <c r="K702" s="26"/>
      <c r="L702" s="26"/>
      <c r="M702" s="28" t="s">
        <v>631</v>
      </c>
      <c r="N702" s="28"/>
      <c r="O702" s="28"/>
      <c r="P702" s="28"/>
      <c r="Q702" s="28"/>
      <c r="R702" s="78"/>
      <c r="S702" s="28"/>
      <c r="T702" s="26" t="s">
        <v>3922</v>
      </c>
      <c r="U702" s="26"/>
    </row>
    <row r="703" spans="1:21" hidden="1" x14ac:dyDescent="0.25">
      <c r="A703" s="26"/>
      <c r="B703" s="26"/>
      <c r="C703" s="26" t="s">
        <v>3922</v>
      </c>
      <c r="D703" s="26" t="s">
        <v>961</v>
      </c>
      <c r="E703" s="26" t="s">
        <v>4527</v>
      </c>
      <c r="F703" s="26" t="s">
        <v>3931</v>
      </c>
      <c r="G703" s="26" t="s">
        <v>4528</v>
      </c>
      <c r="H703" s="26"/>
      <c r="I703" s="26"/>
      <c r="J703" s="26"/>
      <c r="K703" s="26"/>
      <c r="L703" s="26"/>
      <c r="M703" s="28" t="s">
        <v>631</v>
      </c>
      <c r="N703" s="28"/>
      <c r="O703" s="28"/>
      <c r="P703" s="28"/>
      <c r="Q703" s="28"/>
      <c r="R703" s="78"/>
      <c r="S703" s="28"/>
      <c r="T703" s="26" t="s">
        <v>3922</v>
      </c>
      <c r="U703" s="26"/>
    </row>
    <row r="704" spans="1:21" hidden="1" x14ac:dyDescent="0.25">
      <c r="A704" s="26"/>
      <c r="B704" s="26"/>
      <c r="C704" s="26" t="s">
        <v>3922</v>
      </c>
      <c r="D704" s="26" t="s">
        <v>961</v>
      </c>
      <c r="E704" s="26" t="s">
        <v>4533</v>
      </c>
      <c r="F704" s="26" t="s">
        <v>3931</v>
      </c>
      <c r="G704" s="26" t="s">
        <v>4534</v>
      </c>
      <c r="H704" s="26"/>
      <c r="I704" s="26"/>
      <c r="J704" s="26"/>
      <c r="K704" s="26"/>
      <c r="L704" s="26"/>
      <c r="M704" s="28" t="s">
        <v>631</v>
      </c>
      <c r="N704" s="28"/>
      <c r="O704" s="28"/>
      <c r="P704" s="28"/>
      <c r="Q704" s="28"/>
      <c r="R704" s="78"/>
      <c r="S704" s="28"/>
      <c r="T704" s="26" t="s">
        <v>3922</v>
      </c>
      <c r="U704" s="26"/>
    </row>
    <row r="705" spans="1:21" hidden="1" x14ac:dyDescent="0.25">
      <c r="A705" s="26"/>
      <c r="B705" s="26"/>
      <c r="C705" s="26" t="s">
        <v>3922</v>
      </c>
      <c r="D705" s="26" t="s">
        <v>961</v>
      </c>
      <c r="E705" s="26" t="s">
        <v>4638</v>
      </c>
      <c r="F705" s="26" t="s">
        <v>3930</v>
      </c>
      <c r="G705" s="26" t="s">
        <v>4639</v>
      </c>
      <c r="H705" s="26"/>
      <c r="I705" s="26"/>
      <c r="J705" s="26"/>
      <c r="K705" s="26"/>
      <c r="L705" s="26"/>
      <c r="M705" s="28" t="s">
        <v>631</v>
      </c>
      <c r="N705" s="28"/>
      <c r="O705" s="28"/>
      <c r="P705" s="28"/>
      <c r="Q705" s="28"/>
      <c r="R705" s="78"/>
      <c r="S705" s="28"/>
      <c r="T705" s="26" t="s">
        <v>3922</v>
      </c>
      <c r="U705" s="26"/>
    </row>
    <row r="706" spans="1:21" hidden="1" x14ac:dyDescent="0.25">
      <c r="A706" s="26"/>
      <c r="B706" s="26"/>
      <c r="C706" s="26" t="s">
        <v>3922</v>
      </c>
      <c r="D706" s="26" t="s">
        <v>961</v>
      </c>
      <c r="E706" s="26" t="s">
        <v>4676</v>
      </c>
      <c r="F706" s="26" t="s">
        <v>3932</v>
      </c>
      <c r="G706" s="26" t="s">
        <v>4677</v>
      </c>
      <c r="H706" s="26"/>
      <c r="I706" s="26"/>
      <c r="J706" s="26"/>
      <c r="K706" s="26"/>
      <c r="L706" s="26"/>
      <c r="M706" s="28" t="s">
        <v>631</v>
      </c>
      <c r="N706" s="28"/>
      <c r="O706" s="28"/>
      <c r="P706" s="28"/>
      <c r="Q706" s="28"/>
      <c r="R706" s="78"/>
      <c r="S706" s="28"/>
      <c r="T706" s="26" t="s">
        <v>3922</v>
      </c>
      <c r="U706" s="26"/>
    </row>
    <row r="707" spans="1:21" hidden="1" x14ac:dyDescent="0.25">
      <c r="A707" s="26"/>
      <c r="B707" s="26"/>
      <c r="C707" s="26" t="s">
        <v>3922</v>
      </c>
      <c r="D707" s="26" t="s">
        <v>961</v>
      </c>
      <c r="E707" s="26" t="s">
        <v>4694</v>
      </c>
      <c r="F707" s="26" t="s">
        <v>3930</v>
      </c>
      <c r="G707" s="26" t="s">
        <v>4695</v>
      </c>
      <c r="H707" s="26"/>
      <c r="I707" s="26"/>
      <c r="J707" s="26"/>
      <c r="K707" s="26"/>
      <c r="L707" s="26"/>
      <c r="M707" s="26" t="s">
        <v>631</v>
      </c>
      <c r="N707" s="26"/>
      <c r="O707" s="26"/>
      <c r="P707" s="26"/>
      <c r="Q707" s="26"/>
      <c r="R707" s="26"/>
      <c r="S707" s="26"/>
      <c r="T707" s="26" t="s">
        <v>3922</v>
      </c>
      <c r="U707" s="26"/>
    </row>
    <row r="708" spans="1:21" ht="30" hidden="1" x14ac:dyDescent="0.25">
      <c r="A708" s="26"/>
      <c r="B708" s="26"/>
      <c r="C708" s="26" t="s">
        <v>3922</v>
      </c>
      <c r="D708" s="26" t="s">
        <v>961</v>
      </c>
      <c r="E708" s="26" t="s">
        <v>4699</v>
      </c>
      <c r="F708" s="26" t="s">
        <v>3931</v>
      </c>
      <c r="G708" s="26" t="s">
        <v>4700</v>
      </c>
      <c r="H708" s="26"/>
      <c r="I708" s="26"/>
      <c r="J708" s="26"/>
      <c r="K708" s="26"/>
      <c r="L708" s="26"/>
      <c r="M708" s="28" t="s">
        <v>631</v>
      </c>
      <c r="N708" s="28"/>
      <c r="O708" s="28"/>
      <c r="P708" s="28"/>
      <c r="Q708" s="28"/>
      <c r="R708" s="78"/>
      <c r="S708" s="28"/>
      <c r="T708" s="26" t="s">
        <v>3922</v>
      </c>
      <c r="U708" s="26"/>
    </row>
    <row r="709" spans="1:21" ht="30" hidden="1" x14ac:dyDescent="0.25">
      <c r="A709" s="26"/>
      <c r="B709" s="26"/>
      <c r="C709" s="26" t="s">
        <v>3922</v>
      </c>
      <c r="D709" s="26" t="s">
        <v>961</v>
      </c>
      <c r="E709" s="26" t="s">
        <v>4682</v>
      </c>
      <c r="F709" s="26" t="s">
        <v>3930</v>
      </c>
      <c r="G709" s="26" t="s">
        <v>4683</v>
      </c>
      <c r="H709" s="26"/>
      <c r="I709" s="26"/>
      <c r="J709" s="26"/>
      <c r="K709" s="26"/>
      <c r="L709" s="26"/>
      <c r="M709" s="28" t="s">
        <v>631</v>
      </c>
      <c r="N709" s="28"/>
      <c r="O709" s="28"/>
      <c r="P709" s="28"/>
      <c r="Q709" s="28"/>
      <c r="R709" s="78"/>
      <c r="S709" s="28"/>
      <c r="T709" s="26" t="s">
        <v>3922</v>
      </c>
      <c r="U709" s="26"/>
    </row>
    <row r="710" spans="1:21" hidden="1" x14ac:dyDescent="0.25">
      <c r="A710" s="26"/>
      <c r="B710" s="26"/>
      <c r="C710" s="26" t="s">
        <v>3922</v>
      </c>
      <c r="D710" s="26" t="s">
        <v>961</v>
      </c>
      <c r="E710" s="26" t="s">
        <v>4771</v>
      </c>
      <c r="F710" s="26" t="s">
        <v>3931</v>
      </c>
      <c r="G710" s="26" t="s">
        <v>4772</v>
      </c>
      <c r="H710" s="26"/>
      <c r="I710" s="26"/>
      <c r="J710" s="26"/>
      <c r="K710" s="26"/>
      <c r="L710" s="26"/>
      <c r="M710" s="28" t="s">
        <v>631</v>
      </c>
      <c r="N710" s="28"/>
      <c r="O710" s="28"/>
      <c r="P710" s="28"/>
      <c r="Q710" s="28"/>
      <c r="R710" s="78"/>
      <c r="S710" s="28"/>
      <c r="T710" s="26" t="s">
        <v>3922</v>
      </c>
      <c r="U710" s="26"/>
    </row>
    <row r="711" spans="1:21" hidden="1" x14ac:dyDescent="0.25">
      <c r="A711" s="26"/>
      <c r="B711" s="26"/>
      <c r="C711" s="26" t="s">
        <v>3922</v>
      </c>
      <c r="D711" s="26" t="s">
        <v>961</v>
      </c>
      <c r="E711" s="26" t="s">
        <v>4777</v>
      </c>
      <c r="F711" s="26" t="s">
        <v>3930</v>
      </c>
      <c r="G711" s="26" t="s">
        <v>4778</v>
      </c>
      <c r="H711" s="26"/>
      <c r="I711" s="26"/>
      <c r="J711" s="26"/>
      <c r="K711" s="26"/>
      <c r="L711" s="26"/>
      <c r="M711" s="26" t="s">
        <v>631</v>
      </c>
      <c r="N711" s="26"/>
      <c r="O711" s="26"/>
      <c r="P711" s="26"/>
      <c r="Q711" s="26"/>
      <c r="R711" s="26"/>
      <c r="S711" s="26"/>
      <c r="T711" s="26" t="s">
        <v>3922</v>
      </c>
      <c r="U711" s="26"/>
    </row>
    <row r="712" spans="1:21" hidden="1" x14ac:dyDescent="0.25">
      <c r="A712" s="26"/>
      <c r="B712" s="26"/>
      <c r="C712" s="26" t="s">
        <v>3922</v>
      </c>
      <c r="D712" s="26" t="s">
        <v>961</v>
      </c>
      <c r="E712" s="26" t="s">
        <v>4773</v>
      </c>
      <c r="F712" s="26" t="s">
        <v>3931</v>
      </c>
      <c r="G712" s="26" t="s">
        <v>4774</v>
      </c>
      <c r="H712" s="26"/>
      <c r="I712" s="26"/>
      <c r="J712" s="26"/>
      <c r="K712" s="26"/>
      <c r="L712" s="26"/>
      <c r="M712" s="28" t="s">
        <v>631</v>
      </c>
      <c r="N712" s="28"/>
      <c r="O712" s="28"/>
      <c r="P712" s="28"/>
      <c r="Q712" s="28"/>
      <c r="R712" s="78"/>
      <c r="S712" s="28"/>
      <c r="T712" s="26" t="s">
        <v>3922</v>
      </c>
      <c r="U712" s="26"/>
    </row>
    <row r="713" spans="1:21" ht="15" hidden="1" customHeight="1" x14ac:dyDescent="0.25">
      <c r="A713" s="26"/>
      <c r="B713" s="26"/>
      <c r="C713" s="26" t="s">
        <v>3922</v>
      </c>
      <c r="D713" s="26" t="s">
        <v>961</v>
      </c>
      <c r="E713" s="26" t="s">
        <v>4833</v>
      </c>
      <c r="F713" s="26" t="s">
        <v>1048</v>
      </c>
      <c r="G713" s="26" t="s">
        <v>4834</v>
      </c>
      <c r="H713" s="26"/>
      <c r="I713" s="26"/>
      <c r="J713" s="26"/>
      <c r="K713" s="26"/>
      <c r="L713" s="26"/>
      <c r="M713" s="28" t="s">
        <v>631</v>
      </c>
      <c r="N713" s="28"/>
      <c r="O713" s="28"/>
      <c r="P713" s="28"/>
      <c r="Q713" s="28"/>
      <c r="R713" s="78"/>
      <c r="S713" s="28"/>
      <c r="T713" s="26" t="s">
        <v>3922</v>
      </c>
      <c r="U713" s="26"/>
    </row>
    <row r="714" spans="1:21" hidden="1" x14ac:dyDescent="0.25">
      <c r="A714" s="26"/>
      <c r="B714" s="26"/>
      <c r="C714" s="26" t="s">
        <v>3922</v>
      </c>
      <c r="D714" s="26" t="s">
        <v>961</v>
      </c>
      <c r="E714" s="26" t="s">
        <v>4847</v>
      </c>
      <c r="F714" s="26" t="s">
        <v>3930</v>
      </c>
      <c r="G714" s="26" t="s">
        <v>4848</v>
      </c>
      <c r="H714" s="26"/>
      <c r="I714" s="26"/>
      <c r="J714" s="26"/>
      <c r="K714" s="26"/>
      <c r="L714" s="26"/>
      <c r="M714" s="28" t="s">
        <v>631</v>
      </c>
      <c r="N714" s="28"/>
      <c r="O714" s="28"/>
      <c r="P714" s="28"/>
      <c r="Q714" s="28"/>
      <c r="R714" s="78"/>
      <c r="S714" s="28"/>
      <c r="T714" s="26" t="s">
        <v>3922</v>
      </c>
      <c r="U714" s="26"/>
    </row>
    <row r="715" spans="1:21" hidden="1" x14ac:dyDescent="0.25">
      <c r="A715" s="26"/>
      <c r="B715" s="26"/>
      <c r="C715" s="26" t="s">
        <v>3922</v>
      </c>
      <c r="D715" s="26" t="s">
        <v>961</v>
      </c>
      <c r="E715" s="26" t="s">
        <v>4803</v>
      </c>
      <c r="F715" s="26" t="s">
        <v>3932</v>
      </c>
      <c r="G715" s="26" t="s">
        <v>4804</v>
      </c>
      <c r="H715" s="26"/>
      <c r="I715" s="26"/>
      <c r="J715" s="26"/>
      <c r="K715" s="26"/>
      <c r="L715" s="26"/>
      <c r="M715" s="28" t="s">
        <v>631</v>
      </c>
      <c r="N715" s="28"/>
      <c r="O715" s="28"/>
      <c r="P715" s="28"/>
      <c r="Q715" s="28"/>
      <c r="R715" s="78"/>
      <c r="S715" s="28"/>
      <c r="T715" s="26" t="s">
        <v>3922</v>
      </c>
      <c r="U715" s="26"/>
    </row>
    <row r="716" spans="1:21" hidden="1" x14ac:dyDescent="0.25">
      <c r="A716" s="26"/>
      <c r="B716" s="26"/>
      <c r="C716" s="26" t="s">
        <v>3922</v>
      </c>
      <c r="D716" s="26" t="s">
        <v>961</v>
      </c>
      <c r="E716" s="26" t="s">
        <v>4811</v>
      </c>
      <c r="F716" s="26" t="s">
        <v>3932</v>
      </c>
      <c r="G716" s="26" t="s">
        <v>4812</v>
      </c>
      <c r="H716" s="26"/>
      <c r="I716" s="26"/>
      <c r="J716" s="26"/>
      <c r="K716" s="26"/>
      <c r="L716" s="26"/>
      <c r="M716" s="28" t="s">
        <v>631</v>
      </c>
      <c r="N716" s="28"/>
      <c r="O716" s="28"/>
      <c r="P716" s="28"/>
      <c r="Q716" s="28" t="s">
        <v>4849</v>
      </c>
      <c r="R716" s="78">
        <v>46107</v>
      </c>
      <c r="S716" s="28" t="s">
        <v>35</v>
      </c>
      <c r="T716" s="26" t="s">
        <v>3922</v>
      </c>
      <c r="U716" s="26"/>
    </row>
    <row r="717" spans="1:21" ht="30" hidden="1" x14ac:dyDescent="0.25">
      <c r="A717" s="26"/>
      <c r="B717" s="26"/>
      <c r="C717" s="26" t="s">
        <v>3922</v>
      </c>
      <c r="D717" s="26" t="s">
        <v>961</v>
      </c>
      <c r="E717" s="26" t="s">
        <v>4926</v>
      </c>
      <c r="F717" s="26" t="s">
        <v>3931</v>
      </c>
      <c r="G717" s="26" t="s">
        <v>4927</v>
      </c>
      <c r="H717" s="26"/>
      <c r="I717" s="26"/>
      <c r="J717" s="26"/>
      <c r="K717" s="26"/>
      <c r="L717" s="26"/>
      <c r="M717" s="28" t="s">
        <v>631</v>
      </c>
      <c r="N717" s="28"/>
      <c r="O717" s="28"/>
      <c r="P717" s="28"/>
      <c r="Q717" s="28"/>
      <c r="R717" s="78"/>
      <c r="S717" s="28"/>
      <c r="T717" s="26" t="s">
        <v>3922</v>
      </c>
      <c r="U717" s="26"/>
    </row>
    <row r="718" spans="1:21" hidden="1" x14ac:dyDescent="0.25">
      <c r="A718" s="26"/>
      <c r="B718" s="26"/>
      <c r="C718" s="26" t="s">
        <v>3922</v>
      </c>
      <c r="D718" s="26" t="s">
        <v>961</v>
      </c>
      <c r="E718" s="26" t="s">
        <v>4999</v>
      </c>
      <c r="F718" s="26" t="s">
        <v>3930</v>
      </c>
      <c r="G718" s="26" t="s">
        <v>5000</v>
      </c>
      <c r="H718" s="26"/>
      <c r="I718" s="26"/>
      <c r="J718" s="26"/>
      <c r="K718" s="26"/>
      <c r="L718" s="26"/>
      <c r="M718" s="28" t="s">
        <v>631</v>
      </c>
      <c r="N718" s="28"/>
      <c r="O718" s="28"/>
      <c r="P718" s="28"/>
      <c r="Q718" s="28"/>
      <c r="R718" s="78"/>
      <c r="S718" s="28"/>
      <c r="T718" s="26" t="s">
        <v>3922</v>
      </c>
      <c r="U718" s="26"/>
    </row>
    <row r="719" spans="1:21" hidden="1" x14ac:dyDescent="0.25">
      <c r="A719" s="26"/>
      <c r="B719" s="26"/>
      <c r="C719" s="26" t="s">
        <v>3922</v>
      </c>
      <c r="D719" s="26" t="s">
        <v>961</v>
      </c>
      <c r="E719" s="26" t="s">
        <v>4894</v>
      </c>
      <c r="F719" s="26" t="s">
        <v>3932</v>
      </c>
      <c r="G719" s="26" t="s">
        <v>4895</v>
      </c>
      <c r="H719" s="26"/>
      <c r="I719" s="26"/>
      <c r="J719" s="26"/>
      <c r="K719" s="26"/>
      <c r="L719" s="26"/>
      <c r="M719" s="26" t="s">
        <v>631</v>
      </c>
      <c r="N719" s="26"/>
      <c r="O719" s="26"/>
      <c r="P719" s="26"/>
      <c r="Q719" s="26" t="s">
        <v>4924</v>
      </c>
      <c r="R719" s="26">
        <v>46114</v>
      </c>
      <c r="S719" s="26" t="s">
        <v>35</v>
      </c>
      <c r="T719" s="26" t="s">
        <v>3922</v>
      </c>
      <c r="U719" s="26"/>
    </row>
    <row r="720" spans="1:21" hidden="1" x14ac:dyDescent="0.25">
      <c r="A720" s="26"/>
      <c r="B720" s="26"/>
      <c r="C720" s="26" t="s">
        <v>3922</v>
      </c>
      <c r="D720" s="26" t="s">
        <v>961</v>
      </c>
      <c r="E720" s="26" t="s">
        <v>5056</v>
      </c>
      <c r="F720" s="26" t="s">
        <v>3932</v>
      </c>
      <c r="G720" s="26" t="s">
        <v>5057</v>
      </c>
      <c r="H720" s="26"/>
      <c r="I720" s="26"/>
      <c r="J720" s="26"/>
      <c r="K720" s="26"/>
      <c r="L720" s="26"/>
      <c r="M720" s="26" t="s">
        <v>631</v>
      </c>
      <c r="N720" s="26"/>
      <c r="O720" s="26"/>
      <c r="P720" s="26"/>
      <c r="Q720" s="26"/>
      <c r="R720" s="26"/>
      <c r="S720" s="26"/>
      <c r="T720" s="26" t="s">
        <v>3922</v>
      </c>
      <c r="U720" s="26"/>
    </row>
    <row r="721" spans="1:21" hidden="1" x14ac:dyDescent="0.25">
      <c r="A721" s="26"/>
      <c r="B721" s="26"/>
      <c r="C721" s="26" t="s">
        <v>3922</v>
      </c>
      <c r="D721" s="26" t="s">
        <v>961</v>
      </c>
      <c r="E721" s="26" t="s">
        <v>4947</v>
      </c>
      <c r="F721" s="26" t="s">
        <v>3930</v>
      </c>
      <c r="G721" s="26" t="s">
        <v>4948</v>
      </c>
      <c r="H721" s="26"/>
      <c r="I721" s="26"/>
      <c r="J721" s="26"/>
      <c r="K721" s="26"/>
      <c r="L721" s="26"/>
      <c r="M721" s="26" t="s">
        <v>631</v>
      </c>
      <c r="N721" s="26"/>
      <c r="O721" s="26"/>
      <c r="P721" s="26"/>
      <c r="Q721" s="26" t="s">
        <v>5086</v>
      </c>
      <c r="R721" s="26">
        <v>46128</v>
      </c>
      <c r="S721" s="26" t="s">
        <v>157</v>
      </c>
      <c r="T721" s="26" t="s">
        <v>3922</v>
      </c>
      <c r="U721" s="26"/>
    </row>
    <row r="722" spans="1:21" ht="45" hidden="1" x14ac:dyDescent="0.25">
      <c r="A722" s="26"/>
      <c r="B722" s="26"/>
      <c r="C722" s="26" t="s">
        <v>3922</v>
      </c>
      <c r="D722" s="26" t="s">
        <v>961</v>
      </c>
      <c r="E722" s="26" t="s">
        <v>4928</v>
      </c>
      <c r="F722" s="26" t="s">
        <v>3931</v>
      </c>
      <c r="G722" s="26" t="s">
        <v>4700</v>
      </c>
      <c r="H722" s="26"/>
      <c r="I722" s="26"/>
      <c r="J722" s="26"/>
      <c r="K722" s="26"/>
      <c r="L722" s="26"/>
      <c r="M722" s="26" t="s">
        <v>631</v>
      </c>
      <c r="N722" s="26"/>
      <c r="O722" s="26"/>
      <c r="P722" s="26"/>
      <c r="Q722" s="26" t="s">
        <v>5033</v>
      </c>
      <c r="R722" s="26">
        <v>46115</v>
      </c>
      <c r="S722" s="26" t="s">
        <v>35</v>
      </c>
      <c r="T722" s="26" t="s">
        <v>3922</v>
      </c>
      <c r="U722" s="26"/>
    </row>
    <row r="723" spans="1:21" ht="30" hidden="1" x14ac:dyDescent="0.25">
      <c r="A723" s="26"/>
      <c r="B723" s="26"/>
      <c r="C723" s="26" t="s">
        <v>3922</v>
      </c>
      <c r="D723" s="26" t="s">
        <v>961</v>
      </c>
      <c r="E723" s="26" t="s">
        <v>4783</v>
      </c>
      <c r="F723" s="26" t="s">
        <v>3932</v>
      </c>
      <c r="G723" s="26" t="s">
        <v>4784</v>
      </c>
      <c r="H723" s="26"/>
      <c r="I723" s="26"/>
      <c r="J723" s="26"/>
      <c r="K723" s="26"/>
      <c r="L723" s="26"/>
      <c r="M723" s="28" t="s">
        <v>631</v>
      </c>
      <c r="N723" s="28"/>
      <c r="O723" s="28"/>
      <c r="P723" s="28"/>
      <c r="Q723" s="28" t="s">
        <v>4796</v>
      </c>
      <c r="R723" s="78">
        <v>46100</v>
      </c>
      <c r="S723" s="28" t="s">
        <v>157</v>
      </c>
      <c r="T723" s="26" t="s">
        <v>3922</v>
      </c>
      <c r="U723" s="26"/>
    </row>
    <row r="724" spans="1:21" ht="45" hidden="1" x14ac:dyDescent="0.25">
      <c r="A724" s="26"/>
      <c r="B724" s="26"/>
      <c r="C724" s="26" t="s">
        <v>3922</v>
      </c>
      <c r="D724" s="26" t="s">
        <v>961</v>
      </c>
      <c r="E724" s="26" t="s">
        <v>4785</v>
      </c>
      <c r="F724" s="26" t="s">
        <v>3932</v>
      </c>
      <c r="G724" s="26" t="s">
        <v>4786</v>
      </c>
      <c r="H724" s="26"/>
      <c r="I724" s="26"/>
      <c r="J724" s="26"/>
      <c r="K724" s="26"/>
      <c r="L724" s="26"/>
      <c r="M724" s="28" t="s">
        <v>631</v>
      </c>
      <c r="N724" s="28"/>
      <c r="O724" s="28"/>
      <c r="P724" s="28"/>
      <c r="Q724" s="28" t="s">
        <v>4797</v>
      </c>
      <c r="R724" s="78"/>
      <c r="S724" s="28"/>
      <c r="T724" s="26" t="s">
        <v>3922</v>
      </c>
      <c r="U724" s="26"/>
    </row>
    <row r="725" spans="1:21" ht="30" hidden="1" x14ac:dyDescent="0.25">
      <c r="A725" s="26"/>
      <c r="B725" s="26"/>
      <c r="C725" s="26" t="s">
        <v>3922</v>
      </c>
      <c r="D725" s="26" t="s">
        <v>961</v>
      </c>
      <c r="E725" s="26" t="s">
        <v>4574</v>
      </c>
      <c r="F725" s="26" t="s">
        <v>3931</v>
      </c>
      <c r="G725" s="26" t="s">
        <v>4575</v>
      </c>
      <c r="H725" s="26"/>
      <c r="I725" s="26"/>
      <c r="J725" s="26"/>
      <c r="K725" s="26"/>
      <c r="L725" s="26"/>
      <c r="M725" s="28" t="s">
        <v>631</v>
      </c>
      <c r="N725" s="28"/>
      <c r="O725" s="28"/>
      <c r="P725" s="28"/>
      <c r="Q725" s="28"/>
      <c r="R725" s="78"/>
      <c r="S725" s="28"/>
      <c r="T725" s="26" t="s">
        <v>3922</v>
      </c>
      <c r="U725" s="26"/>
    </row>
    <row r="726" spans="1:21" hidden="1" x14ac:dyDescent="0.25">
      <c r="A726" s="26"/>
      <c r="B726" s="26"/>
      <c r="C726" s="26" t="s">
        <v>109</v>
      </c>
      <c r="D726" s="26" t="s">
        <v>961</v>
      </c>
      <c r="E726" s="26" t="s">
        <v>5105</v>
      </c>
      <c r="F726" s="26" t="s">
        <v>3932</v>
      </c>
      <c r="G726" s="26" t="s">
        <v>5106</v>
      </c>
      <c r="H726" s="26" t="s">
        <v>109</v>
      </c>
      <c r="I726" s="26"/>
      <c r="J726" s="26"/>
      <c r="K726" s="26"/>
      <c r="L726" s="26"/>
      <c r="M726" s="28" t="s">
        <v>631</v>
      </c>
      <c r="N726" s="28"/>
      <c r="O726" s="28"/>
      <c r="P726" s="28"/>
      <c r="Q726" s="28"/>
      <c r="R726" s="78"/>
      <c r="S726" s="28"/>
      <c r="T726" s="26" t="s">
        <v>3922</v>
      </c>
      <c r="U726" s="26"/>
    </row>
    <row r="727" spans="1:21" ht="30" hidden="1" x14ac:dyDescent="0.25">
      <c r="A727" s="26"/>
      <c r="B727" s="26"/>
      <c r="C727" s="26" t="s">
        <v>3922</v>
      </c>
      <c r="D727" s="26" t="s">
        <v>961</v>
      </c>
      <c r="E727" s="26" t="s">
        <v>1549</v>
      </c>
      <c r="F727" s="26" t="s">
        <v>3931</v>
      </c>
      <c r="G727" s="26" t="s">
        <v>1550</v>
      </c>
      <c r="H727" s="26"/>
      <c r="I727" s="26"/>
      <c r="J727" s="26"/>
      <c r="K727" s="26"/>
      <c r="L727" s="26"/>
      <c r="M727" s="28" t="s">
        <v>886</v>
      </c>
      <c r="N727" s="28"/>
      <c r="O727" s="28"/>
      <c r="P727" s="28"/>
      <c r="Q727" s="28" t="s">
        <v>1551</v>
      </c>
      <c r="R727" s="78">
        <v>45985</v>
      </c>
      <c r="S727" s="28" t="s">
        <v>35</v>
      </c>
      <c r="T727" s="26" t="s">
        <v>3922</v>
      </c>
      <c r="U727" s="26"/>
    </row>
    <row r="728" spans="1:21" ht="60" hidden="1" x14ac:dyDescent="0.25">
      <c r="A728" s="26"/>
      <c r="B728" s="26"/>
      <c r="C728" s="26" t="s">
        <v>3922</v>
      </c>
      <c r="D728" s="26" t="s">
        <v>961</v>
      </c>
      <c r="E728" s="26" t="s">
        <v>1552</v>
      </c>
      <c r="F728" s="26" t="s">
        <v>3930</v>
      </c>
      <c r="G728" s="26" t="s">
        <v>1553</v>
      </c>
      <c r="H728" s="26"/>
      <c r="I728" s="26"/>
      <c r="J728" s="26"/>
      <c r="K728" s="26"/>
      <c r="L728" s="26"/>
      <c r="M728" s="28" t="s">
        <v>886</v>
      </c>
      <c r="N728" s="28"/>
      <c r="O728" s="28"/>
      <c r="P728" s="28"/>
      <c r="Q728" s="28" t="s">
        <v>1554</v>
      </c>
      <c r="R728" s="78"/>
      <c r="S728" s="28" t="s">
        <v>76</v>
      </c>
      <c r="T728" s="26" t="s">
        <v>3922</v>
      </c>
      <c r="U728" s="26"/>
    </row>
    <row r="729" spans="1:21" hidden="1" x14ac:dyDescent="0.25">
      <c r="A729" s="26"/>
      <c r="B729" s="26"/>
      <c r="C729" s="26" t="s">
        <v>3922</v>
      </c>
      <c r="D729" s="26" t="s">
        <v>961</v>
      </c>
      <c r="E729" s="26" t="s">
        <v>1615</v>
      </c>
      <c r="F729" s="26" t="s">
        <v>3930</v>
      </c>
      <c r="G729" s="26" t="s">
        <v>1616</v>
      </c>
      <c r="H729" s="26"/>
      <c r="I729" s="26"/>
      <c r="J729" s="26"/>
      <c r="K729" s="26"/>
      <c r="L729" s="26"/>
      <c r="M729" s="28" t="s">
        <v>886</v>
      </c>
      <c r="N729" s="28"/>
      <c r="O729" s="28"/>
      <c r="P729" s="28"/>
      <c r="Q729" s="28" t="s">
        <v>1617</v>
      </c>
      <c r="R729" s="78">
        <v>45903</v>
      </c>
      <c r="S729" s="28" t="s">
        <v>35</v>
      </c>
      <c r="T729" s="26" t="s">
        <v>3922</v>
      </c>
      <c r="U729" s="26"/>
    </row>
    <row r="730" spans="1:21" hidden="1" x14ac:dyDescent="0.25">
      <c r="A730" s="26"/>
      <c r="B730" s="26"/>
      <c r="C730" s="26" t="s">
        <v>3922</v>
      </c>
      <c r="D730" s="26" t="s">
        <v>961</v>
      </c>
      <c r="E730" s="26" t="s">
        <v>1612</v>
      </c>
      <c r="F730" s="26" t="s">
        <v>3930</v>
      </c>
      <c r="G730" s="26" t="s">
        <v>1613</v>
      </c>
      <c r="H730" s="26"/>
      <c r="I730" s="26"/>
      <c r="J730" s="26"/>
      <c r="K730" s="26"/>
      <c r="L730" s="26"/>
      <c r="M730" s="26" t="s">
        <v>886</v>
      </c>
      <c r="N730" s="26"/>
      <c r="O730" s="26"/>
      <c r="P730" s="26"/>
      <c r="Q730" s="26" t="s">
        <v>1614</v>
      </c>
      <c r="R730" s="26">
        <v>45898</v>
      </c>
      <c r="S730" s="26" t="s">
        <v>157</v>
      </c>
      <c r="T730" s="26" t="s">
        <v>3922</v>
      </c>
      <c r="U730" s="26"/>
    </row>
    <row r="731" spans="1:21" ht="30" hidden="1" x14ac:dyDescent="0.25">
      <c r="A731" s="26"/>
      <c r="B731" s="26"/>
      <c r="C731" s="26" t="s">
        <v>3922</v>
      </c>
      <c r="D731" s="26" t="s">
        <v>961</v>
      </c>
      <c r="E731" s="26" t="s">
        <v>1555</v>
      </c>
      <c r="F731" s="26" t="s">
        <v>3932</v>
      </c>
      <c r="G731" s="26" t="s">
        <v>1556</v>
      </c>
      <c r="H731" s="26"/>
      <c r="I731" s="26"/>
      <c r="J731" s="26"/>
      <c r="K731" s="26"/>
      <c r="L731" s="26"/>
      <c r="M731" s="28" t="s">
        <v>886</v>
      </c>
      <c r="N731" s="28"/>
      <c r="O731" s="28"/>
      <c r="P731" s="28"/>
      <c r="Q731" s="28" t="s">
        <v>1557</v>
      </c>
      <c r="R731" s="78">
        <v>45897</v>
      </c>
      <c r="S731" s="28" t="s">
        <v>369</v>
      </c>
      <c r="T731" s="26" t="s">
        <v>3922</v>
      </c>
      <c r="U731" s="26"/>
    </row>
    <row r="732" spans="1:21" hidden="1" x14ac:dyDescent="0.25">
      <c r="A732" s="26"/>
      <c r="B732" s="26"/>
      <c r="C732" s="26" t="s">
        <v>3922</v>
      </c>
      <c r="D732" s="26" t="s">
        <v>961</v>
      </c>
      <c r="E732" s="26" t="s">
        <v>1558</v>
      </c>
      <c r="F732" s="26" t="s">
        <v>3932</v>
      </c>
      <c r="G732" s="26" t="s">
        <v>1559</v>
      </c>
      <c r="H732" s="26"/>
      <c r="I732" s="26"/>
      <c r="J732" s="26"/>
      <c r="K732" s="26"/>
      <c r="L732" s="26"/>
      <c r="M732" s="28" t="s">
        <v>886</v>
      </c>
      <c r="N732" s="28"/>
      <c r="O732" s="28"/>
      <c r="P732" s="28"/>
      <c r="Q732" s="28" t="s">
        <v>1560</v>
      </c>
      <c r="R732" s="78">
        <v>45891</v>
      </c>
      <c r="S732" s="28" t="s">
        <v>35</v>
      </c>
      <c r="T732" s="26" t="s">
        <v>3922</v>
      </c>
      <c r="U732" s="26"/>
    </row>
    <row r="733" spans="1:21" ht="30" hidden="1" x14ac:dyDescent="0.25">
      <c r="A733" s="26"/>
      <c r="B733" s="26"/>
      <c r="C733" s="26" t="s">
        <v>3922</v>
      </c>
      <c r="D733" s="26" t="s">
        <v>961</v>
      </c>
      <c r="E733" s="26" t="s">
        <v>1561</v>
      </c>
      <c r="F733" s="26" t="s">
        <v>3931</v>
      </c>
      <c r="G733" s="26" t="s">
        <v>1562</v>
      </c>
      <c r="H733" s="26"/>
      <c r="I733" s="26"/>
      <c r="J733" s="26"/>
      <c r="K733" s="26"/>
      <c r="L733" s="26"/>
      <c r="M733" s="28" t="s">
        <v>886</v>
      </c>
      <c r="N733" s="28"/>
      <c r="O733" s="28"/>
      <c r="P733" s="28"/>
      <c r="Q733" s="28" t="s">
        <v>1563</v>
      </c>
      <c r="R733" s="78">
        <v>45883</v>
      </c>
      <c r="S733" s="28" t="s">
        <v>35</v>
      </c>
      <c r="T733" s="26" t="s">
        <v>3922</v>
      </c>
      <c r="U733" s="26"/>
    </row>
    <row r="734" spans="1:21" ht="30" hidden="1" x14ac:dyDescent="0.25">
      <c r="A734" s="26"/>
      <c r="B734" s="26"/>
      <c r="C734" s="26" t="s">
        <v>3922</v>
      </c>
      <c r="D734" s="26" t="s">
        <v>961</v>
      </c>
      <c r="E734" s="26" t="s">
        <v>1564</v>
      </c>
      <c r="F734" s="26" t="s">
        <v>3930</v>
      </c>
      <c r="G734" s="26" t="s">
        <v>1565</v>
      </c>
      <c r="H734" s="26"/>
      <c r="I734" s="26"/>
      <c r="J734" s="26"/>
      <c r="K734" s="26"/>
      <c r="L734" s="26"/>
      <c r="M734" s="28" t="s">
        <v>886</v>
      </c>
      <c r="N734" s="28"/>
      <c r="O734" s="28" t="s">
        <v>109</v>
      </c>
      <c r="P734" s="28" t="s">
        <v>109</v>
      </c>
      <c r="Q734" s="28" t="s">
        <v>1566</v>
      </c>
      <c r="R734" s="78">
        <v>45888</v>
      </c>
      <c r="S734" s="28" t="s">
        <v>35</v>
      </c>
      <c r="T734" s="26" t="s">
        <v>3922</v>
      </c>
      <c r="U734" s="26"/>
    </row>
    <row r="735" spans="1:21" ht="45" hidden="1" x14ac:dyDescent="0.25">
      <c r="A735" s="26"/>
      <c r="B735" s="26"/>
      <c r="C735" s="26" t="s">
        <v>3922</v>
      </c>
      <c r="D735" s="26" t="s">
        <v>961</v>
      </c>
      <c r="E735" s="26" t="s">
        <v>1567</v>
      </c>
      <c r="F735" s="26" t="s">
        <v>3932</v>
      </c>
      <c r="G735" s="26" t="s">
        <v>1568</v>
      </c>
      <c r="H735" s="26"/>
      <c r="I735" s="26"/>
      <c r="J735" s="26"/>
      <c r="K735" s="26"/>
      <c r="L735" s="26"/>
      <c r="M735" s="28" t="s">
        <v>886</v>
      </c>
      <c r="N735" s="28"/>
      <c r="O735" s="28"/>
      <c r="P735" s="28"/>
      <c r="Q735" s="28" t="s">
        <v>1569</v>
      </c>
      <c r="R735" s="78">
        <v>45856</v>
      </c>
      <c r="S735" s="28" t="s">
        <v>157</v>
      </c>
      <c r="T735" s="26" t="s">
        <v>3922</v>
      </c>
      <c r="U735" s="26"/>
    </row>
    <row r="736" spans="1:21" ht="45" hidden="1" x14ac:dyDescent="0.25">
      <c r="A736" s="26"/>
      <c r="B736" s="26"/>
      <c r="C736" s="26" t="s">
        <v>3922</v>
      </c>
      <c r="D736" s="26" t="s">
        <v>961</v>
      </c>
      <c r="E736" s="26" t="s">
        <v>1570</v>
      </c>
      <c r="F736" s="26" t="s">
        <v>3931</v>
      </c>
      <c r="G736" s="26" t="s">
        <v>1571</v>
      </c>
      <c r="H736" s="26"/>
      <c r="I736" s="26"/>
      <c r="J736" s="26"/>
      <c r="K736" s="26"/>
      <c r="L736" s="26"/>
      <c r="M736" s="28" t="s">
        <v>886</v>
      </c>
      <c r="N736" s="28"/>
      <c r="O736" s="28"/>
      <c r="P736" s="28"/>
      <c r="Q736" s="28" t="s">
        <v>1572</v>
      </c>
      <c r="R736" s="78">
        <v>45839</v>
      </c>
      <c r="S736" s="28" t="s">
        <v>35</v>
      </c>
      <c r="T736" s="26" t="s">
        <v>3922</v>
      </c>
      <c r="U736" s="26" t="s">
        <v>3922</v>
      </c>
    </row>
    <row r="737" spans="1:21" ht="30" hidden="1" x14ac:dyDescent="0.25">
      <c r="A737" s="26"/>
      <c r="B737" s="26"/>
      <c r="C737" s="26" t="s">
        <v>3922</v>
      </c>
      <c r="D737" s="26" t="s">
        <v>961</v>
      </c>
      <c r="E737" s="26" t="s">
        <v>1573</v>
      </c>
      <c r="F737" s="26" t="s">
        <v>3932</v>
      </c>
      <c r="G737" s="26" t="s">
        <v>1574</v>
      </c>
      <c r="H737" s="26"/>
      <c r="I737" s="26"/>
      <c r="J737" s="26"/>
      <c r="K737" s="26"/>
      <c r="L737" s="26"/>
      <c r="M737" s="28" t="s">
        <v>886</v>
      </c>
      <c r="N737" s="28"/>
      <c r="O737" s="28"/>
      <c r="P737" s="28"/>
      <c r="Q737" s="28" t="s">
        <v>1575</v>
      </c>
      <c r="R737" s="78">
        <v>45797</v>
      </c>
      <c r="S737" s="28" t="s">
        <v>35</v>
      </c>
      <c r="T737" s="26" t="s">
        <v>3922</v>
      </c>
      <c r="U737" s="26" t="s">
        <v>3922</v>
      </c>
    </row>
    <row r="738" spans="1:21" ht="30" hidden="1" x14ac:dyDescent="0.25">
      <c r="A738" s="26"/>
      <c r="B738" s="26" t="s">
        <v>109</v>
      </c>
      <c r="C738" s="26" t="s">
        <v>3922</v>
      </c>
      <c r="D738" s="26" t="s">
        <v>961</v>
      </c>
      <c r="E738" s="26" t="s">
        <v>1579</v>
      </c>
      <c r="F738" s="26" t="s">
        <v>3932</v>
      </c>
      <c r="G738" s="26" t="s">
        <v>1580</v>
      </c>
      <c r="H738" s="26"/>
      <c r="I738" s="26"/>
      <c r="J738" s="26"/>
      <c r="K738" s="26"/>
      <c r="L738" s="26"/>
      <c r="M738" s="28" t="s">
        <v>886</v>
      </c>
      <c r="N738" s="28"/>
      <c r="O738" s="28"/>
      <c r="P738" s="28"/>
      <c r="Q738" s="28" t="s">
        <v>1581</v>
      </c>
      <c r="R738" s="78">
        <v>45791</v>
      </c>
      <c r="S738" s="28" t="s">
        <v>35</v>
      </c>
      <c r="T738" s="26" t="s">
        <v>3922</v>
      </c>
      <c r="U738" s="26" t="s">
        <v>3922</v>
      </c>
    </row>
    <row r="739" spans="1:21" ht="30" hidden="1" x14ac:dyDescent="0.25">
      <c r="A739" s="26"/>
      <c r="B739" s="26" t="s">
        <v>109</v>
      </c>
      <c r="C739" s="26" t="s">
        <v>3922</v>
      </c>
      <c r="D739" s="26" t="s">
        <v>961</v>
      </c>
      <c r="E739" s="26" t="s">
        <v>1576</v>
      </c>
      <c r="F739" s="26" t="s">
        <v>3932</v>
      </c>
      <c r="G739" s="26" t="s">
        <v>1577</v>
      </c>
      <c r="H739" s="26"/>
      <c r="I739" s="26"/>
      <c r="J739" s="26"/>
      <c r="K739" s="26"/>
      <c r="L739" s="26"/>
      <c r="M739" s="28" t="s">
        <v>886</v>
      </c>
      <c r="N739" s="28"/>
      <c r="O739" s="28"/>
      <c r="P739" s="28"/>
      <c r="Q739" s="28" t="s">
        <v>1578</v>
      </c>
      <c r="R739" s="78">
        <v>45791</v>
      </c>
      <c r="S739" s="28" t="s">
        <v>35</v>
      </c>
      <c r="T739" s="26" t="s">
        <v>3922</v>
      </c>
      <c r="U739" s="26" t="s">
        <v>3922</v>
      </c>
    </row>
    <row r="740" spans="1:21" ht="45" hidden="1" x14ac:dyDescent="0.25">
      <c r="A740" s="26"/>
      <c r="B740" s="26" t="s">
        <v>109</v>
      </c>
      <c r="C740" s="26" t="s">
        <v>3922</v>
      </c>
      <c r="D740" s="26" t="s">
        <v>961</v>
      </c>
      <c r="E740" s="26" t="s">
        <v>1582</v>
      </c>
      <c r="F740" s="26" t="s">
        <v>3930</v>
      </c>
      <c r="G740" s="26" t="s">
        <v>1583</v>
      </c>
      <c r="H740" s="26"/>
      <c r="I740" s="26"/>
      <c r="J740" s="26"/>
      <c r="K740" s="26"/>
      <c r="L740" s="26"/>
      <c r="M740" s="26" t="s">
        <v>886</v>
      </c>
      <c r="N740" s="26"/>
      <c r="O740" s="26" t="s">
        <v>109</v>
      </c>
      <c r="P740" s="26"/>
      <c r="Q740" s="26" t="s">
        <v>1584</v>
      </c>
      <c r="R740" s="26">
        <v>45784</v>
      </c>
      <c r="S740" s="26" t="s">
        <v>76</v>
      </c>
      <c r="T740" s="26" t="s">
        <v>3922</v>
      </c>
      <c r="U740" s="26" t="s">
        <v>3922</v>
      </c>
    </row>
    <row r="741" spans="1:21" ht="30" hidden="1" x14ac:dyDescent="0.25">
      <c r="A741" s="26"/>
      <c r="B741" s="26" t="s">
        <v>109</v>
      </c>
      <c r="C741" s="26" t="s">
        <v>3922</v>
      </c>
      <c r="D741" s="26" t="s">
        <v>961</v>
      </c>
      <c r="E741" s="26" t="s">
        <v>1592</v>
      </c>
      <c r="F741" s="26" t="s">
        <v>3930</v>
      </c>
      <c r="G741" s="26" t="s">
        <v>1593</v>
      </c>
      <c r="H741" s="26"/>
      <c r="I741" s="26"/>
      <c r="J741" s="26"/>
      <c r="K741" s="26"/>
      <c r="L741" s="26"/>
      <c r="M741" s="28" t="s">
        <v>886</v>
      </c>
      <c r="N741" s="28"/>
      <c r="O741" s="28"/>
      <c r="P741" s="28"/>
      <c r="Q741" s="28" t="s">
        <v>1594</v>
      </c>
      <c r="R741" s="78">
        <v>45782</v>
      </c>
      <c r="S741" s="28" t="s">
        <v>1595</v>
      </c>
      <c r="T741" s="26" t="s">
        <v>3922</v>
      </c>
      <c r="U741" s="26" t="s">
        <v>3922</v>
      </c>
    </row>
    <row r="742" spans="1:21" ht="60" hidden="1" x14ac:dyDescent="0.25">
      <c r="A742" s="26"/>
      <c r="B742" s="26" t="s">
        <v>109</v>
      </c>
      <c r="C742" s="26" t="s">
        <v>3922</v>
      </c>
      <c r="D742" s="26" t="s">
        <v>961</v>
      </c>
      <c r="E742" s="26" t="s">
        <v>1585</v>
      </c>
      <c r="F742" s="26" t="s">
        <v>3932</v>
      </c>
      <c r="G742" s="26" t="s">
        <v>1586</v>
      </c>
      <c r="H742" s="26"/>
      <c r="I742" s="26"/>
      <c r="J742" s="26"/>
      <c r="K742" s="26"/>
      <c r="L742" s="26"/>
      <c r="M742" s="28" t="s">
        <v>886</v>
      </c>
      <c r="N742" s="28"/>
      <c r="O742" s="28"/>
      <c r="P742" s="28"/>
      <c r="Q742" s="28" t="s">
        <v>1587</v>
      </c>
      <c r="R742" s="78">
        <v>45782</v>
      </c>
      <c r="S742" s="28" t="s">
        <v>35</v>
      </c>
      <c r="T742" s="26" t="s">
        <v>3922</v>
      </c>
      <c r="U742" s="26" t="s">
        <v>3922</v>
      </c>
    </row>
    <row r="743" spans="1:21" hidden="1" x14ac:dyDescent="0.25">
      <c r="A743" s="26"/>
      <c r="B743" s="26" t="s">
        <v>109</v>
      </c>
      <c r="C743" s="26" t="s">
        <v>3922</v>
      </c>
      <c r="D743" s="26" t="s">
        <v>961</v>
      </c>
      <c r="E743" s="26" t="s">
        <v>1588</v>
      </c>
      <c r="F743" s="26" t="s">
        <v>3932</v>
      </c>
      <c r="G743" s="26" t="s">
        <v>1169</v>
      </c>
      <c r="H743" s="26"/>
      <c r="I743" s="26"/>
      <c r="J743" s="26"/>
      <c r="K743" s="26"/>
      <c r="L743" s="26"/>
      <c r="M743" s="28" t="s">
        <v>886</v>
      </c>
      <c r="N743" s="28"/>
      <c r="O743" s="28" t="s">
        <v>109</v>
      </c>
      <c r="P743" s="28"/>
      <c r="Q743" s="28" t="s">
        <v>1560</v>
      </c>
      <c r="R743" s="78">
        <v>45782</v>
      </c>
      <c r="S743" s="28" t="s">
        <v>35</v>
      </c>
      <c r="T743" s="26" t="s">
        <v>3922</v>
      </c>
      <c r="U743" s="26" t="s">
        <v>3922</v>
      </c>
    </row>
    <row r="744" spans="1:21" ht="30" hidden="1" x14ac:dyDescent="0.25">
      <c r="A744" s="26"/>
      <c r="B744" s="26" t="s">
        <v>109</v>
      </c>
      <c r="C744" s="26" t="s">
        <v>3922</v>
      </c>
      <c r="D744" s="26" t="s">
        <v>961</v>
      </c>
      <c r="E744" s="26" t="s">
        <v>1589</v>
      </c>
      <c r="F744" s="26" t="s">
        <v>3931</v>
      </c>
      <c r="G744" s="26" t="s">
        <v>1590</v>
      </c>
      <c r="H744" s="26"/>
      <c r="I744" s="26"/>
      <c r="J744" s="26"/>
      <c r="K744" s="26"/>
      <c r="L744" s="26"/>
      <c r="M744" s="28" t="s">
        <v>886</v>
      </c>
      <c r="N744" s="28"/>
      <c r="O744" s="28"/>
      <c r="P744" s="28"/>
      <c r="Q744" s="28" t="s">
        <v>1591</v>
      </c>
      <c r="R744" s="78">
        <v>45779</v>
      </c>
      <c r="S744" s="28" t="s">
        <v>35</v>
      </c>
      <c r="T744" s="26" t="s">
        <v>3922</v>
      </c>
      <c r="U744" s="26" t="s">
        <v>3922</v>
      </c>
    </row>
    <row r="745" spans="1:21" ht="30" hidden="1" x14ac:dyDescent="0.25">
      <c r="A745" s="26"/>
      <c r="B745" s="26" t="s">
        <v>109</v>
      </c>
      <c r="C745" s="26" t="s">
        <v>3922</v>
      </c>
      <c r="D745" s="26" t="s">
        <v>961</v>
      </c>
      <c r="E745" s="26" t="s">
        <v>1596</v>
      </c>
      <c r="F745" s="26" t="s">
        <v>3931</v>
      </c>
      <c r="G745" s="26" t="s">
        <v>1597</v>
      </c>
      <c r="H745" s="26"/>
      <c r="I745" s="26"/>
      <c r="J745" s="26"/>
      <c r="K745" s="26"/>
      <c r="L745" s="26"/>
      <c r="M745" s="28" t="s">
        <v>886</v>
      </c>
      <c r="N745" s="28"/>
      <c r="O745" s="28"/>
      <c r="P745" s="28"/>
      <c r="Q745" s="28" t="s">
        <v>1598</v>
      </c>
      <c r="R745" s="78">
        <v>45715</v>
      </c>
      <c r="S745" s="28" t="s">
        <v>76</v>
      </c>
      <c r="T745" s="26" t="s">
        <v>3922</v>
      </c>
      <c r="U745" s="26" t="s">
        <v>3922</v>
      </c>
    </row>
    <row r="746" spans="1:21" hidden="1" x14ac:dyDescent="0.25">
      <c r="A746" s="26"/>
      <c r="B746" s="26" t="s">
        <v>109</v>
      </c>
      <c r="C746" s="26" t="s">
        <v>3922</v>
      </c>
      <c r="D746" s="26" t="s">
        <v>961</v>
      </c>
      <c r="E746" s="26" t="s">
        <v>1599</v>
      </c>
      <c r="F746" s="26" t="s">
        <v>3931</v>
      </c>
      <c r="G746" s="26" t="s">
        <v>1600</v>
      </c>
      <c r="H746" s="26"/>
      <c r="I746" s="26"/>
      <c r="J746" s="26"/>
      <c r="K746" s="26"/>
      <c r="L746" s="26"/>
      <c r="M746" s="28" t="s">
        <v>886</v>
      </c>
      <c r="N746" s="28"/>
      <c r="O746" s="28"/>
      <c r="P746" s="28"/>
      <c r="Q746" s="28" t="s">
        <v>1601</v>
      </c>
      <c r="R746" s="78">
        <v>45715</v>
      </c>
      <c r="S746" s="28" t="s">
        <v>56</v>
      </c>
      <c r="T746" s="26" t="s">
        <v>3922</v>
      </c>
      <c r="U746" s="26" t="s">
        <v>3922</v>
      </c>
    </row>
    <row r="747" spans="1:21" ht="30" hidden="1" customHeight="1" x14ac:dyDescent="0.25">
      <c r="A747" s="26"/>
      <c r="B747" s="26" t="s">
        <v>109</v>
      </c>
      <c r="C747" s="26" t="s">
        <v>3922</v>
      </c>
      <c r="D747" s="26" t="s">
        <v>961</v>
      </c>
      <c r="E747" s="26" t="s">
        <v>1602</v>
      </c>
      <c r="F747" s="26" t="s">
        <v>3930</v>
      </c>
      <c r="G747" s="26" t="s">
        <v>1603</v>
      </c>
      <c r="H747" s="26"/>
      <c r="I747" s="26"/>
      <c r="J747" s="26"/>
      <c r="K747" s="26"/>
      <c r="L747" s="26"/>
      <c r="M747" s="28" t="s">
        <v>886</v>
      </c>
      <c r="N747" s="28"/>
      <c r="O747" s="28"/>
      <c r="P747" s="28"/>
      <c r="Q747" s="28" t="s">
        <v>1604</v>
      </c>
      <c r="R747" s="78">
        <v>45707</v>
      </c>
      <c r="S747" s="28" t="s">
        <v>76</v>
      </c>
      <c r="T747" s="26" t="s">
        <v>3922</v>
      </c>
      <c r="U747" s="26" t="s">
        <v>3922</v>
      </c>
    </row>
    <row r="748" spans="1:21" ht="30" hidden="1" x14ac:dyDescent="0.25">
      <c r="A748" s="26"/>
      <c r="B748" s="26" t="s">
        <v>109</v>
      </c>
      <c r="C748" s="26" t="s">
        <v>3922</v>
      </c>
      <c r="D748" s="26" t="s">
        <v>961</v>
      </c>
      <c r="E748" s="26" t="s">
        <v>1605</v>
      </c>
      <c r="F748" s="26" t="s">
        <v>3932</v>
      </c>
      <c r="G748" s="26" t="s">
        <v>1606</v>
      </c>
      <c r="H748" s="26"/>
      <c r="I748" s="26"/>
      <c r="J748" s="26"/>
      <c r="K748" s="26"/>
      <c r="L748" s="26"/>
      <c r="M748" s="26" t="s">
        <v>886</v>
      </c>
      <c r="N748" s="26"/>
      <c r="O748" s="26" t="s">
        <v>109</v>
      </c>
      <c r="P748" s="26"/>
      <c r="Q748" s="26" t="s">
        <v>1607</v>
      </c>
      <c r="R748" s="26">
        <v>45705</v>
      </c>
      <c r="S748" s="26" t="s">
        <v>1608</v>
      </c>
      <c r="T748" s="26" t="s">
        <v>3922</v>
      </c>
      <c r="U748" s="26" t="s">
        <v>3922</v>
      </c>
    </row>
    <row r="749" spans="1:21" ht="30" hidden="1" x14ac:dyDescent="0.25">
      <c r="A749" s="26"/>
      <c r="B749" s="26" t="s">
        <v>109</v>
      </c>
      <c r="C749" s="26" t="s">
        <v>3922</v>
      </c>
      <c r="D749" s="26" t="s">
        <v>961</v>
      </c>
      <c r="E749" s="26" t="s">
        <v>1609</v>
      </c>
      <c r="F749" s="26" t="s">
        <v>3931</v>
      </c>
      <c r="G749" s="26" t="s">
        <v>1610</v>
      </c>
      <c r="H749" s="26"/>
      <c r="I749" s="26"/>
      <c r="J749" s="26"/>
      <c r="K749" s="26"/>
      <c r="L749" s="26"/>
      <c r="M749" s="28" t="s">
        <v>886</v>
      </c>
      <c r="N749" s="28"/>
      <c r="O749" s="28" t="s">
        <v>109</v>
      </c>
      <c r="P749" s="28"/>
      <c r="Q749" s="28" t="s">
        <v>1611</v>
      </c>
      <c r="R749" s="78">
        <v>45687</v>
      </c>
      <c r="S749" s="28" t="s">
        <v>68</v>
      </c>
      <c r="T749" s="26" t="s">
        <v>3922</v>
      </c>
      <c r="U749" s="26" t="s">
        <v>3922</v>
      </c>
    </row>
    <row r="750" spans="1:21" hidden="1" x14ac:dyDescent="0.25">
      <c r="A750" s="26"/>
      <c r="B750" s="26"/>
      <c r="C750" s="26" t="s">
        <v>3922</v>
      </c>
      <c r="D750" s="26" t="s">
        <v>961</v>
      </c>
      <c r="E750" s="26" t="s">
        <v>5042</v>
      </c>
      <c r="F750" s="26" t="s">
        <v>3931</v>
      </c>
      <c r="G750" s="26" t="s">
        <v>5043</v>
      </c>
      <c r="H750" s="26"/>
      <c r="I750" s="26"/>
      <c r="J750" s="26"/>
      <c r="K750" s="26"/>
      <c r="L750" s="26"/>
      <c r="M750" s="28" t="s">
        <v>3236</v>
      </c>
      <c r="N750" s="28"/>
      <c r="O750" s="28"/>
      <c r="P750" s="28"/>
      <c r="Q750" s="28" t="s">
        <v>5101</v>
      </c>
      <c r="R750" s="78"/>
      <c r="S750" s="28"/>
      <c r="T750" s="26" t="s">
        <v>3922</v>
      </c>
      <c r="U750" s="26"/>
    </row>
    <row r="751" spans="1:21" hidden="1" x14ac:dyDescent="0.25">
      <c r="A751" s="26"/>
      <c r="B751" s="26"/>
      <c r="C751" s="26" t="s">
        <v>3922</v>
      </c>
      <c r="D751" s="26" t="s">
        <v>961</v>
      </c>
      <c r="E751" s="26" t="s">
        <v>4539</v>
      </c>
      <c r="F751" s="26" t="s">
        <v>3931</v>
      </c>
      <c r="G751" s="26" t="s">
        <v>4540</v>
      </c>
      <c r="H751" s="26"/>
      <c r="I751" s="26"/>
      <c r="J751" s="26"/>
      <c r="K751" s="26"/>
      <c r="L751" s="26"/>
      <c r="M751" s="28"/>
      <c r="N751" s="28"/>
      <c r="O751" s="28"/>
      <c r="P751" s="28"/>
      <c r="Q751" s="28"/>
      <c r="R751" s="78"/>
      <c r="S751" s="28"/>
      <c r="T751" s="26" t="s">
        <v>3922</v>
      </c>
      <c r="U751" s="26"/>
    </row>
    <row r="752" spans="1:21" hidden="1" x14ac:dyDescent="0.25">
      <c r="A752" s="26"/>
      <c r="B752" s="26"/>
      <c r="C752" s="26" t="s">
        <v>3922</v>
      </c>
      <c r="D752" s="26" t="s">
        <v>1619</v>
      </c>
      <c r="E752" s="26" t="s">
        <v>2555</v>
      </c>
      <c r="F752" s="26" t="s">
        <v>3934</v>
      </c>
      <c r="G752" s="26" t="s">
        <v>2556</v>
      </c>
      <c r="H752" s="26"/>
      <c r="I752" s="26"/>
      <c r="J752" s="26"/>
      <c r="K752" s="26"/>
      <c r="L752" s="26"/>
      <c r="M752" s="28" t="s">
        <v>29</v>
      </c>
      <c r="N752" s="28"/>
      <c r="O752" s="28"/>
      <c r="P752" s="28"/>
      <c r="Q752" s="28"/>
      <c r="R752" s="78"/>
      <c r="S752" s="28"/>
      <c r="T752" s="26" t="s">
        <v>3922</v>
      </c>
      <c r="U752" s="26"/>
    </row>
    <row r="753" spans="1:21" ht="45" hidden="1" x14ac:dyDescent="0.25">
      <c r="A753" s="26"/>
      <c r="B753" s="26"/>
      <c r="C753" s="26" t="s">
        <v>3922</v>
      </c>
      <c r="D753" s="26" t="s">
        <v>1619</v>
      </c>
      <c r="E753" s="26" t="s">
        <v>2543</v>
      </c>
      <c r="F753" s="26" t="s">
        <v>3935</v>
      </c>
      <c r="G753" s="26" t="s">
        <v>2544</v>
      </c>
      <c r="H753" s="26"/>
      <c r="I753" s="26"/>
      <c r="J753" s="26"/>
      <c r="K753" s="26"/>
      <c r="L753" s="26"/>
      <c r="M753" s="28" t="s">
        <v>29</v>
      </c>
      <c r="N753" s="28"/>
      <c r="O753" s="28"/>
      <c r="P753" s="28"/>
      <c r="Q753" s="28"/>
      <c r="R753" s="78"/>
      <c r="S753" s="28"/>
      <c r="T753" s="26" t="s">
        <v>3922</v>
      </c>
      <c r="U753" s="26"/>
    </row>
    <row r="754" spans="1:21" ht="45" hidden="1" x14ac:dyDescent="0.25">
      <c r="A754" s="26"/>
      <c r="B754" s="26"/>
      <c r="C754" s="26" t="s">
        <v>3922</v>
      </c>
      <c r="D754" s="26" t="s">
        <v>1619</v>
      </c>
      <c r="E754" s="26" t="s">
        <v>2541</v>
      </c>
      <c r="F754" s="26" t="s">
        <v>3935</v>
      </c>
      <c r="G754" s="26" t="s">
        <v>2542</v>
      </c>
      <c r="H754" s="26"/>
      <c r="I754" s="26"/>
      <c r="J754" s="26"/>
      <c r="K754" s="26"/>
      <c r="L754" s="26"/>
      <c r="M754" s="28" t="s">
        <v>29</v>
      </c>
      <c r="N754" s="28"/>
      <c r="O754" s="28"/>
      <c r="P754" s="28"/>
      <c r="Q754" s="28"/>
      <c r="R754" s="78"/>
      <c r="S754" s="28"/>
      <c r="T754" s="26" t="s">
        <v>3922</v>
      </c>
      <c r="U754" s="26"/>
    </row>
    <row r="755" spans="1:21" hidden="1" x14ac:dyDescent="0.25">
      <c r="A755" s="26"/>
      <c r="B755" s="26"/>
      <c r="C755" s="26" t="s">
        <v>3922</v>
      </c>
      <c r="D755" s="26" t="s">
        <v>1619</v>
      </c>
      <c r="E755" s="26" t="s">
        <v>2531</v>
      </c>
      <c r="F755" s="26" t="s">
        <v>3934</v>
      </c>
      <c r="G755" s="26" t="s">
        <v>2532</v>
      </c>
      <c r="H755" s="26"/>
      <c r="I755" s="26"/>
      <c r="J755" s="26"/>
      <c r="K755" s="26"/>
      <c r="L755" s="26"/>
      <c r="M755" s="26" t="s">
        <v>29</v>
      </c>
      <c r="N755" s="26"/>
      <c r="O755" s="26"/>
      <c r="P755" s="26"/>
      <c r="Q755" s="26"/>
      <c r="R755" s="26"/>
      <c r="S755" s="26"/>
      <c r="T755" s="26" t="s">
        <v>3922</v>
      </c>
      <c r="U755" s="26"/>
    </row>
    <row r="756" spans="1:21" hidden="1" x14ac:dyDescent="0.25">
      <c r="A756" s="26"/>
      <c r="B756" s="26"/>
      <c r="C756" s="26" t="s">
        <v>3922</v>
      </c>
      <c r="D756" s="26" t="s">
        <v>1619</v>
      </c>
      <c r="E756" s="26" t="s">
        <v>2553</v>
      </c>
      <c r="F756" s="26" t="s">
        <v>3934</v>
      </c>
      <c r="G756" s="26" t="s">
        <v>2554</v>
      </c>
      <c r="H756" s="26"/>
      <c r="I756" s="26"/>
      <c r="J756" s="26"/>
      <c r="K756" s="26"/>
      <c r="L756" s="26"/>
      <c r="M756" s="28" t="s">
        <v>29</v>
      </c>
      <c r="N756" s="28"/>
      <c r="O756" s="28"/>
      <c r="P756" s="28"/>
      <c r="Q756" s="28"/>
      <c r="R756" s="78"/>
      <c r="S756" s="28"/>
      <c r="T756" s="26" t="s">
        <v>3922</v>
      </c>
      <c r="U756" s="26"/>
    </row>
    <row r="757" spans="1:21" hidden="1" x14ac:dyDescent="0.25">
      <c r="A757" s="26"/>
      <c r="B757" s="26"/>
      <c r="C757" s="26" t="s">
        <v>3922</v>
      </c>
      <c r="D757" s="26" t="s">
        <v>1619</v>
      </c>
      <c r="E757" s="26" t="s">
        <v>2539</v>
      </c>
      <c r="F757" s="26" t="s">
        <v>3934</v>
      </c>
      <c r="G757" s="26" t="s">
        <v>2540</v>
      </c>
      <c r="H757" s="26"/>
      <c r="I757" s="26"/>
      <c r="J757" s="26"/>
      <c r="K757" s="26"/>
      <c r="L757" s="26"/>
      <c r="M757" s="28" t="s">
        <v>29</v>
      </c>
      <c r="N757" s="28"/>
      <c r="O757" s="28"/>
      <c r="P757" s="28"/>
      <c r="Q757" s="28"/>
      <c r="R757" s="78"/>
      <c r="S757" s="28"/>
      <c r="T757" s="26" t="s">
        <v>3922</v>
      </c>
      <c r="U757" s="26"/>
    </row>
    <row r="758" spans="1:21" hidden="1" x14ac:dyDescent="0.25">
      <c r="A758" s="26"/>
      <c r="B758" s="26"/>
      <c r="C758" s="26" t="s">
        <v>3922</v>
      </c>
      <c r="D758" s="26" t="s">
        <v>1619</v>
      </c>
      <c r="E758" s="26" t="s">
        <v>2551</v>
      </c>
      <c r="F758" s="26" t="s">
        <v>3933</v>
      </c>
      <c r="G758" s="26" t="s">
        <v>2552</v>
      </c>
      <c r="H758" s="26"/>
      <c r="I758" s="26"/>
      <c r="J758" s="26"/>
      <c r="K758" s="26"/>
      <c r="L758" s="26"/>
      <c r="M758" s="28" t="s">
        <v>29</v>
      </c>
      <c r="N758" s="28"/>
      <c r="O758" s="28"/>
      <c r="P758" s="28"/>
      <c r="Q758" s="28"/>
      <c r="R758" s="78"/>
      <c r="S758" s="28"/>
      <c r="T758" s="26" t="s">
        <v>3922</v>
      </c>
      <c r="U758" s="26"/>
    </row>
    <row r="759" spans="1:21" hidden="1" x14ac:dyDescent="0.25">
      <c r="A759" s="26"/>
      <c r="B759" s="26"/>
      <c r="C759" s="26" t="s">
        <v>3922</v>
      </c>
      <c r="D759" s="26" t="s">
        <v>1619</v>
      </c>
      <c r="E759" s="26" t="s">
        <v>2537</v>
      </c>
      <c r="F759" s="26" t="s">
        <v>3934</v>
      </c>
      <c r="G759" s="26" t="s">
        <v>2538</v>
      </c>
      <c r="H759" s="26"/>
      <c r="I759" s="26"/>
      <c r="J759" s="26"/>
      <c r="K759" s="26"/>
      <c r="L759" s="26"/>
      <c r="M759" s="28" t="s">
        <v>29</v>
      </c>
      <c r="N759" s="28"/>
      <c r="O759" s="28"/>
      <c r="P759" s="28"/>
      <c r="Q759" s="28"/>
      <c r="R759" s="78"/>
      <c r="S759" s="28"/>
      <c r="T759" s="26" t="s">
        <v>3922</v>
      </c>
      <c r="U759" s="26"/>
    </row>
    <row r="760" spans="1:21" hidden="1" x14ac:dyDescent="0.25">
      <c r="A760" s="26"/>
      <c r="B760" s="26"/>
      <c r="C760" s="26" t="s">
        <v>3922</v>
      </c>
      <c r="D760" s="26" t="s">
        <v>1619</v>
      </c>
      <c r="E760" s="26" t="s">
        <v>2535</v>
      </c>
      <c r="F760" s="26" t="s">
        <v>3934</v>
      </c>
      <c r="G760" s="26" t="s">
        <v>2536</v>
      </c>
      <c r="H760" s="26"/>
      <c r="I760" s="26"/>
      <c r="J760" s="26"/>
      <c r="K760" s="26"/>
      <c r="L760" s="26"/>
      <c r="M760" s="28" t="s">
        <v>29</v>
      </c>
      <c r="N760" s="28"/>
      <c r="O760" s="28"/>
      <c r="P760" s="28"/>
      <c r="Q760" s="28"/>
      <c r="R760" s="78"/>
      <c r="S760" s="28"/>
      <c r="T760" s="26" t="s">
        <v>3922</v>
      </c>
      <c r="U760" s="26"/>
    </row>
    <row r="761" spans="1:21" hidden="1" x14ac:dyDescent="0.25">
      <c r="A761" s="26"/>
      <c r="B761" s="26"/>
      <c r="C761" s="26" t="s">
        <v>3922</v>
      </c>
      <c r="D761" s="26" t="s">
        <v>1619</v>
      </c>
      <c r="E761" s="26" t="s">
        <v>2549</v>
      </c>
      <c r="F761" s="26" t="s">
        <v>3934</v>
      </c>
      <c r="G761" s="26" t="s">
        <v>2550</v>
      </c>
      <c r="H761" s="26"/>
      <c r="I761" s="26"/>
      <c r="J761" s="26"/>
      <c r="K761" s="26"/>
      <c r="L761" s="26"/>
      <c r="M761" s="28" t="s">
        <v>29</v>
      </c>
      <c r="N761" s="28"/>
      <c r="O761" s="28"/>
      <c r="P761" s="28"/>
      <c r="Q761" s="28"/>
      <c r="R761" s="78"/>
      <c r="S761" s="28"/>
      <c r="T761" s="26" t="s">
        <v>3922</v>
      </c>
      <c r="U761" s="26"/>
    </row>
    <row r="762" spans="1:21" ht="30" hidden="1" x14ac:dyDescent="0.25">
      <c r="A762" s="26"/>
      <c r="B762" s="26"/>
      <c r="C762" s="26" t="s">
        <v>3922</v>
      </c>
      <c r="D762" s="26" t="s">
        <v>1619</v>
      </c>
      <c r="E762" s="26" t="s">
        <v>2533</v>
      </c>
      <c r="F762" s="26" t="s">
        <v>3934</v>
      </c>
      <c r="G762" s="26" t="s">
        <v>2534</v>
      </c>
      <c r="H762" s="26"/>
      <c r="I762" s="26"/>
      <c r="J762" s="26"/>
      <c r="K762" s="26"/>
      <c r="L762" s="26"/>
      <c r="M762" s="28" t="s">
        <v>29</v>
      </c>
      <c r="N762" s="28"/>
      <c r="O762" s="28"/>
      <c r="P762" s="28"/>
      <c r="Q762" s="28"/>
      <c r="R762" s="78"/>
      <c r="S762" s="28"/>
      <c r="T762" s="26" t="s">
        <v>3922</v>
      </c>
      <c r="U762" s="26"/>
    </row>
    <row r="763" spans="1:21" hidden="1" x14ac:dyDescent="0.25">
      <c r="A763" s="26"/>
      <c r="B763" s="26"/>
      <c r="C763" s="26" t="s">
        <v>3922</v>
      </c>
      <c r="D763" s="26" t="s">
        <v>1619</v>
      </c>
      <c r="E763" s="26" t="s">
        <v>2545</v>
      </c>
      <c r="F763" s="26" t="s">
        <v>3933</v>
      </c>
      <c r="G763" s="26" t="s">
        <v>2546</v>
      </c>
      <c r="H763" s="26"/>
      <c r="I763" s="26"/>
      <c r="J763" s="26"/>
      <c r="K763" s="26"/>
      <c r="L763" s="26"/>
      <c r="M763" s="28" t="s">
        <v>29</v>
      </c>
      <c r="N763" s="28"/>
      <c r="O763" s="28"/>
      <c r="P763" s="28"/>
      <c r="Q763" s="28"/>
      <c r="R763" s="78"/>
      <c r="S763" s="28"/>
      <c r="T763" s="26" t="s">
        <v>3922</v>
      </c>
      <c r="U763" s="26"/>
    </row>
    <row r="764" spans="1:21" hidden="1" x14ac:dyDescent="0.25">
      <c r="A764" s="26"/>
      <c r="B764" s="26"/>
      <c r="C764" s="26" t="s">
        <v>3922</v>
      </c>
      <c r="D764" s="26" t="s">
        <v>1619</v>
      </c>
      <c r="E764" s="26" t="s">
        <v>2523</v>
      </c>
      <c r="F764" s="26" t="s">
        <v>3934</v>
      </c>
      <c r="G764" s="26" t="s">
        <v>2524</v>
      </c>
      <c r="H764" s="26"/>
      <c r="I764" s="26"/>
      <c r="J764" s="26"/>
      <c r="K764" s="26"/>
      <c r="L764" s="26"/>
      <c r="M764" s="28" t="s">
        <v>29</v>
      </c>
      <c r="N764" s="28"/>
      <c r="O764" s="28"/>
      <c r="P764" s="28"/>
      <c r="Q764" s="28"/>
      <c r="R764" s="78"/>
      <c r="S764" s="28"/>
      <c r="T764" s="26" t="s">
        <v>3922</v>
      </c>
      <c r="U764" s="26"/>
    </row>
    <row r="765" spans="1:21" ht="60" hidden="1" x14ac:dyDescent="0.25">
      <c r="A765" s="26"/>
      <c r="B765" s="26"/>
      <c r="C765" s="26" t="s">
        <v>3922</v>
      </c>
      <c r="D765" s="26" t="s">
        <v>1619</v>
      </c>
      <c r="E765" s="26" t="s">
        <v>2525</v>
      </c>
      <c r="F765" s="26" t="s">
        <v>3935</v>
      </c>
      <c r="G765" s="26" t="s">
        <v>2526</v>
      </c>
      <c r="H765" s="26"/>
      <c r="I765" s="26"/>
      <c r="J765" s="26"/>
      <c r="K765" s="26"/>
      <c r="L765" s="26"/>
      <c r="M765" s="28" t="s">
        <v>29</v>
      </c>
      <c r="N765" s="28"/>
      <c r="O765" s="28"/>
      <c r="P765" s="28"/>
      <c r="Q765" s="28" t="s">
        <v>2527</v>
      </c>
      <c r="R765" s="78">
        <v>46030</v>
      </c>
      <c r="S765" s="28" t="s">
        <v>157</v>
      </c>
      <c r="T765" s="26" t="s">
        <v>3922</v>
      </c>
      <c r="U765" s="26"/>
    </row>
    <row r="766" spans="1:21" ht="30" hidden="1" x14ac:dyDescent="0.25">
      <c r="A766" s="26"/>
      <c r="B766" s="26"/>
      <c r="C766" s="26" t="s">
        <v>3922</v>
      </c>
      <c r="D766" s="26" t="s">
        <v>1619</v>
      </c>
      <c r="E766" s="26" t="s">
        <v>2528</v>
      </c>
      <c r="F766" s="26" t="s">
        <v>3939</v>
      </c>
      <c r="G766" s="26" t="s">
        <v>2529</v>
      </c>
      <c r="H766" s="26"/>
      <c r="I766" s="26"/>
      <c r="J766" s="26"/>
      <c r="K766" s="26"/>
      <c r="L766" s="26"/>
      <c r="M766" s="28" t="s">
        <v>29</v>
      </c>
      <c r="N766" s="28"/>
      <c r="O766" s="28"/>
      <c r="P766" s="28"/>
      <c r="Q766" s="28" t="s">
        <v>2530</v>
      </c>
      <c r="R766" s="78">
        <v>46030</v>
      </c>
      <c r="S766" s="28" t="s">
        <v>157</v>
      </c>
      <c r="T766" s="26" t="s">
        <v>3922</v>
      </c>
      <c r="U766" s="26"/>
    </row>
    <row r="767" spans="1:21" ht="30" hidden="1" x14ac:dyDescent="0.25">
      <c r="A767" s="26"/>
      <c r="B767" s="26"/>
      <c r="C767" s="26" t="s">
        <v>3922</v>
      </c>
      <c r="D767" s="26" t="s">
        <v>1619</v>
      </c>
      <c r="E767" s="26" t="s">
        <v>2505</v>
      </c>
      <c r="F767" s="26" t="s">
        <v>1672</v>
      </c>
      <c r="G767" s="26" t="s">
        <v>2506</v>
      </c>
      <c r="H767" s="26"/>
      <c r="I767" s="26"/>
      <c r="J767" s="26"/>
      <c r="K767" s="26"/>
      <c r="L767" s="26"/>
      <c r="M767" s="28" t="s">
        <v>29</v>
      </c>
      <c r="N767" s="28"/>
      <c r="O767" s="28"/>
      <c r="P767" s="28"/>
      <c r="Q767" s="28"/>
      <c r="R767" s="78"/>
      <c r="S767" s="28"/>
      <c r="T767" s="26" t="s">
        <v>3922</v>
      </c>
      <c r="U767" s="26"/>
    </row>
    <row r="768" spans="1:21" hidden="1" x14ac:dyDescent="0.25">
      <c r="A768" s="26"/>
      <c r="B768" s="26"/>
      <c r="C768" s="26" t="s">
        <v>3922</v>
      </c>
      <c r="D768" s="26" t="s">
        <v>1619</v>
      </c>
      <c r="E768" s="26" t="s">
        <v>2547</v>
      </c>
      <c r="F768" s="26" t="s">
        <v>1672</v>
      </c>
      <c r="G768" s="26" t="s">
        <v>2548</v>
      </c>
      <c r="H768" s="26"/>
      <c r="I768" s="26"/>
      <c r="J768" s="26"/>
      <c r="K768" s="26"/>
      <c r="L768" s="26"/>
      <c r="M768" s="26" t="s">
        <v>29</v>
      </c>
      <c r="N768" s="26"/>
      <c r="O768" s="26"/>
      <c r="P768" s="26"/>
      <c r="Q768" s="26"/>
      <c r="R768" s="26"/>
      <c r="S768" s="26"/>
      <c r="T768" s="26" t="s">
        <v>3922</v>
      </c>
      <c r="U768" s="26"/>
    </row>
    <row r="769" spans="1:21" ht="30" hidden="1" x14ac:dyDescent="0.25">
      <c r="A769" s="26"/>
      <c r="B769" s="26"/>
      <c r="C769" s="26" t="s">
        <v>3922</v>
      </c>
      <c r="D769" s="26" t="s">
        <v>1619</v>
      </c>
      <c r="E769" s="26" t="s">
        <v>2500</v>
      </c>
      <c r="F769" s="26" t="s">
        <v>3939</v>
      </c>
      <c r="G769" s="26" t="s">
        <v>2501</v>
      </c>
      <c r="H769" s="26"/>
      <c r="I769" s="26"/>
      <c r="J769" s="26"/>
      <c r="K769" s="26"/>
      <c r="L769" s="26"/>
      <c r="M769" s="28" t="s">
        <v>29</v>
      </c>
      <c r="N769" s="28"/>
      <c r="O769" s="28"/>
      <c r="P769" s="28"/>
      <c r="Q769" s="28"/>
      <c r="R769" s="78"/>
      <c r="S769" s="28"/>
      <c r="T769" s="26" t="s">
        <v>3922</v>
      </c>
      <c r="U769" s="26" t="s">
        <v>3922</v>
      </c>
    </row>
    <row r="770" spans="1:21" hidden="1" x14ac:dyDescent="0.25">
      <c r="A770" s="26"/>
      <c r="B770" s="26"/>
      <c r="C770" s="26" t="s">
        <v>3922</v>
      </c>
      <c r="D770" s="26" t="s">
        <v>1619</v>
      </c>
      <c r="E770" s="26" t="s">
        <v>2498</v>
      </c>
      <c r="F770" s="26" t="s">
        <v>3939</v>
      </c>
      <c r="G770" s="26" t="s">
        <v>2499</v>
      </c>
      <c r="H770" s="26"/>
      <c r="I770" s="26"/>
      <c r="J770" s="26"/>
      <c r="K770" s="26"/>
      <c r="L770" s="26"/>
      <c r="M770" s="28" t="s">
        <v>29</v>
      </c>
      <c r="N770" s="28"/>
      <c r="O770" s="28"/>
      <c r="P770" s="28"/>
      <c r="Q770" s="28" t="s">
        <v>2497</v>
      </c>
      <c r="R770" s="78">
        <v>45979</v>
      </c>
      <c r="S770" s="28" t="s">
        <v>68</v>
      </c>
      <c r="T770" s="26" t="s">
        <v>3922</v>
      </c>
      <c r="U770" s="26" t="s">
        <v>4056</v>
      </c>
    </row>
    <row r="771" spans="1:21" hidden="1" x14ac:dyDescent="0.25">
      <c r="A771" s="26"/>
      <c r="B771" s="26"/>
      <c r="C771" s="26" t="s">
        <v>3922</v>
      </c>
      <c r="D771" s="26" t="s">
        <v>1619</v>
      </c>
      <c r="E771" s="26" t="s">
        <v>2495</v>
      </c>
      <c r="F771" s="26" t="s">
        <v>3939</v>
      </c>
      <c r="G771" s="26" t="s">
        <v>2496</v>
      </c>
      <c r="H771" s="26"/>
      <c r="I771" s="26"/>
      <c r="J771" s="26"/>
      <c r="K771" s="26"/>
      <c r="L771" s="26"/>
      <c r="M771" s="28" t="s">
        <v>29</v>
      </c>
      <c r="N771" s="28"/>
      <c r="O771" s="28"/>
      <c r="P771" s="28"/>
      <c r="Q771" s="28" t="s">
        <v>2497</v>
      </c>
      <c r="R771" s="78">
        <v>45979</v>
      </c>
      <c r="S771" s="28" t="s">
        <v>68</v>
      </c>
      <c r="T771" s="26" t="s">
        <v>3922</v>
      </c>
      <c r="U771" s="26" t="s">
        <v>4055</v>
      </c>
    </row>
    <row r="772" spans="1:21" hidden="1" x14ac:dyDescent="0.25">
      <c r="A772" s="26"/>
      <c r="B772" s="26"/>
      <c r="C772" s="26" t="s">
        <v>3922</v>
      </c>
      <c r="D772" s="26" t="s">
        <v>1619</v>
      </c>
      <c r="E772" s="26" t="s">
        <v>2515</v>
      </c>
      <c r="F772" s="26" t="s">
        <v>3939</v>
      </c>
      <c r="G772" s="26" t="s">
        <v>2516</v>
      </c>
      <c r="H772" s="26"/>
      <c r="I772" s="26"/>
      <c r="J772" s="26"/>
      <c r="K772" s="26"/>
      <c r="L772" s="26"/>
      <c r="M772" s="28" t="s">
        <v>29</v>
      </c>
      <c r="N772" s="28"/>
      <c r="O772" s="28"/>
      <c r="P772" s="28"/>
      <c r="Q772" s="28"/>
      <c r="R772" s="78"/>
      <c r="S772" s="28"/>
      <c r="T772" s="26" t="s">
        <v>3922</v>
      </c>
      <c r="U772" s="26"/>
    </row>
    <row r="773" spans="1:21" hidden="1" x14ac:dyDescent="0.25">
      <c r="A773" s="26"/>
      <c r="B773" s="26"/>
      <c r="C773" s="26" t="s">
        <v>3922</v>
      </c>
      <c r="D773" s="26" t="s">
        <v>1619</v>
      </c>
      <c r="E773" s="26" t="s">
        <v>2513</v>
      </c>
      <c r="F773" s="26" t="s">
        <v>3939</v>
      </c>
      <c r="G773" s="26" t="s">
        <v>2514</v>
      </c>
      <c r="H773" s="26"/>
      <c r="I773" s="26"/>
      <c r="J773" s="26"/>
      <c r="K773" s="26"/>
      <c r="L773" s="26"/>
      <c r="M773" s="26" t="s">
        <v>29</v>
      </c>
      <c r="N773" s="26"/>
      <c r="O773" s="26"/>
      <c r="P773" s="26"/>
      <c r="Q773" s="26"/>
      <c r="R773" s="26"/>
      <c r="S773" s="26"/>
      <c r="T773" s="26" t="s">
        <v>3922</v>
      </c>
      <c r="U773" s="26"/>
    </row>
    <row r="774" spans="1:21" hidden="1" x14ac:dyDescent="0.25">
      <c r="A774" s="26"/>
      <c r="B774" s="26"/>
      <c r="C774" s="26" t="s">
        <v>3922</v>
      </c>
      <c r="D774" s="26" t="s">
        <v>1619</v>
      </c>
      <c r="E774" s="26" t="s">
        <v>2517</v>
      </c>
      <c r="F774" s="26" t="s">
        <v>3939</v>
      </c>
      <c r="G774" s="26" t="s">
        <v>2518</v>
      </c>
      <c r="H774" s="26"/>
      <c r="I774" s="26"/>
      <c r="J774" s="26"/>
      <c r="K774" s="26"/>
      <c r="L774" s="26"/>
      <c r="M774" s="26" t="s">
        <v>29</v>
      </c>
      <c r="N774" s="26"/>
      <c r="O774" s="26"/>
      <c r="P774" s="26"/>
      <c r="Q774" s="26"/>
      <c r="R774" s="78"/>
      <c r="S774" s="26"/>
      <c r="T774" s="26" t="s">
        <v>3922</v>
      </c>
      <c r="U774" s="26"/>
    </row>
    <row r="775" spans="1:21" ht="30" hidden="1" x14ac:dyDescent="0.25">
      <c r="A775" s="26"/>
      <c r="B775" s="26"/>
      <c r="C775" s="26" t="s">
        <v>3922</v>
      </c>
      <c r="D775" s="26" t="s">
        <v>1619</v>
      </c>
      <c r="E775" s="26" t="s">
        <v>2510</v>
      </c>
      <c r="F775" s="26" t="s">
        <v>3933</v>
      </c>
      <c r="G775" s="26" t="s">
        <v>2511</v>
      </c>
      <c r="H775" s="26"/>
      <c r="I775" s="26"/>
      <c r="J775" s="26"/>
      <c r="K775" s="26"/>
      <c r="L775" s="26"/>
      <c r="M775" s="28" t="s">
        <v>29</v>
      </c>
      <c r="N775" s="28"/>
      <c r="O775" s="28"/>
      <c r="P775" s="28"/>
      <c r="Q775" s="28" t="s">
        <v>2512</v>
      </c>
      <c r="R775" s="78"/>
      <c r="S775" s="28"/>
      <c r="T775" s="26" t="s">
        <v>3922</v>
      </c>
      <c r="U775" s="26" t="s">
        <v>4059</v>
      </c>
    </row>
    <row r="776" spans="1:21" hidden="1" x14ac:dyDescent="0.25">
      <c r="A776" s="26"/>
      <c r="B776" s="26"/>
      <c r="C776" s="26" t="s">
        <v>3922</v>
      </c>
      <c r="D776" s="26" t="s">
        <v>1619</v>
      </c>
      <c r="E776" s="26" t="s">
        <v>2519</v>
      </c>
      <c r="F776" s="26" t="s">
        <v>3933</v>
      </c>
      <c r="G776" s="26" t="s">
        <v>2520</v>
      </c>
      <c r="H776" s="26"/>
      <c r="I776" s="26"/>
      <c r="J776" s="26"/>
      <c r="K776" s="26"/>
      <c r="L776" s="26"/>
      <c r="M776" s="28" t="s">
        <v>29</v>
      </c>
      <c r="N776" s="28"/>
      <c r="O776" s="28"/>
      <c r="P776" s="28"/>
      <c r="Q776" s="28"/>
      <c r="R776" s="78"/>
      <c r="S776" s="28"/>
      <c r="T776" s="26" t="s">
        <v>3922</v>
      </c>
      <c r="U776" s="26" t="s">
        <v>4060</v>
      </c>
    </row>
    <row r="777" spans="1:21" hidden="1" x14ac:dyDescent="0.25">
      <c r="A777" s="26"/>
      <c r="B777" s="26"/>
      <c r="C777" s="26" t="s">
        <v>3922</v>
      </c>
      <c r="D777" s="26" t="s">
        <v>1619</v>
      </c>
      <c r="E777" s="26" t="s">
        <v>1628</v>
      </c>
      <c r="F777" s="26" t="s">
        <v>3933</v>
      </c>
      <c r="G777" s="26" t="s">
        <v>1629</v>
      </c>
      <c r="H777" s="26"/>
      <c r="I777" s="26"/>
      <c r="J777" s="26"/>
      <c r="K777" s="26"/>
      <c r="L777" s="26"/>
      <c r="M777" s="28" t="s">
        <v>29</v>
      </c>
      <c r="N777" s="28"/>
      <c r="O777" s="28"/>
      <c r="P777" s="28"/>
      <c r="Q777" s="28" t="s">
        <v>1625</v>
      </c>
      <c r="R777" s="78">
        <v>45957</v>
      </c>
      <c r="S777" s="28" t="s">
        <v>68</v>
      </c>
      <c r="T777" s="26" t="s">
        <v>3922</v>
      </c>
      <c r="U777" s="26" t="s">
        <v>3938</v>
      </c>
    </row>
    <row r="778" spans="1:21" hidden="1" x14ac:dyDescent="0.25">
      <c r="A778" s="26"/>
      <c r="B778" s="26"/>
      <c r="C778" s="26" t="s">
        <v>3922</v>
      </c>
      <c r="D778" s="26" t="s">
        <v>1619</v>
      </c>
      <c r="E778" s="26" t="s">
        <v>1626</v>
      </c>
      <c r="F778" s="26" t="s">
        <v>3933</v>
      </c>
      <c r="G778" s="26" t="s">
        <v>1627</v>
      </c>
      <c r="H778" s="26"/>
      <c r="I778" s="26"/>
      <c r="J778" s="26"/>
      <c r="K778" s="26"/>
      <c r="L778" s="26"/>
      <c r="M778" s="28" t="s">
        <v>29</v>
      </c>
      <c r="N778" s="28"/>
      <c r="O778" s="28"/>
      <c r="P778" s="28"/>
      <c r="Q778" s="28" t="s">
        <v>1625</v>
      </c>
      <c r="R778" s="78">
        <v>45957</v>
      </c>
      <c r="S778" s="28" t="s">
        <v>68</v>
      </c>
      <c r="T778" s="26" t="s">
        <v>3922</v>
      </c>
      <c r="U778" s="26" t="s">
        <v>3937</v>
      </c>
    </row>
    <row r="779" spans="1:21" hidden="1" x14ac:dyDescent="0.25">
      <c r="A779" s="26"/>
      <c r="B779" s="26"/>
      <c r="C779" s="26" t="s">
        <v>3922</v>
      </c>
      <c r="D779" s="26" t="s">
        <v>1619</v>
      </c>
      <c r="E779" s="26" t="s">
        <v>2521</v>
      </c>
      <c r="F779" s="26" t="s">
        <v>3933</v>
      </c>
      <c r="G779" s="26" t="s">
        <v>2522</v>
      </c>
      <c r="H779" s="26"/>
      <c r="I779" s="26"/>
      <c r="J779" s="26"/>
      <c r="K779" s="26"/>
      <c r="L779" s="26"/>
      <c r="M779" s="28" t="s">
        <v>29</v>
      </c>
      <c r="N779" s="28"/>
      <c r="O779" s="28"/>
      <c r="P779" s="28"/>
      <c r="Q779" s="28"/>
      <c r="R779" s="78"/>
      <c r="S779" s="28"/>
      <c r="T779" s="26" t="s">
        <v>3922</v>
      </c>
      <c r="U779" s="26" t="s">
        <v>4061</v>
      </c>
    </row>
    <row r="780" spans="1:21" ht="30" hidden="1" x14ac:dyDescent="0.25">
      <c r="A780" s="26"/>
      <c r="B780" s="26"/>
      <c r="C780" s="26" t="s">
        <v>3922</v>
      </c>
      <c r="D780" s="26" t="s">
        <v>1619</v>
      </c>
      <c r="E780" s="26" t="s">
        <v>2502</v>
      </c>
      <c r="F780" s="26" t="s">
        <v>3941</v>
      </c>
      <c r="G780" s="26" t="s">
        <v>2503</v>
      </c>
      <c r="H780" s="26"/>
      <c r="I780" s="26"/>
      <c r="J780" s="26"/>
      <c r="K780" s="26"/>
      <c r="L780" s="26"/>
      <c r="M780" s="28" t="s">
        <v>29</v>
      </c>
      <c r="N780" s="28"/>
      <c r="O780" s="28"/>
      <c r="P780" s="28"/>
      <c r="Q780" s="28" t="s">
        <v>2504</v>
      </c>
      <c r="R780" s="78">
        <v>45953</v>
      </c>
      <c r="S780" s="28" t="s">
        <v>184</v>
      </c>
      <c r="T780" s="26" t="s">
        <v>3922</v>
      </c>
      <c r="U780" s="26" t="s">
        <v>4057</v>
      </c>
    </row>
    <row r="781" spans="1:21" ht="60" hidden="1" x14ac:dyDescent="0.25">
      <c r="A781" s="26"/>
      <c r="B781" s="26"/>
      <c r="C781" s="26" t="s">
        <v>3922</v>
      </c>
      <c r="D781" s="26" t="s">
        <v>1619</v>
      </c>
      <c r="E781" s="26" t="s">
        <v>1630</v>
      </c>
      <c r="F781" s="26" t="s">
        <v>1631</v>
      </c>
      <c r="G781" s="26" t="s">
        <v>1632</v>
      </c>
      <c r="H781" s="26"/>
      <c r="I781" s="26"/>
      <c r="J781" s="26"/>
      <c r="K781" s="26"/>
      <c r="L781" s="26"/>
      <c r="M781" s="28" t="s">
        <v>29</v>
      </c>
      <c r="N781" s="28"/>
      <c r="O781" s="28"/>
      <c r="P781" s="28"/>
      <c r="Q781" s="28" t="s">
        <v>1633</v>
      </c>
      <c r="R781" s="78">
        <v>45951</v>
      </c>
      <c r="S781" s="28" t="s">
        <v>157</v>
      </c>
      <c r="T781" s="26" t="s">
        <v>3922</v>
      </c>
      <c r="U781" s="26" t="s">
        <v>3922</v>
      </c>
    </row>
    <row r="782" spans="1:21" hidden="1" x14ac:dyDescent="0.25">
      <c r="A782" s="26"/>
      <c r="B782" s="26"/>
      <c r="C782" s="26" t="s">
        <v>3922</v>
      </c>
      <c r="D782" s="26" t="s">
        <v>1619</v>
      </c>
      <c r="E782" s="26" t="s">
        <v>1623</v>
      </c>
      <c r="F782" s="26" t="s">
        <v>3935</v>
      </c>
      <c r="G782" s="26" t="s">
        <v>1624</v>
      </c>
      <c r="H782" s="26"/>
      <c r="I782" s="26"/>
      <c r="J782" s="26"/>
      <c r="K782" s="26"/>
      <c r="L782" s="26"/>
      <c r="M782" s="28" t="s">
        <v>29</v>
      </c>
      <c r="N782" s="28"/>
      <c r="O782" s="28"/>
      <c r="P782" s="28"/>
      <c r="Q782" s="28" t="s">
        <v>1625</v>
      </c>
      <c r="R782" s="78">
        <v>45957</v>
      </c>
      <c r="S782" s="28" t="s">
        <v>68</v>
      </c>
      <c r="T782" s="26" t="s">
        <v>3922</v>
      </c>
      <c r="U782" s="26" t="s">
        <v>3936</v>
      </c>
    </row>
    <row r="783" spans="1:21" hidden="1" x14ac:dyDescent="0.25">
      <c r="A783" s="26"/>
      <c r="B783" s="26"/>
      <c r="C783" s="26" t="s">
        <v>3922</v>
      </c>
      <c r="D783" s="26" t="s">
        <v>1619</v>
      </c>
      <c r="E783" s="26" t="s">
        <v>2507</v>
      </c>
      <c r="F783" s="26" t="s">
        <v>3933</v>
      </c>
      <c r="G783" s="26" t="s">
        <v>2508</v>
      </c>
      <c r="H783" s="26"/>
      <c r="I783" s="26"/>
      <c r="J783" s="26"/>
      <c r="K783" s="26"/>
      <c r="L783" s="26"/>
      <c r="M783" s="26" t="s">
        <v>29</v>
      </c>
      <c r="N783" s="26"/>
      <c r="O783" s="26"/>
      <c r="P783" s="26"/>
      <c r="Q783" s="26" t="s">
        <v>2509</v>
      </c>
      <c r="R783" s="26"/>
      <c r="S783" s="26"/>
      <c r="T783" s="26" t="s">
        <v>3922</v>
      </c>
      <c r="U783" s="26" t="s">
        <v>4058</v>
      </c>
    </row>
    <row r="784" spans="1:21" ht="30" hidden="1" x14ac:dyDescent="0.25">
      <c r="A784" s="26"/>
      <c r="B784" s="26"/>
      <c r="C784" s="26" t="s">
        <v>3922</v>
      </c>
      <c r="D784" s="26" t="s">
        <v>1619</v>
      </c>
      <c r="E784" s="26" t="s">
        <v>2485</v>
      </c>
      <c r="F784" s="26" t="s">
        <v>3941</v>
      </c>
      <c r="G784" s="26" t="s">
        <v>2486</v>
      </c>
      <c r="H784" s="26"/>
      <c r="I784" s="26"/>
      <c r="J784" s="26"/>
      <c r="K784" s="26"/>
      <c r="L784" s="26"/>
      <c r="M784" s="28" t="s">
        <v>29</v>
      </c>
      <c r="N784" s="28"/>
      <c r="O784" s="28"/>
      <c r="P784" s="28"/>
      <c r="Q784" s="28" t="s">
        <v>2487</v>
      </c>
      <c r="R784" s="78"/>
      <c r="S784" s="28"/>
      <c r="T784" s="26" t="s">
        <v>3922</v>
      </c>
      <c r="U784" s="26" t="s">
        <v>4030</v>
      </c>
    </row>
    <row r="785" spans="1:21" ht="30" hidden="1" x14ac:dyDescent="0.25">
      <c r="A785" s="26"/>
      <c r="B785" s="26"/>
      <c r="C785" s="26" t="s">
        <v>3922</v>
      </c>
      <c r="D785" s="26" t="s">
        <v>1619</v>
      </c>
      <c r="E785" s="26" t="s">
        <v>1634</v>
      </c>
      <c r="F785" s="26" t="s">
        <v>3939</v>
      </c>
      <c r="G785" s="26" t="s">
        <v>1635</v>
      </c>
      <c r="H785" s="26"/>
      <c r="I785" s="26"/>
      <c r="J785" s="26"/>
      <c r="K785" s="26"/>
      <c r="L785" s="26"/>
      <c r="M785" s="28" t="s">
        <v>29</v>
      </c>
      <c r="N785" s="28"/>
      <c r="O785" s="28"/>
      <c r="P785" s="28"/>
      <c r="Q785" s="28" t="s">
        <v>1636</v>
      </c>
      <c r="R785" s="78">
        <v>45947</v>
      </c>
      <c r="S785" s="28" t="s">
        <v>56</v>
      </c>
      <c r="T785" s="26" t="s">
        <v>3922</v>
      </c>
      <c r="U785" s="26" t="s">
        <v>3922</v>
      </c>
    </row>
    <row r="786" spans="1:21" hidden="1" x14ac:dyDescent="0.25">
      <c r="A786" s="26"/>
      <c r="B786" s="26"/>
      <c r="C786" s="26" t="s">
        <v>3922</v>
      </c>
      <c r="D786" s="26" t="s">
        <v>1619</v>
      </c>
      <c r="E786" s="26" t="s">
        <v>2490</v>
      </c>
      <c r="F786" s="26" t="s">
        <v>3933</v>
      </c>
      <c r="G786" s="26" t="s">
        <v>2491</v>
      </c>
      <c r="H786" s="26"/>
      <c r="I786" s="26"/>
      <c r="J786" s="26"/>
      <c r="K786" s="26"/>
      <c r="L786" s="26"/>
      <c r="M786" s="28" t="s">
        <v>29</v>
      </c>
      <c r="N786" s="28"/>
      <c r="O786" s="28"/>
      <c r="P786" s="28"/>
      <c r="Q786" s="28" t="s">
        <v>689</v>
      </c>
      <c r="R786" s="78">
        <v>45958.491481481484</v>
      </c>
      <c r="S786" s="28" t="s">
        <v>68</v>
      </c>
      <c r="T786" s="26" t="s">
        <v>3922</v>
      </c>
      <c r="U786" s="26" t="s">
        <v>4053</v>
      </c>
    </row>
    <row r="787" spans="1:21" ht="45" hidden="1" x14ac:dyDescent="0.25">
      <c r="A787" s="26"/>
      <c r="B787" s="26"/>
      <c r="C787" s="26" t="s">
        <v>3922</v>
      </c>
      <c r="D787" s="26" t="s">
        <v>1619</v>
      </c>
      <c r="E787" s="26" t="s">
        <v>2482</v>
      </c>
      <c r="F787" s="26" t="s">
        <v>3933</v>
      </c>
      <c r="G787" s="26" t="s">
        <v>2483</v>
      </c>
      <c r="H787" s="26"/>
      <c r="I787" s="26"/>
      <c r="J787" s="26"/>
      <c r="K787" s="26"/>
      <c r="L787" s="26"/>
      <c r="M787" s="28" t="s">
        <v>29</v>
      </c>
      <c r="N787" s="28"/>
      <c r="O787" s="28"/>
      <c r="P787" s="28"/>
      <c r="Q787" s="28" t="s">
        <v>2484</v>
      </c>
      <c r="R787" s="78">
        <v>45946</v>
      </c>
      <c r="S787" s="28" t="s">
        <v>68</v>
      </c>
      <c r="T787" s="26" t="s">
        <v>3922</v>
      </c>
      <c r="U787" s="26" t="s">
        <v>4052</v>
      </c>
    </row>
    <row r="788" spans="1:21" ht="45" hidden="1" x14ac:dyDescent="0.25">
      <c r="A788" s="26"/>
      <c r="B788" s="26"/>
      <c r="C788" s="26" t="s">
        <v>3922</v>
      </c>
      <c r="D788" s="26" t="s">
        <v>1619</v>
      </c>
      <c r="E788" s="26" t="s">
        <v>2492</v>
      </c>
      <c r="F788" s="26" t="s">
        <v>3934</v>
      </c>
      <c r="G788" s="26" t="s">
        <v>2493</v>
      </c>
      <c r="H788" s="26"/>
      <c r="I788" s="26"/>
      <c r="J788" s="26"/>
      <c r="K788" s="26"/>
      <c r="L788" s="26"/>
      <c r="M788" s="28" t="s">
        <v>29</v>
      </c>
      <c r="N788" s="28"/>
      <c r="O788" s="28" t="s">
        <v>109</v>
      </c>
      <c r="P788" s="28"/>
      <c r="Q788" s="28" t="s">
        <v>2494</v>
      </c>
      <c r="R788" s="78">
        <v>45946</v>
      </c>
      <c r="S788" s="28" t="s">
        <v>68</v>
      </c>
      <c r="T788" s="26" t="s">
        <v>3922</v>
      </c>
      <c r="U788" s="26" t="s">
        <v>4054</v>
      </c>
    </row>
    <row r="789" spans="1:21" hidden="1" x14ac:dyDescent="0.25">
      <c r="A789" s="26"/>
      <c r="B789" s="26"/>
      <c r="C789" s="26" t="s">
        <v>3922</v>
      </c>
      <c r="D789" s="26" t="s">
        <v>1619</v>
      </c>
      <c r="E789" s="26" t="s">
        <v>2470</v>
      </c>
      <c r="F789" s="26" t="s">
        <v>3934</v>
      </c>
      <c r="G789" s="26" t="s">
        <v>2471</v>
      </c>
      <c r="H789" s="26"/>
      <c r="I789" s="26"/>
      <c r="J789" s="26"/>
      <c r="K789" s="26"/>
      <c r="L789" s="26"/>
      <c r="M789" s="28" t="s">
        <v>29</v>
      </c>
      <c r="N789" s="28"/>
      <c r="O789" s="28"/>
      <c r="P789" s="28"/>
      <c r="Q789" s="28" t="s">
        <v>2472</v>
      </c>
      <c r="R789" s="78">
        <v>45931</v>
      </c>
      <c r="S789" s="28" t="s">
        <v>157</v>
      </c>
      <c r="T789" s="26" t="s">
        <v>3922</v>
      </c>
      <c r="U789" s="26" t="s">
        <v>3922</v>
      </c>
    </row>
    <row r="790" spans="1:21" ht="45" hidden="1" x14ac:dyDescent="0.25">
      <c r="A790" s="26"/>
      <c r="B790" s="26"/>
      <c r="C790" s="26" t="s">
        <v>3922</v>
      </c>
      <c r="D790" s="26" t="s">
        <v>1619</v>
      </c>
      <c r="E790" s="26" t="s">
        <v>2467</v>
      </c>
      <c r="F790" s="26" t="s">
        <v>1672</v>
      </c>
      <c r="G790" s="26" t="s">
        <v>2468</v>
      </c>
      <c r="H790" s="26"/>
      <c r="I790" s="26"/>
      <c r="J790" s="26"/>
      <c r="K790" s="26"/>
      <c r="L790" s="26"/>
      <c r="M790" s="28" t="s">
        <v>29</v>
      </c>
      <c r="N790" s="28"/>
      <c r="O790" s="28"/>
      <c r="P790" s="28"/>
      <c r="Q790" s="28" t="s">
        <v>2469</v>
      </c>
      <c r="R790" s="78">
        <v>45929</v>
      </c>
      <c r="S790" s="28" t="s">
        <v>44</v>
      </c>
      <c r="T790" s="26" t="s">
        <v>3922</v>
      </c>
      <c r="U790" s="26" t="s">
        <v>4048</v>
      </c>
    </row>
    <row r="791" spans="1:21" hidden="1" x14ac:dyDescent="0.25">
      <c r="A791" s="26"/>
      <c r="B791" s="26"/>
      <c r="C791" s="26" t="s">
        <v>3922</v>
      </c>
      <c r="D791" s="26" t="s">
        <v>1619</v>
      </c>
      <c r="E791" s="26" t="s">
        <v>2473</v>
      </c>
      <c r="F791" s="26" t="s">
        <v>3933</v>
      </c>
      <c r="G791" s="26" t="s">
        <v>2474</v>
      </c>
      <c r="H791" s="26"/>
      <c r="I791" s="26"/>
      <c r="J791" s="26"/>
      <c r="K791" s="26"/>
      <c r="L791" s="26"/>
      <c r="M791" s="28" t="s">
        <v>29</v>
      </c>
      <c r="N791" s="28"/>
      <c r="O791" s="28"/>
      <c r="P791" s="28"/>
      <c r="Q791" s="28" t="s">
        <v>2475</v>
      </c>
      <c r="R791" s="78">
        <v>45932</v>
      </c>
      <c r="S791" s="28" t="s">
        <v>508</v>
      </c>
      <c r="T791" s="26" t="s">
        <v>3922</v>
      </c>
      <c r="U791" s="26" t="s">
        <v>4049</v>
      </c>
    </row>
    <row r="792" spans="1:21" ht="30" hidden="1" x14ac:dyDescent="0.25">
      <c r="A792" s="26"/>
      <c r="B792" s="26"/>
      <c r="C792" s="26" t="s">
        <v>3922</v>
      </c>
      <c r="D792" s="26" t="s">
        <v>1619</v>
      </c>
      <c r="E792" s="26" t="s">
        <v>2476</v>
      </c>
      <c r="F792" s="26" t="s">
        <v>3933</v>
      </c>
      <c r="G792" s="26" t="s">
        <v>2477</v>
      </c>
      <c r="H792" s="26"/>
      <c r="I792" s="26"/>
      <c r="J792" s="26"/>
      <c r="K792" s="26"/>
      <c r="L792" s="26"/>
      <c r="M792" s="28" t="s">
        <v>29</v>
      </c>
      <c r="N792" s="28"/>
      <c r="O792" s="28"/>
      <c r="P792" s="28"/>
      <c r="Q792" s="28" t="s">
        <v>2478</v>
      </c>
      <c r="R792" s="78">
        <v>45930</v>
      </c>
      <c r="S792" s="28" t="s">
        <v>68</v>
      </c>
      <c r="T792" s="26" t="s">
        <v>3922</v>
      </c>
      <c r="U792" s="26" t="s">
        <v>4050</v>
      </c>
    </row>
    <row r="793" spans="1:21" ht="30" hidden="1" x14ac:dyDescent="0.25">
      <c r="A793" s="26"/>
      <c r="B793" s="26"/>
      <c r="C793" s="26" t="s">
        <v>3922</v>
      </c>
      <c r="D793" s="26" t="s">
        <v>1619</v>
      </c>
      <c r="E793" s="26" t="s">
        <v>1637</v>
      </c>
      <c r="F793" s="26" t="s">
        <v>3939</v>
      </c>
      <c r="G793" s="26" t="s">
        <v>1638</v>
      </c>
      <c r="H793" s="26"/>
      <c r="I793" s="26"/>
      <c r="J793" s="26"/>
      <c r="K793" s="26"/>
      <c r="L793" s="26"/>
      <c r="M793" s="26" t="s">
        <v>29</v>
      </c>
      <c r="N793" s="26"/>
      <c r="O793" s="26"/>
      <c r="P793" s="26"/>
      <c r="Q793" s="26" t="s">
        <v>1639</v>
      </c>
      <c r="R793" s="26">
        <v>45917</v>
      </c>
      <c r="S793" s="26" t="s">
        <v>44</v>
      </c>
      <c r="T793" s="26" t="s">
        <v>3922</v>
      </c>
      <c r="U793" s="26" t="s">
        <v>3940</v>
      </c>
    </row>
    <row r="794" spans="1:21" ht="45" hidden="1" x14ac:dyDescent="0.25">
      <c r="A794" s="26"/>
      <c r="B794" s="26"/>
      <c r="C794" s="26" t="s">
        <v>3922</v>
      </c>
      <c r="D794" s="26" t="s">
        <v>1619</v>
      </c>
      <c r="E794" s="26" t="s">
        <v>2460</v>
      </c>
      <c r="F794" s="26" t="s">
        <v>3939</v>
      </c>
      <c r="G794" s="26" t="s">
        <v>2461</v>
      </c>
      <c r="H794" s="26"/>
      <c r="I794" s="26"/>
      <c r="J794" s="26"/>
      <c r="K794" s="26"/>
      <c r="L794" s="26"/>
      <c r="M794" s="28" t="s">
        <v>29</v>
      </c>
      <c r="N794" s="28"/>
      <c r="O794" s="28"/>
      <c r="P794" s="28"/>
      <c r="Q794" s="28" t="s">
        <v>2462</v>
      </c>
      <c r="R794" s="78">
        <v>45918</v>
      </c>
      <c r="S794" s="28" t="s">
        <v>68</v>
      </c>
      <c r="T794" s="26" t="s">
        <v>3922</v>
      </c>
      <c r="U794" s="26" t="s">
        <v>4046</v>
      </c>
    </row>
    <row r="795" spans="1:21" ht="45" hidden="1" x14ac:dyDescent="0.25">
      <c r="A795" s="26"/>
      <c r="B795" s="26"/>
      <c r="C795" s="26" t="s">
        <v>3922</v>
      </c>
      <c r="D795" s="26" t="s">
        <v>1619</v>
      </c>
      <c r="E795" s="26" t="s">
        <v>2457</v>
      </c>
      <c r="F795" s="26" t="s">
        <v>3959</v>
      </c>
      <c r="G795" s="26" t="s">
        <v>2458</v>
      </c>
      <c r="H795" s="26"/>
      <c r="I795" s="26"/>
      <c r="J795" s="26"/>
      <c r="K795" s="26"/>
      <c r="L795" s="26"/>
      <c r="M795" s="28" t="s">
        <v>29</v>
      </c>
      <c r="N795" s="28"/>
      <c r="O795" s="28"/>
      <c r="P795" s="28"/>
      <c r="Q795" s="28" t="s">
        <v>2459</v>
      </c>
      <c r="R795" s="78">
        <v>45917</v>
      </c>
      <c r="S795" s="28" t="s">
        <v>157</v>
      </c>
      <c r="T795" s="26" t="s">
        <v>3922</v>
      </c>
      <c r="U795" s="26" t="s">
        <v>4045</v>
      </c>
    </row>
    <row r="796" spans="1:21" ht="30" hidden="1" x14ac:dyDescent="0.25">
      <c r="A796" s="26"/>
      <c r="B796" s="26"/>
      <c r="C796" s="26" t="s">
        <v>3922</v>
      </c>
      <c r="D796" s="26" t="s">
        <v>1619</v>
      </c>
      <c r="E796" s="26" t="s">
        <v>2451</v>
      </c>
      <c r="F796" s="26" t="s">
        <v>3933</v>
      </c>
      <c r="G796" s="26" t="s">
        <v>2452</v>
      </c>
      <c r="H796" s="26"/>
      <c r="I796" s="26"/>
      <c r="J796" s="26"/>
      <c r="K796" s="26"/>
      <c r="L796" s="26"/>
      <c r="M796" s="28" t="s">
        <v>29</v>
      </c>
      <c r="N796" s="28"/>
      <c r="O796" s="28"/>
      <c r="P796" s="28"/>
      <c r="Q796" s="28" t="s">
        <v>2453</v>
      </c>
      <c r="R796" s="78">
        <v>45912</v>
      </c>
      <c r="S796" s="28" t="s">
        <v>68</v>
      </c>
      <c r="T796" s="26" t="s">
        <v>3922</v>
      </c>
      <c r="U796" s="26" t="s">
        <v>3922</v>
      </c>
    </row>
    <row r="797" spans="1:21" hidden="1" x14ac:dyDescent="0.25">
      <c r="A797" s="26"/>
      <c r="B797" s="26"/>
      <c r="C797" s="26" t="s">
        <v>3922</v>
      </c>
      <c r="D797" s="26" t="s">
        <v>1619</v>
      </c>
      <c r="E797" s="26" t="s">
        <v>2447</v>
      </c>
      <c r="F797" s="26" t="s">
        <v>3934</v>
      </c>
      <c r="G797" s="26" t="s">
        <v>2448</v>
      </c>
      <c r="H797" s="26"/>
      <c r="I797" s="26"/>
      <c r="J797" s="26"/>
      <c r="K797" s="26"/>
      <c r="L797" s="26"/>
      <c r="M797" s="28" t="s">
        <v>29</v>
      </c>
      <c r="N797" s="28"/>
      <c r="O797" s="28"/>
      <c r="P797" s="28"/>
      <c r="Q797" s="28"/>
      <c r="R797" s="78"/>
      <c r="S797" s="28"/>
      <c r="T797" s="26" t="s">
        <v>3922</v>
      </c>
      <c r="U797" s="26" t="s">
        <v>3922</v>
      </c>
    </row>
    <row r="798" spans="1:21" ht="30" hidden="1" x14ac:dyDescent="0.25">
      <c r="A798" s="26"/>
      <c r="B798" s="26"/>
      <c r="C798" s="26" t="s">
        <v>3922</v>
      </c>
      <c r="D798" s="26" t="s">
        <v>1619</v>
      </c>
      <c r="E798" s="26" t="s">
        <v>2449</v>
      </c>
      <c r="F798" s="26" t="s">
        <v>3941</v>
      </c>
      <c r="G798" s="26" t="s">
        <v>2450</v>
      </c>
      <c r="H798" s="26"/>
      <c r="I798" s="26"/>
      <c r="J798" s="26"/>
      <c r="K798" s="26"/>
      <c r="L798" s="26"/>
      <c r="M798" s="26" t="s">
        <v>29</v>
      </c>
      <c r="N798" s="26"/>
      <c r="O798" s="26"/>
      <c r="P798" s="26"/>
      <c r="Q798" s="26"/>
      <c r="R798" s="26">
        <v>45911</v>
      </c>
      <c r="S798" s="26" t="s">
        <v>64</v>
      </c>
      <c r="T798" s="26" t="s">
        <v>3922</v>
      </c>
      <c r="U798" s="26" t="s">
        <v>4043</v>
      </c>
    </row>
    <row r="799" spans="1:21" ht="105" hidden="1" x14ac:dyDescent="0.25">
      <c r="A799" s="26"/>
      <c r="B799" s="26"/>
      <c r="C799" s="26" t="s">
        <v>3922</v>
      </c>
      <c r="D799" s="26" t="s">
        <v>1619</v>
      </c>
      <c r="E799" s="26" t="s">
        <v>2454</v>
      </c>
      <c r="F799" s="26" t="s">
        <v>3933</v>
      </c>
      <c r="G799" s="26" t="s">
        <v>2455</v>
      </c>
      <c r="H799" s="26"/>
      <c r="I799" s="26"/>
      <c r="J799" s="26"/>
      <c r="K799" s="26"/>
      <c r="L799" s="26"/>
      <c r="M799" s="26" t="s">
        <v>29</v>
      </c>
      <c r="N799" s="26"/>
      <c r="O799" s="26"/>
      <c r="P799" s="26"/>
      <c r="Q799" s="26" t="s">
        <v>2456</v>
      </c>
      <c r="R799" s="26">
        <v>45912</v>
      </c>
      <c r="S799" s="26" t="s">
        <v>56</v>
      </c>
      <c r="T799" s="26" t="s">
        <v>3922</v>
      </c>
      <c r="U799" s="26" t="s">
        <v>4044</v>
      </c>
    </row>
    <row r="800" spans="1:21" hidden="1" x14ac:dyDescent="0.25">
      <c r="A800" s="26"/>
      <c r="B800" s="26"/>
      <c r="C800" s="26" t="s">
        <v>3922</v>
      </c>
      <c r="D800" s="26" t="s">
        <v>1619</v>
      </c>
      <c r="E800" s="26" t="s">
        <v>2445</v>
      </c>
      <c r="F800" s="26" t="s">
        <v>3934</v>
      </c>
      <c r="G800" s="26" t="s">
        <v>2446</v>
      </c>
      <c r="H800" s="26"/>
      <c r="I800" s="26"/>
      <c r="J800" s="26"/>
      <c r="K800" s="26"/>
      <c r="L800" s="26"/>
      <c r="M800" s="26" t="s">
        <v>29</v>
      </c>
      <c r="N800" s="26"/>
      <c r="O800" s="26"/>
      <c r="P800" s="26"/>
      <c r="Q800" s="26"/>
      <c r="R800" s="26">
        <v>45908</v>
      </c>
      <c r="S800" s="26" t="s">
        <v>68</v>
      </c>
      <c r="T800" s="26" t="s">
        <v>3922</v>
      </c>
      <c r="U800" s="26" t="s">
        <v>3922</v>
      </c>
    </row>
    <row r="801" spans="1:21" hidden="1" x14ac:dyDescent="0.25">
      <c r="A801" s="26"/>
      <c r="B801" s="26"/>
      <c r="C801" s="26" t="s">
        <v>3922</v>
      </c>
      <c r="D801" s="26" t="s">
        <v>1619</v>
      </c>
      <c r="E801" s="26" t="s">
        <v>2479</v>
      </c>
      <c r="F801" s="26" t="s">
        <v>3934</v>
      </c>
      <c r="G801" s="26" t="s">
        <v>2480</v>
      </c>
      <c r="H801" s="26"/>
      <c r="I801" s="26"/>
      <c r="J801" s="26"/>
      <c r="K801" s="26"/>
      <c r="L801" s="26"/>
      <c r="M801" s="28" t="s">
        <v>29</v>
      </c>
      <c r="N801" s="28"/>
      <c r="O801" s="28"/>
      <c r="P801" s="28"/>
      <c r="Q801" s="28" t="s">
        <v>2481</v>
      </c>
      <c r="R801" s="78">
        <v>45937</v>
      </c>
      <c r="S801" s="28"/>
      <c r="T801" s="26" t="s">
        <v>3922</v>
      </c>
      <c r="U801" s="26" t="s">
        <v>4051</v>
      </c>
    </row>
    <row r="802" spans="1:21" ht="30" hidden="1" x14ac:dyDescent="0.25">
      <c r="A802" s="26"/>
      <c r="B802" s="26"/>
      <c r="C802" s="26" t="s">
        <v>3922</v>
      </c>
      <c r="D802" s="26" t="s">
        <v>1619</v>
      </c>
      <c r="E802" s="26" t="s">
        <v>2443</v>
      </c>
      <c r="F802" s="26" t="s">
        <v>3939</v>
      </c>
      <c r="G802" s="26" t="s">
        <v>2444</v>
      </c>
      <c r="H802" s="26"/>
      <c r="I802" s="26"/>
      <c r="J802" s="26"/>
      <c r="K802" s="26"/>
      <c r="L802" s="26"/>
      <c r="M802" s="28" t="s">
        <v>29</v>
      </c>
      <c r="N802" s="28"/>
      <c r="O802" s="28"/>
      <c r="P802" s="28"/>
      <c r="Q802" s="28"/>
      <c r="R802" s="78"/>
      <c r="S802" s="28"/>
      <c r="T802" s="26" t="s">
        <v>3922</v>
      </c>
      <c r="U802" s="26" t="s">
        <v>3922</v>
      </c>
    </row>
    <row r="803" spans="1:21" hidden="1" x14ac:dyDescent="0.25">
      <c r="A803" s="26"/>
      <c r="B803" s="26"/>
      <c r="C803" s="26" t="s">
        <v>3922</v>
      </c>
      <c r="D803" s="26" t="s">
        <v>1619</v>
      </c>
      <c r="E803" s="26" t="s">
        <v>2441</v>
      </c>
      <c r="F803" s="26" t="s">
        <v>3935</v>
      </c>
      <c r="G803" s="26" t="s">
        <v>2442</v>
      </c>
      <c r="H803" s="26"/>
      <c r="I803" s="26"/>
      <c r="J803" s="26"/>
      <c r="K803" s="26"/>
      <c r="L803" s="26"/>
      <c r="M803" s="28" t="s">
        <v>29</v>
      </c>
      <c r="N803" s="28"/>
      <c r="O803" s="28"/>
      <c r="P803" s="28"/>
      <c r="Q803" s="28"/>
      <c r="R803" s="78"/>
      <c r="S803" s="28"/>
      <c r="T803" s="26" t="s">
        <v>3922</v>
      </c>
      <c r="U803" s="26" t="s">
        <v>4042</v>
      </c>
    </row>
    <row r="804" spans="1:21" hidden="1" x14ac:dyDescent="0.25">
      <c r="A804" s="26"/>
      <c r="B804" s="26"/>
      <c r="C804" s="26" t="s">
        <v>3922</v>
      </c>
      <c r="D804" s="26" t="s">
        <v>1619</v>
      </c>
      <c r="E804" s="26" t="s">
        <v>2435</v>
      </c>
      <c r="F804" s="26" t="s">
        <v>3933</v>
      </c>
      <c r="G804" s="26" t="s">
        <v>2436</v>
      </c>
      <c r="H804" s="26"/>
      <c r="I804" s="26"/>
      <c r="J804" s="26"/>
      <c r="K804" s="26"/>
      <c r="L804" s="26"/>
      <c r="M804" s="28" t="s">
        <v>29</v>
      </c>
      <c r="N804" s="28"/>
      <c r="O804" s="28"/>
      <c r="P804" s="28"/>
      <c r="Q804" s="28"/>
      <c r="R804" s="78"/>
      <c r="S804" s="28"/>
      <c r="T804" s="26" t="s">
        <v>3922</v>
      </c>
      <c r="U804" s="26" t="s">
        <v>4039</v>
      </c>
    </row>
    <row r="805" spans="1:21" hidden="1" x14ac:dyDescent="0.25">
      <c r="A805" s="26"/>
      <c r="B805" s="26"/>
      <c r="C805" s="26" t="s">
        <v>3922</v>
      </c>
      <c r="D805" s="26" t="s">
        <v>1619</v>
      </c>
      <c r="E805" s="26" t="s">
        <v>2433</v>
      </c>
      <c r="F805" s="26" t="s">
        <v>3939</v>
      </c>
      <c r="G805" s="26" t="s">
        <v>2434</v>
      </c>
      <c r="H805" s="26"/>
      <c r="I805" s="26"/>
      <c r="J805" s="26"/>
      <c r="K805" s="26"/>
      <c r="L805" s="26"/>
      <c r="M805" s="28" t="s">
        <v>29</v>
      </c>
      <c r="N805" s="28"/>
      <c r="O805" s="28"/>
      <c r="P805" s="28"/>
      <c r="Q805" s="28"/>
      <c r="R805" s="78">
        <v>45896</v>
      </c>
      <c r="S805" s="28" t="s">
        <v>508</v>
      </c>
      <c r="T805" s="26" t="s">
        <v>3922</v>
      </c>
      <c r="U805" s="26" t="s">
        <v>3922</v>
      </c>
    </row>
    <row r="806" spans="1:21" hidden="1" x14ac:dyDescent="0.25">
      <c r="A806" s="26"/>
      <c r="B806" s="26"/>
      <c r="C806" s="26" t="s">
        <v>3922</v>
      </c>
      <c r="D806" s="26" t="s">
        <v>1619</v>
      </c>
      <c r="E806" s="26" t="s">
        <v>2439</v>
      </c>
      <c r="F806" s="26" t="s">
        <v>3934</v>
      </c>
      <c r="G806" s="26" t="s">
        <v>2440</v>
      </c>
      <c r="H806" s="26"/>
      <c r="I806" s="26"/>
      <c r="J806" s="26"/>
      <c r="K806" s="26"/>
      <c r="L806" s="26"/>
      <c r="M806" s="28" t="s">
        <v>29</v>
      </c>
      <c r="N806" s="28"/>
      <c r="O806" s="28"/>
      <c r="P806" s="28"/>
      <c r="Q806" s="28"/>
      <c r="R806" s="78">
        <v>45903</v>
      </c>
      <c r="S806" s="28" t="s">
        <v>68</v>
      </c>
      <c r="T806" s="26" t="s">
        <v>3922</v>
      </c>
      <c r="U806" s="26" t="s">
        <v>4041</v>
      </c>
    </row>
    <row r="807" spans="1:21" hidden="1" x14ac:dyDescent="0.25">
      <c r="A807" s="26"/>
      <c r="B807" s="26"/>
      <c r="C807" s="26" t="s">
        <v>3922</v>
      </c>
      <c r="D807" s="26" t="s">
        <v>1619</v>
      </c>
      <c r="E807" s="26" t="s">
        <v>2437</v>
      </c>
      <c r="F807" s="26" t="s">
        <v>3934</v>
      </c>
      <c r="G807" s="26" t="s">
        <v>2438</v>
      </c>
      <c r="H807" s="26"/>
      <c r="I807" s="26"/>
      <c r="J807" s="26"/>
      <c r="K807" s="26"/>
      <c r="L807" s="26"/>
      <c r="M807" s="28" t="s">
        <v>29</v>
      </c>
      <c r="N807" s="28"/>
      <c r="O807" s="28"/>
      <c r="P807" s="28"/>
      <c r="Q807" s="28"/>
      <c r="R807" s="78">
        <v>45903</v>
      </c>
      <c r="S807" s="28" t="s">
        <v>68</v>
      </c>
      <c r="T807" s="26" t="s">
        <v>3922</v>
      </c>
      <c r="U807" s="26" t="s">
        <v>4040</v>
      </c>
    </row>
    <row r="808" spans="1:21" hidden="1" x14ac:dyDescent="0.25">
      <c r="A808" s="26"/>
      <c r="B808" s="26"/>
      <c r="C808" s="26" t="s">
        <v>3922</v>
      </c>
      <c r="D808" s="26" t="s">
        <v>1619</v>
      </c>
      <c r="E808" s="26" t="s">
        <v>2427</v>
      </c>
      <c r="F808" s="26" t="s">
        <v>3933</v>
      </c>
      <c r="G808" s="26" t="s">
        <v>2428</v>
      </c>
      <c r="H808" s="26"/>
      <c r="I808" s="26"/>
      <c r="J808" s="26"/>
      <c r="K808" s="26"/>
      <c r="L808" s="26"/>
      <c r="M808" s="28" t="s">
        <v>29</v>
      </c>
      <c r="N808" s="28"/>
      <c r="O808" s="28"/>
      <c r="P808" s="28"/>
      <c r="Q808" s="28"/>
      <c r="R808" s="78">
        <v>45891</v>
      </c>
      <c r="S808" s="28" t="s">
        <v>369</v>
      </c>
      <c r="T808" s="26" t="s">
        <v>3922</v>
      </c>
      <c r="U808" s="26" t="s">
        <v>3922</v>
      </c>
    </row>
    <row r="809" spans="1:21" ht="30" hidden="1" x14ac:dyDescent="0.25">
      <c r="A809" s="26"/>
      <c r="B809" s="26"/>
      <c r="C809" s="26" t="s">
        <v>3922</v>
      </c>
      <c r="D809" s="26" t="s">
        <v>1619</v>
      </c>
      <c r="E809" s="26" t="s">
        <v>1647</v>
      </c>
      <c r="F809" s="26" t="s">
        <v>1648</v>
      </c>
      <c r="G809" s="26" t="s">
        <v>1649</v>
      </c>
      <c r="H809" s="26"/>
      <c r="I809" s="26"/>
      <c r="J809" s="26"/>
      <c r="K809" s="26"/>
      <c r="L809" s="26"/>
      <c r="M809" s="28" t="s">
        <v>29</v>
      </c>
      <c r="N809" s="28"/>
      <c r="O809" s="28"/>
      <c r="P809" s="28"/>
      <c r="Q809" s="28" t="s">
        <v>1650</v>
      </c>
      <c r="R809" s="78">
        <v>45888</v>
      </c>
      <c r="S809" s="28" t="s">
        <v>44</v>
      </c>
      <c r="T809" s="26" t="s">
        <v>3922</v>
      </c>
      <c r="U809" s="26" t="s">
        <v>3943</v>
      </c>
    </row>
    <row r="810" spans="1:21" hidden="1" x14ac:dyDescent="0.25">
      <c r="A810" s="26"/>
      <c r="B810" s="26"/>
      <c r="C810" s="26" t="s">
        <v>3922</v>
      </c>
      <c r="D810" s="26" t="s">
        <v>1619</v>
      </c>
      <c r="E810" s="26" t="s">
        <v>2429</v>
      </c>
      <c r="F810" s="26" t="s">
        <v>3941</v>
      </c>
      <c r="G810" s="26" t="s">
        <v>2430</v>
      </c>
      <c r="H810" s="26"/>
      <c r="I810" s="26"/>
      <c r="J810" s="26"/>
      <c r="K810" s="26"/>
      <c r="L810" s="26"/>
      <c r="M810" s="28" t="s">
        <v>29</v>
      </c>
      <c r="N810" s="28"/>
      <c r="O810" s="28"/>
      <c r="P810" s="28"/>
      <c r="Q810" s="28"/>
      <c r="R810" s="78">
        <v>45891</v>
      </c>
      <c r="S810" s="28" t="s">
        <v>508</v>
      </c>
      <c r="T810" s="26" t="s">
        <v>3922</v>
      </c>
      <c r="U810" s="26" t="s">
        <v>3922</v>
      </c>
    </row>
    <row r="811" spans="1:21" ht="30" hidden="1" x14ac:dyDescent="0.25">
      <c r="A811" s="26"/>
      <c r="B811" s="26"/>
      <c r="C811" s="26" t="s">
        <v>3922</v>
      </c>
      <c r="D811" s="26" t="s">
        <v>1619</v>
      </c>
      <c r="E811" s="26" t="s">
        <v>1643</v>
      </c>
      <c r="F811" s="26" t="s">
        <v>3941</v>
      </c>
      <c r="G811" s="26" t="s">
        <v>1644</v>
      </c>
      <c r="H811" s="26"/>
      <c r="I811" s="26"/>
      <c r="J811" s="26"/>
      <c r="K811" s="26"/>
      <c r="L811" s="26"/>
      <c r="M811" s="28" t="s">
        <v>29</v>
      </c>
      <c r="N811" s="28"/>
      <c r="O811" s="28"/>
      <c r="P811" s="28"/>
      <c r="Q811" s="28" t="s">
        <v>1645</v>
      </c>
      <c r="R811" s="78">
        <v>45883</v>
      </c>
      <c r="S811" s="28" t="s">
        <v>1646</v>
      </c>
      <c r="T811" s="26" t="s">
        <v>3922</v>
      </c>
      <c r="U811" s="26" t="s">
        <v>3942</v>
      </c>
    </row>
    <row r="812" spans="1:21" ht="30" hidden="1" x14ac:dyDescent="0.25">
      <c r="A812" s="26"/>
      <c r="B812" s="26"/>
      <c r="C812" s="26" t="s">
        <v>3922</v>
      </c>
      <c r="D812" s="26" t="s">
        <v>1619</v>
      </c>
      <c r="E812" s="26" t="s">
        <v>1651</v>
      </c>
      <c r="F812" s="26" t="s">
        <v>3934</v>
      </c>
      <c r="G812" s="26" t="s">
        <v>1652</v>
      </c>
      <c r="H812" s="26"/>
      <c r="I812" s="26"/>
      <c r="J812" s="26"/>
      <c r="K812" s="26"/>
      <c r="L812" s="26"/>
      <c r="M812" s="28" t="s">
        <v>29</v>
      </c>
      <c r="N812" s="28"/>
      <c r="O812" s="28"/>
      <c r="P812" s="28"/>
      <c r="Q812" s="28" t="s">
        <v>1653</v>
      </c>
      <c r="R812" s="78">
        <v>45881</v>
      </c>
      <c r="S812" s="28" t="s">
        <v>569</v>
      </c>
      <c r="T812" s="26" t="s">
        <v>3922</v>
      </c>
      <c r="U812" s="26" t="s">
        <v>3922</v>
      </c>
    </row>
    <row r="813" spans="1:21" ht="45" hidden="1" x14ac:dyDescent="0.25">
      <c r="A813" s="26"/>
      <c r="B813" s="26"/>
      <c r="C813" s="26" t="s">
        <v>3922</v>
      </c>
      <c r="D813" s="26" t="s">
        <v>1619</v>
      </c>
      <c r="E813" s="26" t="s">
        <v>1654</v>
      </c>
      <c r="F813" s="26" t="s">
        <v>3939</v>
      </c>
      <c r="G813" s="26" t="s">
        <v>1655</v>
      </c>
      <c r="H813" s="26"/>
      <c r="I813" s="26"/>
      <c r="J813" s="26"/>
      <c r="K813" s="26"/>
      <c r="L813" s="26"/>
      <c r="M813" s="28" t="s">
        <v>29</v>
      </c>
      <c r="N813" s="28"/>
      <c r="O813" s="28"/>
      <c r="P813" s="28"/>
      <c r="Q813" s="28" t="s">
        <v>1656</v>
      </c>
      <c r="R813" s="78">
        <v>45881</v>
      </c>
      <c r="S813" s="28" t="s">
        <v>44</v>
      </c>
      <c r="T813" s="26" t="s">
        <v>3922</v>
      </c>
      <c r="U813" s="26" t="s">
        <v>3944</v>
      </c>
    </row>
    <row r="814" spans="1:21" ht="30" hidden="1" x14ac:dyDescent="0.25">
      <c r="A814" s="26"/>
      <c r="B814" s="26"/>
      <c r="C814" s="26" t="s">
        <v>3922</v>
      </c>
      <c r="D814" s="26" t="s">
        <v>1619</v>
      </c>
      <c r="E814" s="26" t="s">
        <v>2463</v>
      </c>
      <c r="F814" s="26" t="s">
        <v>4047</v>
      </c>
      <c r="G814" s="26" t="s">
        <v>2464</v>
      </c>
      <c r="H814" s="26"/>
      <c r="I814" s="26"/>
      <c r="J814" s="26"/>
      <c r="K814" s="26"/>
      <c r="L814" s="26"/>
      <c r="M814" s="28" t="s">
        <v>29</v>
      </c>
      <c r="N814" s="28"/>
      <c r="O814" s="28"/>
      <c r="P814" s="28"/>
      <c r="Q814" s="28" t="s">
        <v>2465</v>
      </c>
      <c r="R814" s="78">
        <v>45925</v>
      </c>
      <c r="S814" s="28" t="s">
        <v>2466</v>
      </c>
      <c r="T814" s="26" t="s">
        <v>3922</v>
      </c>
      <c r="U814" s="26" t="s">
        <v>3922</v>
      </c>
    </row>
    <row r="815" spans="1:21" hidden="1" x14ac:dyDescent="0.25">
      <c r="A815" s="26"/>
      <c r="B815" s="26"/>
      <c r="C815" s="26" t="s">
        <v>3922</v>
      </c>
      <c r="D815" s="26" t="s">
        <v>1619</v>
      </c>
      <c r="E815" s="26" t="s">
        <v>2424</v>
      </c>
      <c r="F815" s="26" t="s">
        <v>3934</v>
      </c>
      <c r="G815" s="26" t="s">
        <v>2425</v>
      </c>
      <c r="H815" s="26"/>
      <c r="I815" s="26"/>
      <c r="J815" s="26"/>
      <c r="K815" s="26"/>
      <c r="L815" s="26"/>
      <c r="M815" s="28" t="s">
        <v>29</v>
      </c>
      <c r="N815" s="28"/>
      <c r="O815" s="28"/>
      <c r="P815" s="28"/>
      <c r="Q815" s="28" t="s">
        <v>2426</v>
      </c>
      <c r="R815" s="78">
        <v>45882</v>
      </c>
      <c r="S815" s="28" t="s">
        <v>1742</v>
      </c>
      <c r="T815" s="26" t="s">
        <v>3922</v>
      </c>
      <c r="U815" s="26" t="s">
        <v>3922</v>
      </c>
    </row>
    <row r="816" spans="1:21" ht="30" hidden="1" x14ac:dyDescent="0.25">
      <c r="A816" s="26"/>
      <c r="B816" s="26"/>
      <c r="C816" s="26" t="s">
        <v>3922</v>
      </c>
      <c r="D816" s="26" t="s">
        <v>1619</v>
      </c>
      <c r="E816" s="26" t="s">
        <v>2421</v>
      </c>
      <c r="F816" s="26" t="s">
        <v>3949</v>
      </c>
      <c r="G816" s="26" t="s">
        <v>2422</v>
      </c>
      <c r="H816" s="26"/>
      <c r="I816" s="26"/>
      <c r="J816" s="26"/>
      <c r="K816" s="26"/>
      <c r="L816" s="26"/>
      <c r="M816" s="28" t="s">
        <v>29</v>
      </c>
      <c r="N816" s="28"/>
      <c r="O816" s="28"/>
      <c r="P816" s="28"/>
      <c r="Q816" s="28" t="s">
        <v>2423</v>
      </c>
      <c r="R816" s="78">
        <v>45882</v>
      </c>
      <c r="S816" s="28" t="s">
        <v>44</v>
      </c>
      <c r="T816" s="26" t="s">
        <v>3922</v>
      </c>
      <c r="U816" s="26" t="s">
        <v>4038</v>
      </c>
    </row>
    <row r="817" spans="1:21" ht="30" hidden="1" x14ac:dyDescent="0.25">
      <c r="A817" s="26"/>
      <c r="B817" s="26"/>
      <c r="C817" s="26" t="s">
        <v>3922</v>
      </c>
      <c r="D817" s="26" t="s">
        <v>1619</v>
      </c>
      <c r="E817" s="26" t="s">
        <v>2418</v>
      </c>
      <c r="F817" s="26" t="s">
        <v>1672</v>
      </c>
      <c r="G817" s="26" t="s">
        <v>2419</v>
      </c>
      <c r="H817" s="26"/>
      <c r="I817" s="26"/>
      <c r="J817" s="26"/>
      <c r="K817" s="26"/>
      <c r="L817" s="26"/>
      <c r="M817" s="28" t="s">
        <v>29</v>
      </c>
      <c r="N817" s="28"/>
      <c r="O817" s="28"/>
      <c r="P817" s="28"/>
      <c r="Q817" s="28" t="s">
        <v>2420</v>
      </c>
      <c r="R817" s="78">
        <v>45881</v>
      </c>
      <c r="S817" s="28" t="s">
        <v>35</v>
      </c>
      <c r="T817" s="26" t="s">
        <v>3922</v>
      </c>
      <c r="U817" s="26" t="s">
        <v>4037</v>
      </c>
    </row>
    <row r="818" spans="1:21" hidden="1" x14ac:dyDescent="0.25">
      <c r="A818" s="26"/>
      <c r="B818" s="26"/>
      <c r="C818" s="26" t="s">
        <v>3922</v>
      </c>
      <c r="D818" s="26" t="s">
        <v>1619</v>
      </c>
      <c r="E818" s="26" t="s">
        <v>2431</v>
      </c>
      <c r="F818" s="26" t="s">
        <v>3949</v>
      </c>
      <c r="G818" s="26" t="s">
        <v>2432</v>
      </c>
      <c r="H818" s="26"/>
      <c r="I818" s="26"/>
      <c r="J818" s="26"/>
      <c r="K818" s="26"/>
      <c r="L818" s="26"/>
      <c r="M818" s="28" t="s">
        <v>29</v>
      </c>
      <c r="N818" s="28"/>
      <c r="O818" s="28"/>
      <c r="P818" s="28"/>
      <c r="Q818" s="28"/>
      <c r="R818" s="78"/>
      <c r="S818" s="28"/>
      <c r="T818" s="26" t="s">
        <v>3922</v>
      </c>
      <c r="U818" s="26" t="s">
        <v>3922</v>
      </c>
    </row>
    <row r="819" spans="1:21" hidden="1" x14ac:dyDescent="0.25">
      <c r="A819" s="26"/>
      <c r="B819" s="26"/>
      <c r="C819" s="26" t="s">
        <v>3922</v>
      </c>
      <c r="D819" s="26" t="s">
        <v>1619</v>
      </c>
      <c r="E819" s="26" t="s">
        <v>2488</v>
      </c>
      <c r="F819" s="26" t="s">
        <v>3949</v>
      </c>
      <c r="G819" s="26" t="s">
        <v>2432</v>
      </c>
      <c r="H819" s="26"/>
      <c r="I819" s="26"/>
      <c r="J819" s="26"/>
      <c r="K819" s="26"/>
      <c r="L819" s="26"/>
      <c r="M819" s="28" t="s">
        <v>29</v>
      </c>
      <c r="N819" s="28"/>
      <c r="O819" s="28"/>
      <c r="P819" s="28"/>
      <c r="Q819" s="28" t="s">
        <v>2489</v>
      </c>
      <c r="R819" s="78"/>
      <c r="S819" s="28" t="s">
        <v>68</v>
      </c>
      <c r="T819" s="26" t="s">
        <v>3922</v>
      </c>
      <c r="U819" s="26" t="s">
        <v>3922</v>
      </c>
    </row>
    <row r="820" spans="1:21" ht="15" hidden="1" customHeight="1" x14ac:dyDescent="0.25">
      <c r="A820" s="26"/>
      <c r="B820" s="26"/>
      <c r="C820" s="26" t="s">
        <v>3922</v>
      </c>
      <c r="D820" s="26" t="s">
        <v>1619</v>
      </c>
      <c r="E820" s="26" t="s">
        <v>1640</v>
      </c>
      <c r="F820" s="26" t="s">
        <v>3941</v>
      </c>
      <c r="G820" s="26" t="s">
        <v>1641</v>
      </c>
      <c r="H820" s="26"/>
      <c r="I820" s="26"/>
      <c r="J820" s="26"/>
      <c r="K820" s="26"/>
      <c r="L820" s="26"/>
      <c r="M820" s="28" t="s">
        <v>29</v>
      </c>
      <c r="N820" s="28"/>
      <c r="O820" s="28"/>
      <c r="P820" s="28"/>
      <c r="Q820" s="28" t="s">
        <v>1642</v>
      </c>
      <c r="R820" s="78">
        <v>45873</v>
      </c>
      <c r="S820" s="28"/>
      <c r="T820" s="26" t="s">
        <v>3922</v>
      </c>
      <c r="U820" s="26" t="s">
        <v>3922</v>
      </c>
    </row>
    <row r="821" spans="1:21" hidden="1" x14ac:dyDescent="0.25">
      <c r="A821" s="26"/>
      <c r="B821" s="26"/>
      <c r="C821" s="26" t="s">
        <v>3922</v>
      </c>
      <c r="D821" s="26" t="s">
        <v>1619</v>
      </c>
      <c r="E821" s="26" t="s">
        <v>1657</v>
      </c>
      <c r="F821" s="26" t="s">
        <v>3935</v>
      </c>
      <c r="G821" s="26" t="s">
        <v>1658</v>
      </c>
      <c r="H821" s="26"/>
      <c r="I821" s="26"/>
      <c r="J821" s="26"/>
      <c r="K821" s="26"/>
      <c r="L821" s="26"/>
      <c r="M821" s="26" t="s">
        <v>29</v>
      </c>
      <c r="N821" s="26"/>
      <c r="O821" s="26"/>
      <c r="P821" s="26"/>
      <c r="Q821" s="26" t="s">
        <v>1659</v>
      </c>
      <c r="R821" s="26">
        <v>45869</v>
      </c>
      <c r="S821" s="26" t="s">
        <v>157</v>
      </c>
      <c r="T821" s="26" t="s">
        <v>3922</v>
      </c>
      <c r="U821" s="26" t="s">
        <v>3945</v>
      </c>
    </row>
    <row r="822" spans="1:21" ht="45" hidden="1" x14ac:dyDescent="0.25">
      <c r="A822" s="26"/>
      <c r="B822" s="26"/>
      <c r="C822" s="26" t="s">
        <v>3922</v>
      </c>
      <c r="D822" s="26" t="s">
        <v>1619</v>
      </c>
      <c r="E822" s="26" t="s">
        <v>2404</v>
      </c>
      <c r="F822" s="26" t="s">
        <v>1672</v>
      </c>
      <c r="G822" s="26" t="s">
        <v>2405</v>
      </c>
      <c r="H822" s="26"/>
      <c r="I822" s="26"/>
      <c r="J822" s="26"/>
      <c r="K822" s="26"/>
      <c r="L822" s="26"/>
      <c r="M822" s="26" t="s">
        <v>29</v>
      </c>
      <c r="N822" s="26"/>
      <c r="O822" s="26"/>
      <c r="P822" s="26"/>
      <c r="Q822" s="26" t="s">
        <v>2406</v>
      </c>
      <c r="R822" s="26">
        <v>45868</v>
      </c>
      <c r="S822" s="26" t="s">
        <v>44</v>
      </c>
      <c r="T822" s="26" t="s">
        <v>3922</v>
      </c>
      <c r="U822" s="26" t="s">
        <v>4033</v>
      </c>
    </row>
    <row r="823" spans="1:21" ht="30" hidden="1" x14ac:dyDescent="0.25">
      <c r="A823" s="26"/>
      <c r="B823" s="26"/>
      <c r="C823" s="26" t="s">
        <v>3922</v>
      </c>
      <c r="D823" s="26" t="s">
        <v>1619</v>
      </c>
      <c r="E823" s="26" t="s">
        <v>2397</v>
      </c>
      <c r="F823" s="26" t="s">
        <v>3941</v>
      </c>
      <c r="G823" s="26" t="s">
        <v>2398</v>
      </c>
      <c r="H823" s="26"/>
      <c r="I823" s="26"/>
      <c r="J823" s="26"/>
      <c r="K823" s="26"/>
      <c r="L823" s="26"/>
      <c r="M823" s="26" t="s">
        <v>29</v>
      </c>
      <c r="N823" s="26"/>
      <c r="O823" s="26"/>
      <c r="P823" s="26"/>
      <c r="Q823" s="26" t="s">
        <v>2399</v>
      </c>
      <c r="R823" s="26">
        <v>45867</v>
      </c>
      <c r="S823" s="26" t="s">
        <v>2400</v>
      </c>
      <c r="T823" s="26" t="s">
        <v>3922</v>
      </c>
      <c r="U823" s="26" t="s">
        <v>4032</v>
      </c>
    </row>
    <row r="824" spans="1:21" ht="30" hidden="1" x14ac:dyDescent="0.25">
      <c r="A824" s="26"/>
      <c r="B824" s="26"/>
      <c r="C824" s="26" t="s">
        <v>3922</v>
      </c>
      <c r="D824" s="26" t="s">
        <v>1619</v>
      </c>
      <c r="E824" s="26" t="s">
        <v>2401</v>
      </c>
      <c r="F824" s="26" t="s">
        <v>3941</v>
      </c>
      <c r="G824" s="26" t="s">
        <v>2402</v>
      </c>
      <c r="H824" s="26"/>
      <c r="I824" s="26"/>
      <c r="J824" s="26"/>
      <c r="K824" s="26"/>
      <c r="L824" s="26"/>
      <c r="M824" s="28" t="s">
        <v>29</v>
      </c>
      <c r="N824" s="28"/>
      <c r="O824" s="28"/>
      <c r="P824" s="28"/>
      <c r="Q824" s="28" t="s">
        <v>2403</v>
      </c>
      <c r="R824" s="78">
        <v>45868</v>
      </c>
      <c r="S824" s="28" t="s">
        <v>44</v>
      </c>
      <c r="T824" s="26" t="s">
        <v>3922</v>
      </c>
      <c r="U824" s="26" t="s">
        <v>3929</v>
      </c>
    </row>
    <row r="825" spans="1:21" hidden="1" x14ac:dyDescent="0.25">
      <c r="A825" s="26"/>
      <c r="B825" s="26"/>
      <c r="C825" s="26" t="s">
        <v>3922</v>
      </c>
      <c r="D825" s="26" t="s">
        <v>1619</v>
      </c>
      <c r="E825" s="26" t="s">
        <v>2410</v>
      </c>
      <c r="F825" s="26" t="s">
        <v>3933</v>
      </c>
      <c r="G825" s="26" t="s">
        <v>2411</v>
      </c>
      <c r="H825" s="26"/>
      <c r="I825" s="26"/>
      <c r="J825" s="26"/>
      <c r="K825" s="26"/>
      <c r="L825" s="26"/>
      <c r="M825" s="26" t="s">
        <v>29</v>
      </c>
      <c r="N825" s="26"/>
      <c r="O825" s="26"/>
      <c r="P825" s="26"/>
      <c r="Q825" s="26" t="s">
        <v>2412</v>
      </c>
      <c r="R825" s="78"/>
      <c r="S825" s="26"/>
      <c r="T825" s="26" t="s">
        <v>3922</v>
      </c>
      <c r="U825" s="26" t="s">
        <v>4035</v>
      </c>
    </row>
    <row r="826" spans="1:21" ht="45" hidden="1" x14ac:dyDescent="0.25">
      <c r="A826" s="26"/>
      <c r="B826" s="26"/>
      <c r="C826" s="26" t="s">
        <v>3922</v>
      </c>
      <c r="D826" s="26" t="s">
        <v>1619</v>
      </c>
      <c r="E826" s="26" t="s">
        <v>2387</v>
      </c>
      <c r="F826" s="26" t="s">
        <v>3959</v>
      </c>
      <c r="G826" s="26" t="s">
        <v>2388</v>
      </c>
      <c r="H826" s="26"/>
      <c r="I826" s="26"/>
      <c r="J826" s="26"/>
      <c r="K826" s="26"/>
      <c r="L826" s="26"/>
      <c r="M826" s="28" t="s">
        <v>29</v>
      </c>
      <c r="N826" s="28"/>
      <c r="O826" s="28"/>
      <c r="P826" s="28"/>
      <c r="Q826" s="28" t="s">
        <v>2389</v>
      </c>
      <c r="R826" s="78">
        <v>45859</v>
      </c>
      <c r="S826" s="28" t="s">
        <v>44</v>
      </c>
      <c r="T826" s="26" t="s">
        <v>3922</v>
      </c>
      <c r="U826" s="26" t="s">
        <v>4029</v>
      </c>
    </row>
    <row r="827" spans="1:21" ht="30" hidden="1" x14ac:dyDescent="0.25">
      <c r="A827" s="26"/>
      <c r="B827" s="26"/>
      <c r="C827" s="26" t="s">
        <v>3922</v>
      </c>
      <c r="D827" s="26" t="s">
        <v>1619</v>
      </c>
      <c r="E827" s="26" t="s">
        <v>2385</v>
      </c>
      <c r="F827" s="26" t="s">
        <v>3933</v>
      </c>
      <c r="G827" s="26" t="s">
        <v>2386</v>
      </c>
      <c r="H827" s="26"/>
      <c r="I827" s="26"/>
      <c r="J827" s="26"/>
      <c r="K827" s="26"/>
      <c r="L827" s="26"/>
      <c r="M827" s="28" t="s">
        <v>29</v>
      </c>
      <c r="N827" s="28"/>
      <c r="O827" s="28"/>
      <c r="P827" s="28"/>
      <c r="Q827" s="28" t="s">
        <v>1764</v>
      </c>
      <c r="R827" s="78">
        <v>45855</v>
      </c>
      <c r="S827" s="28" t="s">
        <v>35</v>
      </c>
      <c r="T827" s="26" t="s">
        <v>3922</v>
      </c>
      <c r="U827" s="26" t="s">
        <v>3922</v>
      </c>
    </row>
    <row r="828" spans="1:21" ht="30" hidden="1" x14ac:dyDescent="0.25">
      <c r="A828" s="26"/>
      <c r="B828" s="26"/>
      <c r="C828" s="26" t="s">
        <v>3922</v>
      </c>
      <c r="D828" s="26" t="s">
        <v>1619</v>
      </c>
      <c r="E828" s="26" t="s">
        <v>2382</v>
      </c>
      <c r="F828" s="26" t="s">
        <v>3949</v>
      </c>
      <c r="G828" s="26" t="s">
        <v>2383</v>
      </c>
      <c r="H828" s="26"/>
      <c r="I828" s="26"/>
      <c r="J828" s="26"/>
      <c r="K828" s="26"/>
      <c r="L828" s="26"/>
      <c r="M828" s="28" t="s">
        <v>29</v>
      </c>
      <c r="N828" s="28"/>
      <c r="O828" s="28"/>
      <c r="P828" s="28"/>
      <c r="Q828" s="28" t="s">
        <v>2384</v>
      </c>
      <c r="R828" s="78">
        <v>45855</v>
      </c>
      <c r="S828" s="28" t="s">
        <v>64</v>
      </c>
      <c r="T828" s="26" t="s">
        <v>3922</v>
      </c>
      <c r="U828" s="26" t="s">
        <v>3922</v>
      </c>
    </row>
    <row r="829" spans="1:21" ht="45" hidden="1" x14ac:dyDescent="0.25">
      <c r="A829" s="26"/>
      <c r="B829" s="26"/>
      <c r="C829" s="26" t="s">
        <v>3922</v>
      </c>
      <c r="D829" s="26" t="s">
        <v>1619</v>
      </c>
      <c r="E829" s="26" t="s">
        <v>2392</v>
      </c>
      <c r="F829" s="26" t="s">
        <v>3941</v>
      </c>
      <c r="G829" s="26" t="s">
        <v>2393</v>
      </c>
      <c r="H829" s="26"/>
      <c r="I829" s="26"/>
      <c r="J829" s="26"/>
      <c r="K829" s="26"/>
      <c r="L829" s="26"/>
      <c r="M829" s="28" t="s">
        <v>29</v>
      </c>
      <c r="N829" s="28"/>
      <c r="O829" s="28"/>
      <c r="P829" s="28"/>
      <c r="Q829" s="28" t="s">
        <v>2394</v>
      </c>
      <c r="R829" s="78">
        <v>45861</v>
      </c>
      <c r="S829" s="28" t="s">
        <v>44</v>
      </c>
      <c r="T829" s="26" t="s">
        <v>3922</v>
      </c>
      <c r="U829" s="26" t="s">
        <v>4030</v>
      </c>
    </row>
    <row r="830" spans="1:21" ht="30" hidden="1" x14ac:dyDescent="0.25">
      <c r="A830" s="26"/>
      <c r="B830" s="26"/>
      <c r="C830" s="26" t="s">
        <v>3922</v>
      </c>
      <c r="D830" s="26" t="s">
        <v>1619</v>
      </c>
      <c r="E830" s="26" t="s">
        <v>2407</v>
      </c>
      <c r="F830" s="26" t="s">
        <v>3935</v>
      </c>
      <c r="G830" s="26" t="s">
        <v>2408</v>
      </c>
      <c r="H830" s="26"/>
      <c r="I830" s="26"/>
      <c r="J830" s="26"/>
      <c r="K830" s="26"/>
      <c r="L830" s="26"/>
      <c r="M830" s="28" t="s">
        <v>29</v>
      </c>
      <c r="N830" s="28"/>
      <c r="O830" s="28"/>
      <c r="P830" s="28"/>
      <c r="Q830" s="28" t="s">
        <v>2409</v>
      </c>
      <c r="R830" s="78"/>
      <c r="S830" s="28"/>
      <c r="T830" s="26" t="s">
        <v>3922</v>
      </c>
      <c r="U830" s="26" t="s">
        <v>4034</v>
      </c>
    </row>
    <row r="831" spans="1:21" ht="30" hidden="1" x14ac:dyDescent="0.25">
      <c r="A831" s="26"/>
      <c r="B831" s="26">
        <v>2</v>
      </c>
      <c r="C831" s="26" t="s">
        <v>3922</v>
      </c>
      <c r="D831" s="26" t="s">
        <v>1619</v>
      </c>
      <c r="E831" s="26" t="s">
        <v>2373</v>
      </c>
      <c r="F831" s="26" t="s">
        <v>1648</v>
      </c>
      <c r="G831" s="26" t="s">
        <v>2374</v>
      </c>
      <c r="H831" s="26"/>
      <c r="I831" s="26"/>
      <c r="J831" s="26"/>
      <c r="K831" s="26"/>
      <c r="L831" s="26"/>
      <c r="M831" s="28" t="s">
        <v>29</v>
      </c>
      <c r="N831" s="28"/>
      <c r="O831" s="28"/>
      <c r="P831" s="28"/>
      <c r="Q831" s="28" t="s">
        <v>2375</v>
      </c>
      <c r="R831" s="78">
        <v>45852</v>
      </c>
      <c r="S831" s="28" t="s">
        <v>184</v>
      </c>
      <c r="T831" s="26" t="s">
        <v>3922</v>
      </c>
      <c r="U831" s="26" t="s">
        <v>4026</v>
      </c>
    </row>
    <row r="832" spans="1:21" ht="30" hidden="1" x14ac:dyDescent="0.25">
      <c r="A832" s="26"/>
      <c r="B832" s="26">
        <v>2</v>
      </c>
      <c r="C832" s="26" t="s">
        <v>3922</v>
      </c>
      <c r="D832" s="26" t="s">
        <v>1619</v>
      </c>
      <c r="E832" s="26" t="s">
        <v>2376</v>
      </c>
      <c r="F832" s="26" t="s">
        <v>3952</v>
      </c>
      <c r="G832" s="26" t="s">
        <v>2377</v>
      </c>
      <c r="H832" s="26"/>
      <c r="I832" s="26"/>
      <c r="J832" s="26"/>
      <c r="K832" s="26"/>
      <c r="L832" s="26"/>
      <c r="M832" s="28" t="s">
        <v>29</v>
      </c>
      <c r="N832" s="28"/>
      <c r="O832" s="28"/>
      <c r="P832" s="28"/>
      <c r="Q832" s="28" t="s">
        <v>2378</v>
      </c>
      <c r="R832" s="78">
        <v>45853</v>
      </c>
      <c r="S832" s="28" t="s">
        <v>64</v>
      </c>
      <c r="T832" s="26" t="s">
        <v>3922</v>
      </c>
      <c r="U832" s="26" t="s">
        <v>4027</v>
      </c>
    </row>
    <row r="833" spans="1:21" ht="45" hidden="1" x14ac:dyDescent="0.25">
      <c r="A833" s="26" t="s">
        <v>109</v>
      </c>
      <c r="B833" s="26"/>
      <c r="C833" s="26" t="s">
        <v>3922</v>
      </c>
      <c r="D833" s="26" t="s">
        <v>1619</v>
      </c>
      <c r="E833" s="26" t="s">
        <v>2390</v>
      </c>
      <c r="F833" s="26" t="s">
        <v>3934</v>
      </c>
      <c r="G833" s="26" t="s">
        <v>2391</v>
      </c>
      <c r="H833" s="26"/>
      <c r="I833" s="26"/>
      <c r="J833" s="26"/>
      <c r="K833" s="26"/>
      <c r="L833" s="26"/>
      <c r="M833" s="28" t="s">
        <v>29</v>
      </c>
      <c r="N833" s="28"/>
      <c r="O833" s="28"/>
      <c r="P833" s="28"/>
      <c r="Q833" s="28"/>
      <c r="R833" s="78"/>
      <c r="S833" s="28"/>
      <c r="T833" s="26" t="s">
        <v>3922</v>
      </c>
      <c r="U833" s="26" t="s">
        <v>3922</v>
      </c>
    </row>
    <row r="834" spans="1:21" hidden="1" x14ac:dyDescent="0.25">
      <c r="A834" s="26"/>
      <c r="B834" s="26"/>
      <c r="C834" s="26" t="s">
        <v>3922</v>
      </c>
      <c r="D834" s="26" t="s">
        <v>1619</v>
      </c>
      <c r="E834" s="26" t="s">
        <v>2361</v>
      </c>
      <c r="F834" s="26" t="s">
        <v>1672</v>
      </c>
      <c r="G834" s="26" t="s">
        <v>2362</v>
      </c>
      <c r="H834" s="26"/>
      <c r="I834" s="26"/>
      <c r="J834" s="26"/>
      <c r="K834" s="26"/>
      <c r="L834" s="26"/>
      <c r="M834" s="28" t="s">
        <v>29</v>
      </c>
      <c r="N834" s="28"/>
      <c r="O834" s="28"/>
      <c r="P834" s="28"/>
      <c r="Q834" s="28" t="s">
        <v>2363</v>
      </c>
      <c r="R834" s="78"/>
      <c r="S834" s="28"/>
      <c r="T834" s="26" t="s">
        <v>3922</v>
      </c>
      <c r="U834" s="26" t="s">
        <v>4022</v>
      </c>
    </row>
    <row r="835" spans="1:21" hidden="1" x14ac:dyDescent="0.25">
      <c r="A835" s="26"/>
      <c r="B835" s="26"/>
      <c r="C835" s="26" t="s">
        <v>3922</v>
      </c>
      <c r="D835" s="26" t="s">
        <v>1619</v>
      </c>
      <c r="E835" s="26" t="s">
        <v>2395</v>
      </c>
      <c r="F835" s="26" t="s">
        <v>3959</v>
      </c>
      <c r="G835" s="26" t="s">
        <v>2396</v>
      </c>
      <c r="H835" s="26"/>
      <c r="I835" s="26"/>
      <c r="J835" s="26"/>
      <c r="K835" s="26"/>
      <c r="L835" s="26"/>
      <c r="M835" s="28" t="s">
        <v>29</v>
      </c>
      <c r="N835" s="28"/>
      <c r="O835" s="28"/>
      <c r="P835" s="28"/>
      <c r="Q835" s="28" t="s">
        <v>1767</v>
      </c>
      <c r="R835" s="78">
        <v>45855</v>
      </c>
      <c r="S835" s="28" t="s">
        <v>44</v>
      </c>
      <c r="T835" s="26" t="s">
        <v>3922</v>
      </c>
      <c r="U835" s="26" t="s">
        <v>4031</v>
      </c>
    </row>
    <row r="836" spans="1:21" ht="45" hidden="1" x14ac:dyDescent="0.25">
      <c r="A836" s="26"/>
      <c r="B836" s="26"/>
      <c r="C836" s="26" t="s">
        <v>3922</v>
      </c>
      <c r="D836" s="26" t="s">
        <v>1619</v>
      </c>
      <c r="E836" s="26" t="s">
        <v>2364</v>
      </c>
      <c r="F836" s="26" t="s">
        <v>1672</v>
      </c>
      <c r="G836" s="26" t="s">
        <v>2365</v>
      </c>
      <c r="H836" s="26"/>
      <c r="I836" s="26"/>
      <c r="J836" s="26"/>
      <c r="K836" s="26"/>
      <c r="L836" s="26"/>
      <c r="M836" s="28" t="s">
        <v>29</v>
      </c>
      <c r="N836" s="28"/>
      <c r="O836" s="28"/>
      <c r="P836" s="28"/>
      <c r="Q836" s="28" t="s">
        <v>2366</v>
      </c>
      <c r="R836" s="78">
        <v>45847</v>
      </c>
      <c r="S836" s="28" t="s">
        <v>2367</v>
      </c>
      <c r="T836" s="26" t="s">
        <v>3922</v>
      </c>
      <c r="U836" s="26" t="s">
        <v>4023</v>
      </c>
    </row>
    <row r="837" spans="1:21" ht="30" hidden="1" x14ac:dyDescent="0.25">
      <c r="A837" s="26"/>
      <c r="B837" s="26"/>
      <c r="C837" s="26" t="s">
        <v>3922</v>
      </c>
      <c r="D837" s="26" t="s">
        <v>1619</v>
      </c>
      <c r="E837" s="26" t="s">
        <v>2413</v>
      </c>
      <c r="F837" s="26" t="s">
        <v>3933</v>
      </c>
      <c r="G837" s="26" t="s">
        <v>2414</v>
      </c>
      <c r="H837" s="26"/>
      <c r="I837" s="26"/>
      <c r="J837" s="26"/>
      <c r="K837" s="26"/>
      <c r="L837" s="26"/>
      <c r="M837" s="28" t="s">
        <v>29</v>
      </c>
      <c r="N837" s="28"/>
      <c r="O837" s="28"/>
      <c r="P837" s="28"/>
      <c r="Q837" s="28" t="s">
        <v>2415</v>
      </c>
      <c r="R837" s="78">
        <v>45754</v>
      </c>
      <c r="S837" s="28" t="s">
        <v>68</v>
      </c>
      <c r="T837" s="26" t="s">
        <v>3922</v>
      </c>
      <c r="U837" s="26" t="s">
        <v>4036</v>
      </c>
    </row>
    <row r="838" spans="1:21" ht="30" hidden="1" x14ac:dyDescent="0.25">
      <c r="A838" s="26"/>
      <c r="B838" s="26"/>
      <c r="C838" s="26" t="s">
        <v>3922</v>
      </c>
      <c r="D838" s="26" t="s">
        <v>1619</v>
      </c>
      <c r="E838" s="26" t="s">
        <v>2371</v>
      </c>
      <c r="F838" s="26" t="s">
        <v>3933</v>
      </c>
      <c r="G838" s="26" t="s">
        <v>2372</v>
      </c>
      <c r="H838" s="26"/>
      <c r="I838" s="26"/>
      <c r="J838" s="26"/>
      <c r="K838" s="26"/>
      <c r="L838" s="26"/>
      <c r="M838" s="28" t="s">
        <v>29</v>
      </c>
      <c r="N838" s="28"/>
      <c r="O838" s="28"/>
      <c r="P838" s="28"/>
      <c r="Q838" s="28" t="s">
        <v>2370</v>
      </c>
      <c r="R838" s="78">
        <v>45847</v>
      </c>
      <c r="S838" s="28" t="s">
        <v>76</v>
      </c>
      <c r="T838" s="26" t="s">
        <v>3922</v>
      </c>
      <c r="U838" s="26" t="s">
        <v>4025</v>
      </c>
    </row>
    <row r="839" spans="1:21" ht="30" hidden="1" x14ac:dyDescent="0.25">
      <c r="A839" s="26"/>
      <c r="B839" s="26"/>
      <c r="C839" s="26" t="s">
        <v>3922</v>
      </c>
      <c r="D839" s="26" t="s">
        <v>1619</v>
      </c>
      <c r="E839" s="26" t="s">
        <v>2368</v>
      </c>
      <c r="F839" s="26" t="s">
        <v>3933</v>
      </c>
      <c r="G839" s="26" t="s">
        <v>2369</v>
      </c>
      <c r="H839" s="26"/>
      <c r="I839" s="26"/>
      <c r="J839" s="26"/>
      <c r="K839" s="26"/>
      <c r="L839" s="26"/>
      <c r="M839" s="26" t="s">
        <v>29</v>
      </c>
      <c r="N839" s="26"/>
      <c r="O839" s="26"/>
      <c r="P839" s="26"/>
      <c r="Q839" s="26" t="s">
        <v>2370</v>
      </c>
      <c r="R839" s="26">
        <v>45847</v>
      </c>
      <c r="S839" s="26" t="s">
        <v>76</v>
      </c>
      <c r="T839" s="26" t="s">
        <v>3922</v>
      </c>
      <c r="U839" s="26" t="s">
        <v>4024</v>
      </c>
    </row>
    <row r="840" spans="1:21" hidden="1" x14ac:dyDescent="0.25">
      <c r="A840" s="26"/>
      <c r="B840" s="26"/>
      <c r="C840" s="26" t="s">
        <v>3922</v>
      </c>
      <c r="D840" s="26" t="s">
        <v>1619</v>
      </c>
      <c r="E840" s="26" t="s">
        <v>2358</v>
      </c>
      <c r="F840" s="26" t="s">
        <v>3934</v>
      </c>
      <c r="G840" s="26" t="s">
        <v>2359</v>
      </c>
      <c r="H840" s="26"/>
      <c r="I840" s="26"/>
      <c r="J840" s="26"/>
      <c r="K840" s="26"/>
      <c r="L840" s="26"/>
      <c r="M840" s="28" t="s">
        <v>29</v>
      </c>
      <c r="N840" s="28"/>
      <c r="O840" s="28"/>
      <c r="P840" s="28"/>
      <c r="Q840" s="28" t="s">
        <v>2360</v>
      </c>
      <c r="R840" s="78">
        <v>45845</v>
      </c>
      <c r="S840" s="28" t="s">
        <v>68</v>
      </c>
      <c r="T840" s="26" t="s">
        <v>3922</v>
      </c>
      <c r="U840" s="26" t="s">
        <v>4021</v>
      </c>
    </row>
    <row r="841" spans="1:21" ht="30" hidden="1" x14ac:dyDescent="0.25">
      <c r="A841" s="26"/>
      <c r="B841" s="26"/>
      <c r="C841" s="26" t="s">
        <v>3922</v>
      </c>
      <c r="D841" s="26" t="s">
        <v>1619</v>
      </c>
      <c r="E841" s="26" t="s">
        <v>2350</v>
      </c>
      <c r="F841" s="26" t="s">
        <v>1773</v>
      </c>
      <c r="G841" s="26" t="s">
        <v>2351</v>
      </c>
      <c r="H841" s="26"/>
      <c r="I841" s="26"/>
      <c r="J841" s="26"/>
      <c r="K841" s="26"/>
      <c r="L841" s="26"/>
      <c r="M841" s="28" t="s">
        <v>29</v>
      </c>
      <c r="N841" s="28"/>
      <c r="O841" s="28"/>
      <c r="P841" s="28"/>
      <c r="Q841" s="28" t="s">
        <v>2352</v>
      </c>
      <c r="R841" s="78">
        <v>45840</v>
      </c>
      <c r="S841" s="28" t="s">
        <v>1196</v>
      </c>
      <c r="T841" s="26" t="s">
        <v>3922</v>
      </c>
      <c r="U841" s="26" t="s">
        <v>4018</v>
      </c>
    </row>
    <row r="842" spans="1:21" ht="30" hidden="1" x14ac:dyDescent="0.25">
      <c r="A842" s="26"/>
      <c r="B842" s="26"/>
      <c r="C842" s="26" t="s">
        <v>3922</v>
      </c>
      <c r="D842" s="26" t="s">
        <v>1619</v>
      </c>
      <c r="E842" s="26" t="s">
        <v>2353</v>
      </c>
      <c r="F842" s="26" t="s">
        <v>1773</v>
      </c>
      <c r="G842" s="26" t="s">
        <v>2354</v>
      </c>
      <c r="H842" s="26"/>
      <c r="I842" s="26"/>
      <c r="J842" s="26"/>
      <c r="K842" s="26"/>
      <c r="L842" s="26"/>
      <c r="M842" s="28" t="s">
        <v>29</v>
      </c>
      <c r="N842" s="28"/>
      <c r="O842" s="28"/>
      <c r="P842" s="28"/>
      <c r="Q842" s="28" t="s">
        <v>2352</v>
      </c>
      <c r="R842" s="78">
        <v>45840</v>
      </c>
      <c r="S842" s="28" t="s">
        <v>1196</v>
      </c>
      <c r="T842" s="26" t="s">
        <v>3922</v>
      </c>
      <c r="U842" s="26" t="s">
        <v>4019</v>
      </c>
    </row>
    <row r="843" spans="1:21" hidden="1" x14ac:dyDescent="0.25">
      <c r="A843" s="26"/>
      <c r="B843" s="26"/>
      <c r="C843" s="26" t="s">
        <v>3922</v>
      </c>
      <c r="D843" s="26" t="s">
        <v>1619</v>
      </c>
      <c r="E843" s="26" t="s">
        <v>2333</v>
      </c>
      <c r="F843" s="26" t="s">
        <v>3934</v>
      </c>
      <c r="G843" s="26" t="s">
        <v>2334</v>
      </c>
      <c r="H843" s="26"/>
      <c r="I843" s="26"/>
      <c r="J843" s="26"/>
      <c r="K843" s="26"/>
      <c r="L843" s="26"/>
      <c r="M843" s="26" t="s">
        <v>29</v>
      </c>
      <c r="N843" s="26"/>
      <c r="O843" s="26"/>
      <c r="P843" s="26"/>
      <c r="Q843" s="26"/>
      <c r="R843" s="26"/>
      <c r="S843" s="26"/>
      <c r="T843" s="26" t="s">
        <v>3922</v>
      </c>
      <c r="U843" s="26" t="s">
        <v>4012</v>
      </c>
    </row>
    <row r="844" spans="1:21" ht="30" hidden="1" x14ac:dyDescent="0.25">
      <c r="A844" s="26"/>
      <c r="B844" s="26"/>
      <c r="C844" s="26" t="s">
        <v>3922</v>
      </c>
      <c r="D844" s="26" t="s">
        <v>1619</v>
      </c>
      <c r="E844" s="26" t="s">
        <v>2379</v>
      </c>
      <c r="F844" s="26" t="s">
        <v>3949</v>
      </c>
      <c r="G844" s="26" t="s">
        <v>2380</v>
      </c>
      <c r="H844" s="26"/>
      <c r="I844" s="26"/>
      <c r="J844" s="26"/>
      <c r="K844" s="26"/>
      <c r="L844" s="26"/>
      <c r="M844" s="28" t="s">
        <v>29</v>
      </c>
      <c r="N844" s="28"/>
      <c r="O844" s="28" t="s">
        <v>109</v>
      </c>
      <c r="P844" s="28"/>
      <c r="Q844" s="28" t="s">
        <v>2381</v>
      </c>
      <c r="R844" s="78">
        <v>45840</v>
      </c>
      <c r="S844" s="28" t="s">
        <v>64</v>
      </c>
      <c r="T844" s="26" t="s">
        <v>3922</v>
      </c>
      <c r="U844" s="26" t="s">
        <v>4028</v>
      </c>
    </row>
    <row r="845" spans="1:21" hidden="1" x14ac:dyDescent="0.25">
      <c r="A845" s="26"/>
      <c r="B845" s="26"/>
      <c r="C845" s="26" t="s">
        <v>3922</v>
      </c>
      <c r="D845" s="26" t="s">
        <v>1619</v>
      </c>
      <c r="E845" s="26" t="s">
        <v>2416</v>
      </c>
      <c r="F845" s="26" t="s">
        <v>3939</v>
      </c>
      <c r="G845" s="26" t="s">
        <v>2417</v>
      </c>
      <c r="H845" s="26"/>
      <c r="I845" s="26"/>
      <c r="J845" s="26"/>
      <c r="K845" s="26"/>
      <c r="L845" s="26"/>
      <c r="M845" s="28" t="s">
        <v>29</v>
      </c>
      <c r="N845" s="28"/>
      <c r="O845" s="28"/>
      <c r="P845" s="28"/>
      <c r="Q845" s="28" t="s">
        <v>261</v>
      </c>
      <c r="R845" s="78">
        <v>45833</v>
      </c>
      <c r="S845" s="28" t="s">
        <v>68</v>
      </c>
      <c r="T845" s="26" t="s">
        <v>3922</v>
      </c>
      <c r="U845" s="26" t="s">
        <v>3922</v>
      </c>
    </row>
    <row r="846" spans="1:21" ht="30" hidden="1" x14ac:dyDescent="0.25">
      <c r="A846" s="26"/>
      <c r="B846" s="26"/>
      <c r="C846" s="26" t="s">
        <v>3922</v>
      </c>
      <c r="D846" s="26" t="s">
        <v>1619</v>
      </c>
      <c r="E846" s="26" t="s">
        <v>2355</v>
      </c>
      <c r="F846" s="26" t="s">
        <v>3934</v>
      </c>
      <c r="G846" s="26" t="s">
        <v>2356</v>
      </c>
      <c r="H846" s="26"/>
      <c r="I846" s="26"/>
      <c r="J846" s="26"/>
      <c r="K846" s="26"/>
      <c r="L846" s="26"/>
      <c r="M846" s="28" t="s">
        <v>29</v>
      </c>
      <c r="N846" s="28"/>
      <c r="O846" s="28"/>
      <c r="P846" s="28"/>
      <c r="Q846" s="28" t="s">
        <v>2357</v>
      </c>
      <c r="R846" s="78">
        <v>45841</v>
      </c>
      <c r="S846" s="28" t="s">
        <v>508</v>
      </c>
      <c r="T846" s="26" t="s">
        <v>3922</v>
      </c>
      <c r="U846" s="26" t="s">
        <v>4020</v>
      </c>
    </row>
    <row r="847" spans="1:21" hidden="1" x14ac:dyDescent="0.25">
      <c r="A847" s="26"/>
      <c r="B847" s="26">
        <v>3</v>
      </c>
      <c r="C847" s="26" t="s">
        <v>3922</v>
      </c>
      <c r="D847" s="26" t="s">
        <v>1619</v>
      </c>
      <c r="E847" s="26" t="s">
        <v>2331</v>
      </c>
      <c r="F847" s="26" t="s">
        <v>3934</v>
      </c>
      <c r="G847" s="26" t="s">
        <v>2332</v>
      </c>
      <c r="H847" s="26"/>
      <c r="I847" s="26"/>
      <c r="J847" s="26"/>
      <c r="K847" s="26"/>
      <c r="L847" s="26"/>
      <c r="M847" s="28" t="s">
        <v>29</v>
      </c>
      <c r="N847" s="28"/>
      <c r="O847" s="28"/>
      <c r="P847" s="28"/>
      <c r="Q847" s="28"/>
      <c r="R847" s="78"/>
      <c r="S847" s="28"/>
      <c r="T847" s="26" t="s">
        <v>3922</v>
      </c>
      <c r="U847" s="26" t="s">
        <v>3922</v>
      </c>
    </row>
    <row r="848" spans="1:21" hidden="1" x14ac:dyDescent="0.25">
      <c r="A848" s="26"/>
      <c r="B848" s="26">
        <v>3</v>
      </c>
      <c r="C848" s="26" t="s">
        <v>3922</v>
      </c>
      <c r="D848" s="26" t="s">
        <v>1619</v>
      </c>
      <c r="E848" s="26" t="s">
        <v>2329</v>
      </c>
      <c r="F848" s="26" t="s">
        <v>3934</v>
      </c>
      <c r="G848" s="26" t="s">
        <v>2330</v>
      </c>
      <c r="H848" s="26"/>
      <c r="I848" s="26"/>
      <c r="J848" s="26"/>
      <c r="K848" s="26"/>
      <c r="L848" s="26"/>
      <c r="M848" s="28" t="s">
        <v>29</v>
      </c>
      <c r="N848" s="28"/>
      <c r="O848" s="28"/>
      <c r="P848" s="28"/>
      <c r="Q848" s="28"/>
      <c r="R848" s="78"/>
      <c r="S848" s="28"/>
      <c r="T848" s="26" t="s">
        <v>3922</v>
      </c>
      <c r="U848" s="26" t="s">
        <v>3922</v>
      </c>
    </row>
    <row r="849" spans="1:21" ht="30" hidden="1" x14ac:dyDescent="0.25">
      <c r="A849" s="26"/>
      <c r="B849" s="26">
        <v>3</v>
      </c>
      <c r="C849" s="26" t="s">
        <v>3922</v>
      </c>
      <c r="D849" s="26" t="s">
        <v>1619</v>
      </c>
      <c r="E849" s="26" t="s">
        <v>2343</v>
      </c>
      <c r="F849" s="26" t="s">
        <v>1804</v>
      </c>
      <c r="G849" s="26" t="s">
        <v>2344</v>
      </c>
      <c r="H849" s="26"/>
      <c r="I849" s="26"/>
      <c r="J849" s="26"/>
      <c r="K849" s="26"/>
      <c r="L849" s="26"/>
      <c r="M849" s="26" t="s">
        <v>29</v>
      </c>
      <c r="N849" s="26"/>
      <c r="O849" s="26"/>
      <c r="P849" s="26"/>
      <c r="Q849" s="26" t="s">
        <v>2345</v>
      </c>
      <c r="R849" s="26">
        <v>45840</v>
      </c>
      <c r="S849" s="26" t="s">
        <v>2346</v>
      </c>
      <c r="T849" s="26" t="s">
        <v>3922</v>
      </c>
      <c r="U849" s="26" t="s">
        <v>4016</v>
      </c>
    </row>
    <row r="850" spans="1:21" ht="30" hidden="1" x14ac:dyDescent="0.25">
      <c r="A850" s="26"/>
      <c r="B850" s="26">
        <v>3</v>
      </c>
      <c r="C850" s="26" t="s">
        <v>3922</v>
      </c>
      <c r="D850" s="26" t="s">
        <v>1619</v>
      </c>
      <c r="E850" s="26" t="s">
        <v>2347</v>
      </c>
      <c r="F850" s="26" t="s">
        <v>1631</v>
      </c>
      <c r="G850" s="26" t="s">
        <v>2348</v>
      </c>
      <c r="H850" s="26"/>
      <c r="I850" s="26"/>
      <c r="J850" s="26"/>
      <c r="K850" s="26"/>
      <c r="L850" s="26"/>
      <c r="M850" s="28" t="s">
        <v>29</v>
      </c>
      <c r="N850" s="28"/>
      <c r="O850" s="28"/>
      <c r="P850" s="28"/>
      <c r="Q850" s="28" t="s">
        <v>2349</v>
      </c>
      <c r="R850" s="78">
        <v>45840</v>
      </c>
      <c r="S850" s="28" t="s">
        <v>2346</v>
      </c>
      <c r="T850" s="26" t="s">
        <v>3922</v>
      </c>
      <c r="U850" s="26" t="s">
        <v>4017</v>
      </c>
    </row>
    <row r="851" spans="1:21" hidden="1" x14ac:dyDescent="0.25">
      <c r="A851" s="26"/>
      <c r="B851" s="26" t="s">
        <v>109</v>
      </c>
      <c r="C851" s="26" t="s">
        <v>3922</v>
      </c>
      <c r="D851" s="26" t="s">
        <v>1619</v>
      </c>
      <c r="E851" s="26" t="s">
        <v>2335</v>
      </c>
      <c r="F851" s="26" t="s">
        <v>3949</v>
      </c>
      <c r="G851" s="26" t="s">
        <v>2336</v>
      </c>
      <c r="H851" s="26"/>
      <c r="I851" s="26"/>
      <c r="J851" s="26"/>
      <c r="K851" s="26"/>
      <c r="L851" s="26"/>
      <c r="M851" s="28" t="s">
        <v>29</v>
      </c>
      <c r="N851" s="28"/>
      <c r="O851" s="28"/>
      <c r="P851" s="28"/>
      <c r="Q851" s="28" t="s">
        <v>1697</v>
      </c>
      <c r="R851" s="78">
        <v>45835</v>
      </c>
      <c r="S851" s="28" t="s">
        <v>68</v>
      </c>
      <c r="T851" s="26" t="s">
        <v>3922</v>
      </c>
      <c r="U851" s="26" t="s">
        <v>4013</v>
      </c>
    </row>
    <row r="852" spans="1:21" ht="30" hidden="1" x14ac:dyDescent="0.25">
      <c r="A852" s="26"/>
      <c r="B852" s="26">
        <v>3</v>
      </c>
      <c r="C852" s="26" t="s">
        <v>3922</v>
      </c>
      <c r="D852" s="26" t="s">
        <v>1619</v>
      </c>
      <c r="E852" s="26" t="s">
        <v>2340</v>
      </c>
      <c r="F852" s="26" t="s">
        <v>3935</v>
      </c>
      <c r="G852" s="26" t="s">
        <v>2341</v>
      </c>
      <c r="H852" s="26"/>
      <c r="I852" s="26"/>
      <c r="J852" s="26"/>
      <c r="K852" s="26"/>
      <c r="L852" s="26"/>
      <c r="M852" s="28" t="s">
        <v>29</v>
      </c>
      <c r="N852" s="28"/>
      <c r="O852" s="28"/>
      <c r="P852" s="28"/>
      <c r="Q852" s="28" t="s">
        <v>2342</v>
      </c>
      <c r="R852" s="78">
        <v>45838</v>
      </c>
      <c r="S852" s="28" t="s">
        <v>1970</v>
      </c>
      <c r="T852" s="26" t="s">
        <v>3922</v>
      </c>
      <c r="U852" s="26" t="s">
        <v>4015</v>
      </c>
    </row>
    <row r="853" spans="1:21" ht="30" hidden="1" x14ac:dyDescent="0.25">
      <c r="A853" s="26"/>
      <c r="B853" s="26">
        <v>3</v>
      </c>
      <c r="C853" s="26" t="s">
        <v>3922</v>
      </c>
      <c r="D853" s="26" t="s">
        <v>1619</v>
      </c>
      <c r="E853" s="26" t="s">
        <v>2252</v>
      </c>
      <c r="F853" s="26" t="s">
        <v>3949</v>
      </c>
      <c r="G853" s="26" t="s">
        <v>2253</v>
      </c>
      <c r="H853" s="26"/>
      <c r="I853" s="26"/>
      <c r="J853" s="26"/>
      <c r="K853" s="26"/>
      <c r="L853" s="26"/>
      <c r="M853" s="28" t="s">
        <v>29</v>
      </c>
      <c r="N853" s="28"/>
      <c r="O853" s="28"/>
      <c r="P853" s="28"/>
      <c r="Q853" s="28" t="s">
        <v>2254</v>
      </c>
      <c r="R853" s="78">
        <v>45812</v>
      </c>
      <c r="S853" s="28" t="s">
        <v>2255</v>
      </c>
      <c r="T853" s="26" t="s">
        <v>3922</v>
      </c>
      <c r="U853" s="26" t="s">
        <v>3989</v>
      </c>
    </row>
    <row r="854" spans="1:21" hidden="1" x14ac:dyDescent="0.25">
      <c r="A854" s="26"/>
      <c r="B854" s="26">
        <v>3</v>
      </c>
      <c r="C854" s="26" t="s">
        <v>3922</v>
      </c>
      <c r="D854" s="26" t="s">
        <v>1619</v>
      </c>
      <c r="E854" s="26" t="s">
        <v>1660</v>
      </c>
      <c r="F854" s="26" t="s">
        <v>1661</v>
      </c>
      <c r="G854" s="26" t="s">
        <v>1662</v>
      </c>
      <c r="H854" s="26"/>
      <c r="I854" s="26"/>
      <c r="J854" s="26"/>
      <c r="K854" s="26"/>
      <c r="L854" s="26"/>
      <c r="M854" s="28" t="s">
        <v>29</v>
      </c>
      <c r="N854" s="28"/>
      <c r="O854" s="28"/>
      <c r="P854" s="28"/>
      <c r="Q854" s="28" t="s">
        <v>1663</v>
      </c>
      <c r="R854" s="78">
        <v>45812</v>
      </c>
      <c r="S854" s="28" t="s">
        <v>508</v>
      </c>
      <c r="T854" s="26" t="s">
        <v>3922</v>
      </c>
      <c r="U854" s="26" t="s">
        <v>3922</v>
      </c>
    </row>
    <row r="855" spans="1:21" ht="30" hidden="1" x14ac:dyDescent="0.25">
      <c r="A855" s="26"/>
      <c r="B855" s="26">
        <v>3</v>
      </c>
      <c r="C855" s="26" t="s">
        <v>3922</v>
      </c>
      <c r="D855" s="26" t="s">
        <v>1619</v>
      </c>
      <c r="E855" s="26" t="s">
        <v>1680</v>
      </c>
      <c r="F855" s="26" t="s">
        <v>3933</v>
      </c>
      <c r="G855" s="26" t="s">
        <v>1681</v>
      </c>
      <c r="H855" s="26"/>
      <c r="I855" s="26"/>
      <c r="J855" s="26"/>
      <c r="K855" s="26"/>
      <c r="L855" s="26"/>
      <c r="M855" s="28" t="s">
        <v>29</v>
      </c>
      <c r="N855" s="28"/>
      <c r="O855" s="28"/>
      <c r="P855" s="28"/>
      <c r="Q855" s="28" t="s">
        <v>559</v>
      </c>
      <c r="R855" s="78">
        <v>45811</v>
      </c>
      <c r="S855" s="28" t="s">
        <v>1196</v>
      </c>
      <c r="T855" s="26" t="s">
        <v>3922</v>
      </c>
      <c r="U855" s="26" t="s">
        <v>3922</v>
      </c>
    </row>
    <row r="856" spans="1:21" hidden="1" x14ac:dyDescent="0.25">
      <c r="A856" s="26"/>
      <c r="B856" s="26" t="s">
        <v>109</v>
      </c>
      <c r="C856" s="26" t="s">
        <v>3922</v>
      </c>
      <c r="D856" s="26" t="s">
        <v>1619</v>
      </c>
      <c r="E856" s="26" t="s">
        <v>1678</v>
      </c>
      <c r="F856" s="26" t="s">
        <v>3934</v>
      </c>
      <c r="G856" s="26" t="s">
        <v>1679</v>
      </c>
      <c r="H856" s="26"/>
      <c r="I856" s="26"/>
      <c r="J856" s="26"/>
      <c r="K856" s="26"/>
      <c r="L856" s="26"/>
      <c r="M856" s="28" t="s">
        <v>29</v>
      </c>
      <c r="N856" s="28"/>
      <c r="O856" s="28"/>
      <c r="P856" s="28"/>
      <c r="Q856" s="28" t="s">
        <v>559</v>
      </c>
      <c r="R856" s="78">
        <v>45807</v>
      </c>
      <c r="S856" s="28" t="s">
        <v>44</v>
      </c>
      <c r="T856" s="26" t="s">
        <v>3922</v>
      </c>
      <c r="U856" s="26" t="s">
        <v>3922</v>
      </c>
    </row>
    <row r="857" spans="1:21" ht="45" hidden="1" x14ac:dyDescent="0.25">
      <c r="A857" s="26"/>
      <c r="B857" s="26">
        <v>2</v>
      </c>
      <c r="C857" s="26" t="s">
        <v>3922</v>
      </c>
      <c r="D857" s="26" t="s">
        <v>1619</v>
      </c>
      <c r="E857" s="26" t="s">
        <v>2249</v>
      </c>
      <c r="F857" s="26" t="s">
        <v>3939</v>
      </c>
      <c r="G857" s="26" t="s">
        <v>2250</v>
      </c>
      <c r="H857" s="26"/>
      <c r="I857" s="26"/>
      <c r="J857" s="26"/>
      <c r="K857" s="26"/>
      <c r="L857" s="26"/>
      <c r="M857" s="28" t="s">
        <v>29</v>
      </c>
      <c r="N857" s="28"/>
      <c r="O857" s="28"/>
      <c r="P857" s="28"/>
      <c r="Q857" s="28" t="s">
        <v>2251</v>
      </c>
      <c r="R857" s="78">
        <v>45770</v>
      </c>
      <c r="S857" s="28" t="s">
        <v>1768</v>
      </c>
      <c r="T857" s="26" t="s">
        <v>3922</v>
      </c>
      <c r="U857" s="26" t="s">
        <v>3988</v>
      </c>
    </row>
    <row r="858" spans="1:21" hidden="1" x14ac:dyDescent="0.25">
      <c r="A858" s="26"/>
      <c r="B858" s="26" t="s">
        <v>109</v>
      </c>
      <c r="C858" s="26" t="s">
        <v>3922</v>
      </c>
      <c r="D858" s="26" t="s">
        <v>1619</v>
      </c>
      <c r="E858" s="26" t="s">
        <v>2245</v>
      </c>
      <c r="F858" s="26" t="s">
        <v>1747</v>
      </c>
      <c r="G858" s="26" t="s">
        <v>2246</v>
      </c>
      <c r="H858" s="26"/>
      <c r="I858" s="26"/>
      <c r="J858" s="26"/>
      <c r="K858" s="26"/>
      <c r="L858" s="26"/>
      <c r="M858" s="28" t="s">
        <v>29</v>
      </c>
      <c r="N858" s="28"/>
      <c r="O858" s="28"/>
      <c r="P858" s="28"/>
      <c r="Q858" s="28"/>
      <c r="R858" s="78"/>
      <c r="S858" s="28"/>
      <c r="T858" s="26" t="s">
        <v>3922</v>
      </c>
      <c r="U858" s="26" t="s">
        <v>3922</v>
      </c>
    </row>
    <row r="859" spans="1:21" hidden="1" x14ac:dyDescent="0.25">
      <c r="A859" s="26"/>
      <c r="B859" s="26" t="s">
        <v>109</v>
      </c>
      <c r="C859" s="26" t="s">
        <v>3922</v>
      </c>
      <c r="D859" s="26" t="s">
        <v>1619</v>
      </c>
      <c r="E859" s="26" t="s">
        <v>2238</v>
      </c>
      <c r="F859" s="26" t="s">
        <v>3952</v>
      </c>
      <c r="G859" s="26" t="s">
        <v>2239</v>
      </c>
      <c r="H859" s="26"/>
      <c r="I859" s="26"/>
      <c r="J859" s="26"/>
      <c r="K859" s="26"/>
      <c r="L859" s="26"/>
      <c r="M859" s="26" t="s">
        <v>29</v>
      </c>
      <c r="N859" s="26"/>
      <c r="O859" s="26"/>
      <c r="P859" s="26"/>
      <c r="Q859" s="26" t="s">
        <v>2240</v>
      </c>
      <c r="R859" s="26">
        <v>45805</v>
      </c>
      <c r="S859" s="26" t="s">
        <v>2241</v>
      </c>
      <c r="T859" s="26" t="s">
        <v>3922</v>
      </c>
      <c r="U859" s="26" t="s">
        <v>3922</v>
      </c>
    </row>
    <row r="860" spans="1:21" ht="30" hidden="1" x14ac:dyDescent="0.25">
      <c r="A860" s="26"/>
      <c r="B860" s="26" t="s">
        <v>109</v>
      </c>
      <c r="C860" s="26" t="s">
        <v>3922</v>
      </c>
      <c r="D860" s="26" t="s">
        <v>1619</v>
      </c>
      <c r="E860" s="26" t="s">
        <v>2228</v>
      </c>
      <c r="F860" s="26" t="s">
        <v>1747</v>
      </c>
      <c r="G860" s="26" t="s">
        <v>2229</v>
      </c>
      <c r="H860" s="26"/>
      <c r="I860" s="26"/>
      <c r="J860" s="26"/>
      <c r="K860" s="26"/>
      <c r="L860" s="26"/>
      <c r="M860" s="26" t="s">
        <v>29</v>
      </c>
      <c r="N860" s="26"/>
      <c r="O860" s="26"/>
      <c r="P860" s="26"/>
      <c r="Q860" s="26" t="s">
        <v>2230</v>
      </c>
      <c r="R860" s="78">
        <v>45804</v>
      </c>
      <c r="S860" s="26" t="s">
        <v>76</v>
      </c>
      <c r="T860" s="26" t="s">
        <v>3922</v>
      </c>
      <c r="U860" s="26" t="s">
        <v>3922</v>
      </c>
    </row>
    <row r="861" spans="1:21" ht="60" hidden="1" x14ac:dyDescent="0.25">
      <c r="A861" s="26"/>
      <c r="B861" s="26" t="s">
        <v>109</v>
      </c>
      <c r="C861" s="26" t="s">
        <v>3922</v>
      </c>
      <c r="D861" s="26" t="s">
        <v>1619</v>
      </c>
      <c r="E861" s="26" t="s">
        <v>2224</v>
      </c>
      <c r="F861" s="26" t="s">
        <v>1747</v>
      </c>
      <c r="G861" s="26" t="s">
        <v>2225</v>
      </c>
      <c r="H861" s="26"/>
      <c r="I861" s="26"/>
      <c r="J861" s="26"/>
      <c r="K861" s="26"/>
      <c r="L861" s="26"/>
      <c r="M861" s="28" t="s">
        <v>29</v>
      </c>
      <c r="N861" s="28"/>
      <c r="O861" s="28"/>
      <c r="P861" s="28"/>
      <c r="Q861" s="28" t="s">
        <v>2226</v>
      </c>
      <c r="R861" s="78">
        <v>45804</v>
      </c>
      <c r="S861" s="28" t="s">
        <v>2227</v>
      </c>
      <c r="T861" s="26" t="s">
        <v>3922</v>
      </c>
      <c r="U861" s="26" t="s">
        <v>3922</v>
      </c>
    </row>
    <row r="862" spans="1:21" ht="30" hidden="1" x14ac:dyDescent="0.25">
      <c r="A862" s="26"/>
      <c r="B862" s="26">
        <v>3</v>
      </c>
      <c r="C862" s="26" t="s">
        <v>3922</v>
      </c>
      <c r="D862" s="26" t="s">
        <v>1619</v>
      </c>
      <c r="E862" s="26" t="s">
        <v>1664</v>
      </c>
      <c r="F862" s="26" t="s">
        <v>3939</v>
      </c>
      <c r="G862" s="26" t="s">
        <v>1665</v>
      </c>
      <c r="H862" s="26"/>
      <c r="I862" s="26"/>
      <c r="J862" s="26"/>
      <c r="K862" s="26"/>
      <c r="L862" s="26"/>
      <c r="M862" s="28" t="s">
        <v>29</v>
      </c>
      <c r="N862" s="28"/>
      <c r="O862" s="28"/>
      <c r="P862" s="28"/>
      <c r="Q862" s="28" t="s">
        <v>1666</v>
      </c>
      <c r="R862" s="78">
        <v>45825</v>
      </c>
      <c r="S862" s="28" t="s">
        <v>1440</v>
      </c>
      <c r="T862" s="26" t="s">
        <v>3922</v>
      </c>
      <c r="U862" s="26" t="s">
        <v>3946</v>
      </c>
    </row>
    <row r="863" spans="1:21" ht="30" hidden="1" x14ac:dyDescent="0.25">
      <c r="A863" s="26"/>
      <c r="B863" s="26">
        <v>1</v>
      </c>
      <c r="C863" s="26" t="s">
        <v>3922</v>
      </c>
      <c r="D863" s="26" t="s">
        <v>1619</v>
      </c>
      <c r="E863" s="26" t="s">
        <v>2326</v>
      </c>
      <c r="F863" s="26" t="s">
        <v>1661</v>
      </c>
      <c r="G863" s="26" t="s">
        <v>2327</v>
      </c>
      <c r="H863" s="26"/>
      <c r="I863" s="26"/>
      <c r="J863" s="26"/>
      <c r="K863" s="26"/>
      <c r="L863" s="26"/>
      <c r="M863" s="28" t="s">
        <v>29</v>
      </c>
      <c r="N863" s="28"/>
      <c r="O863" s="28"/>
      <c r="P863" s="28"/>
      <c r="Q863" s="28" t="s">
        <v>2328</v>
      </c>
      <c r="R863" s="78">
        <v>45826</v>
      </c>
      <c r="S863" s="28" t="s">
        <v>68</v>
      </c>
      <c r="T863" s="26" t="s">
        <v>3922</v>
      </c>
      <c r="U863" s="26" t="s">
        <v>4011</v>
      </c>
    </row>
    <row r="864" spans="1:21" ht="30" hidden="1" x14ac:dyDescent="0.25">
      <c r="A864" s="26"/>
      <c r="B864" s="26" t="s">
        <v>109</v>
      </c>
      <c r="C864" s="26" t="s">
        <v>3922</v>
      </c>
      <c r="D864" s="26" t="s">
        <v>1619</v>
      </c>
      <c r="E864" s="26" t="s">
        <v>2231</v>
      </c>
      <c r="F864" s="26" t="s">
        <v>1648</v>
      </c>
      <c r="G864" s="26" t="s">
        <v>2232</v>
      </c>
      <c r="H864" s="26"/>
      <c r="I864" s="26"/>
      <c r="J864" s="26"/>
      <c r="K864" s="26"/>
      <c r="L864" s="26"/>
      <c r="M864" s="28" t="s">
        <v>29</v>
      </c>
      <c r="N864" s="28"/>
      <c r="O864" s="28"/>
      <c r="P864" s="28"/>
      <c r="Q864" s="28" t="s">
        <v>2233</v>
      </c>
      <c r="R864" s="78">
        <v>45805</v>
      </c>
      <c r="S864" s="28" t="s">
        <v>1196</v>
      </c>
      <c r="T864" s="26" t="s">
        <v>3922</v>
      </c>
      <c r="U864" s="26" t="s">
        <v>3986</v>
      </c>
    </row>
    <row r="865" spans="1:21" hidden="1" x14ac:dyDescent="0.25">
      <c r="A865" s="26"/>
      <c r="B865" s="26" t="s">
        <v>109</v>
      </c>
      <c r="C865" s="26" t="s">
        <v>3922</v>
      </c>
      <c r="D865" s="26" t="s">
        <v>1619</v>
      </c>
      <c r="E865" s="26" t="s">
        <v>1676</v>
      </c>
      <c r="F865" s="26" t="s">
        <v>3934</v>
      </c>
      <c r="G865" s="26" t="s">
        <v>1677</v>
      </c>
      <c r="H865" s="26"/>
      <c r="I865" s="26"/>
      <c r="J865" s="26"/>
      <c r="K865" s="26"/>
      <c r="L865" s="26"/>
      <c r="M865" s="28" t="s">
        <v>29</v>
      </c>
      <c r="N865" s="28"/>
      <c r="O865" s="28"/>
      <c r="P865" s="28"/>
      <c r="Q865" s="28" t="s">
        <v>559</v>
      </c>
      <c r="R865" s="78">
        <v>45798</v>
      </c>
      <c r="S865" s="28" t="s">
        <v>44</v>
      </c>
      <c r="T865" s="26" t="s">
        <v>3922</v>
      </c>
      <c r="U865" s="26" t="s">
        <v>3922</v>
      </c>
    </row>
    <row r="866" spans="1:21" hidden="1" x14ac:dyDescent="0.25">
      <c r="A866" s="26"/>
      <c r="B866" s="26" t="s">
        <v>109</v>
      </c>
      <c r="C866" s="26" t="s">
        <v>3922</v>
      </c>
      <c r="D866" s="26" t="s">
        <v>1619</v>
      </c>
      <c r="E866" s="26" t="s">
        <v>1686</v>
      </c>
      <c r="F866" s="26" t="s">
        <v>3949</v>
      </c>
      <c r="G866" s="26" t="s">
        <v>1687</v>
      </c>
      <c r="H866" s="26"/>
      <c r="I866" s="26"/>
      <c r="J866" s="26"/>
      <c r="K866" s="26"/>
      <c r="L866" s="26"/>
      <c r="M866" s="28" t="s">
        <v>29</v>
      </c>
      <c r="N866" s="28"/>
      <c r="O866" s="28"/>
      <c r="P866" s="28"/>
      <c r="Q866" s="28" t="s">
        <v>1688</v>
      </c>
      <c r="R866" s="78">
        <v>45797</v>
      </c>
      <c r="S866" s="28" t="s">
        <v>68</v>
      </c>
      <c r="T866" s="26" t="s">
        <v>3922</v>
      </c>
      <c r="U866" s="26" t="s">
        <v>3922</v>
      </c>
    </row>
    <row r="867" spans="1:21" ht="30" hidden="1" x14ac:dyDescent="0.25">
      <c r="A867" s="26"/>
      <c r="B867" s="26">
        <v>1</v>
      </c>
      <c r="C867" s="26" t="s">
        <v>3922</v>
      </c>
      <c r="D867" s="26" t="s">
        <v>1619</v>
      </c>
      <c r="E867" s="26" t="s">
        <v>1695</v>
      </c>
      <c r="F867" s="26" t="s">
        <v>3949</v>
      </c>
      <c r="G867" s="26" t="s">
        <v>1696</v>
      </c>
      <c r="H867" s="26"/>
      <c r="I867" s="26"/>
      <c r="J867" s="26"/>
      <c r="K867" s="26"/>
      <c r="L867" s="26"/>
      <c r="M867" s="28" t="s">
        <v>29</v>
      </c>
      <c r="N867" s="28"/>
      <c r="O867" s="28"/>
      <c r="P867" s="28"/>
      <c r="Q867" s="28" t="s">
        <v>1697</v>
      </c>
      <c r="R867" s="78">
        <v>45797</v>
      </c>
      <c r="S867" s="28" t="s">
        <v>68</v>
      </c>
      <c r="T867" s="26" t="s">
        <v>3922</v>
      </c>
      <c r="U867" s="26" t="s">
        <v>3922</v>
      </c>
    </row>
    <row r="868" spans="1:21" hidden="1" x14ac:dyDescent="0.25">
      <c r="A868" s="26"/>
      <c r="B868" s="26" t="s">
        <v>109</v>
      </c>
      <c r="C868" s="26" t="s">
        <v>3922</v>
      </c>
      <c r="D868" s="26" t="s">
        <v>1619</v>
      </c>
      <c r="E868" s="26" t="s">
        <v>1698</v>
      </c>
      <c r="F868" s="26" t="s">
        <v>3949</v>
      </c>
      <c r="G868" s="26" t="s">
        <v>1699</v>
      </c>
      <c r="H868" s="26"/>
      <c r="I868" s="26"/>
      <c r="J868" s="26"/>
      <c r="K868" s="26"/>
      <c r="L868" s="26"/>
      <c r="M868" s="28" t="s">
        <v>29</v>
      </c>
      <c r="N868" s="28"/>
      <c r="O868" s="28"/>
      <c r="P868" s="28"/>
      <c r="Q868" s="28" t="s">
        <v>1700</v>
      </c>
      <c r="R868" s="78">
        <v>45797</v>
      </c>
      <c r="S868" s="28" t="s">
        <v>68</v>
      </c>
      <c r="T868" s="26" t="s">
        <v>3922</v>
      </c>
      <c r="U868" s="26" t="s">
        <v>3922</v>
      </c>
    </row>
    <row r="869" spans="1:21" ht="30" hidden="1" x14ac:dyDescent="0.25">
      <c r="A869" s="26"/>
      <c r="B869" s="26" t="s">
        <v>109</v>
      </c>
      <c r="C869" s="26" t="s">
        <v>3922</v>
      </c>
      <c r="D869" s="26" t="s">
        <v>1619</v>
      </c>
      <c r="E869" s="26" t="s">
        <v>1674</v>
      </c>
      <c r="F869" s="26" t="s">
        <v>3934</v>
      </c>
      <c r="G869" s="26" t="s">
        <v>1675</v>
      </c>
      <c r="H869" s="26"/>
      <c r="I869" s="26"/>
      <c r="J869" s="26"/>
      <c r="K869" s="26"/>
      <c r="L869" s="26"/>
      <c r="M869" s="28" t="s">
        <v>29</v>
      </c>
      <c r="N869" s="28"/>
      <c r="O869" s="28"/>
      <c r="P869" s="28"/>
      <c r="Q869" s="28" t="s">
        <v>559</v>
      </c>
      <c r="R869" s="78">
        <v>45796</v>
      </c>
      <c r="S869" s="28" t="s">
        <v>369</v>
      </c>
      <c r="T869" s="26" t="s">
        <v>3922</v>
      </c>
      <c r="U869" s="26" t="s">
        <v>3922</v>
      </c>
    </row>
    <row r="870" spans="1:21" ht="30" hidden="1" x14ac:dyDescent="0.25">
      <c r="A870" s="26"/>
      <c r="B870" s="26">
        <v>1</v>
      </c>
      <c r="C870" s="26" t="s">
        <v>3922</v>
      </c>
      <c r="D870" s="26" t="s">
        <v>1619</v>
      </c>
      <c r="E870" s="26" t="s">
        <v>2221</v>
      </c>
      <c r="F870" s="26" t="s">
        <v>1661</v>
      </c>
      <c r="G870" s="26" t="s">
        <v>2222</v>
      </c>
      <c r="H870" s="26"/>
      <c r="I870" s="26"/>
      <c r="J870" s="26"/>
      <c r="K870" s="26"/>
      <c r="L870" s="26"/>
      <c r="M870" s="28" t="s">
        <v>29</v>
      </c>
      <c r="N870" s="28"/>
      <c r="O870" s="28"/>
      <c r="P870" s="28"/>
      <c r="Q870" s="28" t="s">
        <v>2223</v>
      </c>
      <c r="R870" s="78">
        <v>45797</v>
      </c>
      <c r="S870" s="28" t="s">
        <v>68</v>
      </c>
      <c r="T870" s="26" t="s">
        <v>3922</v>
      </c>
      <c r="U870" s="26" t="s">
        <v>3922</v>
      </c>
    </row>
    <row r="871" spans="1:21" hidden="1" x14ac:dyDescent="0.25">
      <c r="A871" s="26"/>
      <c r="B871" s="26">
        <v>4</v>
      </c>
      <c r="C871" s="26" t="s">
        <v>3922</v>
      </c>
      <c r="D871" s="26" t="s">
        <v>1619</v>
      </c>
      <c r="E871" s="26" t="s">
        <v>2256</v>
      </c>
      <c r="F871" s="26" t="s">
        <v>1747</v>
      </c>
      <c r="G871" s="26" t="s">
        <v>2257</v>
      </c>
      <c r="H871" s="26"/>
      <c r="I871" s="26"/>
      <c r="J871" s="26"/>
      <c r="K871" s="26"/>
      <c r="L871" s="26"/>
      <c r="M871" s="28" t="s">
        <v>29</v>
      </c>
      <c r="N871" s="28"/>
      <c r="O871" s="28"/>
      <c r="P871" s="28"/>
      <c r="Q871" s="28"/>
      <c r="R871" s="78"/>
      <c r="S871" s="28"/>
      <c r="T871" s="26" t="s">
        <v>3922</v>
      </c>
      <c r="U871" s="26" t="s">
        <v>3990</v>
      </c>
    </row>
    <row r="872" spans="1:21" hidden="1" x14ac:dyDescent="0.25">
      <c r="A872" s="26"/>
      <c r="B872" s="26">
        <v>4</v>
      </c>
      <c r="C872" s="26" t="s">
        <v>3922</v>
      </c>
      <c r="D872" s="26" t="s">
        <v>1619</v>
      </c>
      <c r="E872" s="26" t="s">
        <v>2324</v>
      </c>
      <c r="F872" s="26" t="s">
        <v>1648</v>
      </c>
      <c r="G872" s="26" t="s">
        <v>2325</v>
      </c>
      <c r="H872" s="26"/>
      <c r="I872" s="26"/>
      <c r="J872" s="26"/>
      <c r="K872" s="26"/>
      <c r="L872" s="26"/>
      <c r="M872" s="28" t="s">
        <v>29</v>
      </c>
      <c r="N872" s="28"/>
      <c r="O872" s="28"/>
      <c r="P872" s="28"/>
      <c r="Q872" s="28"/>
      <c r="R872" s="78"/>
      <c r="S872" s="28"/>
      <c r="T872" s="26" t="s">
        <v>3922</v>
      </c>
      <c r="U872" s="26" t="s">
        <v>3922</v>
      </c>
    </row>
    <row r="873" spans="1:21" hidden="1" x14ac:dyDescent="0.25">
      <c r="A873" s="26"/>
      <c r="B873" s="26" t="s">
        <v>109</v>
      </c>
      <c r="C873" s="26" t="s">
        <v>3922</v>
      </c>
      <c r="D873" s="26" t="s">
        <v>1619</v>
      </c>
      <c r="E873" s="26" t="s">
        <v>1689</v>
      </c>
      <c r="F873" s="26" t="s">
        <v>3949</v>
      </c>
      <c r="G873" s="26" t="s">
        <v>1690</v>
      </c>
      <c r="H873" s="26"/>
      <c r="I873" s="26"/>
      <c r="J873" s="26"/>
      <c r="K873" s="26"/>
      <c r="L873" s="26"/>
      <c r="M873" s="28" t="s">
        <v>29</v>
      </c>
      <c r="N873" s="28"/>
      <c r="O873" s="28"/>
      <c r="P873" s="28"/>
      <c r="Q873" s="28" t="s">
        <v>1691</v>
      </c>
      <c r="R873" s="78">
        <v>45797</v>
      </c>
      <c r="S873" s="28" t="s">
        <v>35</v>
      </c>
      <c r="T873" s="26" t="s">
        <v>3922</v>
      </c>
      <c r="U873" s="26" t="s">
        <v>3922</v>
      </c>
    </row>
    <row r="874" spans="1:21" hidden="1" x14ac:dyDescent="0.25">
      <c r="A874" s="26"/>
      <c r="B874" s="26" t="s">
        <v>109</v>
      </c>
      <c r="C874" s="26" t="s">
        <v>3922</v>
      </c>
      <c r="D874" s="26" t="s">
        <v>1619</v>
      </c>
      <c r="E874" s="26" t="s">
        <v>2210</v>
      </c>
      <c r="F874" s="26" t="s">
        <v>1631</v>
      </c>
      <c r="G874" s="26" t="s">
        <v>2211</v>
      </c>
      <c r="H874" s="26"/>
      <c r="I874" s="26"/>
      <c r="J874" s="26"/>
      <c r="K874" s="26"/>
      <c r="L874" s="26"/>
      <c r="M874" s="28" t="s">
        <v>29</v>
      </c>
      <c r="N874" s="28"/>
      <c r="O874" s="28"/>
      <c r="P874" s="28"/>
      <c r="Q874" s="28" t="s">
        <v>1694</v>
      </c>
      <c r="R874" s="78">
        <v>45798</v>
      </c>
      <c r="S874" s="28" t="s">
        <v>98</v>
      </c>
      <c r="T874" s="26" t="s">
        <v>3922</v>
      </c>
      <c r="U874" s="26" t="s">
        <v>3922</v>
      </c>
    </row>
    <row r="875" spans="1:21" ht="30" hidden="1" x14ac:dyDescent="0.25">
      <c r="A875" s="26"/>
      <c r="B875" s="26">
        <v>4</v>
      </c>
      <c r="C875" s="26" t="s">
        <v>3922</v>
      </c>
      <c r="D875" s="26" t="s">
        <v>1619</v>
      </c>
      <c r="E875" s="26" t="s">
        <v>2216</v>
      </c>
      <c r="F875" s="26" t="s">
        <v>1631</v>
      </c>
      <c r="G875" s="26" t="s">
        <v>2217</v>
      </c>
      <c r="H875" s="26"/>
      <c r="I875" s="26"/>
      <c r="J875" s="26"/>
      <c r="K875" s="26"/>
      <c r="L875" s="26"/>
      <c r="M875" s="28" t="s">
        <v>29</v>
      </c>
      <c r="N875" s="28"/>
      <c r="O875" s="28"/>
      <c r="P875" s="28"/>
      <c r="Q875" s="28" t="s">
        <v>2218</v>
      </c>
      <c r="R875" s="78">
        <v>45792</v>
      </c>
      <c r="S875" s="28" t="s">
        <v>1608</v>
      </c>
      <c r="T875" s="26" t="s">
        <v>3922</v>
      </c>
      <c r="U875" s="26" t="s">
        <v>3922</v>
      </c>
    </row>
    <row r="876" spans="1:21" hidden="1" x14ac:dyDescent="0.25">
      <c r="A876" s="26"/>
      <c r="B876" s="26" t="s">
        <v>109</v>
      </c>
      <c r="C876" s="26" t="s">
        <v>3922</v>
      </c>
      <c r="D876" s="26" t="s">
        <v>1619</v>
      </c>
      <c r="E876" s="26" t="s">
        <v>2196</v>
      </c>
      <c r="F876" s="26" t="s">
        <v>1648</v>
      </c>
      <c r="G876" s="26" t="s">
        <v>2197</v>
      </c>
      <c r="H876" s="26"/>
      <c r="I876" s="26"/>
      <c r="J876" s="26"/>
      <c r="K876" s="26"/>
      <c r="L876" s="26"/>
      <c r="M876" s="26" t="s">
        <v>29</v>
      </c>
      <c r="N876" s="26"/>
      <c r="O876" s="26"/>
      <c r="P876" s="26"/>
      <c r="Q876" s="26" t="s">
        <v>2192</v>
      </c>
      <c r="R876" s="78">
        <v>45791</v>
      </c>
      <c r="S876" s="26" t="s">
        <v>44</v>
      </c>
      <c r="T876" s="26" t="s">
        <v>3922</v>
      </c>
      <c r="U876" s="26" t="s">
        <v>3982</v>
      </c>
    </row>
    <row r="877" spans="1:21" hidden="1" x14ac:dyDescent="0.25">
      <c r="A877" s="26"/>
      <c r="B877" s="26" t="s">
        <v>109</v>
      </c>
      <c r="C877" s="26" t="s">
        <v>3922</v>
      </c>
      <c r="D877" s="26" t="s">
        <v>1619</v>
      </c>
      <c r="E877" s="26" t="s">
        <v>2198</v>
      </c>
      <c r="F877" s="26" t="s">
        <v>1648</v>
      </c>
      <c r="G877" s="26" t="s">
        <v>2199</v>
      </c>
      <c r="H877" s="26"/>
      <c r="I877" s="26"/>
      <c r="J877" s="26"/>
      <c r="K877" s="26"/>
      <c r="L877" s="26"/>
      <c r="M877" s="28" t="s">
        <v>29</v>
      </c>
      <c r="N877" s="28"/>
      <c r="O877" s="28"/>
      <c r="P877" s="28"/>
      <c r="Q877" s="28" t="s">
        <v>2192</v>
      </c>
      <c r="R877" s="78">
        <v>45791</v>
      </c>
      <c r="S877" s="28" t="s">
        <v>44</v>
      </c>
      <c r="T877" s="26" t="s">
        <v>3922</v>
      </c>
      <c r="U877" s="26" t="s">
        <v>3983</v>
      </c>
    </row>
    <row r="878" spans="1:21" hidden="1" x14ac:dyDescent="0.25">
      <c r="A878" s="26"/>
      <c r="B878" s="26" t="s">
        <v>109</v>
      </c>
      <c r="C878" s="26" t="s">
        <v>3922</v>
      </c>
      <c r="D878" s="26" t="s">
        <v>1619</v>
      </c>
      <c r="E878" s="26" t="s">
        <v>2200</v>
      </c>
      <c r="F878" s="26" t="s">
        <v>1648</v>
      </c>
      <c r="G878" s="26" t="s">
        <v>2201</v>
      </c>
      <c r="H878" s="26"/>
      <c r="I878" s="26"/>
      <c r="J878" s="26"/>
      <c r="K878" s="26"/>
      <c r="L878" s="26"/>
      <c r="M878" s="28" t="s">
        <v>29</v>
      </c>
      <c r="N878" s="28"/>
      <c r="O878" s="28"/>
      <c r="P878" s="28"/>
      <c r="Q878" s="28" t="s">
        <v>2192</v>
      </c>
      <c r="R878" s="78">
        <v>45791</v>
      </c>
      <c r="S878" s="28" t="s">
        <v>44</v>
      </c>
      <c r="T878" s="26" t="s">
        <v>3922</v>
      </c>
      <c r="U878" s="26" t="s">
        <v>3984</v>
      </c>
    </row>
    <row r="879" spans="1:21" ht="45" hidden="1" x14ac:dyDescent="0.25">
      <c r="A879" s="26"/>
      <c r="B879" s="26" t="s">
        <v>109</v>
      </c>
      <c r="C879" s="26" t="s">
        <v>3922</v>
      </c>
      <c r="D879" s="26" t="s">
        <v>1619</v>
      </c>
      <c r="E879" s="26" t="s">
        <v>1692</v>
      </c>
      <c r="F879" s="26" t="s">
        <v>1661</v>
      </c>
      <c r="G879" s="26" t="s">
        <v>1693</v>
      </c>
      <c r="H879" s="26"/>
      <c r="I879" s="26"/>
      <c r="J879" s="26"/>
      <c r="K879" s="26"/>
      <c r="L879" s="26"/>
      <c r="M879" s="28" t="s">
        <v>29</v>
      </c>
      <c r="N879" s="28"/>
      <c r="O879" s="28"/>
      <c r="P879" s="28"/>
      <c r="Q879" s="28" t="s">
        <v>1694</v>
      </c>
      <c r="R879" s="78">
        <v>45791</v>
      </c>
      <c r="S879" s="28" t="s">
        <v>157</v>
      </c>
      <c r="T879" s="26" t="s">
        <v>3922</v>
      </c>
      <c r="U879" s="26" t="s">
        <v>3950</v>
      </c>
    </row>
    <row r="880" spans="1:21" ht="30" hidden="1" x14ac:dyDescent="0.25">
      <c r="A880" s="26"/>
      <c r="B880" s="26" t="s">
        <v>109</v>
      </c>
      <c r="C880" s="26" t="s">
        <v>3922</v>
      </c>
      <c r="D880" s="26" t="s">
        <v>1619</v>
      </c>
      <c r="E880" s="26" t="s">
        <v>2337</v>
      </c>
      <c r="F880" s="26" t="s">
        <v>3934</v>
      </c>
      <c r="G880" s="26" t="s">
        <v>2338</v>
      </c>
      <c r="H880" s="26"/>
      <c r="I880" s="26"/>
      <c r="J880" s="26"/>
      <c r="K880" s="26"/>
      <c r="L880" s="26"/>
      <c r="M880" s="28" t="s">
        <v>29</v>
      </c>
      <c r="N880" s="28"/>
      <c r="O880" s="28"/>
      <c r="P880" s="28"/>
      <c r="Q880" s="28" t="s">
        <v>2339</v>
      </c>
      <c r="R880" s="78">
        <v>45838</v>
      </c>
      <c r="S880" s="28" t="s">
        <v>76</v>
      </c>
      <c r="T880" s="26" t="s">
        <v>3922</v>
      </c>
      <c r="U880" s="26" t="s">
        <v>4014</v>
      </c>
    </row>
    <row r="881" spans="1:21" ht="45" hidden="1" x14ac:dyDescent="0.25">
      <c r="A881" s="26"/>
      <c r="B881" s="26" t="s">
        <v>109</v>
      </c>
      <c r="C881" s="26" t="s">
        <v>3922</v>
      </c>
      <c r="D881" s="26" t="s">
        <v>1619</v>
      </c>
      <c r="E881" s="26" t="s">
        <v>1729</v>
      </c>
      <c r="F881" s="26" t="s">
        <v>1631</v>
      </c>
      <c r="G881" s="26" t="s">
        <v>1730</v>
      </c>
      <c r="H881" s="26"/>
      <c r="I881" s="26"/>
      <c r="J881" s="26"/>
      <c r="K881" s="26"/>
      <c r="L881" s="26"/>
      <c r="M881" s="28" t="s">
        <v>29</v>
      </c>
      <c r="N881" s="28"/>
      <c r="O881" s="28"/>
      <c r="P881" s="28"/>
      <c r="Q881" s="28" t="s">
        <v>1731</v>
      </c>
      <c r="R881" s="78">
        <v>45790</v>
      </c>
      <c r="S881" s="28" t="s">
        <v>68</v>
      </c>
      <c r="T881" s="26" t="s">
        <v>3922</v>
      </c>
      <c r="U881" s="26" t="s">
        <v>3951</v>
      </c>
    </row>
    <row r="882" spans="1:21" hidden="1" x14ac:dyDescent="0.25">
      <c r="A882" s="26"/>
      <c r="B882" s="26" t="s">
        <v>109</v>
      </c>
      <c r="C882" s="26" t="s">
        <v>3922</v>
      </c>
      <c r="D882" s="26" t="s">
        <v>1619</v>
      </c>
      <c r="E882" s="26" t="s">
        <v>2193</v>
      </c>
      <c r="F882" s="26" t="s">
        <v>3939</v>
      </c>
      <c r="G882" s="26" t="s">
        <v>2194</v>
      </c>
      <c r="H882" s="26"/>
      <c r="I882" s="26"/>
      <c r="J882" s="26"/>
      <c r="K882" s="26"/>
      <c r="L882" s="26"/>
      <c r="M882" s="28" t="s">
        <v>29</v>
      </c>
      <c r="N882" s="28"/>
      <c r="O882" s="28"/>
      <c r="P882" s="28"/>
      <c r="Q882" s="28" t="s">
        <v>2195</v>
      </c>
      <c r="R882" s="78">
        <v>45790</v>
      </c>
      <c r="S882" s="28" t="s">
        <v>68</v>
      </c>
      <c r="T882" s="26" t="s">
        <v>3922</v>
      </c>
      <c r="U882" s="26" t="s">
        <v>3922</v>
      </c>
    </row>
    <row r="883" spans="1:21" hidden="1" x14ac:dyDescent="0.25">
      <c r="A883" s="26"/>
      <c r="B883" s="26" t="s">
        <v>109</v>
      </c>
      <c r="C883" s="26" t="s">
        <v>3922</v>
      </c>
      <c r="D883" s="26" t="s">
        <v>1619</v>
      </c>
      <c r="E883" s="26" t="s">
        <v>2185</v>
      </c>
      <c r="F883" s="26" t="s">
        <v>1648</v>
      </c>
      <c r="G883" s="26" t="s">
        <v>2186</v>
      </c>
      <c r="H883" s="26"/>
      <c r="I883" s="26"/>
      <c r="J883" s="26"/>
      <c r="K883" s="26"/>
      <c r="L883" s="26"/>
      <c r="M883" s="28" t="s">
        <v>29</v>
      </c>
      <c r="N883" s="28"/>
      <c r="O883" s="28"/>
      <c r="P883" s="28"/>
      <c r="Q883" s="28"/>
      <c r="R883" s="78"/>
      <c r="S883" s="28"/>
      <c r="T883" s="26" t="s">
        <v>3922</v>
      </c>
      <c r="U883" s="26" t="s">
        <v>3922</v>
      </c>
    </row>
    <row r="884" spans="1:21" hidden="1" x14ac:dyDescent="0.25">
      <c r="A884" s="26"/>
      <c r="B884" s="26">
        <v>1</v>
      </c>
      <c r="C884" s="26" t="s">
        <v>3922</v>
      </c>
      <c r="D884" s="26" t="s">
        <v>1619</v>
      </c>
      <c r="E884" s="26" t="s">
        <v>2219</v>
      </c>
      <c r="F884" s="26" t="s">
        <v>1661</v>
      </c>
      <c r="G884" s="26" t="s">
        <v>2220</v>
      </c>
      <c r="H884" s="26"/>
      <c r="I884" s="26"/>
      <c r="J884" s="26"/>
      <c r="K884" s="26"/>
      <c r="L884" s="26"/>
      <c r="M884" s="28" t="s">
        <v>29</v>
      </c>
      <c r="N884" s="28"/>
      <c r="O884" s="28"/>
      <c r="P884" s="28"/>
      <c r="Q884" s="28"/>
      <c r="R884" s="78"/>
      <c r="S884" s="28"/>
      <c r="T884" s="26" t="s">
        <v>3922</v>
      </c>
      <c r="U884" s="26" t="s">
        <v>3922</v>
      </c>
    </row>
    <row r="885" spans="1:21" ht="45" hidden="1" x14ac:dyDescent="0.25">
      <c r="A885" s="26"/>
      <c r="B885" s="26" t="s">
        <v>109</v>
      </c>
      <c r="C885" s="26" t="s">
        <v>3922</v>
      </c>
      <c r="D885" s="26" t="s">
        <v>1619</v>
      </c>
      <c r="E885" s="26" t="s">
        <v>2242</v>
      </c>
      <c r="F885" s="26" t="s">
        <v>1661</v>
      </c>
      <c r="G885" s="26" t="s">
        <v>2243</v>
      </c>
      <c r="H885" s="26"/>
      <c r="I885" s="26"/>
      <c r="J885" s="26"/>
      <c r="K885" s="26"/>
      <c r="L885" s="26"/>
      <c r="M885" s="28" t="s">
        <v>29</v>
      </c>
      <c r="N885" s="28"/>
      <c r="O885" s="28"/>
      <c r="P885" s="28"/>
      <c r="Q885" s="28" t="s">
        <v>2244</v>
      </c>
      <c r="R885" s="78">
        <v>45785</v>
      </c>
      <c r="S885" s="28" t="s">
        <v>44</v>
      </c>
      <c r="T885" s="26" t="s">
        <v>3922</v>
      </c>
      <c r="U885" s="26" t="s">
        <v>3922</v>
      </c>
    </row>
    <row r="886" spans="1:21" ht="45" hidden="1" x14ac:dyDescent="0.25">
      <c r="A886" s="26"/>
      <c r="B886" s="26" t="s">
        <v>109</v>
      </c>
      <c r="C886" s="26" t="s">
        <v>3922</v>
      </c>
      <c r="D886" s="26" t="s">
        <v>1619</v>
      </c>
      <c r="E886" s="26" t="s">
        <v>2190</v>
      </c>
      <c r="F886" s="26" t="s">
        <v>3941</v>
      </c>
      <c r="G886" s="26" t="s">
        <v>2191</v>
      </c>
      <c r="H886" s="26"/>
      <c r="I886" s="26"/>
      <c r="J886" s="26"/>
      <c r="K886" s="26"/>
      <c r="L886" s="26"/>
      <c r="M886" s="26" t="s">
        <v>29</v>
      </c>
      <c r="N886" s="26"/>
      <c r="O886" s="26"/>
      <c r="P886" s="26"/>
      <c r="Q886" s="26" t="s">
        <v>2192</v>
      </c>
      <c r="R886" s="26">
        <v>45791</v>
      </c>
      <c r="S886" s="26" t="s">
        <v>44</v>
      </c>
      <c r="T886" s="26" t="s">
        <v>3922</v>
      </c>
      <c r="U886" s="26" t="s">
        <v>3981</v>
      </c>
    </row>
    <row r="887" spans="1:21" ht="30" hidden="1" x14ac:dyDescent="0.25">
      <c r="A887" s="26"/>
      <c r="B887" s="26">
        <v>1</v>
      </c>
      <c r="C887" s="26" t="s">
        <v>3922</v>
      </c>
      <c r="D887" s="26" t="s">
        <v>1619</v>
      </c>
      <c r="E887" s="26" t="s">
        <v>2234</v>
      </c>
      <c r="F887" s="26" t="s">
        <v>1683</v>
      </c>
      <c r="G887" s="26" t="s">
        <v>2235</v>
      </c>
      <c r="H887" s="26"/>
      <c r="I887" s="26"/>
      <c r="J887" s="26"/>
      <c r="K887" s="26"/>
      <c r="L887" s="26"/>
      <c r="M887" s="26" t="s">
        <v>29</v>
      </c>
      <c r="N887" s="26"/>
      <c r="O887" s="26"/>
      <c r="P887" s="26"/>
      <c r="Q887" s="26" t="s">
        <v>2236</v>
      </c>
      <c r="R887" s="26">
        <v>45805</v>
      </c>
      <c r="S887" s="26" t="s">
        <v>2237</v>
      </c>
      <c r="T887" s="26" t="s">
        <v>3922</v>
      </c>
      <c r="U887" s="26" t="s">
        <v>3922</v>
      </c>
    </row>
    <row r="888" spans="1:21" hidden="1" x14ac:dyDescent="0.25">
      <c r="A888" s="26"/>
      <c r="B888" s="26" t="s">
        <v>109</v>
      </c>
      <c r="C888" s="26" t="s">
        <v>3922</v>
      </c>
      <c r="D888" s="26" t="s">
        <v>1619</v>
      </c>
      <c r="E888" s="26" t="s">
        <v>1732</v>
      </c>
      <c r="F888" s="26" t="s">
        <v>3952</v>
      </c>
      <c r="G888" s="26" t="s">
        <v>1733</v>
      </c>
      <c r="H888" s="26"/>
      <c r="I888" s="26"/>
      <c r="J888" s="26"/>
      <c r="K888" s="26"/>
      <c r="L888" s="26"/>
      <c r="M888" s="26" t="s">
        <v>29</v>
      </c>
      <c r="N888" s="26"/>
      <c r="O888" s="26"/>
      <c r="P888" s="26"/>
      <c r="Q888" s="26" t="s">
        <v>1734</v>
      </c>
      <c r="R888" s="26">
        <v>45874</v>
      </c>
      <c r="S888" s="26" t="s">
        <v>68</v>
      </c>
      <c r="T888" s="26" t="s">
        <v>3922</v>
      </c>
      <c r="U888" s="26" t="s">
        <v>3922</v>
      </c>
    </row>
    <row r="889" spans="1:21" hidden="1" x14ac:dyDescent="0.25">
      <c r="A889" s="26"/>
      <c r="B889" s="26">
        <v>4</v>
      </c>
      <c r="C889" s="26" t="s">
        <v>3922</v>
      </c>
      <c r="D889" s="26" t="s">
        <v>1619</v>
      </c>
      <c r="E889" s="26" t="s">
        <v>2258</v>
      </c>
      <c r="F889" s="26" t="s">
        <v>3933</v>
      </c>
      <c r="G889" s="26" t="s">
        <v>2259</v>
      </c>
      <c r="H889" s="26"/>
      <c r="I889" s="26"/>
      <c r="J889" s="26"/>
      <c r="K889" s="26"/>
      <c r="L889" s="26"/>
      <c r="M889" s="28" t="s">
        <v>29</v>
      </c>
      <c r="N889" s="28"/>
      <c r="O889" s="28"/>
      <c r="P889" s="28"/>
      <c r="Q889" s="28"/>
      <c r="R889" s="78"/>
      <c r="S889" s="28"/>
      <c r="T889" s="26" t="s">
        <v>3922</v>
      </c>
      <c r="U889" s="26" t="s">
        <v>3991</v>
      </c>
    </row>
    <row r="890" spans="1:21" hidden="1" x14ac:dyDescent="0.25">
      <c r="A890" s="26"/>
      <c r="B890" s="26">
        <v>1</v>
      </c>
      <c r="C890" s="26" t="s">
        <v>3922</v>
      </c>
      <c r="D890" s="26" t="s">
        <v>1619</v>
      </c>
      <c r="E890" s="26" t="s">
        <v>2247</v>
      </c>
      <c r="F890" s="26" t="s">
        <v>3933</v>
      </c>
      <c r="G890" s="26" t="s">
        <v>2248</v>
      </c>
      <c r="H890" s="26"/>
      <c r="I890" s="26"/>
      <c r="J890" s="26"/>
      <c r="K890" s="26"/>
      <c r="L890" s="26"/>
      <c r="M890" s="28" t="s">
        <v>29</v>
      </c>
      <c r="N890" s="28"/>
      <c r="O890" s="28"/>
      <c r="P890" s="28"/>
      <c r="Q890" s="28"/>
      <c r="R890" s="78"/>
      <c r="S890" s="28"/>
      <c r="T890" s="26" t="s">
        <v>3922</v>
      </c>
      <c r="U890" s="26" t="s">
        <v>3987</v>
      </c>
    </row>
    <row r="891" spans="1:21" ht="45" hidden="1" x14ac:dyDescent="0.25">
      <c r="A891" s="26"/>
      <c r="B891" s="26">
        <v>4</v>
      </c>
      <c r="C891" s="26" t="s">
        <v>3922</v>
      </c>
      <c r="D891" s="26" t="s">
        <v>1619</v>
      </c>
      <c r="E891" s="26" t="s">
        <v>2321</v>
      </c>
      <c r="F891" s="26" t="s">
        <v>1683</v>
      </c>
      <c r="G891" s="26" t="s">
        <v>2322</v>
      </c>
      <c r="H891" s="26"/>
      <c r="I891" s="26"/>
      <c r="J891" s="26"/>
      <c r="K891" s="26"/>
      <c r="L891" s="26"/>
      <c r="M891" s="28" t="s">
        <v>29</v>
      </c>
      <c r="N891" s="28"/>
      <c r="O891" s="28"/>
      <c r="P891" s="28"/>
      <c r="Q891" s="28" t="s">
        <v>2323</v>
      </c>
      <c r="R891" s="78">
        <v>45641</v>
      </c>
      <c r="S891" s="28" t="s">
        <v>713</v>
      </c>
      <c r="T891" s="26" t="s">
        <v>3922</v>
      </c>
      <c r="U891" s="26" t="s">
        <v>4003</v>
      </c>
    </row>
    <row r="892" spans="1:21" ht="45" hidden="1" x14ac:dyDescent="0.25">
      <c r="A892" s="26"/>
      <c r="B892" s="26" t="s">
        <v>109</v>
      </c>
      <c r="C892" s="26" t="s">
        <v>3922</v>
      </c>
      <c r="D892" s="26" t="s">
        <v>1619</v>
      </c>
      <c r="E892" s="26" t="s">
        <v>1726</v>
      </c>
      <c r="F892" s="26" t="s">
        <v>1661</v>
      </c>
      <c r="G892" s="26" t="s">
        <v>1727</v>
      </c>
      <c r="H892" s="26"/>
      <c r="I892" s="26"/>
      <c r="J892" s="26"/>
      <c r="K892" s="26"/>
      <c r="L892" s="26"/>
      <c r="M892" s="28" t="s">
        <v>29</v>
      </c>
      <c r="N892" s="28"/>
      <c r="O892" s="28"/>
      <c r="P892" s="28"/>
      <c r="Q892" s="28" t="s">
        <v>1728</v>
      </c>
      <c r="R892" s="78"/>
      <c r="S892" s="28"/>
      <c r="T892" s="26" t="s">
        <v>3922</v>
      </c>
      <c r="U892" s="26" t="s">
        <v>3922</v>
      </c>
    </row>
    <row r="893" spans="1:21" ht="30" hidden="1" x14ac:dyDescent="0.25">
      <c r="A893" s="26"/>
      <c r="B893" s="26" t="s">
        <v>109</v>
      </c>
      <c r="C893" s="26" t="s">
        <v>3922</v>
      </c>
      <c r="D893" s="26" t="s">
        <v>1619</v>
      </c>
      <c r="E893" s="26" t="s">
        <v>2202</v>
      </c>
      <c r="F893" s="26" t="s">
        <v>1661</v>
      </c>
      <c r="G893" s="26" t="s">
        <v>2203</v>
      </c>
      <c r="H893" s="26"/>
      <c r="I893" s="26"/>
      <c r="J893" s="26"/>
      <c r="K893" s="26"/>
      <c r="L893" s="26"/>
      <c r="M893" s="28" t="s">
        <v>29</v>
      </c>
      <c r="N893" s="28"/>
      <c r="O893" s="28"/>
      <c r="P893" s="28"/>
      <c r="Q893" s="28"/>
      <c r="R893" s="78">
        <v>45785</v>
      </c>
      <c r="S893" s="28" t="s">
        <v>44</v>
      </c>
      <c r="T893" s="26" t="s">
        <v>3922</v>
      </c>
      <c r="U893" s="26" t="s">
        <v>3922</v>
      </c>
    </row>
    <row r="894" spans="1:21" ht="30" hidden="1" x14ac:dyDescent="0.25">
      <c r="A894" s="26"/>
      <c r="B894" s="26" t="s">
        <v>109</v>
      </c>
      <c r="C894" s="26" t="s">
        <v>3922</v>
      </c>
      <c r="D894" s="26" t="s">
        <v>1619</v>
      </c>
      <c r="E894" s="26" t="s">
        <v>2204</v>
      </c>
      <c r="F894" s="26" t="s">
        <v>1661</v>
      </c>
      <c r="G894" s="26" t="s">
        <v>2205</v>
      </c>
      <c r="H894" s="26"/>
      <c r="I894" s="26"/>
      <c r="J894" s="26"/>
      <c r="K894" s="26"/>
      <c r="L894" s="26"/>
      <c r="M894" s="28" t="s">
        <v>29</v>
      </c>
      <c r="N894" s="28"/>
      <c r="O894" s="28"/>
      <c r="P894" s="28"/>
      <c r="Q894" s="28"/>
      <c r="R894" s="78">
        <v>45785</v>
      </c>
      <c r="S894" s="28" t="s">
        <v>44</v>
      </c>
      <c r="T894" s="26" t="s">
        <v>3922</v>
      </c>
      <c r="U894" s="26" t="s">
        <v>3922</v>
      </c>
    </row>
    <row r="895" spans="1:21" ht="30" hidden="1" x14ac:dyDescent="0.25">
      <c r="A895" s="26"/>
      <c r="B895" s="26" t="s">
        <v>109</v>
      </c>
      <c r="C895" s="26" t="s">
        <v>3922</v>
      </c>
      <c r="D895" s="26" t="s">
        <v>1619</v>
      </c>
      <c r="E895" s="26" t="s">
        <v>1735</v>
      </c>
      <c r="F895" s="26" t="s">
        <v>3935</v>
      </c>
      <c r="G895" s="26" t="s">
        <v>1736</v>
      </c>
      <c r="H895" s="26"/>
      <c r="I895" s="26"/>
      <c r="J895" s="26"/>
      <c r="K895" s="26"/>
      <c r="L895" s="26"/>
      <c r="M895" s="28" t="s">
        <v>29</v>
      </c>
      <c r="N895" s="28"/>
      <c r="O895" s="28"/>
      <c r="P895" s="28"/>
      <c r="Q895" s="28" t="s">
        <v>1737</v>
      </c>
      <c r="R895" s="78">
        <v>45813</v>
      </c>
      <c r="S895" s="28" t="s">
        <v>1738</v>
      </c>
      <c r="T895" s="26" t="s">
        <v>3922</v>
      </c>
      <c r="U895" s="26" t="s">
        <v>3946</v>
      </c>
    </row>
    <row r="896" spans="1:21" hidden="1" x14ac:dyDescent="0.25">
      <c r="A896" s="26"/>
      <c r="B896" s="26" t="s">
        <v>109</v>
      </c>
      <c r="C896" s="26" t="s">
        <v>3922</v>
      </c>
      <c r="D896" s="26" t="s">
        <v>1619</v>
      </c>
      <c r="E896" s="26" t="s">
        <v>1749</v>
      </c>
      <c r="F896" s="26" t="s">
        <v>3952</v>
      </c>
      <c r="G896" s="26" t="s">
        <v>1750</v>
      </c>
      <c r="H896" s="26"/>
      <c r="I896" s="26"/>
      <c r="J896" s="26"/>
      <c r="K896" s="26"/>
      <c r="L896" s="26"/>
      <c r="M896" s="28" t="s">
        <v>29</v>
      </c>
      <c r="N896" s="28"/>
      <c r="O896" s="28"/>
      <c r="P896" s="28"/>
      <c r="Q896" s="28" t="s">
        <v>1751</v>
      </c>
      <c r="R896" s="78">
        <v>45779</v>
      </c>
      <c r="S896" s="28" t="s">
        <v>35</v>
      </c>
      <c r="T896" s="26" t="s">
        <v>3922</v>
      </c>
      <c r="U896" s="26" t="s">
        <v>3922</v>
      </c>
    </row>
    <row r="897" spans="1:21" hidden="1" x14ac:dyDescent="0.25">
      <c r="A897" s="26"/>
      <c r="B897" s="26" t="s">
        <v>109</v>
      </c>
      <c r="C897" s="26" t="s">
        <v>3922</v>
      </c>
      <c r="D897" s="26" t="s">
        <v>1619</v>
      </c>
      <c r="E897" s="26" t="s">
        <v>1746</v>
      </c>
      <c r="F897" s="26" t="s">
        <v>1747</v>
      </c>
      <c r="G897" s="26" t="s">
        <v>1748</v>
      </c>
      <c r="H897" s="26"/>
      <c r="I897" s="26"/>
      <c r="J897" s="26"/>
      <c r="K897" s="26"/>
      <c r="L897" s="26"/>
      <c r="M897" s="28" t="s">
        <v>29</v>
      </c>
      <c r="N897" s="28"/>
      <c r="O897" s="28"/>
      <c r="P897" s="28"/>
      <c r="Q897" s="28"/>
      <c r="R897" s="78">
        <v>45779</v>
      </c>
      <c r="S897" s="28"/>
      <c r="T897" s="26" t="s">
        <v>3922</v>
      </c>
      <c r="U897" s="26" t="s">
        <v>3953</v>
      </c>
    </row>
    <row r="898" spans="1:21" ht="30" hidden="1" x14ac:dyDescent="0.25">
      <c r="A898" s="26"/>
      <c r="B898" s="26" t="s">
        <v>109</v>
      </c>
      <c r="C898" s="26" t="s">
        <v>3922</v>
      </c>
      <c r="D898" s="26" t="s">
        <v>1619</v>
      </c>
      <c r="E898" s="26" t="s">
        <v>1739</v>
      </c>
      <c r="F898" s="26" t="s">
        <v>1631</v>
      </c>
      <c r="G898" s="26" t="s">
        <v>1740</v>
      </c>
      <c r="H898" s="26"/>
      <c r="I898" s="26"/>
      <c r="J898" s="26"/>
      <c r="K898" s="26"/>
      <c r="L898" s="26"/>
      <c r="M898" s="28" t="s">
        <v>29</v>
      </c>
      <c r="N898" s="28"/>
      <c r="O898" s="28"/>
      <c r="P898" s="28"/>
      <c r="Q898" s="28" t="s">
        <v>1741</v>
      </c>
      <c r="R898" s="78">
        <v>45779</v>
      </c>
      <c r="S898" s="28" t="s">
        <v>1742</v>
      </c>
      <c r="T898" s="26" t="s">
        <v>3922</v>
      </c>
      <c r="U898" s="26" t="s">
        <v>3922</v>
      </c>
    </row>
    <row r="899" spans="1:21" ht="30" hidden="1" x14ac:dyDescent="0.25">
      <c r="A899" s="26"/>
      <c r="B899" s="26" t="s">
        <v>109</v>
      </c>
      <c r="C899" s="26" t="s">
        <v>3922</v>
      </c>
      <c r="D899" s="26" t="s">
        <v>1619</v>
      </c>
      <c r="E899" s="26" t="s">
        <v>1752</v>
      </c>
      <c r="F899" s="26" t="s">
        <v>1631</v>
      </c>
      <c r="G899" s="26" t="s">
        <v>1753</v>
      </c>
      <c r="H899" s="26"/>
      <c r="I899" s="26"/>
      <c r="J899" s="26"/>
      <c r="K899" s="26"/>
      <c r="L899" s="26"/>
      <c r="M899" s="28" t="s">
        <v>29</v>
      </c>
      <c r="N899" s="28"/>
      <c r="O899" s="28"/>
      <c r="P899" s="28"/>
      <c r="Q899" s="28" t="s">
        <v>1754</v>
      </c>
      <c r="R899" s="78">
        <v>45775</v>
      </c>
      <c r="S899" s="28" t="s">
        <v>64</v>
      </c>
      <c r="T899" s="26" t="s">
        <v>3922</v>
      </c>
      <c r="U899" s="26" t="s">
        <v>3946</v>
      </c>
    </row>
    <row r="900" spans="1:21" ht="30" hidden="1" x14ac:dyDescent="0.25">
      <c r="A900" s="26"/>
      <c r="B900" s="26" t="s">
        <v>109</v>
      </c>
      <c r="C900" s="26" t="s">
        <v>3922</v>
      </c>
      <c r="D900" s="26" t="s">
        <v>1619</v>
      </c>
      <c r="E900" s="26" t="s">
        <v>1755</v>
      </c>
      <c r="F900" s="26" t="s">
        <v>3939</v>
      </c>
      <c r="G900" s="26" t="s">
        <v>1756</v>
      </c>
      <c r="H900" s="26"/>
      <c r="I900" s="26"/>
      <c r="J900" s="26"/>
      <c r="K900" s="26"/>
      <c r="L900" s="26"/>
      <c r="M900" s="28" t="s">
        <v>29</v>
      </c>
      <c r="N900" s="28"/>
      <c r="O900" s="28"/>
      <c r="P900" s="28"/>
      <c r="Q900" s="28" t="s">
        <v>1757</v>
      </c>
      <c r="R900" s="78">
        <v>45775</v>
      </c>
      <c r="S900" s="28" t="s">
        <v>1758</v>
      </c>
      <c r="T900" s="26" t="s">
        <v>3922</v>
      </c>
      <c r="U900" s="26" t="s">
        <v>3946</v>
      </c>
    </row>
    <row r="901" spans="1:21" hidden="1" x14ac:dyDescent="0.25">
      <c r="A901" s="26"/>
      <c r="B901" s="26" t="s">
        <v>109</v>
      </c>
      <c r="C901" s="26" t="s">
        <v>3922</v>
      </c>
      <c r="D901" s="26" t="s">
        <v>1619</v>
      </c>
      <c r="E901" s="26" t="s">
        <v>1762</v>
      </c>
      <c r="F901" s="26" t="s">
        <v>3941</v>
      </c>
      <c r="G901" s="26" t="s">
        <v>1763</v>
      </c>
      <c r="H901" s="26"/>
      <c r="I901" s="26"/>
      <c r="J901" s="26"/>
      <c r="K901" s="26"/>
      <c r="L901" s="26"/>
      <c r="M901" s="28" t="s">
        <v>29</v>
      </c>
      <c r="N901" s="28"/>
      <c r="O901" s="28"/>
      <c r="P901" s="28"/>
      <c r="Q901" s="28" t="s">
        <v>1764</v>
      </c>
      <c r="R901" s="78">
        <v>45771</v>
      </c>
      <c r="S901" s="28" t="s">
        <v>35</v>
      </c>
      <c r="T901" s="26" t="s">
        <v>3922</v>
      </c>
      <c r="U901" s="26" t="s">
        <v>3922</v>
      </c>
    </row>
    <row r="902" spans="1:21" hidden="1" x14ac:dyDescent="0.25">
      <c r="A902" s="26"/>
      <c r="B902" s="26">
        <v>4</v>
      </c>
      <c r="C902" s="26" t="s">
        <v>3922</v>
      </c>
      <c r="D902" s="26" t="s">
        <v>1619</v>
      </c>
      <c r="E902" s="26" t="s">
        <v>2316</v>
      </c>
      <c r="F902" s="26" t="s">
        <v>1648</v>
      </c>
      <c r="G902" s="26" t="s">
        <v>2317</v>
      </c>
      <c r="H902" s="26"/>
      <c r="I902" s="26"/>
      <c r="J902" s="26"/>
      <c r="K902" s="26"/>
      <c r="L902" s="26"/>
      <c r="M902" s="28" t="s">
        <v>29</v>
      </c>
      <c r="N902" s="28" t="s">
        <v>109</v>
      </c>
      <c r="O902" s="28"/>
      <c r="P902" s="28"/>
      <c r="Q902" s="28" t="s">
        <v>2318</v>
      </c>
      <c r="R902" s="78"/>
      <c r="S902" s="28"/>
      <c r="T902" s="26" t="s">
        <v>3922</v>
      </c>
      <c r="U902" s="26" t="s">
        <v>4010</v>
      </c>
    </row>
    <row r="903" spans="1:21" hidden="1" x14ac:dyDescent="0.25">
      <c r="A903" s="26"/>
      <c r="B903" s="26">
        <v>4</v>
      </c>
      <c r="C903" s="26" t="s">
        <v>3922</v>
      </c>
      <c r="D903" s="26" t="s">
        <v>1619</v>
      </c>
      <c r="E903" s="26" t="s">
        <v>2262</v>
      </c>
      <c r="F903" s="26" t="s">
        <v>3952</v>
      </c>
      <c r="G903" s="26" t="s">
        <v>2263</v>
      </c>
      <c r="H903" s="26"/>
      <c r="I903" s="26"/>
      <c r="J903" s="26"/>
      <c r="K903" s="26"/>
      <c r="L903" s="26"/>
      <c r="M903" s="28" t="s">
        <v>29</v>
      </c>
      <c r="N903" s="28"/>
      <c r="O903" s="28"/>
      <c r="P903" s="28"/>
      <c r="Q903" s="28"/>
      <c r="R903" s="78"/>
      <c r="S903" s="28"/>
      <c r="T903" s="26" t="s">
        <v>3922</v>
      </c>
      <c r="U903" s="26" t="s">
        <v>3993</v>
      </c>
    </row>
    <row r="904" spans="1:21" ht="30" hidden="1" x14ac:dyDescent="0.25">
      <c r="A904" s="26"/>
      <c r="B904" s="26" t="s">
        <v>109</v>
      </c>
      <c r="C904" s="26" t="s">
        <v>3922</v>
      </c>
      <c r="D904" s="26" t="s">
        <v>1619</v>
      </c>
      <c r="E904" s="26" t="s">
        <v>1769</v>
      </c>
      <c r="F904" s="26" t="s">
        <v>1631</v>
      </c>
      <c r="G904" s="26" t="s">
        <v>1770</v>
      </c>
      <c r="H904" s="26"/>
      <c r="I904" s="26"/>
      <c r="J904" s="26"/>
      <c r="K904" s="26"/>
      <c r="L904" s="26"/>
      <c r="M904" s="26" t="s">
        <v>29</v>
      </c>
      <c r="N904" s="26"/>
      <c r="O904" s="26"/>
      <c r="P904" s="26"/>
      <c r="Q904" s="26" t="s">
        <v>1771</v>
      </c>
      <c r="R904" s="26">
        <v>45770</v>
      </c>
      <c r="S904" s="26" t="s">
        <v>68</v>
      </c>
      <c r="T904" s="26" t="s">
        <v>3922</v>
      </c>
      <c r="U904" s="26" t="s">
        <v>3922</v>
      </c>
    </row>
    <row r="905" spans="1:21" hidden="1" x14ac:dyDescent="0.25">
      <c r="A905" s="26"/>
      <c r="B905" s="26" t="s">
        <v>109</v>
      </c>
      <c r="C905" s="26" t="s">
        <v>3922</v>
      </c>
      <c r="D905" s="26" t="s">
        <v>1619</v>
      </c>
      <c r="E905" s="26" t="s">
        <v>1671</v>
      </c>
      <c r="F905" s="26" t="s">
        <v>1672</v>
      </c>
      <c r="G905" s="26" t="s">
        <v>1673</v>
      </c>
      <c r="H905" s="26"/>
      <c r="I905" s="26"/>
      <c r="J905" s="26"/>
      <c r="K905" s="26"/>
      <c r="L905" s="26"/>
      <c r="M905" s="28" t="s">
        <v>29</v>
      </c>
      <c r="N905" s="28"/>
      <c r="O905" s="28"/>
      <c r="P905" s="28"/>
      <c r="Q905" s="28" t="s">
        <v>559</v>
      </c>
      <c r="R905" s="78">
        <v>45765</v>
      </c>
      <c r="S905" s="28" t="s">
        <v>44</v>
      </c>
      <c r="T905" s="26" t="s">
        <v>3922</v>
      </c>
      <c r="U905" s="26" t="s">
        <v>3947</v>
      </c>
    </row>
    <row r="906" spans="1:21" hidden="1" x14ac:dyDescent="0.25">
      <c r="A906" s="26"/>
      <c r="B906" s="26">
        <v>4</v>
      </c>
      <c r="C906" s="26" t="s">
        <v>3922</v>
      </c>
      <c r="D906" s="26" t="s">
        <v>1619</v>
      </c>
      <c r="E906" s="26" t="s">
        <v>2264</v>
      </c>
      <c r="F906" s="26" t="s">
        <v>1648</v>
      </c>
      <c r="G906" s="26" t="s">
        <v>2265</v>
      </c>
      <c r="H906" s="26"/>
      <c r="I906" s="26"/>
      <c r="J906" s="26"/>
      <c r="K906" s="26"/>
      <c r="L906" s="26"/>
      <c r="M906" s="28" t="s">
        <v>29</v>
      </c>
      <c r="N906" s="28"/>
      <c r="O906" s="28"/>
      <c r="P906" s="28"/>
      <c r="Q906" s="28"/>
      <c r="R906" s="78"/>
      <c r="S906" s="28"/>
      <c r="T906" s="26" t="s">
        <v>3922</v>
      </c>
      <c r="U906" s="26" t="s">
        <v>3994</v>
      </c>
    </row>
    <row r="907" spans="1:21" ht="60" hidden="1" x14ac:dyDescent="0.25">
      <c r="A907" s="26"/>
      <c r="B907" s="26" t="s">
        <v>109</v>
      </c>
      <c r="C907" s="26" t="s">
        <v>3922</v>
      </c>
      <c r="D907" s="26" t="s">
        <v>1619</v>
      </c>
      <c r="E907" s="26" t="s">
        <v>2182</v>
      </c>
      <c r="F907" s="26" t="s">
        <v>1683</v>
      </c>
      <c r="G907" s="26" t="s">
        <v>2183</v>
      </c>
      <c r="H907" s="26"/>
      <c r="I907" s="26"/>
      <c r="J907" s="26"/>
      <c r="K907" s="26"/>
      <c r="L907" s="26"/>
      <c r="M907" s="28" t="s">
        <v>29</v>
      </c>
      <c r="N907" s="28"/>
      <c r="O907" s="28"/>
      <c r="P907" s="28"/>
      <c r="Q907" s="28" t="s">
        <v>2184</v>
      </c>
      <c r="R907" s="78">
        <v>45784</v>
      </c>
      <c r="S907" s="28" t="s">
        <v>76</v>
      </c>
      <c r="T907" s="26" t="s">
        <v>3922</v>
      </c>
      <c r="U907" s="26" t="s">
        <v>3979</v>
      </c>
    </row>
    <row r="908" spans="1:21" hidden="1" x14ac:dyDescent="0.25">
      <c r="A908" s="26"/>
      <c r="B908" s="26" t="s">
        <v>109</v>
      </c>
      <c r="C908" s="26" t="s">
        <v>3922</v>
      </c>
      <c r="D908" s="26" t="s">
        <v>1619</v>
      </c>
      <c r="E908" s="26" t="s">
        <v>1669</v>
      </c>
      <c r="F908" s="26" t="s">
        <v>3934</v>
      </c>
      <c r="G908" s="26" t="s">
        <v>1670</v>
      </c>
      <c r="H908" s="26"/>
      <c r="I908" s="26"/>
      <c r="J908" s="26"/>
      <c r="K908" s="26"/>
      <c r="L908" s="26"/>
      <c r="M908" s="28" t="s">
        <v>29</v>
      </c>
      <c r="N908" s="28"/>
      <c r="O908" s="28"/>
      <c r="P908" s="28"/>
      <c r="Q908" s="28" t="s">
        <v>559</v>
      </c>
      <c r="R908" s="78">
        <v>45763</v>
      </c>
      <c r="S908" s="28" t="s">
        <v>68</v>
      </c>
      <c r="T908" s="26" t="s">
        <v>3922</v>
      </c>
      <c r="U908" s="26" t="s">
        <v>3922</v>
      </c>
    </row>
    <row r="909" spans="1:21" ht="30" hidden="1" x14ac:dyDescent="0.25">
      <c r="A909" s="26"/>
      <c r="B909" s="26" t="s">
        <v>109</v>
      </c>
      <c r="C909" s="26" t="s">
        <v>3922</v>
      </c>
      <c r="D909" s="26" t="s">
        <v>1619</v>
      </c>
      <c r="E909" s="26" t="s">
        <v>1667</v>
      </c>
      <c r="F909" s="26" t="s">
        <v>3934</v>
      </c>
      <c r="G909" s="26" t="s">
        <v>1668</v>
      </c>
      <c r="H909" s="26"/>
      <c r="I909" s="26"/>
      <c r="J909" s="26"/>
      <c r="K909" s="26"/>
      <c r="L909" s="26"/>
      <c r="M909" s="28" t="s">
        <v>29</v>
      </c>
      <c r="N909" s="28"/>
      <c r="O909" s="28"/>
      <c r="P909" s="28"/>
      <c r="Q909" s="28" t="s">
        <v>559</v>
      </c>
      <c r="R909" s="78">
        <v>45763</v>
      </c>
      <c r="S909" s="28" t="s">
        <v>68</v>
      </c>
      <c r="T909" s="26" t="s">
        <v>3922</v>
      </c>
      <c r="U909" s="26" t="s">
        <v>3922</v>
      </c>
    </row>
    <row r="910" spans="1:21" ht="30" hidden="1" x14ac:dyDescent="0.25">
      <c r="A910" s="26"/>
      <c r="B910" s="26">
        <v>4</v>
      </c>
      <c r="C910" s="26" t="s">
        <v>3922</v>
      </c>
      <c r="D910" s="26" t="s">
        <v>1619</v>
      </c>
      <c r="E910" s="26" t="s">
        <v>2314</v>
      </c>
      <c r="F910" s="26" t="s">
        <v>1648</v>
      </c>
      <c r="G910" s="26" t="s">
        <v>2315</v>
      </c>
      <c r="H910" s="26"/>
      <c r="I910" s="26"/>
      <c r="J910" s="26"/>
      <c r="K910" s="26"/>
      <c r="L910" s="26"/>
      <c r="M910" s="26" t="s">
        <v>29</v>
      </c>
      <c r="N910" s="26"/>
      <c r="O910" s="26"/>
      <c r="P910" s="26"/>
      <c r="Q910" s="26"/>
      <c r="R910" s="26"/>
      <c r="S910" s="26"/>
      <c r="T910" s="26" t="s">
        <v>3922</v>
      </c>
      <c r="U910" s="26" t="s">
        <v>3922</v>
      </c>
    </row>
    <row r="911" spans="1:21" hidden="1" x14ac:dyDescent="0.25">
      <c r="A911" s="26"/>
      <c r="B911" s="26">
        <v>4</v>
      </c>
      <c r="C911" s="26" t="s">
        <v>3922</v>
      </c>
      <c r="D911" s="26" t="s">
        <v>1619</v>
      </c>
      <c r="E911" s="26" t="s">
        <v>2312</v>
      </c>
      <c r="F911" s="26" t="s">
        <v>3941</v>
      </c>
      <c r="G911" s="26" t="s">
        <v>2313</v>
      </c>
      <c r="H911" s="26"/>
      <c r="I911" s="26"/>
      <c r="J911" s="26"/>
      <c r="K911" s="26"/>
      <c r="L911" s="26"/>
      <c r="M911" s="28" t="s">
        <v>29</v>
      </c>
      <c r="N911" s="28"/>
      <c r="O911" s="28"/>
      <c r="P911" s="28"/>
      <c r="Q911" s="28"/>
      <c r="R911" s="78"/>
      <c r="S911" s="28"/>
      <c r="T911" s="26" t="s">
        <v>3922</v>
      </c>
      <c r="U911" s="26" t="s">
        <v>4009</v>
      </c>
    </row>
    <row r="912" spans="1:21" ht="30" hidden="1" x14ac:dyDescent="0.25">
      <c r="A912" s="26"/>
      <c r="B912" s="26">
        <v>1</v>
      </c>
      <c r="C912" s="26" t="s">
        <v>3922</v>
      </c>
      <c r="D912" s="26" t="s">
        <v>1619</v>
      </c>
      <c r="E912" s="26" t="s">
        <v>2212</v>
      </c>
      <c r="F912" s="26" t="s">
        <v>1648</v>
      </c>
      <c r="G912" s="26" t="s">
        <v>2213</v>
      </c>
      <c r="H912" s="26"/>
      <c r="I912" s="26"/>
      <c r="J912" s="26"/>
      <c r="K912" s="26"/>
      <c r="L912" s="26"/>
      <c r="M912" s="28" t="s">
        <v>29</v>
      </c>
      <c r="N912" s="28"/>
      <c r="O912" s="28"/>
      <c r="P912" s="28"/>
      <c r="Q912" s="28" t="s">
        <v>2214</v>
      </c>
      <c r="R912" s="78">
        <v>45800</v>
      </c>
      <c r="S912" s="28" t="s">
        <v>2215</v>
      </c>
      <c r="T912" s="26" t="s">
        <v>3922</v>
      </c>
      <c r="U912" s="26" t="s">
        <v>3985</v>
      </c>
    </row>
    <row r="913" spans="1:21" hidden="1" x14ac:dyDescent="0.25">
      <c r="A913" s="26"/>
      <c r="B913" s="26" t="s">
        <v>109</v>
      </c>
      <c r="C913" s="26" t="s">
        <v>3922</v>
      </c>
      <c r="D913" s="26" t="s">
        <v>1619</v>
      </c>
      <c r="E913" s="26" t="s">
        <v>1781</v>
      </c>
      <c r="F913" s="26" t="s">
        <v>3939</v>
      </c>
      <c r="G913" s="26" t="s">
        <v>1782</v>
      </c>
      <c r="H913" s="26"/>
      <c r="I913" s="26"/>
      <c r="J913" s="26"/>
      <c r="K913" s="26"/>
      <c r="L913" s="26"/>
      <c r="M913" s="28" t="s">
        <v>29</v>
      </c>
      <c r="N913" s="28"/>
      <c r="O913" s="28"/>
      <c r="P913" s="28"/>
      <c r="Q913" s="28" t="s">
        <v>1783</v>
      </c>
      <c r="R913" s="78">
        <v>45757</v>
      </c>
      <c r="S913" s="28" t="s">
        <v>157</v>
      </c>
      <c r="T913" s="26" t="s">
        <v>3922</v>
      </c>
      <c r="U913" s="26" t="s">
        <v>3922</v>
      </c>
    </row>
    <row r="914" spans="1:21" hidden="1" x14ac:dyDescent="0.25">
      <c r="A914" s="26"/>
      <c r="B914" s="26" t="s">
        <v>109</v>
      </c>
      <c r="C914" s="26" t="s">
        <v>3922</v>
      </c>
      <c r="D914" s="26" t="s">
        <v>1619</v>
      </c>
      <c r="E914" s="26" t="s">
        <v>1784</v>
      </c>
      <c r="F914" s="26" t="s">
        <v>1683</v>
      </c>
      <c r="G914" s="26" t="s">
        <v>1785</v>
      </c>
      <c r="H914" s="26"/>
      <c r="I914" s="26"/>
      <c r="J914" s="26"/>
      <c r="K914" s="26"/>
      <c r="L914" s="26"/>
      <c r="M914" s="28" t="s">
        <v>29</v>
      </c>
      <c r="N914" s="28"/>
      <c r="O914" s="28"/>
      <c r="P914" s="28"/>
      <c r="Q914" s="28"/>
      <c r="R914" s="78">
        <v>45755</v>
      </c>
      <c r="S914" s="28" t="s">
        <v>1595</v>
      </c>
      <c r="T914" s="26" t="s">
        <v>3922</v>
      </c>
      <c r="U914" s="26" t="s">
        <v>3922</v>
      </c>
    </row>
    <row r="915" spans="1:21" hidden="1" x14ac:dyDescent="0.25">
      <c r="A915" s="26"/>
      <c r="B915" s="26">
        <v>4</v>
      </c>
      <c r="C915" s="26" t="s">
        <v>3922</v>
      </c>
      <c r="D915" s="26" t="s">
        <v>1619</v>
      </c>
      <c r="E915" s="26" t="s">
        <v>2268</v>
      </c>
      <c r="F915" s="26" t="s">
        <v>3933</v>
      </c>
      <c r="G915" s="26" t="s">
        <v>2269</v>
      </c>
      <c r="H915" s="26"/>
      <c r="I915" s="26"/>
      <c r="J915" s="26"/>
      <c r="K915" s="26"/>
      <c r="L915" s="26"/>
      <c r="M915" s="26" t="s">
        <v>29</v>
      </c>
      <c r="N915" s="26"/>
      <c r="O915" s="26"/>
      <c r="P915" s="26"/>
      <c r="Q915" s="26"/>
      <c r="R915" s="26"/>
      <c r="S915" s="26"/>
      <c r="T915" s="26" t="s">
        <v>3922</v>
      </c>
      <c r="U915" s="26" t="s">
        <v>3996</v>
      </c>
    </row>
    <row r="916" spans="1:21" ht="30" hidden="1" x14ac:dyDescent="0.25">
      <c r="A916" s="26"/>
      <c r="B916" s="26" t="s">
        <v>109</v>
      </c>
      <c r="C916" s="26" t="s">
        <v>3922</v>
      </c>
      <c r="D916" s="26" t="s">
        <v>1619</v>
      </c>
      <c r="E916" s="26" t="s">
        <v>1786</v>
      </c>
      <c r="F916" s="26" t="s">
        <v>3933</v>
      </c>
      <c r="G916" s="26" t="s">
        <v>1787</v>
      </c>
      <c r="H916" s="26"/>
      <c r="I916" s="26"/>
      <c r="J916" s="26"/>
      <c r="K916" s="26"/>
      <c r="L916" s="26"/>
      <c r="M916" s="28" t="s">
        <v>29</v>
      </c>
      <c r="N916" s="28"/>
      <c r="O916" s="28"/>
      <c r="P916" s="28"/>
      <c r="Q916" s="28" t="s">
        <v>1788</v>
      </c>
      <c r="R916" s="78">
        <v>45755</v>
      </c>
      <c r="S916" s="28" t="s">
        <v>64</v>
      </c>
      <c r="T916" s="26" t="s">
        <v>3922</v>
      </c>
      <c r="U916" s="26" t="s">
        <v>3957</v>
      </c>
    </row>
    <row r="917" spans="1:21" ht="30" hidden="1" x14ac:dyDescent="0.25">
      <c r="A917" s="26"/>
      <c r="B917" s="26" t="s">
        <v>109</v>
      </c>
      <c r="C917" s="26" t="s">
        <v>3922</v>
      </c>
      <c r="D917" s="26" t="s">
        <v>1619</v>
      </c>
      <c r="E917" s="26" t="s">
        <v>1778</v>
      </c>
      <c r="F917" s="26" t="s">
        <v>1683</v>
      </c>
      <c r="G917" s="26" t="s">
        <v>1779</v>
      </c>
      <c r="H917" s="26"/>
      <c r="I917" s="26"/>
      <c r="J917" s="26"/>
      <c r="K917" s="26"/>
      <c r="L917" s="26"/>
      <c r="M917" s="28" t="s">
        <v>29</v>
      </c>
      <c r="N917" s="28"/>
      <c r="O917" s="28"/>
      <c r="P917" s="28"/>
      <c r="Q917" s="28" t="s">
        <v>1780</v>
      </c>
      <c r="R917" s="78">
        <v>45758</v>
      </c>
      <c r="S917" s="28" t="s">
        <v>35</v>
      </c>
      <c r="T917" s="26" t="s">
        <v>3922</v>
      </c>
      <c r="U917" s="26" t="s">
        <v>3948</v>
      </c>
    </row>
    <row r="918" spans="1:21" ht="30" hidden="1" x14ac:dyDescent="0.25">
      <c r="A918" s="26"/>
      <c r="B918" s="26" t="s">
        <v>109</v>
      </c>
      <c r="C918" s="26" t="s">
        <v>3922</v>
      </c>
      <c r="D918" s="26" t="s">
        <v>1619</v>
      </c>
      <c r="E918" s="26" t="s">
        <v>1789</v>
      </c>
      <c r="F918" s="26" t="s">
        <v>1648</v>
      </c>
      <c r="G918" s="26" t="s">
        <v>1790</v>
      </c>
      <c r="H918" s="26"/>
      <c r="I918" s="26"/>
      <c r="J918" s="26"/>
      <c r="K918" s="26"/>
      <c r="L918" s="26"/>
      <c r="M918" s="28" t="s">
        <v>29</v>
      </c>
      <c r="N918" s="28"/>
      <c r="O918" s="28"/>
      <c r="P918" s="28"/>
      <c r="Q918" s="28" t="s">
        <v>1791</v>
      </c>
      <c r="R918" s="78">
        <v>45755</v>
      </c>
      <c r="S918" s="28" t="s">
        <v>1595</v>
      </c>
      <c r="T918" s="26" t="s">
        <v>3922</v>
      </c>
      <c r="U918" s="26" t="s">
        <v>3922</v>
      </c>
    </row>
    <row r="919" spans="1:21" hidden="1" x14ac:dyDescent="0.25">
      <c r="A919" s="26"/>
      <c r="B919" s="26">
        <v>4</v>
      </c>
      <c r="C919" s="26" t="s">
        <v>3922</v>
      </c>
      <c r="D919" s="26" t="s">
        <v>1619</v>
      </c>
      <c r="E919" s="26" t="s">
        <v>2270</v>
      </c>
      <c r="F919" s="26" t="s">
        <v>3949</v>
      </c>
      <c r="G919" s="26" t="s">
        <v>2271</v>
      </c>
      <c r="H919" s="26"/>
      <c r="I919" s="26"/>
      <c r="J919" s="26"/>
      <c r="K919" s="26"/>
      <c r="L919" s="26"/>
      <c r="M919" s="28" t="s">
        <v>29</v>
      </c>
      <c r="N919" s="28"/>
      <c r="O919" s="28"/>
      <c r="P919" s="28"/>
      <c r="Q919" s="28"/>
      <c r="R919" s="78"/>
      <c r="S919" s="28"/>
      <c r="T919" s="26" t="s">
        <v>3922</v>
      </c>
      <c r="U919" s="26" t="s">
        <v>3997</v>
      </c>
    </row>
    <row r="920" spans="1:21" hidden="1" x14ac:dyDescent="0.25">
      <c r="A920" s="26"/>
      <c r="B920" s="26">
        <v>4</v>
      </c>
      <c r="C920" s="26" t="s">
        <v>3922</v>
      </c>
      <c r="D920" s="26" t="s">
        <v>1619</v>
      </c>
      <c r="E920" s="26" t="s">
        <v>2319</v>
      </c>
      <c r="F920" s="26" t="s">
        <v>3935</v>
      </c>
      <c r="G920" s="26" t="s">
        <v>2320</v>
      </c>
      <c r="H920" s="26"/>
      <c r="I920" s="26"/>
      <c r="J920" s="26"/>
      <c r="K920" s="26"/>
      <c r="L920" s="26"/>
      <c r="M920" s="28" t="s">
        <v>29</v>
      </c>
      <c r="N920" s="28"/>
      <c r="O920" s="28"/>
      <c r="P920" s="28"/>
      <c r="Q920" s="28"/>
      <c r="R920" s="78"/>
      <c r="S920" s="28"/>
      <c r="T920" s="26" t="s">
        <v>3922</v>
      </c>
      <c r="U920" s="26" t="s">
        <v>3995</v>
      </c>
    </row>
    <row r="921" spans="1:21" ht="30" hidden="1" x14ac:dyDescent="0.25">
      <c r="A921" s="26"/>
      <c r="B921" s="26" t="s">
        <v>109</v>
      </c>
      <c r="C921" s="26" t="s">
        <v>3922</v>
      </c>
      <c r="D921" s="26" t="s">
        <v>1619</v>
      </c>
      <c r="E921" s="26" t="s">
        <v>1682</v>
      </c>
      <c r="F921" s="26" t="s">
        <v>1683</v>
      </c>
      <c r="G921" s="26" t="s">
        <v>1684</v>
      </c>
      <c r="H921" s="26"/>
      <c r="I921" s="26"/>
      <c r="J921" s="26"/>
      <c r="K921" s="26"/>
      <c r="L921" s="26"/>
      <c r="M921" s="28" t="s">
        <v>29</v>
      </c>
      <c r="N921" s="28"/>
      <c r="O921" s="28"/>
      <c r="P921" s="28"/>
      <c r="Q921" s="28" t="s">
        <v>1685</v>
      </c>
      <c r="R921" s="78">
        <v>45803</v>
      </c>
      <c r="S921" s="28" t="s">
        <v>76</v>
      </c>
      <c r="T921" s="26" t="s">
        <v>3922</v>
      </c>
      <c r="U921" s="26" t="s">
        <v>3948</v>
      </c>
    </row>
    <row r="922" spans="1:21" ht="15" hidden="1" customHeight="1" x14ac:dyDescent="0.25">
      <c r="A922" s="26"/>
      <c r="B922" s="26" t="s">
        <v>109</v>
      </c>
      <c r="C922" s="26" t="s">
        <v>3922</v>
      </c>
      <c r="D922" s="26" t="s">
        <v>1619</v>
      </c>
      <c r="E922" s="26" t="s">
        <v>1775</v>
      </c>
      <c r="F922" s="26" t="s">
        <v>1648</v>
      </c>
      <c r="G922" s="26" t="s">
        <v>1776</v>
      </c>
      <c r="H922" s="26"/>
      <c r="I922" s="26"/>
      <c r="J922" s="26"/>
      <c r="K922" s="26"/>
      <c r="L922" s="26"/>
      <c r="M922" s="26" t="s">
        <v>29</v>
      </c>
      <c r="N922" s="26"/>
      <c r="O922" s="26"/>
      <c r="P922" s="26"/>
      <c r="Q922" s="26" t="s">
        <v>1777</v>
      </c>
      <c r="R922" s="26">
        <v>45761</v>
      </c>
      <c r="S922" s="26" t="s">
        <v>68</v>
      </c>
      <c r="T922" s="26" t="s">
        <v>3922</v>
      </c>
      <c r="U922" s="26" t="s">
        <v>3956</v>
      </c>
    </row>
    <row r="923" spans="1:21" ht="15" hidden="1" customHeight="1" x14ac:dyDescent="0.25">
      <c r="A923" s="26"/>
      <c r="B923" s="26" t="s">
        <v>109</v>
      </c>
      <c r="C923" s="26" t="s">
        <v>3922</v>
      </c>
      <c r="D923" s="26" t="s">
        <v>1619</v>
      </c>
      <c r="E923" s="26" t="s">
        <v>1703</v>
      </c>
      <c r="F923" s="26" t="s">
        <v>1661</v>
      </c>
      <c r="G923" s="26" t="s">
        <v>1704</v>
      </c>
      <c r="H923" s="26"/>
      <c r="I923" s="26"/>
      <c r="J923" s="26"/>
      <c r="K923" s="26"/>
      <c r="L923" s="26"/>
      <c r="M923" s="28" t="s">
        <v>29</v>
      </c>
      <c r="N923" s="28"/>
      <c r="O923" s="28"/>
      <c r="P923" s="28"/>
      <c r="Q923" s="28" t="s">
        <v>1705</v>
      </c>
      <c r="R923" s="78">
        <v>45754</v>
      </c>
      <c r="S923" s="28" t="s">
        <v>444</v>
      </c>
      <c r="T923" s="26" t="s">
        <v>3922</v>
      </c>
      <c r="U923" s="26" t="s">
        <v>3922</v>
      </c>
    </row>
    <row r="924" spans="1:21" hidden="1" x14ac:dyDescent="0.25">
      <c r="A924" s="26"/>
      <c r="B924" s="26">
        <v>4</v>
      </c>
      <c r="C924" s="26" t="s">
        <v>3922</v>
      </c>
      <c r="D924" s="26" t="s">
        <v>1619</v>
      </c>
      <c r="E924" s="26" t="s">
        <v>2310</v>
      </c>
      <c r="F924" s="26" t="s">
        <v>3952</v>
      </c>
      <c r="G924" s="26" t="s">
        <v>2311</v>
      </c>
      <c r="H924" s="26"/>
      <c r="I924" s="26"/>
      <c r="J924" s="26"/>
      <c r="K924" s="26"/>
      <c r="L924" s="26"/>
      <c r="M924" s="28" t="s">
        <v>29</v>
      </c>
      <c r="N924" s="28"/>
      <c r="O924" s="28"/>
      <c r="P924" s="28"/>
      <c r="Q924" s="28"/>
      <c r="R924" s="78"/>
      <c r="S924" s="28"/>
      <c r="T924" s="26" t="s">
        <v>3922</v>
      </c>
      <c r="U924" s="26" t="s">
        <v>4008</v>
      </c>
    </row>
    <row r="925" spans="1:21" hidden="1" x14ac:dyDescent="0.25">
      <c r="A925" s="26"/>
      <c r="B925" s="26" t="s">
        <v>109</v>
      </c>
      <c r="C925" s="26" t="s">
        <v>3922</v>
      </c>
      <c r="D925" s="26" t="s">
        <v>1619</v>
      </c>
      <c r="E925" s="26" t="s">
        <v>1806</v>
      </c>
      <c r="F925" s="26" t="s">
        <v>1631</v>
      </c>
      <c r="G925" s="26" t="s">
        <v>1807</v>
      </c>
      <c r="H925" s="26"/>
      <c r="I925" s="26"/>
      <c r="J925" s="26"/>
      <c r="K925" s="26"/>
      <c r="L925" s="26"/>
      <c r="M925" s="28" t="s">
        <v>29</v>
      </c>
      <c r="N925" s="28"/>
      <c r="O925" s="28"/>
      <c r="P925" s="28"/>
      <c r="Q925" s="28"/>
      <c r="R925" s="78"/>
      <c r="S925" s="28"/>
      <c r="T925" s="26" t="s">
        <v>3922</v>
      </c>
      <c r="U925" s="26" t="s">
        <v>3961</v>
      </c>
    </row>
    <row r="926" spans="1:21" hidden="1" x14ac:dyDescent="0.25">
      <c r="A926" s="26"/>
      <c r="B926" s="26" t="s">
        <v>109</v>
      </c>
      <c r="C926" s="26" t="s">
        <v>3922</v>
      </c>
      <c r="D926" s="26" t="s">
        <v>1619</v>
      </c>
      <c r="E926" s="26" t="s">
        <v>2179</v>
      </c>
      <c r="F926" s="26" t="s">
        <v>1648</v>
      </c>
      <c r="G926" s="26" t="s">
        <v>2180</v>
      </c>
      <c r="H926" s="26"/>
      <c r="I926" s="26"/>
      <c r="J926" s="26"/>
      <c r="K926" s="26"/>
      <c r="L926" s="26"/>
      <c r="M926" s="28" t="s">
        <v>29</v>
      </c>
      <c r="N926" s="28"/>
      <c r="O926" s="28"/>
      <c r="P926" s="28"/>
      <c r="Q926" s="28" t="s">
        <v>2181</v>
      </c>
      <c r="R926" s="78">
        <v>45743</v>
      </c>
      <c r="S926" s="28" t="s">
        <v>35</v>
      </c>
      <c r="T926" s="26" t="s">
        <v>3922</v>
      </c>
      <c r="U926" s="26" t="s">
        <v>3922</v>
      </c>
    </row>
    <row r="927" spans="1:21" ht="30" hidden="1" x14ac:dyDescent="0.25">
      <c r="A927" s="26"/>
      <c r="B927" s="26" t="s">
        <v>109</v>
      </c>
      <c r="C927" s="26" t="s">
        <v>3922</v>
      </c>
      <c r="D927" s="26" t="s">
        <v>1619</v>
      </c>
      <c r="E927" s="26" t="s">
        <v>1794</v>
      </c>
      <c r="F927" s="26" t="s">
        <v>3933</v>
      </c>
      <c r="G927" s="26" t="s">
        <v>1795</v>
      </c>
      <c r="H927" s="26"/>
      <c r="I927" s="26"/>
      <c r="J927" s="26"/>
      <c r="K927" s="26"/>
      <c r="L927" s="26"/>
      <c r="M927" s="28" t="s">
        <v>29</v>
      </c>
      <c r="N927" s="28"/>
      <c r="O927" s="28"/>
      <c r="P927" s="28"/>
      <c r="Q927" s="28" t="s">
        <v>1796</v>
      </c>
      <c r="R927" s="78">
        <v>45718</v>
      </c>
      <c r="S927" s="28" t="s">
        <v>44</v>
      </c>
      <c r="T927" s="26" t="s">
        <v>3922</v>
      </c>
      <c r="U927" s="26" t="s">
        <v>3922</v>
      </c>
    </row>
    <row r="928" spans="1:21" hidden="1" x14ac:dyDescent="0.25">
      <c r="A928" s="26"/>
      <c r="B928" s="26">
        <v>4</v>
      </c>
      <c r="C928" s="26" t="s">
        <v>3922</v>
      </c>
      <c r="D928" s="26" t="s">
        <v>1619</v>
      </c>
      <c r="E928" s="26" t="s">
        <v>2308</v>
      </c>
      <c r="F928" s="26" t="s">
        <v>3933</v>
      </c>
      <c r="G928" s="26" t="s">
        <v>2309</v>
      </c>
      <c r="H928" s="26"/>
      <c r="I928" s="26"/>
      <c r="J928" s="26"/>
      <c r="K928" s="26"/>
      <c r="L928" s="26"/>
      <c r="M928" s="28" t="s">
        <v>29</v>
      </c>
      <c r="N928" s="28"/>
      <c r="O928" s="28"/>
      <c r="P928" s="28"/>
      <c r="Q928" s="28"/>
      <c r="R928" s="78"/>
      <c r="S928" s="28"/>
      <c r="T928" s="26" t="s">
        <v>3922</v>
      </c>
      <c r="U928" s="26" t="s">
        <v>3922</v>
      </c>
    </row>
    <row r="929" spans="1:21" hidden="1" x14ac:dyDescent="0.25">
      <c r="A929" s="26"/>
      <c r="B929" s="26" t="s">
        <v>109</v>
      </c>
      <c r="C929" s="26" t="s">
        <v>3922</v>
      </c>
      <c r="D929" s="26" t="s">
        <v>1619</v>
      </c>
      <c r="E929" s="26" t="s">
        <v>1811</v>
      </c>
      <c r="F929" s="26" t="s">
        <v>3939</v>
      </c>
      <c r="G929" s="26" t="s">
        <v>1812</v>
      </c>
      <c r="H929" s="26"/>
      <c r="I929" s="26"/>
      <c r="J929" s="26"/>
      <c r="K929" s="26"/>
      <c r="L929" s="26"/>
      <c r="M929" s="28" t="s">
        <v>29</v>
      </c>
      <c r="N929" s="28"/>
      <c r="O929" s="28"/>
      <c r="P929" s="28"/>
      <c r="Q929" s="28"/>
      <c r="R929" s="78"/>
      <c r="S929" s="28"/>
      <c r="T929" s="26" t="s">
        <v>3922</v>
      </c>
      <c r="U929" s="26" t="s">
        <v>3922</v>
      </c>
    </row>
    <row r="930" spans="1:21" ht="30" hidden="1" x14ac:dyDescent="0.25">
      <c r="A930" s="26"/>
      <c r="B930" s="26" t="s">
        <v>109</v>
      </c>
      <c r="C930" s="26" t="s">
        <v>3922</v>
      </c>
      <c r="D930" s="26" t="s">
        <v>1619</v>
      </c>
      <c r="E930" s="26" t="s">
        <v>1808</v>
      </c>
      <c r="F930" s="26" t="s">
        <v>1631</v>
      </c>
      <c r="G930" s="26" t="s">
        <v>1809</v>
      </c>
      <c r="H930" s="26"/>
      <c r="I930" s="26"/>
      <c r="J930" s="26"/>
      <c r="K930" s="26"/>
      <c r="L930" s="26"/>
      <c r="M930" s="28" t="s">
        <v>29</v>
      </c>
      <c r="N930" s="28"/>
      <c r="O930" s="28"/>
      <c r="P930" s="28"/>
      <c r="Q930" s="28" t="s">
        <v>1810</v>
      </c>
      <c r="R930" s="78"/>
      <c r="S930" s="28" t="s">
        <v>4524</v>
      </c>
      <c r="T930" s="26" t="s">
        <v>3922</v>
      </c>
      <c r="U930" s="26" t="s">
        <v>3922</v>
      </c>
    </row>
    <row r="931" spans="1:21" ht="15" hidden="1" customHeight="1" x14ac:dyDescent="0.25">
      <c r="A931" s="26"/>
      <c r="B931" s="26">
        <v>4</v>
      </c>
      <c r="C931" s="26" t="s">
        <v>3922</v>
      </c>
      <c r="D931" s="26" t="s">
        <v>1619</v>
      </c>
      <c r="E931" s="26" t="s">
        <v>2260</v>
      </c>
      <c r="F931" s="26" t="s">
        <v>3941</v>
      </c>
      <c r="G931" s="26" t="s">
        <v>2261</v>
      </c>
      <c r="H931" s="26"/>
      <c r="I931" s="26"/>
      <c r="J931" s="26"/>
      <c r="K931" s="26"/>
      <c r="L931" s="26"/>
      <c r="M931" s="28" t="s">
        <v>29</v>
      </c>
      <c r="N931" s="28"/>
      <c r="O931" s="28"/>
      <c r="P931" s="28"/>
      <c r="Q931" s="28"/>
      <c r="R931" s="78"/>
      <c r="S931" s="28"/>
      <c r="T931" s="26" t="s">
        <v>3922</v>
      </c>
      <c r="U931" s="26" t="s">
        <v>3992</v>
      </c>
    </row>
    <row r="932" spans="1:21" ht="30" hidden="1" x14ac:dyDescent="0.25">
      <c r="A932" s="26"/>
      <c r="B932" s="26" t="s">
        <v>109</v>
      </c>
      <c r="C932" s="26" t="s">
        <v>3922</v>
      </c>
      <c r="D932" s="26" t="s">
        <v>1619</v>
      </c>
      <c r="E932" s="26" t="s">
        <v>1813</v>
      </c>
      <c r="F932" s="26" t="s">
        <v>3941</v>
      </c>
      <c r="G932" s="26" t="s">
        <v>1814</v>
      </c>
      <c r="H932" s="26"/>
      <c r="I932" s="26"/>
      <c r="J932" s="26"/>
      <c r="K932" s="26"/>
      <c r="L932" s="26"/>
      <c r="M932" s="28" t="s">
        <v>29</v>
      </c>
      <c r="N932" s="28"/>
      <c r="O932" s="28"/>
      <c r="P932" s="28"/>
      <c r="Q932" s="28"/>
      <c r="R932" s="78"/>
      <c r="S932" s="28"/>
      <c r="T932" s="26" t="s">
        <v>3922</v>
      </c>
      <c r="U932" s="26" t="s">
        <v>3962</v>
      </c>
    </row>
    <row r="933" spans="1:21" hidden="1" x14ac:dyDescent="0.25">
      <c r="A933" s="26"/>
      <c r="B933" s="26" t="s">
        <v>109</v>
      </c>
      <c r="C933" s="26" t="s">
        <v>3922</v>
      </c>
      <c r="D933" s="26" t="s">
        <v>1619</v>
      </c>
      <c r="E933" s="26" t="s">
        <v>1815</v>
      </c>
      <c r="F933" s="26" t="s">
        <v>1683</v>
      </c>
      <c r="G933" s="26" t="s">
        <v>1816</v>
      </c>
      <c r="H933" s="26"/>
      <c r="I933" s="26"/>
      <c r="J933" s="26"/>
      <c r="K933" s="26"/>
      <c r="L933" s="26"/>
      <c r="M933" s="28" t="s">
        <v>29</v>
      </c>
      <c r="N933" s="28"/>
      <c r="O933" s="28"/>
      <c r="P933" s="28"/>
      <c r="Q933" s="28" t="s">
        <v>1817</v>
      </c>
      <c r="R933" s="78"/>
      <c r="S933" s="28"/>
      <c r="T933" s="26" t="s">
        <v>3922</v>
      </c>
      <c r="U933" s="26" t="s">
        <v>3963</v>
      </c>
    </row>
    <row r="934" spans="1:21" ht="45" hidden="1" x14ac:dyDescent="0.25">
      <c r="A934" s="26"/>
      <c r="B934" s="26" t="s">
        <v>109</v>
      </c>
      <c r="C934" s="26" t="s">
        <v>3922</v>
      </c>
      <c r="D934" s="26" t="s">
        <v>1619</v>
      </c>
      <c r="E934" s="26" t="s">
        <v>2206</v>
      </c>
      <c r="F934" s="26" t="s">
        <v>1661</v>
      </c>
      <c r="G934" s="26" t="s">
        <v>2207</v>
      </c>
      <c r="H934" s="26"/>
      <c r="I934" s="26"/>
      <c r="J934" s="26"/>
      <c r="K934" s="26"/>
      <c r="L934" s="26"/>
      <c r="M934" s="28" t="s">
        <v>29</v>
      </c>
      <c r="N934" s="28"/>
      <c r="O934" s="28"/>
      <c r="P934" s="28"/>
      <c r="Q934" s="28" t="s">
        <v>2208</v>
      </c>
      <c r="R934" s="78">
        <v>45762</v>
      </c>
      <c r="S934" s="28" t="s">
        <v>2209</v>
      </c>
      <c r="T934" s="26" t="s">
        <v>3922</v>
      </c>
      <c r="U934" s="26" t="s">
        <v>3922</v>
      </c>
    </row>
    <row r="935" spans="1:21" ht="30" hidden="1" x14ac:dyDescent="0.25">
      <c r="A935" s="26"/>
      <c r="B935" s="26" t="s">
        <v>109</v>
      </c>
      <c r="C935" s="26" t="s">
        <v>3922</v>
      </c>
      <c r="D935" s="26" t="s">
        <v>1619</v>
      </c>
      <c r="E935" s="26" t="s">
        <v>2187</v>
      </c>
      <c r="F935" s="26" t="s">
        <v>3935</v>
      </c>
      <c r="G935" s="26" t="s">
        <v>2188</v>
      </c>
      <c r="H935" s="26"/>
      <c r="I935" s="26"/>
      <c r="J935" s="26"/>
      <c r="K935" s="26"/>
      <c r="L935" s="26"/>
      <c r="M935" s="28" t="s">
        <v>29</v>
      </c>
      <c r="N935" s="28"/>
      <c r="O935" s="28"/>
      <c r="P935" s="28"/>
      <c r="Q935" s="28" t="s">
        <v>2189</v>
      </c>
      <c r="R935" s="78">
        <v>45775</v>
      </c>
      <c r="S935" s="28" t="s">
        <v>1758</v>
      </c>
      <c r="T935" s="26" t="s">
        <v>3922</v>
      </c>
      <c r="U935" s="26" t="s">
        <v>3980</v>
      </c>
    </row>
    <row r="936" spans="1:21" hidden="1" x14ac:dyDescent="0.25">
      <c r="A936" s="26"/>
      <c r="B936" s="26" t="s">
        <v>109</v>
      </c>
      <c r="C936" s="26" t="s">
        <v>3922</v>
      </c>
      <c r="D936" s="26" t="s">
        <v>1619</v>
      </c>
      <c r="E936" s="26" t="s">
        <v>1765</v>
      </c>
      <c r="F936" s="26" t="s">
        <v>3933</v>
      </c>
      <c r="G936" s="26" t="s">
        <v>1766</v>
      </c>
      <c r="H936" s="26"/>
      <c r="I936" s="26"/>
      <c r="J936" s="26"/>
      <c r="K936" s="26"/>
      <c r="L936" s="26"/>
      <c r="M936" s="28" t="s">
        <v>29</v>
      </c>
      <c r="N936" s="28"/>
      <c r="O936" s="28"/>
      <c r="P936" s="28"/>
      <c r="Q936" s="28" t="s">
        <v>1767</v>
      </c>
      <c r="R936" s="78">
        <v>45771</v>
      </c>
      <c r="S936" s="28" t="s">
        <v>1768</v>
      </c>
      <c r="T936" s="26" t="s">
        <v>3922</v>
      </c>
      <c r="U936" s="26" t="s">
        <v>3955</v>
      </c>
    </row>
    <row r="937" spans="1:21" ht="30" hidden="1" x14ac:dyDescent="0.25">
      <c r="A937" s="26"/>
      <c r="B937" s="26" t="s">
        <v>109</v>
      </c>
      <c r="C937" s="26" t="s">
        <v>3922</v>
      </c>
      <c r="D937" s="26" t="s">
        <v>1619</v>
      </c>
      <c r="E937" s="26" t="s">
        <v>1713</v>
      </c>
      <c r="F937" s="26" t="s">
        <v>3949</v>
      </c>
      <c r="G937" s="26" t="s">
        <v>1714</v>
      </c>
      <c r="H937" s="26"/>
      <c r="I937" s="26"/>
      <c r="J937" s="26"/>
      <c r="K937" s="26"/>
      <c r="L937" s="26"/>
      <c r="M937" s="28" t="s">
        <v>29</v>
      </c>
      <c r="N937" s="28"/>
      <c r="O937" s="28"/>
      <c r="P937" s="28"/>
      <c r="Q937" s="28" t="s">
        <v>261</v>
      </c>
      <c r="R937" s="78">
        <v>45728</v>
      </c>
      <c r="S937" s="28" t="s">
        <v>369</v>
      </c>
      <c r="T937" s="26" t="s">
        <v>3922</v>
      </c>
      <c r="U937" s="26" t="s">
        <v>3922</v>
      </c>
    </row>
    <row r="938" spans="1:21" ht="45" hidden="1" x14ac:dyDescent="0.25">
      <c r="A938" s="26"/>
      <c r="B938" s="26" t="s">
        <v>109</v>
      </c>
      <c r="C938" s="26" t="s">
        <v>3922</v>
      </c>
      <c r="D938" s="26" t="s">
        <v>1619</v>
      </c>
      <c r="E938" s="26" t="s">
        <v>1803</v>
      </c>
      <c r="F938" s="26" t="s">
        <v>1804</v>
      </c>
      <c r="G938" s="26" t="s">
        <v>1805</v>
      </c>
      <c r="H938" s="26"/>
      <c r="I938" s="26"/>
      <c r="J938" s="26"/>
      <c r="K938" s="26"/>
      <c r="L938" s="26"/>
      <c r="M938" s="28" t="s">
        <v>29</v>
      </c>
      <c r="N938" s="28"/>
      <c r="O938" s="28"/>
      <c r="P938" s="28"/>
      <c r="Q938" s="28"/>
      <c r="R938" s="78"/>
      <c r="S938" s="28"/>
      <c r="T938" s="26" t="s">
        <v>3922</v>
      </c>
      <c r="U938" s="26" t="s">
        <v>3922</v>
      </c>
    </row>
    <row r="939" spans="1:21" hidden="1" x14ac:dyDescent="0.25">
      <c r="A939" s="26"/>
      <c r="B939" s="26" t="s">
        <v>109</v>
      </c>
      <c r="C939" s="26" t="s">
        <v>3922</v>
      </c>
      <c r="D939" s="26" t="s">
        <v>1619</v>
      </c>
      <c r="E939" s="26" t="s">
        <v>1820</v>
      </c>
      <c r="F939" s="26" t="s">
        <v>1631</v>
      </c>
      <c r="G939" s="26" t="s">
        <v>1821</v>
      </c>
      <c r="H939" s="26"/>
      <c r="I939" s="26"/>
      <c r="J939" s="26"/>
      <c r="K939" s="26"/>
      <c r="L939" s="26"/>
      <c r="M939" s="28" t="s">
        <v>29</v>
      </c>
      <c r="N939" s="28"/>
      <c r="O939" s="28"/>
      <c r="P939" s="28"/>
      <c r="Q939" s="28" t="s">
        <v>1822</v>
      </c>
      <c r="R939" s="78">
        <v>45727</v>
      </c>
      <c r="S939" s="28" t="s">
        <v>35</v>
      </c>
      <c r="T939" s="26" t="s">
        <v>3922</v>
      </c>
      <c r="U939" s="26" t="s">
        <v>3922</v>
      </c>
    </row>
    <row r="940" spans="1:21" hidden="1" x14ac:dyDescent="0.25">
      <c r="A940" s="26"/>
      <c r="B940" s="26" t="s">
        <v>109</v>
      </c>
      <c r="C940" s="26" t="s">
        <v>3922</v>
      </c>
      <c r="D940" s="26" t="s">
        <v>1619</v>
      </c>
      <c r="E940" s="26" t="s">
        <v>1825</v>
      </c>
      <c r="F940" s="26" t="s">
        <v>1631</v>
      </c>
      <c r="G940" s="26" t="s">
        <v>1826</v>
      </c>
      <c r="H940" s="26"/>
      <c r="I940" s="26"/>
      <c r="J940" s="26"/>
      <c r="K940" s="26"/>
      <c r="L940" s="26"/>
      <c r="M940" s="28" t="s">
        <v>29</v>
      </c>
      <c r="N940" s="28"/>
      <c r="O940" s="28"/>
      <c r="P940" s="28"/>
      <c r="Q940" s="28"/>
      <c r="R940" s="78">
        <v>45727</v>
      </c>
      <c r="S940" s="28" t="s">
        <v>68</v>
      </c>
      <c r="T940" s="26" t="s">
        <v>3922</v>
      </c>
      <c r="U940" s="26" t="s">
        <v>3922</v>
      </c>
    </row>
    <row r="941" spans="1:21" hidden="1" x14ac:dyDescent="0.25">
      <c r="A941" s="26"/>
      <c r="B941" s="26" t="s">
        <v>109</v>
      </c>
      <c r="C941" s="26" t="s">
        <v>3922</v>
      </c>
      <c r="D941" s="26" t="s">
        <v>1619</v>
      </c>
      <c r="E941" s="26" t="s">
        <v>1800</v>
      </c>
      <c r="F941" s="26" t="s">
        <v>1631</v>
      </c>
      <c r="G941" s="26" t="s">
        <v>1801</v>
      </c>
      <c r="H941" s="26"/>
      <c r="I941" s="26"/>
      <c r="J941" s="26"/>
      <c r="K941" s="26"/>
      <c r="L941" s="26"/>
      <c r="M941" s="28" t="s">
        <v>29</v>
      </c>
      <c r="N941" s="28"/>
      <c r="O941" s="28"/>
      <c r="P941" s="28"/>
      <c r="Q941" s="28" t="s">
        <v>1802</v>
      </c>
      <c r="R941" s="78">
        <v>45729</v>
      </c>
      <c r="S941" s="28" t="s">
        <v>68</v>
      </c>
      <c r="T941" s="26" t="s">
        <v>3922</v>
      </c>
      <c r="U941" s="26" t="s">
        <v>3922</v>
      </c>
    </row>
    <row r="942" spans="1:21" hidden="1" x14ac:dyDescent="0.25">
      <c r="A942" s="26"/>
      <c r="B942" s="26" t="s">
        <v>109</v>
      </c>
      <c r="C942" s="26" t="s">
        <v>3922</v>
      </c>
      <c r="D942" s="26" t="s">
        <v>1619</v>
      </c>
      <c r="E942" s="26" t="s">
        <v>1823</v>
      </c>
      <c r="F942" s="26" t="s">
        <v>1631</v>
      </c>
      <c r="G942" s="26" t="s">
        <v>1824</v>
      </c>
      <c r="H942" s="26"/>
      <c r="I942" s="26"/>
      <c r="J942" s="26"/>
      <c r="K942" s="26"/>
      <c r="L942" s="26"/>
      <c r="M942" s="28" t="s">
        <v>29</v>
      </c>
      <c r="N942" s="28"/>
      <c r="O942" s="28"/>
      <c r="P942" s="28"/>
      <c r="Q942" s="28"/>
      <c r="R942" s="78">
        <v>45728</v>
      </c>
      <c r="S942" s="28" t="s">
        <v>369</v>
      </c>
      <c r="T942" s="26" t="s">
        <v>3922</v>
      </c>
      <c r="U942" s="26" t="s">
        <v>3922</v>
      </c>
    </row>
    <row r="943" spans="1:21" ht="30" hidden="1" x14ac:dyDescent="0.25">
      <c r="A943" s="26"/>
      <c r="B943" s="26">
        <v>4</v>
      </c>
      <c r="C943" s="26" t="s">
        <v>3922</v>
      </c>
      <c r="D943" s="26" t="s">
        <v>1619</v>
      </c>
      <c r="E943" s="26" t="s">
        <v>2306</v>
      </c>
      <c r="F943" s="26" t="s">
        <v>3933</v>
      </c>
      <c r="G943" s="26" t="s">
        <v>2307</v>
      </c>
      <c r="H943" s="26"/>
      <c r="I943" s="26"/>
      <c r="J943" s="26"/>
      <c r="K943" s="26"/>
      <c r="L943" s="26"/>
      <c r="M943" s="26" t="s">
        <v>29</v>
      </c>
      <c r="N943" s="26"/>
      <c r="O943" s="26"/>
      <c r="P943" s="26"/>
      <c r="Q943" s="26"/>
      <c r="R943" s="26"/>
      <c r="S943" s="26"/>
      <c r="T943" s="26" t="s">
        <v>3922</v>
      </c>
      <c r="U943" s="26" t="s">
        <v>4007</v>
      </c>
    </row>
    <row r="944" spans="1:21" hidden="1" x14ac:dyDescent="0.25">
      <c r="A944" s="26"/>
      <c r="B944" s="26">
        <v>4</v>
      </c>
      <c r="C944" s="26" t="s">
        <v>3922</v>
      </c>
      <c r="D944" s="26" t="s">
        <v>1619</v>
      </c>
      <c r="E944" s="26" t="s">
        <v>2304</v>
      </c>
      <c r="F944" s="26" t="s">
        <v>3941</v>
      </c>
      <c r="G944" s="26" t="s">
        <v>2305</v>
      </c>
      <c r="H944" s="26"/>
      <c r="I944" s="26"/>
      <c r="J944" s="26"/>
      <c r="K944" s="26"/>
      <c r="L944" s="26"/>
      <c r="M944" s="28" t="s">
        <v>29</v>
      </c>
      <c r="N944" s="28"/>
      <c r="O944" s="28"/>
      <c r="P944" s="28"/>
      <c r="Q944" s="28"/>
      <c r="R944" s="78"/>
      <c r="S944" s="28"/>
      <c r="T944" s="26" t="s">
        <v>3922</v>
      </c>
      <c r="U944" s="26" t="s">
        <v>4006</v>
      </c>
    </row>
    <row r="945" spans="1:21" ht="30" hidden="1" x14ac:dyDescent="0.25">
      <c r="A945" s="26"/>
      <c r="B945" s="26" t="s">
        <v>109</v>
      </c>
      <c r="C945" s="26" t="s">
        <v>3922</v>
      </c>
      <c r="D945" s="26" t="s">
        <v>1619</v>
      </c>
      <c r="E945" s="26" t="s">
        <v>1831</v>
      </c>
      <c r="F945" s="26" t="s">
        <v>1631</v>
      </c>
      <c r="G945" s="26" t="s">
        <v>1832</v>
      </c>
      <c r="H945" s="26"/>
      <c r="I945" s="26"/>
      <c r="J945" s="26"/>
      <c r="K945" s="26"/>
      <c r="L945" s="26"/>
      <c r="M945" s="28" t="s">
        <v>29</v>
      </c>
      <c r="N945" s="28"/>
      <c r="O945" s="28"/>
      <c r="P945" s="28"/>
      <c r="Q945" s="28" t="s">
        <v>1833</v>
      </c>
      <c r="R945" s="78">
        <v>45726</v>
      </c>
      <c r="S945" s="28" t="s">
        <v>1834</v>
      </c>
      <c r="T945" s="26" t="s">
        <v>3922</v>
      </c>
      <c r="U945" s="26" t="s">
        <v>3922</v>
      </c>
    </row>
    <row r="946" spans="1:21" ht="30" hidden="1" x14ac:dyDescent="0.25">
      <c r="A946" s="26"/>
      <c r="B946" s="26" t="s">
        <v>109</v>
      </c>
      <c r="C946" s="26" t="s">
        <v>3922</v>
      </c>
      <c r="D946" s="26" t="s">
        <v>1619</v>
      </c>
      <c r="E946" s="26" t="s">
        <v>1759</v>
      </c>
      <c r="F946" s="26" t="s">
        <v>3941</v>
      </c>
      <c r="G946" s="26" t="s">
        <v>1760</v>
      </c>
      <c r="H946" s="26"/>
      <c r="I946" s="26"/>
      <c r="J946" s="26"/>
      <c r="K946" s="26"/>
      <c r="L946" s="26"/>
      <c r="M946" s="28" t="s">
        <v>29</v>
      </c>
      <c r="N946" s="28"/>
      <c r="O946" s="28"/>
      <c r="P946" s="28"/>
      <c r="Q946" s="28" t="s">
        <v>1761</v>
      </c>
      <c r="R946" s="78">
        <v>45775</v>
      </c>
      <c r="S946" s="28" t="s">
        <v>72</v>
      </c>
      <c r="T946" s="26" t="s">
        <v>3922</v>
      </c>
      <c r="U946" s="26" t="s">
        <v>3954</v>
      </c>
    </row>
    <row r="947" spans="1:21" hidden="1" x14ac:dyDescent="0.25">
      <c r="A947" s="26"/>
      <c r="B947" s="26" t="s">
        <v>109</v>
      </c>
      <c r="C947" s="26" t="s">
        <v>3922</v>
      </c>
      <c r="D947" s="26" t="s">
        <v>1619</v>
      </c>
      <c r="E947" s="26" t="s">
        <v>1827</v>
      </c>
      <c r="F947" s="26" t="s">
        <v>3935</v>
      </c>
      <c r="G947" s="26" t="s">
        <v>1828</v>
      </c>
      <c r="H947" s="26"/>
      <c r="I947" s="26"/>
      <c r="J947" s="26"/>
      <c r="K947" s="26"/>
      <c r="L947" s="26"/>
      <c r="M947" s="28" t="s">
        <v>29</v>
      </c>
      <c r="N947" s="28"/>
      <c r="O947" s="28"/>
      <c r="P947" s="28"/>
      <c r="Q947" s="28"/>
      <c r="R947" s="78"/>
      <c r="S947" s="28"/>
      <c r="T947" s="26" t="s">
        <v>3922</v>
      </c>
      <c r="U947" s="26" t="s">
        <v>3922</v>
      </c>
    </row>
    <row r="948" spans="1:21" hidden="1" x14ac:dyDescent="0.25">
      <c r="A948" s="26"/>
      <c r="B948" s="26" t="s">
        <v>109</v>
      </c>
      <c r="C948" s="26" t="s">
        <v>3922</v>
      </c>
      <c r="D948" s="26" t="s">
        <v>1619</v>
      </c>
      <c r="E948" s="26" t="s">
        <v>1829</v>
      </c>
      <c r="F948" s="26" t="s">
        <v>1648</v>
      </c>
      <c r="G948" s="26" t="s">
        <v>1830</v>
      </c>
      <c r="H948" s="26"/>
      <c r="I948" s="26"/>
      <c r="J948" s="26"/>
      <c r="K948" s="26"/>
      <c r="L948" s="26"/>
      <c r="M948" s="28" t="s">
        <v>29</v>
      </c>
      <c r="N948" s="28"/>
      <c r="O948" s="28"/>
      <c r="P948" s="28"/>
      <c r="Q948" s="28"/>
      <c r="R948" s="78"/>
      <c r="S948" s="28"/>
      <c r="T948" s="26" t="s">
        <v>3922</v>
      </c>
      <c r="U948" s="26" t="s">
        <v>3922</v>
      </c>
    </row>
    <row r="949" spans="1:21" ht="30" hidden="1" x14ac:dyDescent="0.25">
      <c r="A949" s="26"/>
      <c r="B949" s="26" t="s">
        <v>109</v>
      </c>
      <c r="C949" s="26" t="s">
        <v>3922</v>
      </c>
      <c r="D949" s="26" t="s">
        <v>1619</v>
      </c>
      <c r="E949" s="26" t="s">
        <v>1706</v>
      </c>
      <c r="F949" s="26" t="s">
        <v>3949</v>
      </c>
      <c r="G949" s="26" t="s">
        <v>1707</v>
      </c>
      <c r="H949" s="26"/>
      <c r="I949" s="26"/>
      <c r="J949" s="26"/>
      <c r="K949" s="26"/>
      <c r="L949" s="26"/>
      <c r="M949" s="26" t="s">
        <v>29</v>
      </c>
      <c r="N949" s="26"/>
      <c r="O949" s="26"/>
      <c r="P949" s="26"/>
      <c r="Q949" s="26"/>
      <c r="R949" s="26"/>
      <c r="S949" s="26"/>
      <c r="T949" s="26" t="s">
        <v>3922</v>
      </c>
      <c r="U949" s="26" t="s">
        <v>3922</v>
      </c>
    </row>
    <row r="950" spans="1:21" hidden="1" x14ac:dyDescent="0.25">
      <c r="A950" s="26"/>
      <c r="B950" s="26" t="s">
        <v>109</v>
      </c>
      <c r="C950" s="26" t="s">
        <v>3922</v>
      </c>
      <c r="D950" s="26" t="s">
        <v>1619</v>
      </c>
      <c r="E950" s="26" t="s">
        <v>1797</v>
      </c>
      <c r="F950" s="26" t="s">
        <v>3959</v>
      </c>
      <c r="G950" s="26" t="s">
        <v>1798</v>
      </c>
      <c r="H950" s="26"/>
      <c r="I950" s="26"/>
      <c r="J950" s="26"/>
      <c r="K950" s="26"/>
      <c r="L950" s="26"/>
      <c r="M950" s="28" t="s">
        <v>29</v>
      </c>
      <c r="N950" s="28"/>
      <c r="O950" s="28"/>
      <c r="P950" s="28"/>
      <c r="Q950" s="28" t="s">
        <v>1799</v>
      </c>
      <c r="R950" s="78"/>
      <c r="S950" s="28"/>
      <c r="T950" s="26" t="s">
        <v>3922</v>
      </c>
      <c r="U950" s="26" t="s">
        <v>3960</v>
      </c>
    </row>
    <row r="951" spans="1:21" hidden="1" x14ac:dyDescent="0.25">
      <c r="A951" s="26"/>
      <c r="B951" s="26" t="s">
        <v>109</v>
      </c>
      <c r="C951" s="26" t="s">
        <v>3922</v>
      </c>
      <c r="D951" s="26" t="s">
        <v>1619</v>
      </c>
      <c r="E951" s="26" t="s">
        <v>1724</v>
      </c>
      <c r="F951" s="26" t="s">
        <v>3949</v>
      </c>
      <c r="G951" s="26" t="s">
        <v>1725</v>
      </c>
      <c r="H951" s="26"/>
      <c r="I951" s="26"/>
      <c r="J951" s="26"/>
      <c r="K951" s="26"/>
      <c r="L951" s="26"/>
      <c r="M951" s="28" t="s">
        <v>29</v>
      </c>
      <c r="N951" s="28"/>
      <c r="O951" s="28"/>
      <c r="P951" s="28"/>
      <c r="Q951" s="28" t="s">
        <v>261</v>
      </c>
      <c r="R951" s="78">
        <v>45729</v>
      </c>
      <c r="S951" s="28" t="s">
        <v>369</v>
      </c>
      <c r="T951" s="26" t="s">
        <v>3922</v>
      </c>
      <c r="U951" s="26" t="s">
        <v>3922</v>
      </c>
    </row>
    <row r="952" spans="1:21" hidden="1" x14ac:dyDescent="0.25">
      <c r="A952" s="26"/>
      <c r="B952" s="26" t="s">
        <v>109</v>
      </c>
      <c r="C952" s="26" t="s">
        <v>3922</v>
      </c>
      <c r="D952" s="26" t="s">
        <v>1619</v>
      </c>
      <c r="E952" s="26" t="s">
        <v>1717</v>
      </c>
      <c r="F952" s="26" t="s">
        <v>3949</v>
      </c>
      <c r="G952" s="26" t="s">
        <v>1718</v>
      </c>
      <c r="H952" s="26"/>
      <c r="I952" s="26"/>
      <c r="J952" s="26"/>
      <c r="K952" s="26"/>
      <c r="L952" s="26"/>
      <c r="M952" s="28" t="s">
        <v>29</v>
      </c>
      <c r="N952" s="28"/>
      <c r="O952" s="28"/>
      <c r="P952" s="28"/>
      <c r="Q952" s="28" t="s">
        <v>261</v>
      </c>
      <c r="R952" s="78">
        <v>45728</v>
      </c>
      <c r="S952" s="28" t="s">
        <v>369</v>
      </c>
      <c r="T952" s="26" t="s">
        <v>3922</v>
      </c>
      <c r="U952" s="26" t="s">
        <v>3922</v>
      </c>
    </row>
    <row r="953" spans="1:21" hidden="1" x14ac:dyDescent="0.25">
      <c r="A953" s="26"/>
      <c r="B953" s="26" t="s">
        <v>109</v>
      </c>
      <c r="C953" s="26" t="s">
        <v>3922</v>
      </c>
      <c r="D953" s="26" t="s">
        <v>1619</v>
      </c>
      <c r="E953" s="26" t="s">
        <v>1715</v>
      </c>
      <c r="F953" s="26" t="s">
        <v>3949</v>
      </c>
      <c r="G953" s="26" t="s">
        <v>1716</v>
      </c>
      <c r="H953" s="26"/>
      <c r="I953" s="26"/>
      <c r="J953" s="26"/>
      <c r="K953" s="26"/>
      <c r="L953" s="26"/>
      <c r="M953" s="28" t="s">
        <v>29</v>
      </c>
      <c r="N953" s="28"/>
      <c r="O953" s="28"/>
      <c r="P953" s="28"/>
      <c r="Q953" s="28" t="s">
        <v>261</v>
      </c>
      <c r="R953" s="78">
        <v>45728</v>
      </c>
      <c r="S953" s="28" t="s">
        <v>369</v>
      </c>
      <c r="T953" s="26" t="s">
        <v>3922</v>
      </c>
      <c r="U953" s="26" t="s">
        <v>3922</v>
      </c>
    </row>
    <row r="954" spans="1:21" hidden="1" x14ac:dyDescent="0.25">
      <c r="A954" s="26"/>
      <c r="B954" s="26" t="s">
        <v>109</v>
      </c>
      <c r="C954" s="26" t="s">
        <v>3922</v>
      </c>
      <c r="D954" s="26" t="s">
        <v>1619</v>
      </c>
      <c r="E954" s="26" t="s">
        <v>1722</v>
      </c>
      <c r="F954" s="26" t="s">
        <v>3949</v>
      </c>
      <c r="G954" s="26" t="s">
        <v>1723</v>
      </c>
      <c r="H954" s="26"/>
      <c r="I954" s="26"/>
      <c r="J954" s="26"/>
      <c r="K954" s="26"/>
      <c r="L954" s="26"/>
      <c r="M954" s="28" t="s">
        <v>29</v>
      </c>
      <c r="N954" s="28"/>
      <c r="O954" s="28"/>
      <c r="P954" s="28"/>
      <c r="Q954" s="28" t="s">
        <v>261</v>
      </c>
      <c r="R954" s="78">
        <v>45728</v>
      </c>
      <c r="S954" s="28" t="s">
        <v>369</v>
      </c>
      <c r="T954" s="26" t="s">
        <v>3922</v>
      </c>
      <c r="U954" s="26" t="s">
        <v>3922</v>
      </c>
    </row>
    <row r="955" spans="1:21" ht="30" hidden="1" x14ac:dyDescent="0.25">
      <c r="A955" s="26"/>
      <c r="B955" s="26" t="s">
        <v>109</v>
      </c>
      <c r="C955" s="26" t="s">
        <v>3922</v>
      </c>
      <c r="D955" s="26" t="s">
        <v>1619</v>
      </c>
      <c r="E955" s="26" t="s">
        <v>1743</v>
      </c>
      <c r="F955" s="26" t="s">
        <v>3949</v>
      </c>
      <c r="G955" s="26" t="s">
        <v>1744</v>
      </c>
      <c r="H955" s="26"/>
      <c r="I955" s="26"/>
      <c r="J955" s="26"/>
      <c r="K955" s="26"/>
      <c r="L955" s="26"/>
      <c r="M955" s="28" t="s">
        <v>29</v>
      </c>
      <c r="N955" s="28"/>
      <c r="O955" s="28"/>
      <c r="P955" s="28"/>
      <c r="Q955" s="28" t="s">
        <v>1745</v>
      </c>
      <c r="R955" s="78">
        <v>45756</v>
      </c>
      <c r="S955" s="28" t="s">
        <v>44</v>
      </c>
      <c r="T955" s="26" t="s">
        <v>3922</v>
      </c>
      <c r="U955" s="26" t="s">
        <v>3922</v>
      </c>
    </row>
    <row r="956" spans="1:21" hidden="1" x14ac:dyDescent="0.25">
      <c r="A956" s="26"/>
      <c r="B956" s="26" t="s">
        <v>109</v>
      </c>
      <c r="C956" s="26" t="s">
        <v>3922</v>
      </c>
      <c r="D956" s="26" t="s">
        <v>1619</v>
      </c>
      <c r="E956" s="26" t="s">
        <v>1711</v>
      </c>
      <c r="F956" s="26" t="s">
        <v>3949</v>
      </c>
      <c r="G956" s="26" t="s">
        <v>1712</v>
      </c>
      <c r="H956" s="26"/>
      <c r="I956" s="26"/>
      <c r="J956" s="26"/>
      <c r="K956" s="26"/>
      <c r="L956" s="26"/>
      <c r="M956" s="26" t="s">
        <v>29</v>
      </c>
      <c r="N956" s="26"/>
      <c r="O956" s="26"/>
      <c r="P956" s="26"/>
      <c r="Q956" s="26" t="s">
        <v>1710</v>
      </c>
      <c r="R956" s="26">
        <v>45729</v>
      </c>
      <c r="S956" s="26" t="s">
        <v>369</v>
      </c>
      <c r="T956" s="26" t="s">
        <v>3922</v>
      </c>
      <c r="U956" s="26" t="s">
        <v>3922</v>
      </c>
    </row>
    <row r="957" spans="1:21" hidden="1" x14ac:dyDescent="0.25">
      <c r="A957" s="26"/>
      <c r="B957" s="26" t="s">
        <v>109</v>
      </c>
      <c r="C957" s="26" t="s">
        <v>3922</v>
      </c>
      <c r="D957" s="26" t="s">
        <v>1619</v>
      </c>
      <c r="E957" s="26" t="s">
        <v>1719</v>
      </c>
      <c r="F957" s="26" t="s">
        <v>3949</v>
      </c>
      <c r="G957" s="26" t="s">
        <v>1720</v>
      </c>
      <c r="H957" s="26"/>
      <c r="I957" s="26"/>
      <c r="J957" s="26"/>
      <c r="K957" s="26"/>
      <c r="L957" s="26"/>
      <c r="M957" s="28" t="s">
        <v>29</v>
      </c>
      <c r="N957" s="28"/>
      <c r="O957" s="28"/>
      <c r="P957" s="28"/>
      <c r="Q957" s="28" t="s">
        <v>1721</v>
      </c>
      <c r="R957" s="78">
        <v>45728</v>
      </c>
      <c r="S957" s="28" t="s">
        <v>369</v>
      </c>
      <c r="T957" s="26" t="s">
        <v>3922</v>
      </c>
      <c r="U957" s="26" t="s">
        <v>3922</v>
      </c>
    </row>
    <row r="958" spans="1:21" ht="30" hidden="1" x14ac:dyDescent="0.25">
      <c r="A958" s="26"/>
      <c r="B958" s="26" t="s">
        <v>109</v>
      </c>
      <c r="C958" s="26" t="s">
        <v>3922</v>
      </c>
      <c r="D958" s="26" t="s">
        <v>1619</v>
      </c>
      <c r="E958" s="26" t="s">
        <v>1701</v>
      </c>
      <c r="F958" s="26" t="s">
        <v>1661</v>
      </c>
      <c r="G958" s="26" t="s">
        <v>1702</v>
      </c>
      <c r="H958" s="26"/>
      <c r="I958" s="26"/>
      <c r="J958" s="26"/>
      <c r="K958" s="26"/>
      <c r="L958" s="26"/>
      <c r="M958" s="28" t="s">
        <v>29</v>
      </c>
      <c r="N958" s="28"/>
      <c r="O958" s="28"/>
      <c r="P958" s="28"/>
      <c r="Q958" s="28"/>
      <c r="R958" s="78"/>
      <c r="S958" s="28"/>
      <c r="T958" s="26" t="s">
        <v>3922</v>
      </c>
      <c r="U958" s="26" t="s">
        <v>3922</v>
      </c>
    </row>
    <row r="959" spans="1:21" ht="30" hidden="1" x14ac:dyDescent="0.25">
      <c r="A959" s="26"/>
      <c r="B959" s="26" t="s">
        <v>109</v>
      </c>
      <c r="C959" s="26" t="s">
        <v>3922</v>
      </c>
      <c r="D959" s="26" t="s">
        <v>1619</v>
      </c>
      <c r="E959" s="26" t="s">
        <v>1839</v>
      </c>
      <c r="F959" s="26" t="s">
        <v>1683</v>
      </c>
      <c r="G959" s="26" t="s">
        <v>1840</v>
      </c>
      <c r="H959" s="26"/>
      <c r="I959" s="26"/>
      <c r="J959" s="26"/>
      <c r="K959" s="26"/>
      <c r="L959" s="26"/>
      <c r="M959" s="28" t="s">
        <v>29</v>
      </c>
      <c r="N959" s="28"/>
      <c r="O959" s="28"/>
      <c r="P959" s="28"/>
      <c r="Q959" s="28" t="s">
        <v>1841</v>
      </c>
      <c r="R959" s="78">
        <v>45720</v>
      </c>
      <c r="S959" s="28" t="s">
        <v>1834</v>
      </c>
      <c r="T959" s="26" t="s">
        <v>3922</v>
      </c>
      <c r="U959" s="26" t="s">
        <v>3922</v>
      </c>
    </row>
    <row r="960" spans="1:21" ht="30" hidden="1" x14ac:dyDescent="0.25">
      <c r="A960" s="26"/>
      <c r="B960" s="26" t="s">
        <v>109</v>
      </c>
      <c r="C960" s="26" t="s">
        <v>3922</v>
      </c>
      <c r="D960" s="26" t="s">
        <v>1619</v>
      </c>
      <c r="E960" s="26" t="s">
        <v>1842</v>
      </c>
      <c r="F960" s="26" t="s">
        <v>1631</v>
      </c>
      <c r="G960" s="26" t="s">
        <v>1843</v>
      </c>
      <c r="H960" s="26"/>
      <c r="I960" s="26"/>
      <c r="J960" s="26"/>
      <c r="K960" s="26"/>
      <c r="L960" s="26"/>
      <c r="M960" s="28" t="s">
        <v>29</v>
      </c>
      <c r="N960" s="28"/>
      <c r="O960" s="28"/>
      <c r="P960" s="28"/>
      <c r="Q960" s="28" t="s">
        <v>1844</v>
      </c>
      <c r="R960" s="78">
        <v>45719</v>
      </c>
      <c r="S960" s="28" t="s">
        <v>1608</v>
      </c>
      <c r="T960" s="26" t="s">
        <v>3922</v>
      </c>
      <c r="U960" s="26" t="s">
        <v>3922</v>
      </c>
    </row>
    <row r="961" spans="1:21" ht="30" hidden="1" x14ac:dyDescent="0.25">
      <c r="A961" s="26"/>
      <c r="B961" s="26" t="s">
        <v>109</v>
      </c>
      <c r="C961" s="26" t="s">
        <v>3922</v>
      </c>
      <c r="D961" s="26" t="s">
        <v>1619</v>
      </c>
      <c r="E961" s="26" t="s">
        <v>1845</v>
      </c>
      <c r="F961" s="26" t="s">
        <v>1631</v>
      </c>
      <c r="G961" s="26" t="s">
        <v>1846</v>
      </c>
      <c r="H961" s="26"/>
      <c r="I961" s="26"/>
      <c r="J961" s="26"/>
      <c r="K961" s="26"/>
      <c r="L961" s="26"/>
      <c r="M961" s="28" t="s">
        <v>29</v>
      </c>
      <c r="N961" s="28"/>
      <c r="O961" s="28"/>
      <c r="P961" s="28"/>
      <c r="Q961" s="28" t="s">
        <v>1847</v>
      </c>
      <c r="R961" s="78">
        <v>45716</v>
      </c>
      <c r="S961" s="28" t="s">
        <v>76</v>
      </c>
      <c r="T961" s="26" t="s">
        <v>3922</v>
      </c>
      <c r="U961" s="26" t="s">
        <v>3922</v>
      </c>
    </row>
    <row r="962" spans="1:21" ht="30" hidden="1" x14ac:dyDescent="0.25">
      <c r="A962" s="26"/>
      <c r="B962" s="26" t="s">
        <v>109</v>
      </c>
      <c r="C962" s="26" t="s">
        <v>3922</v>
      </c>
      <c r="D962" s="26" t="s">
        <v>1619</v>
      </c>
      <c r="E962" s="26" t="s">
        <v>1857</v>
      </c>
      <c r="F962" s="26" t="s">
        <v>3941</v>
      </c>
      <c r="G962" s="26" t="s">
        <v>1858</v>
      </c>
      <c r="H962" s="26"/>
      <c r="I962" s="26"/>
      <c r="J962" s="26"/>
      <c r="K962" s="26"/>
      <c r="L962" s="26"/>
      <c r="M962" s="28" t="s">
        <v>29</v>
      </c>
      <c r="N962" s="28"/>
      <c r="O962" s="28"/>
      <c r="P962" s="28"/>
      <c r="Q962" s="28" t="s">
        <v>1859</v>
      </c>
      <c r="R962" s="78">
        <v>45714</v>
      </c>
      <c r="S962" s="28" t="s">
        <v>1860</v>
      </c>
      <c r="T962" s="26" t="s">
        <v>3922</v>
      </c>
      <c r="U962" s="26" t="s">
        <v>3922</v>
      </c>
    </row>
    <row r="963" spans="1:21" ht="60" hidden="1" x14ac:dyDescent="0.25">
      <c r="A963" s="26"/>
      <c r="B963" s="26" t="s">
        <v>109</v>
      </c>
      <c r="C963" s="26" t="s">
        <v>3922</v>
      </c>
      <c r="D963" s="26" t="s">
        <v>1619</v>
      </c>
      <c r="E963" s="26" t="s">
        <v>1848</v>
      </c>
      <c r="F963" s="26" t="s">
        <v>3933</v>
      </c>
      <c r="G963" s="26" t="s">
        <v>1849</v>
      </c>
      <c r="H963" s="26"/>
      <c r="I963" s="26"/>
      <c r="J963" s="26"/>
      <c r="K963" s="26"/>
      <c r="L963" s="26"/>
      <c r="M963" s="28" t="s">
        <v>29</v>
      </c>
      <c r="N963" s="28"/>
      <c r="O963" s="28"/>
      <c r="P963" s="28"/>
      <c r="Q963" s="28" t="s">
        <v>1850</v>
      </c>
      <c r="R963" s="78">
        <v>45719</v>
      </c>
      <c r="S963" s="28" t="s">
        <v>85</v>
      </c>
      <c r="T963" s="26" t="s">
        <v>3922</v>
      </c>
      <c r="U963" s="26" t="s">
        <v>3964</v>
      </c>
    </row>
    <row r="964" spans="1:21" hidden="1" x14ac:dyDescent="0.25">
      <c r="A964" s="26"/>
      <c r="B964" s="26" t="s">
        <v>109</v>
      </c>
      <c r="C964" s="26" t="s">
        <v>3922</v>
      </c>
      <c r="D964" s="26" t="s">
        <v>1619</v>
      </c>
      <c r="E964" s="26" t="s">
        <v>1792</v>
      </c>
      <c r="F964" s="26" t="s">
        <v>1631</v>
      </c>
      <c r="G964" s="26" t="s">
        <v>1793</v>
      </c>
      <c r="H964" s="26"/>
      <c r="I964" s="26"/>
      <c r="J964" s="26"/>
      <c r="K964" s="26"/>
      <c r="L964" s="26"/>
      <c r="M964" s="28" t="s">
        <v>29</v>
      </c>
      <c r="N964" s="28"/>
      <c r="O964" s="28"/>
      <c r="P964" s="28"/>
      <c r="Q964" s="28"/>
      <c r="R964" s="78">
        <v>45756</v>
      </c>
      <c r="S964" s="28"/>
      <c r="T964" s="26" t="s">
        <v>3922</v>
      </c>
      <c r="U964" s="26" t="s">
        <v>3958</v>
      </c>
    </row>
    <row r="965" spans="1:21" hidden="1" x14ac:dyDescent="0.25">
      <c r="A965" s="26"/>
      <c r="B965" s="26" t="s">
        <v>109</v>
      </c>
      <c r="C965" s="26" t="s">
        <v>3922</v>
      </c>
      <c r="D965" s="26" t="s">
        <v>1619</v>
      </c>
      <c r="E965" s="26" t="s">
        <v>1864</v>
      </c>
      <c r="F965" s="26" t="s">
        <v>1648</v>
      </c>
      <c r="G965" s="26" t="s">
        <v>1865</v>
      </c>
      <c r="H965" s="26"/>
      <c r="I965" s="26"/>
      <c r="J965" s="26"/>
      <c r="K965" s="26"/>
      <c r="L965" s="26"/>
      <c r="M965" s="28" t="s">
        <v>29</v>
      </c>
      <c r="N965" s="28"/>
      <c r="O965" s="28"/>
      <c r="P965" s="28"/>
      <c r="Q965" s="28" t="s">
        <v>1866</v>
      </c>
      <c r="R965" s="78"/>
      <c r="S965" s="28"/>
      <c r="T965" s="26" t="s">
        <v>3922</v>
      </c>
      <c r="U965" s="26" t="s">
        <v>3922</v>
      </c>
    </row>
    <row r="966" spans="1:21" hidden="1" x14ac:dyDescent="0.25">
      <c r="A966" s="26"/>
      <c r="B966" s="26" t="s">
        <v>109</v>
      </c>
      <c r="C966" s="26" t="s">
        <v>3922</v>
      </c>
      <c r="D966" s="26" t="s">
        <v>1619</v>
      </c>
      <c r="E966" s="26" t="s">
        <v>1869</v>
      </c>
      <c r="F966" s="26" t="s">
        <v>1631</v>
      </c>
      <c r="G966" s="26" t="s">
        <v>1870</v>
      </c>
      <c r="H966" s="26"/>
      <c r="I966" s="26"/>
      <c r="J966" s="26"/>
      <c r="K966" s="26"/>
      <c r="L966" s="26"/>
      <c r="M966" s="26" t="s">
        <v>29</v>
      </c>
      <c r="N966" s="26"/>
      <c r="O966" s="26"/>
      <c r="P966" s="26"/>
      <c r="Q966" s="26" t="s">
        <v>1871</v>
      </c>
      <c r="R966" s="26">
        <v>45701</v>
      </c>
      <c r="S966" s="26" t="s">
        <v>68</v>
      </c>
      <c r="T966" s="26" t="s">
        <v>3922</v>
      </c>
      <c r="U966" s="26" t="s">
        <v>3922</v>
      </c>
    </row>
    <row r="967" spans="1:21" hidden="1" x14ac:dyDescent="0.25">
      <c r="A967" s="26"/>
      <c r="B967" s="26" t="s">
        <v>109</v>
      </c>
      <c r="C967" s="26" t="s">
        <v>3922</v>
      </c>
      <c r="D967" s="26" t="s">
        <v>1619</v>
      </c>
      <c r="E967" s="26" t="s">
        <v>1818</v>
      </c>
      <c r="F967" s="26" t="s">
        <v>1683</v>
      </c>
      <c r="G967" s="26" t="s">
        <v>1819</v>
      </c>
      <c r="H967" s="26"/>
      <c r="I967" s="26"/>
      <c r="J967" s="26"/>
      <c r="K967" s="26"/>
      <c r="L967" s="26"/>
      <c r="M967" s="28" t="s">
        <v>29</v>
      </c>
      <c r="N967" s="28"/>
      <c r="O967" s="28"/>
      <c r="P967" s="28"/>
      <c r="Q967" s="28"/>
      <c r="R967" s="78"/>
      <c r="S967" s="28"/>
      <c r="T967" s="26" t="s">
        <v>3922</v>
      </c>
      <c r="U967" s="26" t="s">
        <v>3922</v>
      </c>
    </row>
    <row r="968" spans="1:21" ht="30" hidden="1" x14ac:dyDescent="0.25">
      <c r="A968" s="26"/>
      <c r="B968" s="26" t="s">
        <v>109</v>
      </c>
      <c r="C968" s="26" t="s">
        <v>3922</v>
      </c>
      <c r="D968" s="26" t="s">
        <v>1619</v>
      </c>
      <c r="E968" s="26" t="s">
        <v>1851</v>
      </c>
      <c r="F968" s="26" t="s">
        <v>1631</v>
      </c>
      <c r="G968" s="26" t="s">
        <v>1852</v>
      </c>
      <c r="H968" s="26"/>
      <c r="I968" s="26"/>
      <c r="J968" s="26"/>
      <c r="K968" s="26"/>
      <c r="L968" s="26"/>
      <c r="M968" s="28" t="s">
        <v>29</v>
      </c>
      <c r="N968" s="28"/>
      <c r="O968" s="28"/>
      <c r="P968" s="28"/>
      <c r="Q968" s="28" t="s">
        <v>1853</v>
      </c>
      <c r="R968" s="78">
        <v>45701</v>
      </c>
      <c r="S968" s="28" t="s">
        <v>68</v>
      </c>
      <c r="T968" s="26" t="s">
        <v>3922</v>
      </c>
      <c r="U968" s="26" t="s">
        <v>3922</v>
      </c>
    </row>
    <row r="969" spans="1:21" ht="30" hidden="1" x14ac:dyDescent="0.25">
      <c r="A969" s="26"/>
      <c r="B969" s="26" t="s">
        <v>109</v>
      </c>
      <c r="C969" s="26" t="s">
        <v>3922</v>
      </c>
      <c r="D969" s="26" t="s">
        <v>1619</v>
      </c>
      <c r="E969" s="26" t="s">
        <v>1892</v>
      </c>
      <c r="F969" s="26" t="s">
        <v>3941</v>
      </c>
      <c r="G969" s="26" t="s">
        <v>1893</v>
      </c>
      <c r="H969" s="26"/>
      <c r="I969" s="26"/>
      <c r="J969" s="26"/>
      <c r="K969" s="26"/>
      <c r="L969" s="26"/>
      <c r="M969" s="28" t="s">
        <v>29</v>
      </c>
      <c r="N969" s="28"/>
      <c r="O969" s="28"/>
      <c r="P969" s="28"/>
      <c r="Q969" s="28" t="s">
        <v>1894</v>
      </c>
      <c r="R969" s="78">
        <v>45628</v>
      </c>
      <c r="S969" s="28" t="s">
        <v>64</v>
      </c>
      <c r="T969" s="26" t="s">
        <v>3922</v>
      </c>
      <c r="U969" s="26" t="s">
        <v>3922</v>
      </c>
    </row>
    <row r="970" spans="1:21" hidden="1" x14ac:dyDescent="0.25">
      <c r="A970" s="26"/>
      <c r="B970" s="26" t="s">
        <v>109</v>
      </c>
      <c r="C970" s="26" t="s">
        <v>3922</v>
      </c>
      <c r="D970" s="26" t="s">
        <v>1619</v>
      </c>
      <c r="E970" s="26" t="s">
        <v>1867</v>
      </c>
      <c r="F970" s="26" t="s">
        <v>3941</v>
      </c>
      <c r="G970" s="26" t="s">
        <v>1868</v>
      </c>
      <c r="H970" s="26"/>
      <c r="I970" s="26"/>
      <c r="J970" s="26"/>
      <c r="K970" s="26"/>
      <c r="L970" s="26"/>
      <c r="M970" s="28" t="s">
        <v>29</v>
      </c>
      <c r="N970" s="28"/>
      <c r="O970" s="28"/>
      <c r="P970" s="28"/>
      <c r="Q970" s="28"/>
      <c r="R970" s="78"/>
      <c r="S970" s="28"/>
      <c r="T970" s="26" t="s">
        <v>3922</v>
      </c>
      <c r="U970" s="26" t="s">
        <v>3965</v>
      </c>
    </row>
    <row r="971" spans="1:21" ht="30" hidden="1" x14ac:dyDescent="0.25">
      <c r="A971" s="26"/>
      <c r="B971" s="26" t="s">
        <v>109</v>
      </c>
      <c r="C971" s="26" t="s">
        <v>3922</v>
      </c>
      <c r="D971" s="26" t="s">
        <v>1619</v>
      </c>
      <c r="E971" s="26" t="s">
        <v>1889</v>
      </c>
      <c r="F971" s="26" t="s">
        <v>3949</v>
      </c>
      <c r="G971" s="26" t="s">
        <v>1890</v>
      </c>
      <c r="H971" s="26"/>
      <c r="I971" s="26"/>
      <c r="J971" s="26"/>
      <c r="K971" s="26"/>
      <c r="L971" s="26"/>
      <c r="M971" s="26" t="s">
        <v>29</v>
      </c>
      <c r="N971" s="26"/>
      <c r="O971" s="26"/>
      <c r="P971" s="26"/>
      <c r="Q971" s="26" t="s">
        <v>1891</v>
      </c>
      <c r="R971" s="26">
        <v>45700</v>
      </c>
      <c r="S971" s="26"/>
      <c r="T971" s="26" t="s">
        <v>3922</v>
      </c>
      <c r="U971" s="26" t="s">
        <v>3967</v>
      </c>
    </row>
    <row r="972" spans="1:21" hidden="1" x14ac:dyDescent="0.25">
      <c r="A972" s="26"/>
      <c r="B972" s="26">
        <v>4</v>
      </c>
      <c r="C972" s="26" t="s">
        <v>3922</v>
      </c>
      <c r="D972" s="26" t="s">
        <v>1619</v>
      </c>
      <c r="E972" s="26" t="s">
        <v>2302</v>
      </c>
      <c r="F972" s="26" t="s">
        <v>3935</v>
      </c>
      <c r="G972" s="26" t="s">
        <v>2303</v>
      </c>
      <c r="H972" s="26"/>
      <c r="I972" s="26"/>
      <c r="J972" s="26"/>
      <c r="K972" s="26"/>
      <c r="L972" s="26"/>
      <c r="M972" s="28" t="s">
        <v>29</v>
      </c>
      <c r="N972" s="28"/>
      <c r="O972" s="28"/>
      <c r="P972" s="28"/>
      <c r="Q972" s="28"/>
      <c r="R972" s="78"/>
      <c r="S972" s="28"/>
      <c r="T972" s="26" t="s">
        <v>3922</v>
      </c>
      <c r="U972" s="26" t="s">
        <v>3922</v>
      </c>
    </row>
    <row r="973" spans="1:21" ht="30" hidden="1" x14ac:dyDescent="0.25">
      <c r="A973" s="26"/>
      <c r="B973" s="26" t="s">
        <v>109</v>
      </c>
      <c r="C973" s="26" t="s">
        <v>3922</v>
      </c>
      <c r="D973" s="26" t="s">
        <v>1619</v>
      </c>
      <c r="E973" s="26" t="s">
        <v>1895</v>
      </c>
      <c r="F973" s="26" t="s">
        <v>3933</v>
      </c>
      <c r="G973" s="26" t="s">
        <v>1896</v>
      </c>
      <c r="H973" s="26"/>
      <c r="I973" s="26"/>
      <c r="J973" s="26"/>
      <c r="K973" s="26"/>
      <c r="L973" s="26"/>
      <c r="M973" s="28" t="s">
        <v>29</v>
      </c>
      <c r="N973" s="28"/>
      <c r="O973" s="28"/>
      <c r="P973" s="28"/>
      <c r="Q973" s="28" t="s">
        <v>1897</v>
      </c>
      <c r="R973" s="78">
        <v>45698</v>
      </c>
      <c r="S973" s="28" t="s">
        <v>1898</v>
      </c>
      <c r="T973" s="26" t="s">
        <v>3922</v>
      </c>
      <c r="U973" s="26" t="s">
        <v>3922</v>
      </c>
    </row>
    <row r="974" spans="1:21" hidden="1" x14ac:dyDescent="0.25">
      <c r="A974" s="26"/>
      <c r="B974" s="26">
        <v>4</v>
      </c>
      <c r="C974" s="26" t="s">
        <v>3922</v>
      </c>
      <c r="D974" s="26" t="s">
        <v>1619</v>
      </c>
      <c r="E974" s="26" t="s">
        <v>2300</v>
      </c>
      <c r="F974" s="26" t="s">
        <v>3933</v>
      </c>
      <c r="G974" s="26" t="s">
        <v>2301</v>
      </c>
      <c r="H974" s="26"/>
      <c r="I974" s="26"/>
      <c r="J974" s="26"/>
      <c r="K974" s="26"/>
      <c r="L974" s="26"/>
      <c r="M974" s="28" t="s">
        <v>29</v>
      </c>
      <c r="N974" s="28"/>
      <c r="O974" s="28"/>
      <c r="P974" s="28"/>
      <c r="Q974" s="28"/>
      <c r="R974" s="78"/>
      <c r="S974" s="28"/>
      <c r="T974" s="26" t="s">
        <v>3922</v>
      </c>
      <c r="U974" s="26" t="s">
        <v>4005</v>
      </c>
    </row>
    <row r="975" spans="1:21" hidden="1" x14ac:dyDescent="0.25">
      <c r="A975" s="26"/>
      <c r="B975" s="26">
        <v>4</v>
      </c>
      <c r="C975" s="26" t="s">
        <v>3922</v>
      </c>
      <c r="D975" s="26" t="s">
        <v>1619</v>
      </c>
      <c r="E975" s="26" t="s">
        <v>2272</v>
      </c>
      <c r="F975" s="26" t="s">
        <v>1747</v>
      </c>
      <c r="G975" s="26" t="s">
        <v>2273</v>
      </c>
      <c r="H975" s="26"/>
      <c r="I975" s="26"/>
      <c r="J975" s="26"/>
      <c r="K975" s="26"/>
      <c r="L975" s="26"/>
      <c r="M975" s="28" t="s">
        <v>29</v>
      </c>
      <c r="N975" s="28"/>
      <c r="O975" s="28"/>
      <c r="P975" s="28"/>
      <c r="Q975" s="28"/>
      <c r="R975" s="78"/>
      <c r="S975" s="28"/>
      <c r="T975" s="26" t="s">
        <v>3922</v>
      </c>
      <c r="U975" s="26" t="s">
        <v>3998</v>
      </c>
    </row>
    <row r="976" spans="1:21" ht="30" hidden="1" x14ac:dyDescent="0.25">
      <c r="A976" s="26"/>
      <c r="B976" s="26" t="s">
        <v>109</v>
      </c>
      <c r="C976" s="26" t="s">
        <v>3922</v>
      </c>
      <c r="D976" s="26" t="s">
        <v>1619</v>
      </c>
      <c r="E976" s="26" t="s">
        <v>1899</v>
      </c>
      <c r="F976" s="26" t="s">
        <v>3941</v>
      </c>
      <c r="G976" s="26" t="s">
        <v>1900</v>
      </c>
      <c r="H976" s="26"/>
      <c r="I976" s="26"/>
      <c r="J976" s="26"/>
      <c r="K976" s="26"/>
      <c r="L976" s="26"/>
      <c r="M976" s="28" t="s">
        <v>29</v>
      </c>
      <c r="N976" s="28"/>
      <c r="O976" s="28"/>
      <c r="P976" s="28"/>
      <c r="Q976" s="28" t="s">
        <v>1901</v>
      </c>
      <c r="R976" s="78">
        <v>45692</v>
      </c>
      <c r="S976" s="28" t="s">
        <v>1898</v>
      </c>
      <c r="T976" s="26" t="s">
        <v>3922</v>
      </c>
      <c r="U976" s="26" t="s">
        <v>3968</v>
      </c>
    </row>
    <row r="977" spans="1:21" ht="45" hidden="1" x14ac:dyDescent="0.25">
      <c r="A977" s="26"/>
      <c r="B977" s="26" t="s">
        <v>109</v>
      </c>
      <c r="C977" s="26" t="s">
        <v>3922</v>
      </c>
      <c r="D977" s="26" t="s">
        <v>1619</v>
      </c>
      <c r="E977" s="26" t="s">
        <v>1886</v>
      </c>
      <c r="F977" s="26" t="s">
        <v>1648</v>
      </c>
      <c r="G977" s="26" t="s">
        <v>1887</v>
      </c>
      <c r="H977" s="26"/>
      <c r="I977" s="26"/>
      <c r="J977" s="26"/>
      <c r="K977" s="26"/>
      <c r="L977" s="26"/>
      <c r="M977" s="28" t="s">
        <v>29</v>
      </c>
      <c r="N977" s="28"/>
      <c r="O977" s="28"/>
      <c r="P977" s="28"/>
      <c r="Q977" s="28" t="s">
        <v>1888</v>
      </c>
      <c r="R977" s="78">
        <v>45694</v>
      </c>
      <c r="S977" s="28" t="s">
        <v>76</v>
      </c>
      <c r="T977" s="26" t="s">
        <v>3922</v>
      </c>
      <c r="U977" s="26" t="s">
        <v>3922</v>
      </c>
    </row>
    <row r="978" spans="1:21" hidden="1" x14ac:dyDescent="0.25">
      <c r="A978" s="26"/>
      <c r="B978" s="26" t="s">
        <v>109</v>
      </c>
      <c r="C978" s="26" t="s">
        <v>3922</v>
      </c>
      <c r="D978" s="26" t="s">
        <v>1619</v>
      </c>
      <c r="E978" s="26" t="s">
        <v>1708</v>
      </c>
      <c r="F978" s="26" t="s">
        <v>3949</v>
      </c>
      <c r="G978" s="26" t="s">
        <v>1709</v>
      </c>
      <c r="H978" s="26"/>
      <c r="I978" s="26"/>
      <c r="J978" s="26"/>
      <c r="K978" s="26"/>
      <c r="L978" s="26"/>
      <c r="M978" s="28" t="s">
        <v>29</v>
      </c>
      <c r="N978" s="28"/>
      <c r="O978" s="28"/>
      <c r="P978" s="28"/>
      <c r="Q978" s="28" t="s">
        <v>1710</v>
      </c>
      <c r="R978" s="78">
        <v>45729</v>
      </c>
      <c r="S978" s="28" t="s">
        <v>369</v>
      </c>
      <c r="T978" s="26" t="s">
        <v>3922</v>
      </c>
      <c r="U978" s="26" t="s">
        <v>3922</v>
      </c>
    </row>
    <row r="979" spans="1:21" ht="30" hidden="1" x14ac:dyDescent="0.25">
      <c r="A979" s="26"/>
      <c r="B979" s="26" t="s">
        <v>109</v>
      </c>
      <c r="C979" s="26" t="s">
        <v>3922</v>
      </c>
      <c r="D979" s="26" t="s">
        <v>1619</v>
      </c>
      <c r="E979" s="26" t="s">
        <v>1921</v>
      </c>
      <c r="F979" s="26" t="s">
        <v>1631</v>
      </c>
      <c r="G979" s="26" t="s">
        <v>1922</v>
      </c>
      <c r="H979" s="26"/>
      <c r="I979" s="26"/>
      <c r="J979" s="26"/>
      <c r="K979" s="26"/>
      <c r="L979" s="26"/>
      <c r="M979" s="28" t="s">
        <v>29</v>
      </c>
      <c r="N979" s="28"/>
      <c r="O979" s="28"/>
      <c r="P979" s="28"/>
      <c r="Q979" s="28"/>
      <c r="R979" s="78">
        <v>45691</v>
      </c>
      <c r="S979" s="28" t="s">
        <v>76</v>
      </c>
      <c r="T979" s="26" t="s">
        <v>3922</v>
      </c>
      <c r="U979" s="26" t="s">
        <v>3922</v>
      </c>
    </row>
    <row r="980" spans="1:21" ht="45" hidden="1" x14ac:dyDescent="0.25">
      <c r="A980" s="26"/>
      <c r="B980" s="26" t="s">
        <v>109</v>
      </c>
      <c r="C980" s="26" t="s">
        <v>3922</v>
      </c>
      <c r="D980" s="26" t="s">
        <v>1619</v>
      </c>
      <c r="E980" s="26" t="s">
        <v>1861</v>
      </c>
      <c r="F980" s="26" t="s">
        <v>1648</v>
      </c>
      <c r="G980" s="26" t="s">
        <v>1862</v>
      </c>
      <c r="H980" s="26"/>
      <c r="I980" s="26"/>
      <c r="J980" s="26"/>
      <c r="K980" s="26"/>
      <c r="L980" s="26"/>
      <c r="M980" s="28" t="s">
        <v>29</v>
      </c>
      <c r="N980" s="28"/>
      <c r="O980" s="28"/>
      <c r="P980" s="28"/>
      <c r="Q980" s="28" t="s">
        <v>1863</v>
      </c>
      <c r="R980" s="78">
        <v>45700</v>
      </c>
      <c r="S980" s="28" t="s">
        <v>444</v>
      </c>
      <c r="T980" s="26" t="s">
        <v>3922</v>
      </c>
      <c r="U980" s="26" t="s">
        <v>3922</v>
      </c>
    </row>
    <row r="981" spans="1:21" ht="30" hidden="1" x14ac:dyDescent="0.25">
      <c r="A981" s="26"/>
      <c r="B981" s="26" t="s">
        <v>109</v>
      </c>
      <c r="C981" s="26" t="s">
        <v>3922</v>
      </c>
      <c r="D981" s="26" t="s">
        <v>1619</v>
      </c>
      <c r="E981" s="26" t="s">
        <v>1929</v>
      </c>
      <c r="F981" s="26" t="s">
        <v>3941</v>
      </c>
      <c r="G981" s="26" t="s">
        <v>1930</v>
      </c>
      <c r="H981" s="26"/>
      <c r="I981" s="26"/>
      <c r="J981" s="26"/>
      <c r="K981" s="26"/>
      <c r="L981" s="26"/>
      <c r="M981" s="28" t="s">
        <v>29</v>
      </c>
      <c r="N981" s="28"/>
      <c r="O981" s="28"/>
      <c r="P981" s="28"/>
      <c r="Q981" s="28" t="s">
        <v>1931</v>
      </c>
      <c r="R981" s="78">
        <v>45688</v>
      </c>
      <c r="S981" s="28" t="s">
        <v>1898</v>
      </c>
      <c r="T981" s="26" t="s">
        <v>3922</v>
      </c>
      <c r="U981" s="26" t="s">
        <v>3922</v>
      </c>
    </row>
    <row r="982" spans="1:21" ht="30" hidden="1" x14ac:dyDescent="0.25">
      <c r="A982" s="26"/>
      <c r="B982" s="26" t="s">
        <v>109</v>
      </c>
      <c r="C982" s="26" t="s">
        <v>3922</v>
      </c>
      <c r="D982" s="26" t="s">
        <v>1619</v>
      </c>
      <c r="E982" s="26" t="s">
        <v>1948</v>
      </c>
      <c r="F982" s="26" t="s">
        <v>3933</v>
      </c>
      <c r="G982" s="26" t="s">
        <v>1949</v>
      </c>
      <c r="H982" s="26"/>
      <c r="I982" s="26"/>
      <c r="J982" s="26"/>
      <c r="K982" s="26"/>
      <c r="L982" s="26"/>
      <c r="M982" s="28" t="s">
        <v>29</v>
      </c>
      <c r="N982" s="28"/>
      <c r="O982" s="28"/>
      <c r="P982" s="28"/>
      <c r="Q982" s="28" t="s">
        <v>1950</v>
      </c>
      <c r="R982" s="78">
        <v>45684</v>
      </c>
      <c r="S982" s="28" t="s">
        <v>68</v>
      </c>
      <c r="T982" s="26" t="s">
        <v>3922</v>
      </c>
      <c r="U982" s="26" t="s">
        <v>3922</v>
      </c>
    </row>
    <row r="983" spans="1:21" ht="30" hidden="1" x14ac:dyDescent="0.25">
      <c r="A983" s="26"/>
      <c r="B983" s="26" t="s">
        <v>109</v>
      </c>
      <c r="C983" s="26" t="s">
        <v>3922</v>
      </c>
      <c r="D983" s="26" t="s">
        <v>1619</v>
      </c>
      <c r="E983" s="26" t="s">
        <v>1915</v>
      </c>
      <c r="F983" s="26" t="s">
        <v>1773</v>
      </c>
      <c r="G983" s="26" t="s">
        <v>1916</v>
      </c>
      <c r="H983" s="26"/>
      <c r="I983" s="26"/>
      <c r="J983" s="26"/>
      <c r="K983" s="26"/>
      <c r="L983" s="26"/>
      <c r="M983" s="28" t="s">
        <v>29</v>
      </c>
      <c r="N983" s="28"/>
      <c r="O983" s="28"/>
      <c r="P983" s="28"/>
      <c r="Q983" s="28" t="s">
        <v>1917</v>
      </c>
      <c r="R983" s="78">
        <v>45693</v>
      </c>
      <c r="S983" s="28" t="s">
        <v>85</v>
      </c>
      <c r="T983" s="26" t="s">
        <v>3922</v>
      </c>
      <c r="U983" s="26" t="s">
        <v>3922</v>
      </c>
    </row>
    <row r="984" spans="1:21" ht="30" hidden="1" x14ac:dyDescent="0.25">
      <c r="A984" s="26"/>
      <c r="B984" s="26" t="s">
        <v>109</v>
      </c>
      <c r="C984" s="26" t="s">
        <v>3922</v>
      </c>
      <c r="D984" s="26" t="s">
        <v>1619</v>
      </c>
      <c r="E984" s="26" t="s">
        <v>1918</v>
      </c>
      <c r="F984" s="26" t="s">
        <v>1773</v>
      </c>
      <c r="G984" s="26" t="s">
        <v>1919</v>
      </c>
      <c r="H984" s="26"/>
      <c r="I984" s="26"/>
      <c r="J984" s="26"/>
      <c r="K984" s="26"/>
      <c r="L984" s="26"/>
      <c r="M984" s="28" t="s">
        <v>29</v>
      </c>
      <c r="N984" s="28"/>
      <c r="O984" s="28"/>
      <c r="P984" s="28"/>
      <c r="Q984" s="28" t="s">
        <v>1920</v>
      </c>
      <c r="R984" s="78">
        <v>45693</v>
      </c>
      <c r="S984" s="28" t="s">
        <v>76</v>
      </c>
      <c r="T984" s="26" t="s">
        <v>3922</v>
      </c>
      <c r="U984" s="26" t="s">
        <v>3922</v>
      </c>
    </row>
    <row r="985" spans="1:21" hidden="1" x14ac:dyDescent="0.25">
      <c r="A985" s="26"/>
      <c r="B985" s="26">
        <v>4</v>
      </c>
      <c r="C985" s="26" t="s">
        <v>3922</v>
      </c>
      <c r="D985" s="26" t="s">
        <v>1619</v>
      </c>
      <c r="E985" s="26" t="s">
        <v>2284</v>
      </c>
      <c r="F985" s="26" t="s">
        <v>1683</v>
      </c>
      <c r="G985" s="26" t="s">
        <v>2285</v>
      </c>
      <c r="H985" s="26"/>
      <c r="I985" s="26"/>
      <c r="J985" s="26"/>
      <c r="K985" s="26"/>
      <c r="L985" s="26"/>
      <c r="M985" s="28" t="s">
        <v>29</v>
      </c>
      <c r="N985" s="28"/>
      <c r="O985" s="28"/>
      <c r="P985" s="28"/>
      <c r="Q985" s="28"/>
      <c r="R985" s="78"/>
      <c r="S985" s="28"/>
      <c r="T985" s="26" t="s">
        <v>3922</v>
      </c>
      <c r="U985" s="26" t="s">
        <v>4003</v>
      </c>
    </row>
    <row r="986" spans="1:21" ht="30" hidden="1" x14ac:dyDescent="0.25">
      <c r="A986" s="26"/>
      <c r="B986" s="26" t="s">
        <v>109</v>
      </c>
      <c r="C986" s="26" t="s">
        <v>3922</v>
      </c>
      <c r="D986" s="26" t="s">
        <v>1619</v>
      </c>
      <c r="E986" s="26" t="s">
        <v>1835</v>
      </c>
      <c r="F986" s="26" t="s">
        <v>1661</v>
      </c>
      <c r="G986" s="26" t="s">
        <v>1836</v>
      </c>
      <c r="H986" s="26"/>
      <c r="I986" s="26"/>
      <c r="J986" s="26"/>
      <c r="K986" s="26"/>
      <c r="L986" s="26"/>
      <c r="M986" s="28" t="s">
        <v>29</v>
      </c>
      <c r="N986" s="28"/>
      <c r="O986" s="28"/>
      <c r="P986" s="28"/>
      <c r="Q986" s="28" t="s">
        <v>1837</v>
      </c>
      <c r="R986" s="78">
        <v>45720</v>
      </c>
      <c r="S986" s="28" t="s">
        <v>1838</v>
      </c>
      <c r="T986" s="26" t="s">
        <v>3922</v>
      </c>
      <c r="U986" s="26" t="s">
        <v>3922</v>
      </c>
    </row>
    <row r="987" spans="1:21" hidden="1" x14ac:dyDescent="0.25">
      <c r="A987" s="26"/>
      <c r="B987" s="26">
        <v>4</v>
      </c>
      <c r="C987" s="26" t="s">
        <v>3922</v>
      </c>
      <c r="D987" s="26" t="s">
        <v>1619</v>
      </c>
      <c r="E987" s="26" t="s">
        <v>2286</v>
      </c>
      <c r="F987" s="26" t="s">
        <v>1773</v>
      </c>
      <c r="G987" s="26" t="s">
        <v>2287</v>
      </c>
      <c r="H987" s="26"/>
      <c r="I987" s="26"/>
      <c r="J987" s="26"/>
      <c r="K987" s="26"/>
      <c r="L987" s="26"/>
      <c r="M987" s="28" t="s">
        <v>29</v>
      </c>
      <c r="N987" s="28"/>
      <c r="O987" s="28"/>
      <c r="P987" s="28"/>
      <c r="Q987" s="28"/>
      <c r="R987" s="78"/>
      <c r="S987" s="28"/>
      <c r="T987" s="26" t="s">
        <v>3922</v>
      </c>
      <c r="U987" s="26" t="s">
        <v>4003</v>
      </c>
    </row>
    <row r="988" spans="1:21" hidden="1" x14ac:dyDescent="0.25">
      <c r="A988" s="26"/>
      <c r="B988" s="26">
        <v>4</v>
      </c>
      <c r="C988" s="26" t="s">
        <v>3922</v>
      </c>
      <c r="D988" s="26" t="s">
        <v>1619</v>
      </c>
      <c r="E988" s="26" t="s">
        <v>2288</v>
      </c>
      <c r="F988" s="26" t="s">
        <v>1773</v>
      </c>
      <c r="G988" s="26" t="s">
        <v>2289</v>
      </c>
      <c r="H988" s="26"/>
      <c r="I988" s="26"/>
      <c r="J988" s="26"/>
      <c r="K988" s="26"/>
      <c r="L988" s="26"/>
      <c r="M988" s="28" t="s">
        <v>29</v>
      </c>
      <c r="N988" s="28"/>
      <c r="O988" s="28"/>
      <c r="P988" s="28"/>
      <c r="Q988" s="28"/>
      <c r="R988" s="78"/>
      <c r="S988" s="28"/>
      <c r="T988" s="26" t="s">
        <v>3922</v>
      </c>
      <c r="U988" s="26" t="s">
        <v>4003</v>
      </c>
    </row>
    <row r="989" spans="1:21" hidden="1" x14ac:dyDescent="0.25">
      <c r="A989" s="26"/>
      <c r="B989" s="26">
        <v>4</v>
      </c>
      <c r="C989" s="26" t="s">
        <v>3922</v>
      </c>
      <c r="D989" s="26" t="s">
        <v>1619</v>
      </c>
      <c r="E989" s="26" t="s">
        <v>2290</v>
      </c>
      <c r="F989" s="26" t="s">
        <v>1661</v>
      </c>
      <c r="G989" s="26" t="s">
        <v>2291</v>
      </c>
      <c r="H989" s="26"/>
      <c r="I989" s="26"/>
      <c r="J989" s="26"/>
      <c r="K989" s="26"/>
      <c r="L989" s="26"/>
      <c r="M989" s="28" t="s">
        <v>29</v>
      </c>
      <c r="N989" s="28"/>
      <c r="O989" s="28"/>
      <c r="P989" s="28"/>
      <c r="Q989" s="28"/>
      <c r="R989" s="78"/>
      <c r="S989" s="28"/>
      <c r="T989" s="26" t="s">
        <v>3922</v>
      </c>
      <c r="U989" s="26" t="s">
        <v>4003</v>
      </c>
    </row>
    <row r="990" spans="1:21" hidden="1" x14ac:dyDescent="0.25">
      <c r="A990" s="26"/>
      <c r="B990" s="26">
        <v>4</v>
      </c>
      <c r="C990" s="26" t="s">
        <v>3922</v>
      </c>
      <c r="D990" s="26" t="s">
        <v>1619</v>
      </c>
      <c r="E990" s="26" t="s">
        <v>2292</v>
      </c>
      <c r="F990" s="26" t="s">
        <v>1747</v>
      </c>
      <c r="G990" s="26" t="s">
        <v>2293</v>
      </c>
      <c r="H990" s="26"/>
      <c r="I990" s="26"/>
      <c r="J990" s="26"/>
      <c r="K990" s="26"/>
      <c r="L990" s="26"/>
      <c r="M990" s="28" t="s">
        <v>29</v>
      </c>
      <c r="N990" s="28"/>
      <c r="O990" s="28"/>
      <c r="P990" s="28"/>
      <c r="Q990" s="28"/>
      <c r="R990" s="78"/>
      <c r="S990" s="28"/>
      <c r="T990" s="26" t="s">
        <v>3922</v>
      </c>
      <c r="U990" s="26" t="s">
        <v>4003</v>
      </c>
    </row>
    <row r="991" spans="1:21" hidden="1" x14ac:dyDescent="0.25">
      <c r="A991" s="26"/>
      <c r="B991" s="26">
        <v>4</v>
      </c>
      <c r="C991" s="26" t="s">
        <v>3922</v>
      </c>
      <c r="D991" s="26" t="s">
        <v>1619</v>
      </c>
      <c r="E991" s="26" t="s">
        <v>2294</v>
      </c>
      <c r="F991" s="26" t="s">
        <v>3935</v>
      </c>
      <c r="G991" s="26" t="s">
        <v>2295</v>
      </c>
      <c r="H991" s="26"/>
      <c r="I991" s="26"/>
      <c r="J991" s="26"/>
      <c r="K991" s="26"/>
      <c r="L991" s="26"/>
      <c r="M991" s="28" t="s">
        <v>29</v>
      </c>
      <c r="N991" s="28"/>
      <c r="O991" s="28"/>
      <c r="P991" s="28"/>
      <c r="Q991" s="28"/>
      <c r="R991" s="78"/>
      <c r="S991" s="28"/>
      <c r="T991" s="26" t="s">
        <v>3922</v>
      </c>
      <c r="U991" s="26" t="s">
        <v>3995</v>
      </c>
    </row>
    <row r="992" spans="1:21" hidden="1" x14ac:dyDescent="0.25">
      <c r="A992" s="26"/>
      <c r="B992" s="26">
        <v>4</v>
      </c>
      <c r="C992" s="26" t="s">
        <v>3922</v>
      </c>
      <c r="D992" s="26" t="s">
        <v>1619</v>
      </c>
      <c r="E992" s="26" t="s">
        <v>2266</v>
      </c>
      <c r="F992" s="26" t="s">
        <v>3935</v>
      </c>
      <c r="G992" s="26" t="s">
        <v>2267</v>
      </c>
      <c r="H992" s="26"/>
      <c r="I992" s="26"/>
      <c r="J992" s="26"/>
      <c r="K992" s="26"/>
      <c r="L992" s="26"/>
      <c r="M992" s="28" t="s">
        <v>29</v>
      </c>
      <c r="N992" s="28"/>
      <c r="O992" s="28"/>
      <c r="P992" s="28"/>
      <c r="Q992" s="28"/>
      <c r="R992" s="78"/>
      <c r="S992" s="28"/>
      <c r="T992" s="26" t="s">
        <v>3922</v>
      </c>
      <c r="U992" s="26" t="s">
        <v>3995</v>
      </c>
    </row>
    <row r="993" spans="1:21" hidden="1" x14ac:dyDescent="0.25">
      <c r="A993" s="26"/>
      <c r="B993" s="26">
        <v>4</v>
      </c>
      <c r="C993" s="26" t="s">
        <v>3922</v>
      </c>
      <c r="D993" s="26" t="s">
        <v>1619</v>
      </c>
      <c r="E993" s="26" t="s">
        <v>2296</v>
      </c>
      <c r="F993" s="26" t="s">
        <v>3935</v>
      </c>
      <c r="G993" s="26" t="s">
        <v>2297</v>
      </c>
      <c r="H993" s="26"/>
      <c r="I993" s="26"/>
      <c r="J993" s="26"/>
      <c r="K993" s="26"/>
      <c r="L993" s="26"/>
      <c r="M993" s="26" t="s">
        <v>29</v>
      </c>
      <c r="N993" s="26"/>
      <c r="O993" s="26"/>
      <c r="P993" s="26"/>
      <c r="Q993" s="26"/>
      <c r="R993" s="26"/>
      <c r="S993" s="26"/>
      <c r="T993" s="26" t="s">
        <v>3922</v>
      </c>
      <c r="U993" s="26" t="s">
        <v>3995</v>
      </c>
    </row>
    <row r="994" spans="1:21" hidden="1" x14ac:dyDescent="0.25">
      <c r="A994" s="26"/>
      <c r="B994" s="26" t="s">
        <v>109</v>
      </c>
      <c r="C994" s="26" t="s">
        <v>3922</v>
      </c>
      <c r="D994" s="26" t="s">
        <v>1619</v>
      </c>
      <c r="E994" s="26" t="s">
        <v>1945</v>
      </c>
      <c r="F994" s="26" t="s">
        <v>3949</v>
      </c>
      <c r="G994" s="26" t="s">
        <v>1946</v>
      </c>
      <c r="H994" s="26"/>
      <c r="I994" s="26"/>
      <c r="J994" s="26"/>
      <c r="K994" s="26"/>
      <c r="L994" s="26"/>
      <c r="M994" s="28" t="s">
        <v>29</v>
      </c>
      <c r="N994" s="28"/>
      <c r="O994" s="28"/>
      <c r="P994" s="28"/>
      <c r="Q994" s="28" t="s">
        <v>1947</v>
      </c>
      <c r="R994" s="78">
        <v>45686</v>
      </c>
      <c r="S994" s="28" t="s">
        <v>68</v>
      </c>
      <c r="T994" s="26" t="s">
        <v>3922</v>
      </c>
      <c r="U994" s="26" t="s">
        <v>3922</v>
      </c>
    </row>
    <row r="995" spans="1:21" hidden="1" x14ac:dyDescent="0.25">
      <c r="A995" s="26"/>
      <c r="B995" s="26" t="s">
        <v>109</v>
      </c>
      <c r="C995" s="26" t="s">
        <v>3922</v>
      </c>
      <c r="D995" s="26" t="s">
        <v>1619</v>
      </c>
      <c r="E995" s="26" t="s">
        <v>1934</v>
      </c>
      <c r="F995" s="26" t="s">
        <v>3941</v>
      </c>
      <c r="G995" s="26" t="s">
        <v>1935</v>
      </c>
      <c r="H995" s="26"/>
      <c r="I995" s="26"/>
      <c r="J995" s="26"/>
      <c r="K995" s="26"/>
      <c r="L995" s="26"/>
      <c r="M995" s="28" t="s">
        <v>29</v>
      </c>
      <c r="N995" s="28"/>
      <c r="O995" s="28"/>
      <c r="P995" s="28"/>
      <c r="Q995" s="28" t="s">
        <v>1694</v>
      </c>
      <c r="R995" s="78">
        <v>45682</v>
      </c>
      <c r="S995" s="28" t="s">
        <v>1151</v>
      </c>
      <c r="T995" s="26" t="s">
        <v>3922</v>
      </c>
      <c r="U995" s="26" t="s">
        <v>3922</v>
      </c>
    </row>
    <row r="996" spans="1:21" ht="30" hidden="1" x14ac:dyDescent="0.25">
      <c r="A996" s="26"/>
      <c r="B996" s="26" t="s">
        <v>109</v>
      </c>
      <c r="C996" s="26" t="s">
        <v>3922</v>
      </c>
      <c r="D996" s="26" t="s">
        <v>1619</v>
      </c>
      <c r="E996" s="26" t="s">
        <v>1958</v>
      </c>
      <c r="F996" s="26" t="s">
        <v>3952</v>
      </c>
      <c r="G996" s="26" t="s">
        <v>1959</v>
      </c>
      <c r="H996" s="26"/>
      <c r="I996" s="26"/>
      <c r="J996" s="26"/>
      <c r="K996" s="26"/>
      <c r="L996" s="26"/>
      <c r="M996" s="28" t="s">
        <v>29</v>
      </c>
      <c r="N996" s="28"/>
      <c r="O996" s="28"/>
      <c r="P996" s="28"/>
      <c r="Q996" s="28" t="s">
        <v>1960</v>
      </c>
      <c r="R996" s="78">
        <v>45680</v>
      </c>
      <c r="S996" s="28" t="s">
        <v>68</v>
      </c>
      <c r="T996" s="26" t="s">
        <v>3922</v>
      </c>
      <c r="U996" s="26" t="s">
        <v>3922</v>
      </c>
    </row>
    <row r="997" spans="1:21" hidden="1" x14ac:dyDescent="0.25">
      <c r="A997" s="26"/>
      <c r="B997" s="26">
        <v>4</v>
      </c>
      <c r="C997" s="26" t="s">
        <v>3922</v>
      </c>
      <c r="D997" s="26" t="s">
        <v>1619</v>
      </c>
      <c r="E997" s="26" t="s">
        <v>2298</v>
      </c>
      <c r="F997" s="26" t="s">
        <v>1648</v>
      </c>
      <c r="G997" s="26" t="s">
        <v>2299</v>
      </c>
      <c r="H997" s="26"/>
      <c r="I997" s="26"/>
      <c r="J997" s="26"/>
      <c r="K997" s="26"/>
      <c r="L997" s="26"/>
      <c r="M997" s="28" t="s">
        <v>29</v>
      </c>
      <c r="N997" s="28"/>
      <c r="O997" s="28"/>
      <c r="P997" s="28"/>
      <c r="Q997" s="28"/>
      <c r="R997" s="78"/>
      <c r="S997" s="28"/>
      <c r="T997" s="26" t="s">
        <v>3922</v>
      </c>
      <c r="U997" s="26" t="s">
        <v>4004</v>
      </c>
    </row>
    <row r="998" spans="1:21" hidden="1" x14ac:dyDescent="0.25">
      <c r="A998" s="26"/>
      <c r="B998" s="26" t="s">
        <v>109</v>
      </c>
      <c r="C998" s="26" t="s">
        <v>3922</v>
      </c>
      <c r="D998" s="26" t="s">
        <v>1619</v>
      </c>
      <c r="E998" s="26" t="s">
        <v>1961</v>
      </c>
      <c r="F998" s="26" t="s">
        <v>3949</v>
      </c>
      <c r="G998" s="26" t="s">
        <v>1962</v>
      </c>
      <c r="H998" s="26"/>
      <c r="I998" s="26"/>
      <c r="J998" s="26"/>
      <c r="K998" s="26"/>
      <c r="L998" s="26"/>
      <c r="M998" s="28" t="s">
        <v>29</v>
      </c>
      <c r="N998" s="28"/>
      <c r="O998" s="28"/>
      <c r="P998" s="28"/>
      <c r="Q998" s="28" t="s">
        <v>1963</v>
      </c>
      <c r="R998" s="78">
        <v>45678</v>
      </c>
      <c r="S998" s="28" t="s">
        <v>35</v>
      </c>
      <c r="T998" s="26" t="s">
        <v>3922</v>
      </c>
      <c r="U998" s="26" t="s">
        <v>3922</v>
      </c>
    </row>
    <row r="999" spans="1:21" ht="30" hidden="1" x14ac:dyDescent="0.25">
      <c r="A999" s="26"/>
      <c r="B999" s="26" t="s">
        <v>109</v>
      </c>
      <c r="C999" s="26" t="s">
        <v>3922</v>
      </c>
      <c r="D999" s="26" t="s">
        <v>1619</v>
      </c>
      <c r="E999" s="26" t="s">
        <v>1964</v>
      </c>
      <c r="F999" s="26" t="s">
        <v>3949</v>
      </c>
      <c r="G999" s="26" t="s">
        <v>1965</v>
      </c>
      <c r="H999" s="26"/>
      <c r="I999" s="26"/>
      <c r="J999" s="26"/>
      <c r="K999" s="26"/>
      <c r="L999" s="26"/>
      <c r="M999" s="28" t="s">
        <v>29</v>
      </c>
      <c r="N999" s="28"/>
      <c r="O999" s="28"/>
      <c r="P999" s="28"/>
      <c r="Q999" s="28" t="s">
        <v>1966</v>
      </c>
      <c r="R999" s="78">
        <v>45678</v>
      </c>
      <c r="S999" s="28" t="s">
        <v>35</v>
      </c>
      <c r="T999" s="26" t="s">
        <v>3922</v>
      </c>
      <c r="U999" s="26" t="s">
        <v>3922</v>
      </c>
    </row>
    <row r="1000" spans="1:21" hidden="1" x14ac:dyDescent="0.25">
      <c r="A1000" s="26"/>
      <c r="B1000" s="26" t="s">
        <v>109</v>
      </c>
      <c r="C1000" s="26" t="s">
        <v>3922</v>
      </c>
      <c r="D1000" s="26" t="s">
        <v>1619</v>
      </c>
      <c r="E1000" s="26" t="s">
        <v>1926</v>
      </c>
      <c r="F1000" s="26" t="s">
        <v>1683</v>
      </c>
      <c r="G1000" s="26" t="s">
        <v>1927</v>
      </c>
      <c r="H1000" s="26"/>
      <c r="I1000" s="26"/>
      <c r="J1000" s="26"/>
      <c r="K1000" s="26"/>
      <c r="L1000" s="26"/>
      <c r="M1000" s="28" t="s">
        <v>29</v>
      </c>
      <c r="N1000" s="28"/>
      <c r="O1000" s="28"/>
      <c r="P1000" s="28"/>
      <c r="Q1000" s="28" t="s">
        <v>1928</v>
      </c>
      <c r="R1000" s="78"/>
      <c r="S1000" s="28"/>
      <c r="T1000" s="26" t="s">
        <v>3922</v>
      </c>
      <c r="U1000" s="26" t="s">
        <v>3922</v>
      </c>
    </row>
    <row r="1001" spans="1:21" hidden="1" x14ac:dyDescent="0.25">
      <c r="A1001" s="26"/>
      <c r="B1001" s="26">
        <v>4</v>
      </c>
      <c r="C1001" s="26" t="s">
        <v>3922</v>
      </c>
      <c r="D1001" s="26" t="s">
        <v>1619</v>
      </c>
      <c r="E1001" s="26" t="s">
        <v>2282</v>
      </c>
      <c r="F1001" s="26" t="s">
        <v>3933</v>
      </c>
      <c r="G1001" s="26" t="s">
        <v>2283</v>
      </c>
      <c r="H1001" s="26"/>
      <c r="I1001" s="26"/>
      <c r="J1001" s="26"/>
      <c r="K1001" s="26"/>
      <c r="L1001" s="26"/>
      <c r="M1001" s="28" t="s">
        <v>29</v>
      </c>
      <c r="N1001" s="28"/>
      <c r="O1001" s="28"/>
      <c r="P1001" s="28"/>
      <c r="Q1001" s="28"/>
      <c r="R1001" s="78"/>
      <c r="S1001" s="28"/>
      <c r="T1001" s="26" t="s">
        <v>3922</v>
      </c>
      <c r="U1001" s="26" t="s">
        <v>4002</v>
      </c>
    </row>
    <row r="1002" spans="1:21" hidden="1" x14ac:dyDescent="0.25">
      <c r="A1002" s="26"/>
      <c r="B1002" s="26" t="s">
        <v>109</v>
      </c>
      <c r="C1002" s="26" t="s">
        <v>3922</v>
      </c>
      <c r="D1002" s="26" t="s">
        <v>1619</v>
      </c>
      <c r="E1002" s="26" t="s">
        <v>1936</v>
      </c>
      <c r="F1002" s="26" t="s">
        <v>3941</v>
      </c>
      <c r="G1002" s="26" t="s">
        <v>1937</v>
      </c>
      <c r="H1002" s="26"/>
      <c r="I1002" s="26"/>
      <c r="J1002" s="26"/>
      <c r="K1002" s="26"/>
      <c r="L1002" s="26"/>
      <c r="M1002" s="28" t="s">
        <v>29</v>
      </c>
      <c r="N1002" s="28"/>
      <c r="O1002" s="28"/>
      <c r="P1002" s="28"/>
      <c r="Q1002" s="28" t="s">
        <v>1938</v>
      </c>
      <c r="R1002" s="78">
        <v>45686</v>
      </c>
      <c r="S1002" s="28" t="s">
        <v>68</v>
      </c>
      <c r="T1002" s="26" t="s">
        <v>3922</v>
      </c>
      <c r="U1002" s="26" t="s">
        <v>3969</v>
      </c>
    </row>
    <row r="1003" spans="1:21" hidden="1" x14ac:dyDescent="0.25">
      <c r="A1003" s="26"/>
      <c r="B1003" s="26">
        <v>4</v>
      </c>
      <c r="C1003" s="26" t="s">
        <v>3922</v>
      </c>
      <c r="D1003" s="26" t="s">
        <v>1619</v>
      </c>
      <c r="E1003" s="26" t="s">
        <v>2274</v>
      </c>
      <c r="F1003" s="26" t="s">
        <v>1648</v>
      </c>
      <c r="G1003" s="26" t="s">
        <v>2275</v>
      </c>
      <c r="H1003" s="26"/>
      <c r="I1003" s="26"/>
      <c r="J1003" s="26"/>
      <c r="K1003" s="26"/>
      <c r="L1003" s="26"/>
      <c r="M1003" s="28" t="s">
        <v>29</v>
      </c>
      <c r="N1003" s="28"/>
      <c r="O1003" s="28"/>
      <c r="P1003" s="28"/>
      <c r="Q1003" s="28"/>
      <c r="R1003" s="78"/>
      <c r="S1003" s="28"/>
      <c r="T1003" s="26" t="s">
        <v>3922</v>
      </c>
      <c r="U1003" s="26" t="s">
        <v>3999</v>
      </c>
    </row>
    <row r="1004" spans="1:21" ht="30" hidden="1" x14ac:dyDescent="0.25">
      <c r="A1004" s="26"/>
      <c r="B1004" s="26" t="s">
        <v>109</v>
      </c>
      <c r="C1004" s="26" t="s">
        <v>3922</v>
      </c>
      <c r="D1004" s="26" t="s">
        <v>1619</v>
      </c>
      <c r="E1004" s="26" t="s">
        <v>1939</v>
      </c>
      <c r="F1004" s="26" t="s">
        <v>1648</v>
      </c>
      <c r="G1004" s="26" t="s">
        <v>1940</v>
      </c>
      <c r="H1004" s="26"/>
      <c r="I1004" s="26"/>
      <c r="J1004" s="26"/>
      <c r="K1004" s="26"/>
      <c r="L1004" s="26"/>
      <c r="M1004" s="28" t="s">
        <v>29</v>
      </c>
      <c r="N1004" s="28"/>
      <c r="O1004" s="28"/>
      <c r="P1004" s="28"/>
      <c r="Q1004" s="28" t="s">
        <v>1941</v>
      </c>
      <c r="R1004" s="78">
        <v>45685</v>
      </c>
      <c r="S1004" s="28" t="s">
        <v>68</v>
      </c>
      <c r="T1004" s="26" t="s">
        <v>3922</v>
      </c>
      <c r="U1004" s="26" t="s">
        <v>3922</v>
      </c>
    </row>
    <row r="1005" spans="1:21" hidden="1" x14ac:dyDescent="0.25">
      <c r="A1005" s="26"/>
      <c r="B1005" s="26">
        <v>4</v>
      </c>
      <c r="C1005" s="26" t="s">
        <v>3922</v>
      </c>
      <c r="D1005" s="26" t="s">
        <v>1619</v>
      </c>
      <c r="E1005" s="26" t="s">
        <v>2276</v>
      </c>
      <c r="F1005" s="26" t="s">
        <v>1648</v>
      </c>
      <c r="G1005" s="26" t="s">
        <v>2277</v>
      </c>
      <c r="H1005" s="26"/>
      <c r="I1005" s="26"/>
      <c r="J1005" s="26"/>
      <c r="K1005" s="26"/>
      <c r="L1005" s="26"/>
      <c r="M1005" s="28" t="s">
        <v>29</v>
      </c>
      <c r="N1005" s="28"/>
      <c r="O1005" s="28"/>
      <c r="P1005" s="28"/>
      <c r="Q1005" s="28"/>
      <c r="R1005" s="78"/>
      <c r="S1005" s="28"/>
      <c r="T1005" s="26" t="s">
        <v>3922</v>
      </c>
      <c r="U1005" s="26" t="s">
        <v>3922</v>
      </c>
    </row>
    <row r="1006" spans="1:21" ht="30" hidden="1" x14ac:dyDescent="0.25">
      <c r="A1006" s="26"/>
      <c r="B1006" s="26" t="s">
        <v>109</v>
      </c>
      <c r="C1006" s="26" t="s">
        <v>3922</v>
      </c>
      <c r="D1006" s="26" t="s">
        <v>1619</v>
      </c>
      <c r="E1006" s="26" t="s">
        <v>1971</v>
      </c>
      <c r="F1006" s="26" t="s">
        <v>1747</v>
      </c>
      <c r="G1006" s="26" t="s">
        <v>1972</v>
      </c>
      <c r="H1006" s="26"/>
      <c r="I1006" s="26"/>
      <c r="J1006" s="26"/>
      <c r="K1006" s="26"/>
      <c r="L1006" s="26"/>
      <c r="M1006" s="28" t="s">
        <v>29</v>
      </c>
      <c r="N1006" s="28"/>
      <c r="O1006" s="28"/>
      <c r="P1006" s="28"/>
      <c r="Q1006" s="28"/>
      <c r="R1006" s="78"/>
      <c r="S1006" s="28"/>
      <c r="T1006" s="26" t="s">
        <v>3922</v>
      </c>
      <c r="U1006" s="26" t="s">
        <v>3922</v>
      </c>
    </row>
    <row r="1007" spans="1:21" ht="30" hidden="1" x14ac:dyDescent="0.25">
      <c r="A1007" s="26"/>
      <c r="B1007" s="26" t="s">
        <v>109</v>
      </c>
      <c r="C1007" s="26" t="s">
        <v>3922</v>
      </c>
      <c r="D1007" s="26" t="s">
        <v>1619</v>
      </c>
      <c r="E1007" s="26" t="s">
        <v>1902</v>
      </c>
      <c r="F1007" s="26" t="s">
        <v>3939</v>
      </c>
      <c r="G1007" s="26" t="s">
        <v>1903</v>
      </c>
      <c r="H1007" s="26"/>
      <c r="I1007" s="26"/>
      <c r="J1007" s="26"/>
      <c r="K1007" s="26"/>
      <c r="L1007" s="26"/>
      <c r="M1007" s="28" t="s">
        <v>29</v>
      </c>
      <c r="N1007" s="28"/>
      <c r="O1007" s="28"/>
      <c r="P1007" s="28"/>
      <c r="Q1007" s="28" t="s">
        <v>1904</v>
      </c>
      <c r="R1007" s="78">
        <v>45692</v>
      </c>
      <c r="S1007" s="28" t="s">
        <v>76</v>
      </c>
      <c r="T1007" s="26" t="s">
        <v>3922</v>
      </c>
      <c r="U1007" s="26" t="s">
        <v>3922</v>
      </c>
    </row>
    <row r="1008" spans="1:21" ht="30" hidden="1" x14ac:dyDescent="0.25">
      <c r="A1008" s="26"/>
      <c r="B1008" s="26" t="s">
        <v>109</v>
      </c>
      <c r="C1008" s="26" t="s">
        <v>3922</v>
      </c>
      <c r="D1008" s="26" t="s">
        <v>1619</v>
      </c>
      <c r="E1008" s="26" t="s">
        <v>1905</v>
      </c>
      <c r="F1008" s="26" t="s">
        <v>3939</v>
      </c>
      <c r="G1008" s="26" t="s">
        <v>1906</v>
      </c>
      <c r="H1008" s="26"/>
      <c r="I1008" s="26"/>
      <c r="J1008" s="26"/>
      <c r="K1008" s="26"/>
      <c r="L1008" s="26"/>
      <c r="M1008" s="28" t="s">
        <v>29</v>
      </c>
      <c r="N1008" s="28"/>
      <c r="O1008" s="28"/>
      <c r="P1008" s="28"/>
      <c r="Q1008" s="28" t="s">
        <v>1904</v>
      </c>
      <c r="R1008" s="78">
        <v>45692</v>
      </c>
      <c r="S1008" s="28" t="s">
        <v>76</v>
      </c>
      <c r="T1008" s="26" t="s">
        <v>3922</v>
      </c>
      <c r="U1008" s="26" t="s">
        <v>3922</v>
      </c>
    </row>
    <row r="1009" spans="1:21" ht="30" hidden="1" x14ac:dyDescent="0.25">
      <c r="A1009" s="26"/>
      <c r="B1009" s="26" t="s">
        <v>109</v>
      </c>
      <c r="C1009" s="26" t="s">
        <v>3922</v>
      </c>
      <c r="D1009" s="26" t="s">
        <v>1619</v>
      </c>
      <c r="E1009" s="26" t="s">
        <v>1907</v>
      </c>
      <c r="F1009" s="26" t="s">
        <v>3939</v>
      </c>
      <c r="G1009" s="26" t="s">
        <v>1908</v>
      </c>
      <c r="H1009" s="26"/>
      <c r="I1009" s="26"/>
      <c r="J1009" s="26"/>
      <c r="K1009" s="26"/>
      <c r="L1009" s="26"/>
      <c r="M1009" s="28" t="s">
        <v>29</v>
      </c>
      <c r="N1009" s="28"/>
      <c r="O1009" s="28"/>
      <c r="P1009" s="28"/>
      <c r="Q1009" s="28" t="s">
        <v>1904</v>
      </c>
      <c r="R1009" s="78">
        <v>45692</v>
      </c>
      <c r="S1009" s="28" t="s">
        <v>76</v>
      </c>
      <c r="T1009" s="26" t="s">
        <v>3922</v>
      </c>
      <c r="U1009" s="26" t="s">
        <v>3922</v>
      </c>
    </row>
    <row r="1010" spans="1:21" hidden="1" x14ac:dyDescent="0.25">
      <c r="A1010" s="26"/>
      <c r="B1010" s="26" t="s">
        <v>109</v>
      </c>
      <c r="C1010" s="26" t="s">
        <v>3922</v>
      </c>
      <c r="D1010" s="26" t="s">
        <v>1619</v>
      </c>
      <c r="E1010" s="26" t="s">
        <v>1955</v>
      </c>
      <c r="F1010" s="26" t="s">
        <v>1804</v>
      </c>
      <c r="G1010" s="26" t="s">
        <v>1956</v>
      </c>
      <c r="H1010" s="26"/>
      <c r="I1010" s="26"/>
      <c r="J1010" s="26"/>
      <c r="K1010" s="26"/>
      <c r="L1010" s="26"/>
      <c r="M1010" s="28" t="s">
        <v>29</v>
      </c>
      <c r="N1010" s="28"/>
      <c r="O1010" s="28"/>
      <c r="P1010" s="28"/>
      <c r="Q1010" s="28" t="s">
        <v>1957</v>
      </c>
      <c r="R1010" s="78">
        <v>45680</v>
      </c>
      <c r="S1010" s="28" t="s">
        <v>68</v>
      </c>
      <c r="T1010" s="26" t="s">
        <v>3922</v>
      </c>
      <c r="U1010" s="26" t="s">
        <v>3922</v>
      </c>
    </row>
    <row r="1011" spans="1:21" hidden="1" x14ac:dyDescent="0.25">
      <c r="A1011" s="26"/>
      <c r="B1011" s="26" t="s">
        <v>109</v>
      </c>
      <c r="C1011" s="26" t="s">
        <v>3922</v>
      </c>
      <c r="D1011" s="26" t="s">
        <v>1619</v>
      </c>
      <c r="E1011" s="26" t="s">
        <v>1772</v>
      </c>
      <c r="F1011" s="26" t="s">
        <v>1773</v>
      </c>
      <c r="G1011" s="26" t="s">
        <v>1774</v>
      </c>
      <c r="H1011" s="26"/>
      <c r="I1011" s="26"/>
      <c r="J1011" s="26"/>
      <c r="K1011" s="26"/>
      <c r="L1011" s="26"/>
      <c r="M1011" s="28" t="s">
        <v>29</v>
      </c>
      <c r="N1011" s="28"/>
      <c r="O1011" s="28"/>
      <c r="P1011" s="28"/>
      <c r="Q1011" s="28"/>
      <c r="R1011" s="78"/>
      <c r="S1011" s="28"/>
      <c r="T1011" s="26" t="s">
        <v>3922</v>
      </c>
      <c r="U1011" s="26" t="s">
        <v>3922</v>
      </c>
    </row>
    <row r="1012" spans="1:21" hidden="1" x14ac:dyDescent="0.25">
      <c r="A1012" s="26"/>
      <c r="B1012" s="26" t="s">
        <v>109</v>
      </c>
      <c r="C1012" s="26" t="s">
        <v>3922</v>
      </c>
      <c r="D1012" s="26" t="s">
        <v>1619</v>
      </c>
      <c r="E1012" s="26" t="s">
        <v>1990</v>
      </c>
      <c r="F1012" s="26" t="s">
        <v>3923</v>
      </c>
      <c r="G1012" s="26" t="s">
        <v>1991</v>
      </c>
      <c r="H1012" s="26"/>
      <c r="I1012" s="26"/>
      <c r="J1012" s="26"/>
      <c r="K1012" s="26"/>
      <c r="L1012" s="26"/>
      <c r="M1012" s="28" t="s">
        <v>29</v>
      </c>
      <c r="N1012" s="28"/>
      <c r="O1012" s="28"/>
      <c r="P1012" s="28"/>
      <c r="Q1012" s="28" t="s">
        <v>1992</v>
      </c>
      <c r="R1012" s="78">
        <v>45671</v>
      </c>
      <c r="S1012" s="28" t="s">
        <v>1993</v>
      </c>
      <c r="T1012" s="26" t="s">
        <v>3922</v>
      </c>
      <c r="U1012" s="26" t="s">
        <v>3922</v>
      </c>
    </row>
    <row r="1013" spans="1:21" hidden="1" x14ac:dyDescent="0.25">
      <c r="A1013" s="26"/>
      <c r="B1013" s="26" t="s">
        <v>109</v>
      </c>
      <c r="C1013" s="26" t="s">
        <v>3922</v>
      </c>
      <c r="D1013" s="26" t="s">
        <v>1619</v>
      </c>
      <c r="E1013" s="26" t="s">
        <v>1879</v>
      </c>
      <c r="F1013" s="26" t="s">
        <v>1661</v>
      </c>
      <c r="G1013" s="26" t="s">
        <v>1880</v>
      </c>
      <c r="H1013" s="26"/>
      <c r="I1013" s="26"/>
      <c r="J1013" s="26"/>
      <c r="K1013" s="26"/>
      <c r="L1013" s="26"/>
      <c r="M1013" s="26" t="s">
        <v>29</v>
      </c>
      <c r="N1013" s="26"/>
      <c r="O1013" s="26"/>
      <c r="P1013" s="26"/>
      <c r="Q1013" s="26" t="s">
        <v>1118</v>
      </c>
      <c r="R1013" s="26">
        <v>45681</v>
      </c>
      <c r="S1013" s="26" t="s">
        <v>68</v>
      </c>
      <c r="T1013" s="26" t="s">
        <v>3922</v>
      </c>
      <c r="U1013" s="26" t="s">
        <v>3922</v>
      </c>
    </row>
    <row r="1014" spans="1:21" ht="30" hidden="1" x14ac:dyDescent="0.25">
      <c r="A1014" s="26"/>
      <c r="B1014" s="26" t="s">
        <v>109</v>
      </c>
      <c r="C1014" s="26" t="s">
        <v>3922</v>
      </c>
      <c r="D1014" s="26" t="s">
        <v>1619</v>
      </c>
      <c r="E1014" s="26" t="s">
        <v>1967</v>
      </c>
      <c r="F1014" s="26" t="s">
        <v>1804</v>
      </c>
      <c r="G1014" s="26" t="s">
        <v>1968</v>
      </c>
      <c r="H1014" s="26"/>
      <c r="I1014" s="26"/>
      <c r="J1014" s="26"/>
      <c r="K1014" s="26"/>
      <c r="L1014" s="26"/>
      <c r="M1014" s="28" t="s">
        <v>29</v>
      </c>
      <c r="N1014" s="28"/>
      <c r="O1014" s="28"/>
      <c r="P1014" s="28"/>
      <c r="Q1014" s="28" t="s">
        <v>1969</v>
      </c>
      <c r="R1014" s="78">
        <v>45311</v>
      </c>
      <c r="S1014" s="28" t="s">
        <v>1970</v>
      </c>
      <c r="T1014" s="26" t="s">
        <v>3922</v>
      </c>
      <c r="U1014" s="26" t="s">
        <v>3922</v>
      </c>
    </row>
    <row r="1015" spans="1:21" hidden="1" x14ac:dyDescent="0.25">
      <c r="A1015" s="26"/>
      <c r="B1015" s="26">
        <v>4</v>
      </c>
      <c r="C1015" s="26" t="s">
        <v>3922</v>
      </c>
      <c r="D1015" s="26" t="s">
        <v>1619</v>
      </c>
      <c r="E1015" s="26" t="s">
        <v>2280</v>
      </c>
      <c r="F1015" s="26" t="s">
        <v>3933</v>
      </c>
      <c r="G1015" s="26" t="s">
        <v>2281</v>
      </c>
      <c r="H1015" s="26"/>
      <c r="I1015" s="26"/>
      <c r="J1015" s="26"/>
      <c r="K1015" s="26"/>
      <c r="L1015" s="26"/>
      <c r="M1015" s="28" t="s">
        <v>29</v>
      </c>
      <c r="N1015" s="28"/>
      <c r="O1015" s="28"/>
      <c r="P1015" s="28"/>
      <c r="Q1015" s="28"/>
      <c r="R1015" s="78"/>
      <c r="S1015" s="28"/>
      <c r="T1015" s="26" t="s">
        <v>3922</v>
      </c>
      <c r="U1015" s="26" t="s">
        <v>4001</v>
      </c>
    </row>
    <row r="1016" spans="1:21" hidden="1" x14ac:dyDescent="0.25">
      <c r="A1016" s="26"/>
      <c r="B1016" s="26" t="s">
        <v>109</v>
      </c>
      <c r="C1016" s="26" t="s">
        <v>3922</v>
      </c>
      <c r="D1016" s="26" t="s">
        <v>1619</v>
      </c>
      <c r="E1016" s="26" t="s">
        <v>1994</v>
      </c>
      <c r="F1016" s="26" t="s">
        <v>1631</v>
      </c>
      <c r="G1016" s="26" t="s">
        <v>1995</v>
      </c>
      <c r="H1016" s="26"/>
      <c r="I1016" s="26"/>
      <c r="J1016" s="26"/>
      <c r="K1016" s="26"/>
      <c r="L1016" s="26"/>
      <c r="M1016" s="28" t="s">
        <v>29</v>
      </c>
      <c r="N1016" s="28"/>
      <c r="O1016" s="28"/>
      <c r="P1016" s="28"/>
      <c r="Q1016" s="28"/>
      <c r="R1016" s="78">
        <v>45667</v>
      </c>
      <c r="S1016" s="28" t="s">
        <v>35</v>
      </c>
      <c r="T1016" s="26" t="s">
        <v>3922</v>
      </c>
      <c r="U1016" s="26" t="s">
        <v>3972</v>
      </c>
    </row>
    <row r="1017" spans="1:21" ht="30" hidden="1" x14ac:dyDescent="0.25">
      <c r="A1017" s="26"/>
      <c r="B1017" s="26" t="s">
        <v>109</v>
      </c>
      <c r="C1017" s="26" t="s">
        <v>3922</v>
      </c>
      <c r="D1017" s="26" t="s">
        <v>1619</v>
      </c>
      <c r="E1017" s="26" t="s">
        <v>1953</v>
      </c>
      <c r="F1017" s="26" t="s">
        <v>3941</v>
      </c>
      <c r="G1017" s="26" t="s">
        <v>1954</v>
      </c>
      <c r="H1017" s="26"/>
      <c r="I1017" s="26"/>
      <c r="J1017" s="26"/>
      <c r="K1017" s="26"/>
      <c r="L1017" s="26"/>
      <c r="M1017" s="28" t="s">
        <v>29</v>
      </c>
      <c r="N1017" s="28"/>
      <c r="O1017" s="28"/>
      <c r="P1017" s="28"/>
      <c r="Q1017" s="28"/>
      <c r="R1017" s="78">
        <v>45680</v>
      </c>
      <c r="S1017" s="28" t="s">
        <v>35</v>
      </c>
      <c r="T1017" s="26" t="s">
        <v>3922</v>
      </c>
      <c r="U1017" s="26" t="s">
        <v>3922</v>
      </c>
    </row>
    <row r="1018" spans="1:21" hidden="1" x14ac:dyDescent="0.25">
      <c r="A1018" s="26"/>
      <c r="B1018" s="26">
        <v>4</v>
      </c>
      <c r="C1018" s="26" t="s">
        <v>3922</v>
      </c>
      <c r="D1018" s="26" t="s">
        <v>1619</v>
      </c>
      <c r="E1018" s="26" t="s">
        <v>2278</v>
      </c>
      <c r="F1018" s="26" t="s">
        <v>1648</v>
      </c>
      <c r="G1018" s="26" t="s">
        <v>2279</v>
      </c>
      <c r="H1018" s="26"/>
      <c r="I1018" s="26"/>
      <c r="J1018" s="26"/>
      <c r="K1018" s="26"/>
      <c r="L1018" s="26"/>
      <c r="M1018" s="28" t="s">
        <v>29</v>
      </c>
      <c r="N1018" s="28"/>
      <c r="O1018" s="28"/>
      <c r="P1018" s="28"/>
      <c r="Q1018" s="28"/>
      <c r="R1018" s="78"/>
      <c r="S1018" s="28"/>
      <c r="T1018" s="26" t="s">
        <v>3922</v>
      </c>
      <c r="U1018" s="26" t="s">
        <v>4000</v>
      </c>
    </row>
    <row r="1019" spans="1:21" hidden="1" x14ac:dyDescent="0.25">
      <c r="A1019" s="26"/>
      <c r="B1019" s="26" t="s">
        <v>109</v>
      </c>
      <c r="C1019" s="26" t="s">
        <v>3922</v>
      </c>
      <c r="D1019" s="26" t="s">
        <v>1619</v>
      </c>
      <c r="E1019" s="26" t="s">
        <v>1909</v>
      </c>
      <c r="F1019" s="26" t="s">
        <v>3933</v>
      </c>
      <c r="G1019" s="26" t="s">
        <v>1910</v>
      </c>
      <c r="H1019" s="26"/>
      <c r="I1019" s="26"/>
      <c r="J1019" s="26"/>
      <c r="K1019" s="26"/>
      <c r="L1019" s="26"/>
      <c r="M1019" s="28" t="s">
        <v>29</v>
      </c>
      <c r="N1019" s="28"/>
      <c r="O1019" s="28"/>
      <c r="P1019" s="28"/>
      <c r="Q1019" s="28" t="s">
        <v>1911</v>
      </c>
      <c r="R1019" s="78">
        <v>45674</v>
      </c>
      <c r="S1019" s="28" t="s">
        <v>68</v>
      </c>
      <c r="T1019" s="26" t="s">
        <v>3922</v>
      </c>
      <c r="U1019" s="26" t="s">
        <v>3922</v>
      </c>
    </row>
    <row r="1020" spans="1:21" ht="30" hidden="1" x14ac:dyDescent="0.25">
      <c r="A1020" s="26"/>
      <c r="B1020" s="26" t="s">
        <v>109</v>
      </c>
      <c r="C1020" s="26" t="s">
        <v>3922</v>
      </c>
      <c r="D1020" s="26" t="s">
        <v>1619</v>
      </c>
      <c r="E1020" s="26" t="s">
        <v>2005</v>
      </c>
      <c r="F1020" s="26" t="s">
        <v>3933</v>
      </c>
      <c r="G1020" s="26" t="s">
        <v>2006</v>
      </c>
      <c r="H1020" s="26"/>
      <c r="I1020" s="26"/>
      <c r="J1020" s="26"/>
      <c r="K1020" s="26"/>
      <c r="L1020" s="26"/>
      <c r="M1020" s="28" t="s">
        <v>29</v>
      </c>
      <c r="N1020" s="28"/>
      <c r="O1020" s="28"/>
      <c r="P1020" s="28"/>
      <c r="Q1020" s="28" t="s">
        <v>2007</v>
      </c>
      <c r="R1020" s="78"/>
      <c r="S1020" s="28"/>
      <c r="T1020" s="26" t="s">
        <v>3922</v>
      </c>
      <c r="U1020" s="26" t="s">
        <v>3922</v>
      </c>
    </row>
    <row r="1021" spans="1:21" hidden="1" x14ac:dyDescent="0.25">
      <c r="A1021" s="26"/>
      <c r="B1021" s="26" t="s">
        <v>109</v>
      </c>
      <c r="C1021" s="26" t="s">
        <v>3922</v>
      </c>
      <c r="D1021" s="26" t="s">
        <v>1619</v>
      </c>
      <c r="E1021" s="26" t="s">
        <v>1951</v>
      </c>
      <c r="F1021" s="26" t="s">
        <v>3949</v>
      </c>
      <c r="G1021" s="26" t="s">
        <v>1952</v>
      </c>
      <c r="H1021" s="26"/>
      <c r="I1021" s="26"/>
      <c r="J1021" s="26"/>
      <c r="K1021" s="26"/>
      <c r="L1021" s="26"/>
      <c r="M1021" s="28" t="s">
        <v>29</v>
      </c>
      <c r="N1021" s="28"/>
      <c r="O1021" s="28"/>
      <c r="P1021" s="28"/>
      <c r="Q1021" s="28" t="s">
        <v>1118</v>
      </c>
      <c r="R1021" s="78">
        <v>45681</v>
      </c>
      <c r="S1021" s="28" t="s">
        <v>68</v>
      </c>
      <c r="T1021" s="26" t="s">
        <v>3922</v>
      </c>
      <c r="U1021" s="26" t="s">
        <v>3971</v>
      </c>
    </row>
    <row r="1022" spans="1:21" hidden="1" x14ac:dyDescent="0.25">
      <c r="A1022" s="26"/>
      <c r="B1022" s="26" t="s">
        <v>109</v>
      </c>
      <c r="C1022" s="26" t="s">
        <v>3922</v>
      </c>
      <c r="D1022" s="26" t="s">
        <v>1619</v>
      </c>
      <c r="E1022" s="26" t="s">
        <v>2012</v>
      </c>
      <c r="F1022" s="26" t="s">
        <v>1661</v>
      </c>
      <c r="G1022" s="26" t="s">
        <v>2013</v>
      </c>
      <c r="H1022" s="26"/>
      <c r="I1022" s="26"/>
      <c r="J1022" s="26"/>
      <c r="K1022" s="26"/>
      <c r="L1022" s="26"/>
      <c r="M1022" s="28" t="s">
        <v>29</v>
      </c>
      <c r="N1022" s="28"/>
      <c r="O1022" s="28"/>
      <c r="P1022" s="28"/>
      <c r="Q1022" s="28"/>
      <c r="R1022" s="78">
        <v>45659</v>
      </c>
      <c r="S1022" s="28" t="s">
        <v>35</v>
      </c>
      <c r="T1022" s="26" t="s">
        <v>3922</v>
      </c>
      <c r="U1022" s="26" t="s">
        <v>3922</v>
      </c>
    </row>
    <row r="1023" spans="1:21" hidden="1" x14ac:dyDescent="0.25">
      <c r="A1023" s="26"/>
      <c r="B1023" s="26" t="s">
        <v>109</v>
      </c>
      <c r="C1023" s="26" t="s">
        <v>3922</v>
      </c>
      <c r="D1023" s="26" t="s">
        <v>1619</v>
      </c>
      <c r="E1023" s="26" t="s">
        <v>1976</v>
      </c>
      <c r="F1023" s="26" t="s">
        <v>3941</v>
      </c>
      <c r="G1023" s="26" t="s">
        <v>1977</v>
      </c>
      <c r="H1023" s="26"/>
      <c r="I1023" s="26"/>
      <c r="J1023" s="26"/>
      <c r="K1023" s="26"/>
      <c r="L1023" s="26"/>
      <c r="M1023" s="28" t="s">
        <v>29</v>
      </c>
      <c r="N1023" s="28"/>
      <c r="O1023" s="28"/>
      <c r="P1023" s="28"/>
      <c r="Q1023" s="28" t="s">
        <v>1978</v>
      </c>
      <c r="R1023" s="78">
        <v>45307</v>
      </c>
      <c r="S1023" s="28" t="s">
        <v>1979</v>
      </c>
      <c r="T1023" s="26" t="s">
        <v>3922</v>
      </c>
      <c r="U1023" s="26" t="s">
        <v>3922</v>
      </c>
    </row>
    <row r="1024" spans="1:21" ht="60" hidden="1" x14ac:dyDescent="0.25">
      <c r="A1024" s="26"/>
      <c r="B1024" s="26" t="s">
        <v>109</v>
      </c>
      <c r="C1024" s="26" t="s">
        <v>3922</v>
      </c>
      <c r="D1024" s="26" t="s">
        <v>1619</v>
      </c>
      <c r="E1024" s="26" t="s">
        <v>1942</v>
      </c>
      <c r="F1024" s="26" t="s">
        <v>3933</v>
      </c>
      <c r="G1024" s="26" t="s">
        <v>1943</v>
      </c>
      <c r="H1024" s="26"/>
      <c r="I1024" s="26"/>
      <c r="J1024" s="26"/>
      <c r="K1024" s="26"/>
      <c r="L1024" s="26"/>
      <c r="M1024" s="28" t="s">
        <v>29</v>
      </c>
      <c r="N1024" s="28"/>
      <c r="O1024" s="28"/>
      <c r="P1024" s="28"/>
      <c r="Q1024" s="28" t="s">
        <v>1944</v>
      </c>
      <c r="R1024" s="78">
        <v>45673</v>
      </c>
      <c r="S1024" s="28" t="s">
        <v>68</v>
      </c>
      <c r="T1024" s="26" t="s">
        <v>3922</v>
      </c>
      <c r="U1024" s="26" t="s">
        <v>3970</v>
      </c>
    </row>
    <row r="1025" spans="1:21" hidden="1" x14ac:dyDescent="0.25">
      <c r="A1025" s="26"/>
      <c r="B1025" s="26" t="s">
        <v>109</v>
      </c>
      <c r="C1025" s="26" t="s">
        <v>3922</v>
      </c>
      <c r="D1025" s="26" t="s">
        <v>1619</v>
      </c>
      <c r="E1025" s="26" t="s">
        <v>2028</v>
      </c>
      <c r="F1025" s="26" t="s">
        <v>1661</v>
      </c>
      <c r="G1025" s="26" t="s">
        <v>2029</v>
      </c>
      <c r="H1025" s="26"/>
      <c r="I1025" s="26"/>
      <c r="J1025" s="26"/>
      <c r="K1025" s="26"/>
      <c r="L1025" s="26"/>
      <c r="M1025" s="28" t="s">
        <v>29</v>
      </c>
      <c r="N1025" s="28"/>
      <c r="O1025" s="28"/>
      <c r="P1025" s="28"/>
      <c r="Q1025" s="28" t="s">
        <v>2030</v>
      </c>
      <c r="R1025" s="78">
        <v>45656</v>
      </c>
      <c r="S1025" s="28" t="s">
        <v>68</v>
      </c>
      <c r="T1025" s="26" t="s">
        <v>3922</v>
      </c>
      <c r="U1025" s="26" t="s">
        <v>3922</v>
      </c>
    </row>
    <row r="1026" spans="1:21" hidden="1" x14ac:dyDescent="0.25">
      <c r="A1026" s="26"/>
      <c r="B1026" s="26" t="s">
        <v>109</v>
      </c>
      <c r="C1026" s="26" t="s">
        <v>3922</v>
      </c>
      <c r="D1026" s="26" t="s">
        <v>1619</v>
      </c>
      <c r="E1026" s="26" t="s">
        <v>2042</v>
      </c>
      <c r="F1026" s="26" t="s">
        <v>3939</v>
      </c>
      <c r="G1026" s="26" t="s">
        <v>2043</v>
      </c>
      <c r="H1026" s="26"/>
      <c r="I1026" s="26"/>
      <c r="J1026" s="26"/>
      <c r="K1026" s="26"/>
      <c r="L1026" s="26"/>
      <c r="M1026" s="28" t="s">
        <v>29</v>
      </c>
      <c r="N1026" s="28"/>
      <c r="O1026" s="28"/>
      <c r="P1026" s="28"/>
      <c r="Q1026" s="28"/>
      <c r="R1026" s="78"/>
      <c r="S1026" s="28"/>
      <c r="T1026" s="26" t="s">
        <v>3922</v>
      </c>
      <c r="U1026" s="26" t="s">
        <v>3922</v>
      </c>
    </row>
    <row r="1027" spans="1:21" ht="30" hidden="1" x14ac:dyDescent="0.25">
      <c r="A1027" s="26"/>
      <c r="B1027" s="26" t="s">
        <v>109</v>
      </c>
      <c r="C1027" s="26" t="s">
        <v>3922</v>
      </c>
      <c r="D1027" s="26" t="s">
        <v>1619</v>
      </c>
      <c r="E1027" s="26" t="s">
        <v>1932</v>
      </c>
      <c r="F1027" s="26" t="s">
        <v>3933</v>
      </c>
      <c r="G1027" s="26" t="s">
        <v>1933</v>
      </c>
      <c r="H1027" s="26"/>
      <c r="I1027" s="26"/>
      <c r="J1027" s="26"/>
      <c r="K1027" s="26"/>
      <c r="L1027" s="26"/>
      <c r="M1027" s="28" t="s">
        <v>29</v>
      </c>
      <c r="N1027" s="28"/>
      <c r="O1027" s="28"/>
      <c r="P1027" s="28"/>
      <c r="Q1027" s="28"/>
      <c r="R1027" s="78">
        <v>45687</v>
      </c>
      <c r="S1027" s="28" t="s">
        <v>1898</v>
      </c>
      <c r="T1027" s="26" t="s">
        <v>3922</v>
      </c>
      <c r="U1027" s="26" t="s">
        <v>3922</v>
      </c>
    </row>
    <row r="1028" spans="1:21" ht="45" hidden="1" x14ac:dyDescent="0.25">
      <c r="A1028" s="26"/>
      <c r="B1028" s="26" t="s">
        <v>109</v>
      </c>
      <c r="C1028" s="26" t="s">
        <v>3922</v>
      </c>
      <c r="D1028" s="26" t="s">
        <v>1619</v>
      </c>
      <c r="E1028" s="26" t="s">
        <v>1912</v>
      </c>
      <c r="F1028" s="26" t="s">
        <v>3939</v>
      </c>
      <c r="G1028" s="26" t="s">
        <v>1913</v>
      </c>
      <c r="H1028" s="26"/>
      <c r="I1028" s="26"/>
      <c r="J1028" s="26"/>
      <c r="K1028" s="26"/>
      <c r="L1028" s="26"/>
      <c r="M1028" s="28" t="s">
        <v>29</v>
      </c>
      <c r="N1028" s="28"/>
      <c r="O1028" s="28"/>
      <c r="P1028" s="28"/>
      <c r="Q1028" s="28" t="s">
        <v>1914</v>
      </c>
      <c r="R1028" s="78">
        <v>45693</v>
      </c>
      <c r="S1028" s="28" t="s">
        <v>1838</v>
      </c>
      <c r="T1028" s="26" t="s">
        <v>3922</v>
      </c>
      <c r="U1028" s="26" t="s">
        <v>3922</v>
      </c>
    </row>
    <row r="1029" spans="1:21" hidden="1" x14ac:dyDescent="0.25">
      <c r="A1029" s="26"/>
      <c r="B1029" s="26" t="s">
        <v>109</v>
      </c>
      <c r="C1029" s="26" t="s">
        <v>3922</v>
      </c>
      <c r="D1029" s="26" t="s">
        <v>1619</v>
      </c>
      <c r="E1029" s="26" t="s">
        <v>1983</v>
      </c>
      <c r="F1029" s="26" t="s">
        <v>3939</v>
      </c>
      <c r="G1029" s="26" t="s">
        <v>1984</v>
      </c>
      <c r="H1029" s="26"/>
      <c r="I1029" s="26"/>
      <c r="J1029" s="26"/>
      <c r="K1029" s="26"/>
      <c r="L1029" s="26"/>
      <c r="M1029" s="26" t="s">
        <v>29</v>
      </c>
      <c r="N1029" s="26"/>
      <c r="O1029" s="26"/>
      <c r="P1029" s="26"/>
      <c r="Q1029" s="26" t="s">
        <v>1985</v>
      </c>
      <c r="R1029" s="26">
        <v>45673</v>
      </c>
      <c r="S1029" s="26" t="s">
        <v>1986</v>
      </c>
      <c r="T1029" s="26" t="s">
        <v>3922</v>
      </c>
      <c r="U1029" s="26" t="s">
        <v>3922</v>
      </c>
    </row>
    <row r="1030" spans="1:21" ht="30" hidden="1" x14ac:dyDescent="0.25">
      <c r="A1030" s="26"/>
      <c r="B1030" s="26" t="s">
        <v>109</v>
      </c>
      <c r="C1030" s="26" t="s">
        <v>3922</v>
      </c>
      <c r="D1030" s="26" t="s">
        <v>1619</v>
      </c>
      <c r="E1030" s="26" t="s">
        <v>2023</v>
      </c>
      <c r="F1030" s="26" t="s">
        <v>3952</v>
      </c>
      <c r="G1030" s="26" t="s">
        <v>2024</v>
      </c>
      <c r="H1030" s="26"/>
      <c r="I1030" s="26"/>
      <c r="J1030" s="26"/>
      <c r="K1030" s="26"/>
      <c r="L1030" s="26"/>
      <c r="M1030" s="28" t="s">
        <v>29</v>
      </c>
      <c r="N1030" s="28"/>
      <c r="O1030" s="28"/>
      <c r="P1030" s="28"/>
      <c r="Q1030" s="28" t="s">
        <v>2025</v>
      </c>
      <c r="R1030" s="78">
        <v>45659</v>
      </c>
      <c r="S1030" s="28" t="s">
        <v>2020</v>
      </c>
      <c r="T1030" s="26" t="s">
        <v>3922</v>
      </c>
      <c r="U1030" s="26" t="s">
        <v>3922</v>
      </c>
    </row>
    <row r="1031" spans="1:21" hidden="1" x14ac:dyDescent="0.25">
      <c r="A1031" s="26"/>
      <c r="B1031" s="26" t="s">
        <v>109</v>
      </c>
      <c r="C1031" s="26" t="s">
        <v>3922</v>
      </c>
      <c r="D1031" s="26" t="s">
        <v>1619</v>
      </c>
      <c r="E1031" s="26" t="s">
        <v>1999</v>
      </c>
      <c r="F1031" s="26" t="s">
        <v>3941</v>
      </c>
      <c r="G1031" s="26" t="s">
        <v>2000</v>
      </c>
      <c r="H1031" s="26"/>
      <c r="I1031" s="26"/>
      <c r="J1031" s="26"/>
      <c r="K1031" s="26"/>
      <c r="L1031" s="26"/>
      <c r="M1031" s="28" t="s">
        <v>29</v>
      </c>
      <c r="N1031" s="28"/>
      <c r="O1031" s="28"/>
      <c r="P1031" s="28"/>
      <c r="Q1031" s="28"/>
      <c r="R1031" s="78">
        <v>45656</v>
      </c>
      <c r="S1031" s="28" t="s">
        <v>262</v>
      </c>
      <c r="T1031" s="26" t="s">
        <v>3922</v>
      </c>
      <c r="U1031" s="26" t="s">
        <v>3922</v>
      </c>
    </row>
    <row r="1032" spans="1:21" hidden="1" x14ac:dyDescent="0.25">
      <c r="A1032" s="26"/>
      <c r="B1032" s="26" t="s">
        <v>109</v>
      </c>
      <c r="C1032" s="26" t="s">
        <v>3922</v>
      </c>
      <c r="D1032" s="26" t="s">
        <v>1619</v>
      </c>
      <c r="E1032" s="26" t="s">
        <v>2026</v>
      </c>
      <c r="F1032" s="26" t="s">
        <v>3941</v>
      </c>
      <c r="G1032" s="26" t="s">
        <v>2027</v>
      </c>
      <c r="H1032" s="26"/>
      <c r="I1032" s="26"/>
      <c r="J1032" s="26"/>
      <c r="K1032" s="26"/>
      <c r="L1032" s="26"/>
      <c r="M1032" s="28" t="s">
        <v>29</v>
      </c>
      <c r="N1032" s="28"/>
      <c r="O1032" s="28"/>
      <c r="P1032" s="28"/>
      <c r="Q1032" s="28"/>
      <c r="R1032" s="78">
        <v>45656</v>
      </c>
      <c r="S1032" s="28" t="s">
        <v>68</v>
      </c>
      <c r="T1032" s="26" t="s">
        <v>3922</v>
      </c>
      <c r="U1032" s="26" t="s">
        <v>3973</v>
      </c>
    </row>
    <row r="1033" spans="1:21" ht="30" hidden="1" x14ac:dyDescent="0.25">
      <c r="A1033" s="26"/>
      <c r="B1033" s="26" t="s">
        <v>109</v>
      </c>
      <c r="C1033" s="26" t="s">
        <v>3922</v>
      </c>
      <c r="D1033" s="26" t="s">
        <v>1619</v>
      </c>
      <c r="E1033" s="26" t="s">
        <v>2047</v>
      </c>
      <c r="F1033" s="26" t="s">
        <v>3941</v>
      </c>
      <c r="G1033" s="26" t="s">
        <v>2048</v>
      </c>
      <c r="H1033" s="26"/>
      <c r="I1033" s="26"/>
      <c r="J1033" s="26"/>
      <c r="K1033" s="26"/>
      <c r="L1033" s="26"/>
      <c r="M1033" s="28" t="s">
        <v>29</v>
      </c>
      <c r="N1033" s="28"/>
      <c r="O1033" s="28"/>
      <c r="P1033" s="28"/>
      <c r="Q1033" s="28" t="s">
        <v>2049</v>
      </c>
      <c r="R1033" s="78"/>
      <c r="S1033" s="28"/>
      <c r="T1033" s="26" t="s">
        <v>3922</v>
      </c>
      <c r="U1033" s="26" t="s">
        <v>3922</v>
      </c>
    </row>
    <row r="1034" spans="1:21" hidden="1" x14ac:dyDescent="0.25">
      <c r="A1034" s="26"/>
      <c r="B1034" s="26" t="s">
        <v>109</v>
      </c>
      <c r="C1034" s="26" t="s">
        <v>3922</v>
      </c>
      <c r="D1034" s="26" t="s">
        <v>1619</v>
      </c>
      <c r="E1034" s="26" t="s">
        <v>2031</v>
      </c>
      <c r="F1034" s="26" t="s">
        <v>3949</v>
      </c>
      <c r="G1034" s="26" t="s">
        <v>2032</v>
      </c>
      <c r="H1034" s="26"/>
      <c r="I1034" s="26"/>
      <c r="J1034" s="26"/>
      <c r="K1034" s="26"/>
      <c r="L1034" s="26"/>
      <c r="M1034" s="28" t="s">
        <v>29</v>
      </c>
      <c r="N1034" s="28"/>
      <c r="O1034" s="28"/>
      <c r="P1034" s="28"/>
      <c r="Q1034" s="28"/>
      <c r="R1034" s="78"/>
      <c r="S1034" s="28" t="s">
        <v>369</v>
      </c>
      <c r="T1034" s="26" t="s">
        <v>3922</v>
      </c>
      <c r="U1034" s="26" t="s">
        <v>3922</v>
      </c>
    </row>
    <row r="1035" spans="1:21" hidden="1" x14ac:dyDescent="0.25">
      <c r="A1035" s="26"/>
      <c r="B1035" s="26" t="s">
        <v>109</v>
      </c>
      <c r="C1035" s="26" t="s">
        <v>3922</v>
      </c>
      <c r="D1035" s="26" t="s">
        <v>1619</v>
      </c>
      <c r="E1035" s="26" t="s">
        <v>2036</v>
      </c>
      <c r="F1035" s="26" t="s">
        <v>1631</v>
      </c>
      <c r="G1035" s="26" t="s">
        <v>2037</v>
      </c>
      <c r="H1035" s="26"/>
      <c r="I1035" s="26"/>
      <c r="J1035" s="26"/>
      <c r="K1035" s="26"/>
      <c r="L1035" s="26"/>
      <c r="M1035" s="28" t="s">
        <v>29</v>
      </c>
      <c r="N1035" s="28"/>
      <c r="O1035" s="28"/>
      <c r="P1035" s="28"/>
      <c r="Q1035" s="28" t="s">
        <v>2038</v>
      </c>
      <c r="R1035" s="78">
        <v>45646</v>
      </c>
      <c r="S1035" s="28" t="s">
        <v>68</v>
      </c>
      <c r="T1035" s="26" t="s">
        <v>3922</v>
      </c>
      <c r="U1035" s="26" t="s">
        <v>3922</v>
      </c>
    </row>
    <row r="1036" spans="1:21" ht="30" hidden="1" x14ac:dyDescent="0.25">
      <c r="A1036" s="26"/>
      <c r="B1036" s="26" t="s">
        <v>109</v>
      </c>
      <c r="C1036" s="26" t="s">
        <v>3922</v>
      </c>
      <c r="D1036" s="26" t="s">
        <v>1619</v>
      </c>
      <c r="E1036" s="26" t="s">
        <v>2050</v>
      </c>
      <c r="F1036" s="26" t="s">
        <v>3933</v>
      </c>
      <c r="G1036" s="26" t="s">
        <v>2051</v>
      </c>
      <c r="H1036" s="26"/>
      <c r="I1036" s="26"/>
      <c r="J1036" s="26"/>
      <c r="K1036" s="26"/>
      <c r="L1036" s="26"/>
      <c r="M1036" s="28" t="s">
        <v>29</v>
      </c>
      <c r="N1036" s="28"/>
      <c r="O1036" s="28"/>
      <c r="P1036" s="28"/>
      <c r="Q1036" s="28"/>
      <c r="R1036" s="78"/>
      <c r="S1036" s="28"/>
      <c r="T1036" s="26" t="s">
        <v>3922</v>
      </c>
      <c r="U1036" s="26" t="s">
        <v>3922</v>
      </c>
    </row>
    <row r="1037" spans="1:21" hidden="1" x14ac:dyDescent="0.25">
      <c r="A1037" s="26"/>
      <c r="B1037" s="26" t="s">
        <v>109</v>
      </c>
      <c r="C1037" s="26" t="s">
        <v>3922</v>
      </c>
      <c r="D1037" s="26" t="s">
        <v>1619</v>
      </c>
      <c r="E1037" s="26" t="s">
        <v>2061</v>
      </c>
      <c r="F1037" s="26" t="s">
        <v>3941</v>
      </c>
      <c r="G1037" s="26" t="s">
        <v>2062</v>
      </c>
      <c r="H1037" s="26"/>
      <c r="I1037" s="26"/>
      <c r="J1037" s="26"/>
      <c r="K1037" s="26"/>
      <c r="L1037" s="26"/>
      <c r="M1037" s="28" t="s">
        <v>29</v>
      </c>
      <c r="N1037" s="28"/>
      <c r="O1037" s="28"/>
      <c r="P1037" s="28"/>
      <c r="Q1037" s="28" t="s">
        <v>2063</v>
      </c>
      <c r="R1037" s="78"/>
      <c r="S1037" s="28"/>
      <c r="T1037" s="26" t="s">
        <v>3922</v>
      </c>
      <c r="U1037" s="26" t="s">
        <v>3922</v>
      </c>
    </row>
    <row r="1038" spans="1:21" hidden="1" x14ac:dyDescent="0.25">
      <c r="A1038" s="26"/>
      <c r="B1038" s="26" t="s">
        <v>109</v>
      </c>
      <c r="C1038" s="26" t="s">
        <v>3922</v>
      </c>
      <c r="D1038" s="26" t="s">
        <v>1619</v>
      </c>
      <c r="E1038" s="26" t="s">
        <v>2059</v>
      </c>
      <c r="F1038" s="26" t="s">
        <v>3939</v>
      </c>
      <c r="G1038" s="26" t="s">
        <v>2060</v>
      </c>
      <c r="H1038" s="26"/>
      <c r="I1038" s="26"/>
      <c r="J1038" s="26"/>
      <c r="K1038" s="26"/>
      <c r="L1038" s="26"/>
      <c r="M1038" s="28" t="s">
        <v>29</v>
      </c>
      <c r="N1038" s="28"/>
      <c r="O1038" s="28"/>
      <c r="P1038" s="28"/>
      <c r="Q1038" s="28"/>
      <c r="R1038" s="78"/>
      <c r="S1038" s="28"/>
      <c r="T1038" s="26" t="s">
        <v>3922</v>
      </c>
      <c r="U1038" s="26" t="s">
        <v>3922</v>
      </c>
    </row>
    <row r="1039" spans="1:21" hidden="1" x14ac:dyDescent="0.25">
      <c r="A1039" s="26"/>
      <c r="B1039" s="26" t="s">
        <v>109</v>
      </c>
      <c r="C1039" s="26" t="s">
        <v>3922</v>
      </c>
      <c r="D1039" s="26" t="s">
        <v>1619</v>
      </c>
      <c r="E1039" s="26" t="s">
        <v>2073</v>
      </c>
      <c r="F1039" s="26" t="s">
        <v>3939</v>
      </c>
      <c r="G1039" s="26" t="s">
        <v>2074</v>
      </c>
      <c r="H1039" s="26"/>
      <c r="I1039" s="26"/>
      <c r="J1039" s="26"/>
      <c r="K1039" s="26"/>
      <c r="L1039" s="26"/>
      <c r="M1039" s="28" t="s">
        <v>29</v>
      </c>
      <c r="N1039" s="28"/>
      <c r="O1039" s="28"/>
      <c r="P1039" s="28"/>
      <c r="Q1039" s="28" t="s">
        <v>2075</v>
      </c>
      <c r="R1039" s="78">
        <v>45643</v>
      </c>
      <c r="S1039" s="28" t="s">
        <v>44</v>
      </c>
      <c r="T1039" s="26" t="s">
        <v>3922</v>
      </c>
      <c r="U1039" s="26" t="s">
        <v>3922</v>
      </c>
    </row>
    <row r="1040" spans="1:21" hidden="1" x14ac:dyDescent="0.25">
      <c r="A1040" s="26"/>
      <c r="B1040" s="26" t="s">
        <v>109</v>
      </c>
      <c r="C1040" s="26" t="s">
        <v>3922</v>
      </c>
      <c r="D1040" s="26" t="s">
        <v>1619</v>
      </c>
      <c r="E1040" s="26" t="s">
        <v>2070</v>
      </c>
      <c r="F1040" s="26" t="s">
        <v>3939</v>
      </c>
      <c r="G1040" s="26" t="s">
        <v>2071</v>
      </c>
      <c r="H1040" s="26"/>
      <c r="I1040" s="26"/>
      <c r="J1040" s="26"/>
      <c r="K1040" s="26"/>
      <c r="L1040" s="26"/>
      <c r="M1040" s="28" t="s">
        <v>29</v>
      </c>
      <c r="N1040" s="28"/>
      <c r="O1040" s="28"/>
      <c r="P1040" s="28"/>
      <c r="Q1040" s="28" t="s">
        <v>2072</v>
      </c>
      <c r="R1040" s="78">
        <v>45644</v>
      </c>
      <c r="S1040" s="28" t="s">
        <v>35</v>
      </c>
      <c r="T1040" s="26" t="s">
        <v>3922</v>
      </c>
      <c r="U1040" s="26" t="s">
        <v>3922</v>
      </c>
    </row>
    <row r="1041" spans="1:21" ht="30" hidden="1" x14ac:dyDescent="0.25">
      <c r="A1041" s="26"/>
      <c r="B1041" s="26" t="s">
        <v>109</v>
      </c>
      <c r="C1041" s="26" t="s">
        <v>3922</v>
      </c>
      <c r="D1041" s="26" t="s">
        <v>1619</v>
      </c>
      <c r="E1041" s="26" t="s">
        <v>2008</v>
      </c>
      <c r="F1041" s="26" t="s">
        <v>3935</v>
      </c>
      <c r="G1041" s="26" t="s">
        <v>2009</v>
      </c>
      <c r="H1041" s="26"/>
      <c r="I1041" s="26"/>
      <c r="J1041" s="26"/>
      <c r="K1041" s="26"/>
      <c r="L1041" s="26"/>
      <c r="M1041" s="28" t="s">
        <v>29</v>
      </c>
      <c r="N1041" s="28"/>
      <c r="O1041" s="28"/>
      <c r="P1041" s="28"/>
      <c r="Q1041" s="28" t="s">
        <v>2010</v>
      </c>
      <c r="R1041" s="78">
        <v>45664</v>
      </c>
      <c r="S1041" s="28" t="s">
        <v>2011</v>
      </c>
      <c r="T1041" s="26" t="s">
        <v>3922</v>
      </c>
      <c r="U1041" s="26" t="s">
        <v>3922</v>
      </c>
    </row>
    <row r="1042" spans="1:21" hidden="1" x14ac:dyDescent="0.25">
      <c r="A1042" s="26"/>
      <c r="B1042" s="26" t="s">
        <v>109</v>
      </c>
      <c r="C1042" s="26" t="s">
        <v>3922</v>
      </c>
      <c r="D1042" s="26" t="s">
        <v>1619</v>
      </c>
      <c r="E1042" s="26" t="s">
        <v>2076</v>
      </c>
      <c r="F1042" s="26" t="s">
        <v>3941</v>
      </c>
      <c r="G1042" s="26" t="s">
        <v>2077</v>
      </c>
      <c r="H1042" s="26"/>
      <c r="I1042" s="26"/>
      <c r="J1042" s="26"/>
      <c r="K1042" s="26"/>
      <c r="L1042" s="26"/>
      <c r="M1042" s="28" t="s">
        <v>29</v>
      </c>
      <c r="N1042" s="28"/>
      <c r="O1042" s="28"/>
      <c r="P1042" s="28"/>
      <c r="Q1042" s="28"/>
      <c r="R1042" s="78">
        <v>45643</v>
      </c>
      <c r="S1042" s="28" t="s">
        <v>68</v>
      </c>
      <c r="T1042" s="26" t="s">
        <v>3922</v>
      </c>
      <c r="U1042" s="26" t="s">
        <v>3922</v>
      </c>
    </row>
    <row r="1043" spans="1:21" ht="45" hidden="1" x14ac:dyDescent="0.25">
      <c r="A1043" s="26"/>
      <c r="B1043" s="26" t="s">
        <v>109</v>
      </c>
      <c r="C1043" s="26" t="s">
        <v>3922</v>
      </c>
      <c r="D1043" s="26" t="s">
        <v>1619</v>
      </c>
      <c r="E1043" s="26" t="s">
        <v>2014</v>
      </c>
      <c r="F1043" s="26" t="s">
        <v>3949</v>
      </c>
      <c r="G1043" s="26" t="s">
        <v>2015</v>
      </c>
      <c r="H1043" s="26"/>
      <c r="I1043" s="26"/>
      <c r="J1043" s="26"/>
      <c r="K1043" s="26"/>
      <c r="L1043" s="26"/>
      <c r="M1043" s="28" t="s">
        <v>29</v>
      </c>
      <c r="N1043" s="28"/>
      <c r="O1043" s="28"/>
      <c r="P1043" s="28"/>
      <c r="Q1043" s="28" t="s">
        <v>2016</v>
      </c>
      <c r="R1043" s="78">
        <v>45659</v>
      </c>
      <c r="S1043" s="28" t="s">
        <v>76</v>
      </c>
      <c r="T1043" s="26" t="s">
        <v>3922</v>
      </c>
      <c r="U1043" s="26" t="s">
        <v>3922</v>
      </c>
    </row>
    <row r="1044" spans="1:21" ht="30" hidden="1" x14ac:dyDescent="0.25">
      <c r="A1044" s="26"/>
      <c r="B1044" s="26" t="s">
        <v>109</v>
      </c>
      <c r="C1044" s="26" t="s">
        <v>3922</v>
      </c>
      <c r="D1044" s="26" t="s">
        <v>1619</v>
      </c>
      <c r="E1044" s="26" t="s">
        <v>2017</v>
      </c>
      <c r="F1044" s="26" t="s">
        <v>3949</v>
      </c>
      <c r="G1044" s="26" t="s">
        <v>2018</v>
      </c>
      <c r="H1044" s="26"/>
      <c r="I1044" s="26"/>
      <c r="J1044" s="26"/>
      <c r="K1044" s="26"/>
      <c r="L1044" s="26"/>
      <c r="M1044" s="28" t="s">
        <v>29</v>
      </c>
      <c r="N1044" s="28"/>
      <c r="O1044" s="28"/>
      <c r="P1044" s="28"/>
      <c r="Q1044" s="28" t="s">
        <v>2019</v>
      </c>
      <c r="R1044" s="78">
        <v>45659</v>
      </c>
      <c r="S1044" s="28" t="s">
        <v>2020</v>
      </c>
      <c r="T1044" s="26" t="s">
        <v>3922</v>
      </c>
      <c r="U1044" s="26" t="s">
        <v>3922</v>
      </c>
    </row>
    <row r="1045" spans="1:21" ht="30" hidden="1" x14ac:dyDescent="0.25">
      <c r="A1045" s="26"/>
      <c r="B1045" s="26" t="s">
        <v>109</v>
      </c>
      <c r="C1045" s="26" t="s">
        <v>3922</v>
      </c>
      <c r="D1045" s="26" t="s">
        <v>1619</v>
      </c>
      <c r="E1045" s="26" t="s">
        <v>2021</v>
      </c>
      <c r="F1045" s="26" t="s">
        <v>3949</v>
      </c>
      <c r="G1045" s="26" t="s">
        <v>2022</v>
      </c>
      <c r="H1045" s="26"/>
      <c r="I1045" s="26"/>
      <c r="J1045" s="26"/>
      <c r="K1045" s="26"/>
      <c r="L1045" s="26"/>
      <c r="M1045" s="28" t="s">
        <v>29</v>
      </c>
      <c r="N1045" s="28"/>
      <c r="O1045" s="28"/>
      <c r="P1045" s="28"/>
      <c r="Q1045" s="28" t="s">
        <v>2019</v>
      </c>
      <c r="R1045" s="78">
        <v>45659</v>
      </c>
      <c r="S1045" s="28" t="s">
        <v>2020</v>
      </c>
      <c r="T1045" s="26" t="s">
        <v>3922</v>
      </c>
      <c r="U1045" s="26" t="s">
        <v>3922</v>
      </c>
    </row>
    <row r="1046" spans="1:21" hidden="1" x14ac:dyDescent="0.25">
      <c r="A1046" s="26"/>
      <c r="B1046" s="26" t="s">
        <v>109</v>
      </c>
      <c r="C1046" s="26" t="s">
        <v>3922</v>
      </c>
      <c r="D1046" s="26" t="s">
        <v>1619</v>
      </c>
      <c r="E1046" s="26" t="s">
        <v>2080</v>
      </c>
      <c r="F1046" s="26" t="s">
        <v>1747</v>
      </c>
      <c r="G1046" s="26" t="s">
        <v>2081</v>
      </c>
      <c r="H1046" s="26"/>
      <c r="I1046" s="26"/>
      <c r="J1046" s="26"/>
      <c r="K1046" s="26"/>
      <c r="L1046" s="26"/>
      <c r="M1046" s="28" t="s">
        <v>29</v>
      </c>
      <c r="N1046" s="28"/>
      <c r="O1046" s="28"/>
      <c r="P1046" s="28"/>
      <c r="Q1046" s="28" t="s">
        <v>1697</v>
      </c>
      <c r="R1046" s="78">
        <v>45642</v>
      </c>
      <c r="S1046" s="28" t="s">
        <v>1986</v>
      </c>
      <c r="T1046" s="26" t="s">
        <v>3922</v>
      </c>
      <c r="U1046" s="26" t="s">
        <v>3922</v>
      </c>
    </row>
    <row r="1047" spans="1:21" ht="30" hidden="1" x14ac:dyDescent="0.25">
      <c r="A1047" s="26"/>
      <c r="B1047" s="26" t="s">
        <v>109</v>
      </c>
      <c r="C1047" s="26" t="s">
        <v>3922</v>
      </c>
      <c r="D1047" s="26" t="s">
        <v>1619</v>
      </c>
      <c r="E1047" s="26" t="s">
        <v>2084</v>
      </c>
      <c r="F1047" s="26" t="s">
        <v>1631</v>
      </c>
      <c r="G1047" s="26" t="s">
        <v>2085</v>
      </c>
      <c r="H1047" s="26"/>
      <c r="I1047" s="26"/>
      <c r="J1047" s="26"/>
      <c r="K1047" s="26"/>
      <c r="L1047" s="26"/>
      <c r="M1047" s="28" t="s">
        <v>29</v>
      </c>
      <c r="N1047" s="28"/>
      <c r="O1047" s="28"/>
      <c r="P1047" s="28"/>
      <c r="Q1047" s="28" t="s">
        <v>2086</v>
      </c>
      <c r="R1047" s="78">
        <v>45642</v>
      </c>
      <c r="S1047" s="28" t="s">
        <v>1595</v>
      </c>
      <c r="T1047" s="26" t="s">
        <v>3922</v>
      </c>
      <c r="U1047" s="26" t="s">
        <v>3922</v>
      </c>
    </row>
    <row r="1048" spans="1:21" hidden="1" x14ac:dyDescent="0.25">
      <c r="A1048" s="26"/>
      <c r="B1048" s="26" t="s">
        <v>109</v>
      </c>
      <c r="C1048" s="26" t="s">
        <v>3922</v>
      </c>
      <c r="D1048" s="26" t="s">
        <v>1619</v>
      </c>
      <c r="E1048" s="26" t="s">
        <v>2067</v>
      </c>
      <c r="F1048" s="26" t="s">
        <v>1804</v>
      </c>
      <c r="G1048" s="26" t="s">
        <v>2068</v>
      </c>
      <c r="H1048" s="26"/>
      <c r="I1048" s="26"/>
      <c r="J1048" s="26"/>
      <c r="K1048" s="26"/>
      <c r="L1048" s="26"/>
      <c r="M1048" s="28" t="s">
        <v>29</v>
      </c>
      <c r="N1048" s="28"/>
      <c r="O1048" s="28"/>
      <c r="P1048" s="28"/>
      <c r="Q1048" s="28" t="s">
        <v>2069</v>
      </c>
      <c r="R1048" s="78">
        <v>45644</v>
      </c>
      <c r="S1048" s="28" t="s">
        <v>35</v>
      </c>
      <c r="T1048" s="26" t="s">
        <v>3922</v>
      </c>
      <c r="U1048" s="26" t="s">
        <v>3922</v>
      </c>
    </row>
    <row r="1049" spans="1:21" hidden="1" x14ac:dyDescent="0.25">
      <c r="A1049" s="26"/>
      <c r="B1049" s="26" t="s">
        <v>109</v>
      </c>
      <c r="C1049" s="26" t="s">
        <v>3922</v>
      </c>
      <c r="D1049" s="26" t="s">
        <v>1619</v>
      </c>
      <c r="E1049" s="26" t="s">
        <v>2039</v>
      </c>
      <c r="F1049" s="26" t="s">
        <v>3941</v>
      </c>
      <c r="G1049" s="26" t="s">
        <v>2040</v>
      </c>
      <c r="H1049" s="26"/>
      <c r="I1049" s="26"/>
      <c r="J1049" s="26"/>
      <c r="K1049" s="26"/>
      <c r="L1049" s="26"/>
      <c r="M1049" s="28" t="s">
        <v>29</v>
      </c>
      <c r="N1049" s="28"/>
      <c r="O1049" s="28"/>
      <c r="P1049" s="28"/>
      <c r="Q1049" s="28" t="s">
        <v>2041</v>
      </c>
      <c r="R1049" s="78">
        <v>45649</v>
      </c>
      <c r="S1049" s="28" t="s">
        <v>369</v>
      </c>
      <c r="T1049" s="26" t="s">
        <v>3922</v>
      </c>
      <c r="U1049" s="26" t="s">
        <v>3922</v>
      </c>
    </row>
    <row r="1050" spans="1:21" hidden="1" x14ac:dyDescent="0.25">
      <c r="A1050" s="26"/>
      <c r="B1050" s="26" t="s">
        <v>109</v>
      </c>
      <c r="C1050" s="26" t="s">
        <v>3922</v>
      </c>
      <c r="D1050" s="26" t="s">
        <v>1619</v>
      </c>
      <c r="E1050" s="26" t="s">
        <v>2082</v>
      </c>
      <c r="F1050" s="26" t="s">
        <v>3941</v>
      </c>
      <c r="G1050" s="26" t="s">
        <v>2083</v>
      </c>
      <c r="H1050" s="26"/>
      <c r="I1050" s="26"/>
      <c r="J1050" s="26"/>
      <c r="K1050" s="26"/>
      <c r="L1050" s="26"/>
      <c r="M1050" s="28" t="s">
        <v>29</v>
      </c>
      <c r="N1050" s="28"/>
      <c r="O1050" s="28"/>
      <c r="P1050" s="28"/>
      <c r="Q1050" s="28" t="s">
        <v>261</v>
      </c>
      <c r="R1050" s="78">
        <v>45642</v>
      </c>
      <c r="S1050" s="28" t="s">
        <v>68</v>
      </c>
      <c r="T1050" s="26" t="s">
        <v>3922</v>
      </c>
      <c r="U1050" s="26" t="s">
        <v>3922</v>
      </c>
    </row>
    <row r="1051" spans="1:21" ht="30" hidden="1" x14ac:dyDescent="0.25">
      <c r="A1051" s="26"/>
      <c r="B1051" s="26" t="s">
        <v>109</v>
      </c>
      <c r="C1051" s="26" t="s">
        <v>3922</v>
      </c>
      <c r="D1051" s="26" t="s">
        <v>1619</v>
      </c>
      <c r="E1051" s="26" t="s">
        <v>2052</v>
      </c>
      <c r="F1051" s="26" t="s">
        <v>1648</v>
      </c>
      <c r="G1051" s="26" t="s">
        <v>2053</v>
      </c>
      <c r="H1051" s="26"/>
      <c r="I1051" s="26"/>
      <c r="J1051" s="26"/>
      <c r="K1051" s="26"/>
      <c r="L1051" s="26"/>
      <c r="M1051" s="28" t="s">
        <v>29</v>
      </c>
      <c r="N1051" s="28"/>
      <c r="O1051" s="28"/>
      <c r="P1051" s="28"/>
      <c r="Q1051" s="28" t="s">
        <v>2054</v>
      </c>
      <c r="R1051" s="78">
        <v>45644</v>
      </c>
      <c r="S1051" s="28" t="s">
        <v>1898</v>
      </c>
      <c r="T1051" s="26" t="s">
        <v>3922</v>
      </c>
      <c r="U1051" s="26" t="s">
        <v>3922</v>
      </c>
    </row>
    <row r="1052" spans="1:21" ht="105" hidden="1" x14ac:dyDescent="0.25">
      <c r="A1052" s="26"/>
      <c r="B1052" s="26" t="s">
        <v>109</v>
      </c>
      <c r="C1052" s="26" t="s">
        <v>3922</v>
      </c>
      <c r="D1052" s="26" t="s">
        <v>1619</v>
      </c>
      <c r="E1052" s="26" t="s">
        <v>1996</v>
      </c>
      <c r="F1052" s="26" t="s">
        <v>1648</v>
      </c>
      <c r="G1052" s="26" t="s">
        <v>1997</v>
      </c>
      <c r="H1052" s="26"/>
      <c r="I1052" s="26"/>
      <c r="J1052" s="26"/>
      <c r="K1052" s="26"/>
      <c r="L1052" s="26"/>
      <c r="M1052" s="28" t="s">
        <v>29</v>
      </c>
      <c r="N1052" s="28"/>
      <c r="O1052" s="28"/>
      <c r="P1052" s="28"/>
      <c r="Q1052" s="28" t="s">
        <v>1998</v>
      </c>
      <c r="R1052" s="78">
        <v>45638</v>
      </c>
      <c r="S1052" s="28" t="s">
        <v>35</v>
      </c>
      <c r="T1052" s="26" t="s">
        <v>3922</v>
      </c>
      <c r="U1052" s="26" t="s">
        <v>3922</v>
      </c>
    </row>
    <row r="1053" spans="1:21" ht="60" hidden="1" x14ac:dyDescent="0.25">
      <c r="A1053" s="26"/>
      <c r="B1053" s="26" t="s">
        <v>109</v>
      </c>
      <c r="C1053" s="26" t="s">
        <v>3922</v>
      </c>
      <c r="D1053" s="26" t="s">
        <v>1619</v>
      </c>
      <c r="E1053" s="26" t="s">
        <v>2001</v>
      </c>
      <c r="F1053" s="26" t="s">
        <v>1648</v>
      </c>
      <c r="G1053" s="26" t="s">
        <v>2002</v>
      </c>
      <c r="H1053" s="26"/>
      <c r="I1053" s="26"/>
      <c r="J1053" s="26"/>
      <c r="K1053" s="26"/>
      <c r="L1053" s="26"/>
      <c r="M1053" s="28" t="s">
        <v>29</v>
      </c>
      <c r="N1053" s="28"/>
      <c r="O1053" s="28"/>
      <c r="P1053" s="28"/>
      <c r="Q1053" s="28" t="s">
        <v>2003</v>
      </c>
      <c r="R1053" s="78">
        <v>45665</v>
      </c>
      <c r="S1053" s="28" t="s">
        <v>2004</v>
      </c>
      <c r="T1053" s="26" t="s">
        <v>3922</v>
      </c>
      <c r="U1053" s="26" t="s">
        <v>3922</v>
      </c>
    </row>
    <row r="1054" spans="1:21" ht="30" hidden="1" x14ac:dyDescent="0.25">
      <c r="A1054" s="26"/>
      <c r="B1054" s="26" t="s">
        <v>109</v>
      </c>
      <c r="C1054" s="26" t="s">
        <v>3922</v>
      </c>
      <c r="D1054" s="26" t="s">
        <v>1619</v>
      </c>
      <c r="E1054" s="26" t="s">
        <v>1854</v>
      </c>
      <c r="F1054" s="26" t="s">
        <v>3959</v>
      </c>
      <c r="G1054" s="26" t="s">
        <v>1855</v>
      </c>
      <c r="H1054" s="26"/>
      <c r="I1054" s="26"/>
      <c r="J1054" s="26"/>
      <c r="K1054" s="26"/>
      <c r="L1054" s="26"/>
      <c r="M1054" s="28" t="s">
        <v>29</v>
      </c>
      <c r="N1054" s="28" t="s">
        <v>109</v>
      </c>
      <c r="O1054" s="28"/>
      <c r="P1054" s="28"/>
      <c r="Q1054" s="28" t="s">
        <v>1856</v>
      </c>
      <c r="R1054" s="78">
        <v>45635</v>
      </c>
      <c r="S1054" s="28"/>
      <c r="T1054" s="26" t="s">
        <v>3922</v>
      </c>
      <c r="U1054" s="26" t="s">
        <v>3922</v>
      </c>
    </row>
    <row r="1055" spans="1:21" hidden="1" x14ac:dyDescent="0.25">
      <c r="A1055" s="26"/>
      <c r="B1055" s="26" t="s">
        <v>109</v>
      </c>
      <c r="C1055" s="26" t="s">
        <v>3922</v>
      </c>
      <c r="D1055" s="26" t="s">
        <v>1619</v>
      </c>
      <c r="E1055" s="26" t="s">
        <v>2055</v>
      </c>
      <c r="F1055" s="26" t="s">
        <v>3939</v>
      </c>
      <c r="G1055" s="26" t="s">
        <v>2056</v>
      </c>
      <c r="H1055" s="26"/>
      <c r="I1055" s="26"/>
      <c r="J1055" s="26"/>
      <c r="K1055" s="26"/>
      <c r="L1055" s="26"/>
      <c r="M1055" s="28" t="s">
        <v>29</v>
      </c>
      <c r="N1055" s="28"/>
      <c r="O1055" s="28"/>
      <c r="P1055" s="28"/>
      <c r="Q1055" s="28"/>
      <c r="R1055" s="78">
        <v>45642</v>
      </c>
      <c r="S1055" s="28" t="s">
        <v>68</v>
      </c>
      <c r="T1055" s="26" t="s">
        <v>3922</v>
      </c>
      <c r="U1055" s="26" t="s">
        <v>3922</v>
      </c>
    </row>
    <row r="1056" spans="1:21" hidden="1" x14ac:dyDescent="0.25">
      <c r="A1056" s="26"/>
      <c r="B1056" s="26" t="s">
        <v>109</v>
      </c>
      <c r="C1056" s="26" t="s">
        <v>3922</v>
      </c>
      <c r="D1056" s="26" t="s">
        <v>1619</v>
      </c>
      <c r="E1056" s="26" t="s">
        <v>2057</v>
      </c>
      <c r="F1056" s="26" t="s">
        <v>3933</v>
      </c>
      <c r="G1056" s="26" t="s">
        <v>2058</v>
      </c>
      <c r="H1056" s="26"/>
      <c r="I1056" s="26"/>
      <c r="J1056" s="26"/>
      <c r="K1056" s="26"/>
      <c r="L1056" s="26"/>
      <c r="M1056" s="28" t="s">
        <v>29</v>
      </c>
      <c r="N1056" s="28"/>
      <c r="O1056" s="28"/>
      <c r="P1056" s="28"/>
      <c r="Q1056" s="28"/>
      <c r="R1056" s="78"/>
      <c r="S1056" s="28"/>
      <c r="T1056" s="26" t="s">
        <v>3922</v>
      </c>
      <c r="U1056" s="26" t="s">
        <v>3922</v>
      </c>
    </row>
    <row r="1057" spans="1:21" ht="30" hidden="1" x14ac:dyDescent="0.25">
      <c r="A1057" s="26"/>
      <c r="B1057" s="26" t="s">
        <v>109</v>
      </c>
      <c r="C1057" s="26" t="s">
        <v>3922</v>
      </c>
      <c r="D1057" s="26" t="s">
        <v>1619</v>
      </c>
      <c r="E1057" s="26" t="s">
        <v>1987</v>
      </c>
      <c r="F1057" s="26" t="s">
        <v>1683</v>
      </c>
      <c r="G1057" s="26" t="s">
        <v>1988</v>
      </c>
      <c r="H1057" s="26"/>
      <c r="I1057" s="26"/>
      <c r="J1057" s="26"/>
      <c r="K1057" s="26"/>
      <c r="L1057" s="26"/>
      <c r="M1057" s="28" t="s">
        <v>29</v>
      </c>
      <c r="N1057" s="28"/>
      <c r="O1057" s="28"/>
      <c r="P1057" s="28"/>
      <c r="Q1057" s="28" t="s">
        <v>1989</v>
      </c>
      <c r="R1057" s="78">
        <v>45644</v>
      </c>
      <c r="S1057" s="28" t="s">
        <v>35</v>
      </c>
      <c r="T1057" s="26" t="s">
        <v>3922</v>
      </c>
      <c r="U1057" s="26" t="s">
        <v>3922</v>
      </c>
    </row>
    <row r="1058" spans="1:21" hidden="1" x14ac:dyDescent="0.25">
      <c r="A1058" s="26"/>
      <c r="B1058" s="26" t="s">
        <v>109</v>
      </c>
      <c r="C1058" s="26" t="s">
        <v>3922</v>
      </c>
      <c r="D1058" s="26" t="s">
        <v>1619</v>
      </c>
      <c r="E1058" s="26" t="s">
        <v>1973</v>
      </c>
      <c r="F1058" s="26" t="s">
        <v>1804</v>
      </c>
      <c r="G1058" s="26" t="s">
        <v>1974</v>
      </c>
      <c r="H1058" s="26"/>
      <c r="I1058" s="26"/>
      <c r="J1058" s="26"/>
      <c r="K1058" s="26"/>
      <c r="L1058" s="26"/>
      <c r="M1058" s="28" t="s">
        <v>29</v>
      </c>
      <c r="N1058" s="28"/>
      <c r="O1058" s="28"/>
      <c r="P1058" s="28"/>
      <c r="Q1058" s="28" t="s">
        <v>1975</v>
      </c>
      <c r="R1058" s="78">
        <v>45308</v>
      </c>
      <c r="S1058" s="28" t="s">
        <v>68</v>
      </c>
      <c r="T1058" s="26" t="s">
        <v>3922</v>
      </c>
      <c r="U1058" s="26" t="s">
        <v>3922</v>
      </c>
    </row>
    <row r="1059" spans="1:21" hidden="1" x14ac:dyDescent="0.25">
      <c r="A1059" s="26"/>
      <c r="B1059" s="26" t="s">
        <v>109</v>
      </c>
      <c r="C1059" s="26" t="s">
        <v>3922</v>
      </c>
      <c r="D1059" s="26" t="s">
        <v>1619</v>
      </c>
      <c r="E1059" s="26" t="s">
        <v>2107</v>
      </c>
      <c r="F1059" s="26" t="s">
        <v>3952</v>
      </c>
      <c r="G1059" s="26" t="s">
        <v>2108</v>
      </c>
      <c r="H1059" s="26"/>
      <c r="I1059" s="26"/>
      <c r="J1059" s="26"/>
      <c r="K1059" s="26"/>
      <c r="L1059" s="26"/>
      <c r="M1059" s="28" t="s">
        <v>29</v>
      </c>
      <c r="N1059" s="28"/>
      <c r="O1059" s="28"/>
      <c r="P1059" s="28"/>
      <c r="Q1059" s="28"/>
      <c r="R1059" s="78">
        <v>45631</v>
      </c>
      <c r="S1059" s="28"/>
      <c r="T1059" s="26" t="s">
        <v>3922</v>
      </c>
      <c r="U1059" s="26" t="s">
        <v>3922</v>
      </c>
    </row>
    <row r="1060" spans="1:21" hidden="1" x14ac:dyDescent="0.25">
      <c r="A1060" s="26"/>
      <c r="B1060" s="26" t="s">
        <v>109</v>
      </c>
      <c r="C1060" s="26" t="s">
        <v>3922</v>
      </c>
      <c r="D1060" s="26" t="s">
        <v>1619</v>
      </c>
      <c r="E1060" s="26" t="s">
        <v>2109</v>
      </c>
      <c r="F1060" s="26" t="s">
        <v>3952</v>
      </c>
      <c r="G1060" s="26" t="s">
        <v>2110</v>
      </c>
      <c r="H1060" s="26"/>
      <c r="I1060" s="26"/>
      <c r="J1060" s="26"/>
      <c r="K1060" s="26"/>
      <c r="L1060" s="26"/>
      <c r="M1060" s="28" t="s">
        <v>29</v>
      </c>
      <c r="N1060" s="28"/>
      <c r="O1060" s="28"/>
      <c r="P1060" s="28"/>
      <c r="Q1060" s="28"/>
      <c r="R1060" s="78">
        <v>45631</v>
      </c>
      <c r="S1060" s="28"/>
      <c r="T1060" s="26" t="s">
        <v>3922</v>
      </c>
      <c r="U1060" s="26" t="s">
        <v>3922</v>
      </c>
    </row>
    <row r="1061" spans="1:21" ht="60" hidden="1" x14ac:dyDescent="0.25">
      <c r="A1061" s="26"/>
      <c r="B1061" s="26" t="s">
        <v>109</v>
      </c>
      <c r="C1061" s="26" t="s">
        <v>3922</v>
      </c>
      <c r="D1061" s="26" t="s">
        <v>1619</v>
      </c>
      <c r="E1061" s="26" t="s">
        <v>1980</v>
      </c>
      <c r="F1061" s="26" t="s">
        <v>3952</v>
      </c>
      <c r="G1061" s="26" t="s">
        <v>1981</v>
      </c>
      <c r="H1061" s="26"/>
      <c r="I1061" s="26"/>
      <c r="J1061" s="26"/>
      <c r="K1061" s="26"/>
      <c r="L1061" s="26"/>
      <c r="M1061" s="28" t="s">
        <v>29</v>
      </c>
      <c r="N1061" s="28"/>
      <c r="O1061" s="28"/>
      <c r="P1061" s="28"/>
      <c r="Q1061" s="28" t="s">
        <v>1982</v>
      </c>
      <c r="R1061" s="78">
        <v>45659</v>
      </c>
      <c r="S1061" s="28" t="s">
        <v>64</v>
      </c>
      <c r="T1061" s="26" t="s">
        <v>3922</v>
      </c>
      <c r="U1061" s="26" t="s">
        <v>3922</v>
      </c>
    </row>
    <row r="1062" spans="1:21" ht="30" hidden="1" x14ac:dyDescent="0.25">
      <c r="A1062" s="26"/>
      <c r="B1062" s="26" t="s">
        <v>109</v>
      </c>
      <c r="C1062" s="26" t="s">
        <v>3922</v>
      </c>
      <c r="D1062" s="26" t="s">
        <v>1619</v>
      </c>
      <c r="E1062" s="26" t="s">
        <v>2098</v>
      </c>
      <c r="F1062" s="26" t="s">
        <v>3959</v>
      </c>
      <c r="G1062" s="26" t="s">
        <v>2099</v>
      </c>
      <c r="H1062" s="26"/>
      <c r="I1062" s="26"/>
      <c r="J1062" s="26"/>
      <c r="K1062" s="26"/>
      <c r="L1062" s="26"/>
      <c r="M1062" s="28" t="s">
        <v>29</v>
      </c>
      <c r="N1062" s="28"/>
      <c r="O1062" s="28"/>
      <c r="P1062" s="28"/>
      <c r="Q1062" s="28" t="s">
        <v>2100</v>
      </c>
      <c r="R1062" s="78">
        <v>45635</v>
      </c>
      <c r="S1062" s="28" t="s">
        <v>35</v>
      </c>
      <c r="T1062" s="26" t="s">
        <v>3922</v>
      </c>
      <c r="U1062" s="26" t="s">
        <v>3922</v>
      </c>
    </row>
    <row r="1063" spans="1:21" ht="30" hidden="1" x14ac:dyDescent="0.25">
      <c r="A1063" s="26"/>
      <c r="B1063" s="26" t="s">
        <v>109</v>
      </c>
      <c r="C1063" s="26" t="s">
        <v>3922</v>
      </c>
      <c r="D1063" s="26" t="s">
        <v>1619</v>
      </c>
      <c r="E1063" s="26" t="s">
        <v>1876</v>
      </c>
      <c r="F1063" s="26" t="s">
        <v>3935</v>
      </c>
      <c r="G1063" s="26" t="s">
        <v>1877</v>
      </c>
      <c r="H1063" s="26"/>
      <c r="I1063" s="26"/>
      <c r="J1063" s="26"/>
      <c r="K1063" s="26"/>
      <c r="L1063" s="26"/>
      <c r="M1063" s="28" t="s">
        <v>29</v>
      </c>
      <c r="N1063" s="28"/>
      <c r="O1063" s="28"/>
      <c r="P1063" s="28"/>
      <c r="Q1063" s="28" t="s">
        <v>1878</v>
      </c>
      <c r="R1063" s="78">
        <v>45637</v>
      </c>
      <c r="S1063" s="28" t="s">
        <v>1875</v>
      </c>
      <c r="T1063" s="26" t="s">
        <v>3922</v>
      </c>
      <c r="U1063" s="26" t="s">
        <v>3966</v>
      </c>
    </row>
    <row r="1064" spans="1:21" ht="30" hidden="1" x14ac:dyDescent="0.25">
      <c r="A1064" s="26"/>
      <c r="B1064" s="26" t="s">
        <v>109</v>
      </c>
      <c r="C1064" s="26" t="s">
        <v>3922</v>
      </c>
      <c r="D1064" s="26" t="s">
        <v>1619</v>
      </c>
      <c r="E1064" s="26" t="s">
        <v>1872</v>
      </c>
      <c r="F1064" s="26" t="s">
        <v>3935</v>
      </c>
      <c r="G1064" s="26" t="s">
        <v>1873</v>
      </c>
      <c r="H1064" s="26"/>
      <c r="I1064" s="26"/>
      <c r="J1064" s="26"/>
      <c r="K1064" s="26"/>
      <c r="L1064" s="26"/>
      <c r="M1064" s="28" t="s">
        <v>29</v>
      </c>
      <c r="N1064" s="28"/>
      <c r="O1064" s="28"/>
      <c r="P1064" s="28"/>
      <c r="Q1064" s="28" t="s">
        <v>1874</v>
      </c>
      <c r="R1064" s="78">
        <v>45637</v>
      </c>
      <c r="S1064" s="28" t="s">
        <v>1875</v>
      </c>
      <c r="T1064" s="26" t="s">
        <v>3922</v>
      </c>
      <c r="U1064" s="26" t="s">
        <v>3966</v>
      </c>
    </row>
    <row r="1065" spans="1:21" hidden="1" x14ac:dyDescent="0.25">
      <c r="A1065" s="26"/>
      <c r="B1065" s="26" t="s">
        <v>109</v>
      </c>
      <c r="C1065" s="26" t="s">
        <v>3922</v>
      </c>
      <c r="D1065" s="26" t="s">
        <v>1619</v>
      </c>
      <c r="E1065" s="26" t="s">
        <v>2089</v>
      </c>
      <c r="F1065" s="26" t="s">
        <v>1661</v>
      </c>
      <c r="G1065" s="26" t="s">
        <v>2090</v>
      </c>
      <c r="H1065" s="26"/>
      <c r="I1065" s="26"/>
      <c r="J1065" s="26"/>
      <c r="K1065" s="26"/>
      <c r="L1065" s="26"/>
      <c r="M1065" s="28" t="s">
        <v>29</v>
      </c>
      <c r="N1065" s="28"/>
      <c r="O1065" s="28"/>
      <c r="P1065" s="28"/>
      <c r="Q1065" s="28" t="s">
        <v>2091</v>
      </c>
      <c r="R1065" s="78">
        <v>45636</v>
      </c>
      <c r="S1065" s="28" t="s">
        <v>68</v>
      </c>
      <c r="T1065" s="26" t="s">
        <v>3922</v>
      </c>
      <c r="U1065" s="26" t="s">
        <v>3976</v>
      </c>
    </row>
    <row r="1066" spans="1:21" hidden="1" x14ac:dyDescent="0.25">
      <c r="A1066" s="26"/>
      <c r="B1066" s="26" t="s">
        <v>109</v>
      </c>
      <c r="C1066" s="26" t="s">
        <v>3922</v>
      </c>
      <c r="D1066" s="26" t="s">
        <v>1619</v>
      </c>
      <c r="E1066" s="26" t="s">
        <v>2121</v>
      </c>
      <c r="F1066" s="26" t="s">
        <v>2122</v>
      </c>
      <c r="G1066" s="26" t="s">
        <v>2123</v>
      </c>
      <c r="H1066" s="26"/>
      <c r="I1066" s="26"/>
      <c r="J1066" s="26"/>
      <c r="K1066" s="26"/>
      <c r="L1066" s="26"/>
      <c r="M1066" s="28" t="s">
        <v>29</v>
      </c>
      <c r="N1066" s="28"/>
      <c r="O1066" s="28"/>
      <c r="P1066" s="28"/>
      <c r="Q1066" s="28"/>
      <c r="R1066" s="78">
        <v>45623</v>
      </c>
      <c r="S1066" s="28"/>
      <c r="T1066" s="26" t="s">
        <v>3922</v>
      </c>
      <c r="U1066" s="26" t="s">
        <v>3922</v>
      </c>
    </row>
    <row r="1067" spans="1:21" hidden="1" x14ac:dyDescent="0.25">
      <c r="A1067" s="26"/>
      <c r="B1067" s="26" t="s">
        <v>109</v>
      </c>
      <c r="C1067" s="26" t="s">
        <v>3922</v>
      </c>
      <c r="D1067" s="26" t="s">
        <v>1619</v>
      </c>
      <c r="E1067" s="26" t="s">
        <v>2064</v>
      </c>
      <c r="F1067" s="26" t="s">
        <v>1773</v>
      </c>
      <c r="G1067" s="26" t="s">
        <v>2065</v>
      </c>
      <c r="H1067" s="26"/>
      <c r="I1067" s="26"/>
      <c r="J1067" s="26"/>
      <c r="K1067" s="26"/>
      <c r="L1067" s="26"/>
      <c r="M1067" s="28" t="s">
        <v>29</v>
      </c>
      <c r="N1067" s="28"/>
      <c r="O1067" s="28"/>
      <c r="P1067" s="28"/>
      <c r="Q1067" s="28" t="s">
        <v>2066</v>
      </c>
      <c r="R1067" s="78">
        <v>45645</v>
      </c>
      <c r="S1067" s="28" t="s">
        <v>35</v>
      </c>
      <c r="T1067" s="26" t="s">
        <v>3922</v>
      </c>
      <c r="U1067" s="26" t="s">
        <v>3974</v>
      </c>
    </row>
    <row r="1068" spans="1:21" ht="30" hidden="1" x14ac:dyDescent="0.25">
      <c r="A1068" s="26"/>
      <c r="B1068" s="26" t="s">
        <v>109</v>
      </c>
      <c r="C1068" s="26" t="s">
        <v>3922</v>
      </c>
      <c r="D1068" s="26" t="s">
        <v>1619</v>
      </c>
      <c r="E1068" s="26" t="s">
        <v>2087</v>
      </c>
      <c r="F1068" s="26" t="s">
        <v>1804</v>
      </c>
      <c r="G1068" s="26" t="s">
        <v>2088</v>
      </c>
      <c r="H1068" s="26"/>
      <c r="I1068" s="26"/>
      <c r="J1068" s="26"/>
      <c r="K1068" s="26"/>
      <c r="L1068" s="26"/>
      <c r="M1068" s="28" t="s">
        <v>29</v>
      </c>
      <c r="N1068" s="28"/>
      <c r="O1068" s="28"/>
      <c r="P1068" s="28"/>
      <c r="Q1068" s="28"/>
      <c r="R1068" s="78">
        <v>45638</v>
      </c>
      <c r="S1068" s="28" t="s">
        <v>76</v>
      </c>
      <c r="T1068" s="26" t="s">
        <v>3922</v>
      </c>
      <c r="U1068" s="26" t="s">
        <v>3975</v>
      </c>
    </row>
    <row r="1069" spans="1:21" hidden="1" x14ac:dyDescent="0.25">
      <c r="A1069" s="26"/>
      <c r="B1069" s="26" t="s">
        <v>109</v>
      </c>
      <c r="C1069" s="26" t="s">
        <v>3922</v>
      </c>
      <c r="D1069" s="26" t="s">
        <v>1619</v>
      </c>
      <c r="E1069" s="26" t="s">
        <v>2094</v>
      </c>
      <c r="F1069" s="26" t="s">
        <v>1747</v>
      </c>
      <c r="G1069" s="26" t="s">
        <v>2095</v>
      </c>
      <c r="H1069" s="26"/>
      <c r="I1069" s="26"/>
      <c r="J1069" s="26"/>
      <c r="K1069" s="26"/>
      <c r="L1069" s="26"/>
      <c r="M1069" s="28" t="s">
        <v>29</v>
      </c>
      <c r="N1069" s="28"/>
      <c r="O1069" s="28"/>
      <c r="P1069" s="28"/>
      <c r="Q1069" s="28"/>
      <c r="R1069" s="78">
        <v>45632</v>
      </c>
      <c r="S1069" s="28"/>
      <c r="T1069" s="26" t="s">
        <v>3922</v>
      </c>
      <c r="U1069" s="26" t="s">
        <v>3922</v>
      </c>
    </row>
    <row r="1070" spans="1:21" hidden="1" x14ac:dyDescent="0.25">
      <c r="A1070" s="26"/>
      <c r="B1070" s="26" t="s">
        <v>109</v>
      </c>
      <c r="C1070" s="26" t="s">
        <v>3922</v>
      </c>
      <c r="D1070" s="26" t="s">
        <v>1619</v>
      </c>
      <c r="E1070" s="26" t="s">
        <v>2092</v>
      </c>
      <c r="F1070" s="26" t="s">
        <v>1804</v>
      </c>
      <c r="G1070" s="26" t="s">
        <v>2093</v>
      </c>
      <c r="H1070" s="26"/>
      <c r="I1070" s="26"/>
      <c r="J1070" s="26"/>
      <c r="K1070" s="26"/>
      <c r="L1070" s="26"/>
      <c r="M1070" s="28" t="s">
        <v>29</v>
      </c>
      <c r="N1070" s="28"/>
      <c r="O1070" s="28"/>
      <c r="P1070" s="28"/>
      <c r="Q1070" s="28"/>
      <c r="R1070" s="78">
        <v>45632</v>
      </c>
      <c r="S1070" s="28"/>
      <c r="T1070" s="26" t="s">
        <v>3922</v>
      </c>
      <c r="U1070" s="26" t="s">
        <v>3922</v>
      </c>
    </row>
    <row r="1071" spans="1:21" ht="30" hidden="1" x14ac:dyDescent="0.25">
      <c r="A1071" s="26"/>
      <c r="B1071" s="26" t="s">
        <v>109</v>
      </c>
      <c r="C1071" s="26" t="s">
        <v>3922</v>
      </c>
      <c r="D1071" s="26" t="s">
        <v>1619</v>
      </c>
      <c r="E1071" s="26" t="s">
        <v>2104</v>
      </c>
      <c r="F1071" s="26" t="s">
        <v>3935</v>
      </c>
      <c r="G1071" s="26" t="s">
        <v>2105</v>
      </c>
      <c r="H1071" s="26"/>
      <c r="I1071" s="26"/>
      <c r="J1071" s="26"/>
      <c r="K1071" s="26"/>
      <c r="L1071" s="26"/>
      <c r="M1071" s="28" t="s">
        <v>29</v>
      </c>
      <c r="N1071" s="28"/>
      <c r="O1071" s="28"/>
      <c r="P1071" s="28"/>
      <c r="Q1071" s="28" t="s">
        <v>2106</v>
      </c>
      <c r="R1071" s="78">
        <v>45635</v>
      </c>
      <c r="S1071" s="28" t="s">
        <v>76</v>
      </c>
      <c r="T1071" s="26" t="s">
        <v>3922</v>
      </c>
      <c r="U1071" s="26" t="s">
        <v>3922</v>
      </c>
    </row>
    <row r="1072" spans="1:21" ht="30" hidden="1" x14ac:dyDescent="0.25">
      <c r="A1072" s="26"/>
      <c r="B1072" s="26" t="s">
        <v>109</v>
      </c>
      <c r="C1072" s="26" t="s">
        <v>3922</v>
      </c>
      <c r="D1072" s="26" t="s">
        <v>1619</v>
      </c>
      <c r="E1072" s="26" t="s">
        <v>2114</v>
      </c>
      <c r="F1072" s="26" t="s">
        <v>3941</v>
      </c>
      <c r="G1072" s="26" t="s">
        <v>2115</v>
      </c>
      <c r="H1072" s="26"/>
      <c r="I1072" s="26"/>
      <c r="J1072" s="26"/>
      <c r="K1072" s="26"/>
      <c r="L1072" s="26"/>
      <c r="M1072" s="28" t="s">
        <v>29</v>
      </c>
      <c r="N1072" s="28"/>
      <c r="O1072" s="28"/>
      <c r="P1072" s="28"/>
      <c r="Q1072" s="28" t="s">
        <v>2116</v>
      </c>
      <c r="R1072" s="78">
        <v>45624</v>
      </c>
      <c r="S1072" s="28" t="s">
        <v>76</v>
      </c>
      <c r="T1072" s="26" t="s">
        <v>3922</v>
      </c>
      <c r="U1072" s="26" t="s">
        <v>3922</v>
      </c>
    </row>
    <row r="1073" spans="1:21" ht="30" hidden="1" x14ac:dyDescent="0.25">
      <c r="A1073" s="26"/>
      <c r="B1073" s="26" t="s">
        <v>109</v>
      </c>
      <c r="C1073" s="26" t="s">
        <v>3922</v>
      </c>
      <c r="D1073" s="26" t="s">
        <v>1619</v>
      </c>
      <c r="E1073" s="26" t="s">
        <v>2101</v>
      </c>
      <c r="F1073" s="26" t="s">
        <v>3933</v>
      </c>
      <c r="G1073" s="26" t="s">
        <v>2102</v>
      </c>
      <c r="H1073" s="26"/>
      <c r="I1073" s="26"/>
      <c r="J1073" s="26"/>
      <c r="K1073" s="26"/>
      <c r="L1073" s="26"/>
      <c r="M1073" s="28" t="s">
        <v>29</v>
      </c>
      <c r="N1073" s="28"/>
      <c r="O1073" s="28"/>
      <c r="P1073" s="28"/>
      <c r="Q1073" s="28" t="s">
        <v>2103</v>
      </c>
      <c r="R1073" s="78">
        <v>45635</v>
      </c>
      <c r="S1073" s="28" t="s">
        <v>369</v>
      </c>
      <c r="T1073" s="26" t="s">
        <v>3922</v>
      </c>
      <c r="U1073" s="26" t="s">
        <v>3922</v>
      </c>
    </row>
    <row r="1074" spans="1:21" hidden="1" x14ac:dyDescent="0.25">
      <c r="A1074" s="26"/>
      <c r="B1074" s="26" t="s">
        <v>109</v>
      </c>
      <c r="C1074" s="26" t="s">
        <v>3922</v>
      </c>
      <c r="D1074" s="26" t="s">
        <v>1619</v>
      </c>
      <c r="E1074" s="26" t="s">
        <v>2127</v>
      </c>
      <c r="F1074" s="26" t="s">
        <v>1773</v>
      </c>
      <c r="G1074" s="26" t="s">
        <v>2128</v>
      </c>
      <c r="H1074" s="26"/>
      <c r="I1074" s="26"/>
      <c r="J1074" s="26"/>
      <c r="K1074" s="26"/>
      <c r="L1074" s="26"/>
      <c r="M1074" s="28" t="s">
        <v>29</v>
      </c>
      <c r="N1074" s="28"/>
      <c r="O1074" s="28"/>
      <c r="P1074" s="28"/>
      <c r="Q1074" s="28" t="s">
        <v>2126</v>
      </c>
      <c r="R1074" s="78">
        <v>45617</v>
      </c>
      <c r="S1074" s="28"/>
      <c r="T1074" s="26" t="s">
        <v>3922</v>
      </c>
      <c r="U1074" s="26" t="s">
        <v>3922</v>
      </c>
    </row>
    <row r="1075" spans="1:21" hidden="1" x14ac:dyDescent="0.25">
      <c r="A1075" s="26"/>
      <c r="B1075" s="26" t="s">
        <v>109</v>
      </c>
      <c r="C1075" s="26" t="s">
        <v>3922</v>
      </c>
      <c r="D1075" s="26" t="s">
        <v>1619</v>
      </c>
      <c r="E1075" s="26" t="s">
        <v>2124</v>
      </c>
      <c r="F1075" s="26" t="s">
        <v>1773</v>
      </c>
      <c r="G1075" s="26" t="s">
        <v>2125</v>
      </c>
      <c r="H1075" s="26"/>
      <c r="I1075" s="26"/>
      <c r="J1075" s="26"/>
      <c r="K1075" s="26"/>
      <c r="L1075" s="26"/>
      <c r="M1075" s="28" t="s">
        <v>29</v>
      </c>
      <c r="N1075" s="28"/>
      <c r="O1075" s="28"/>
      <c r="P1075" s="28"/>
      <c r="Q1075" s="28" t="s">
        <v>2126</v>
      </c>
      <c r="R1075" s="78">
        <v>45617</v>
      </c>
      <c r="S1075" s="28"/>
      <c r="T1075" s="26" t="s">
        <v>3922</v>
      </c>
      <c r="U1075" s="26" t="s">
        <v>3977</v>
      </c>
    </row>
    <row r="1076" spans="1:21" ht="30" hidden="1" x14ac:dyDescent="0.25">
      <c r="A1076" s="26"/>
      <c r="B1076" s="26" t="s">
        <v>109</v>
      </c>
      <c r="C1076" s="26" t="s">
        <v>3922</v>
      </c>
      <c r="D1076" s="26" t="s">
        <v>1619</v>
      </c>
      <c r="E1076" s="26" t="s">
        <v>2135</v>
      </c>
      <c r="F1076" s="26" t="s">
        <v>3933</v>
      </c>
      <c r="G1076" s="26" t="s">
        <v>2136</v>
      </c>
      <c r="H1076" s="26"/>
      <c r="I1076" s="26"/>
      <c r="J1076" s="26"/>
      <c r="K1076" s="26"/>
      <c r="L1076" s="26"/>
      <c r="M1076" s="28" t="s">
        <v>29</v>
      </c>
      <c r="N1076" s="28"/>
      <c r="O1076" s="28"/>
      <c r="P1076" s="28"/>
      <c r="Q1076" s="28" t="s">
        <v>2137</v>
      </c>
      <c r="R1076" s="78">
        <v>45617</v>
      </c>
      <c r="S1076" s="28" t="s">
        <v>76</v>
      </c>
      <c r="T1076" s="26" t="s">
        <v>3922</v>
      </c>
      <c r="U1076" s="26" t="s">
        <v>3922</v>
      </c>
    </row>
    <row r="1077" spans="1:21" ht="30" hidden="1" x14ac:dyDescent="0.25">
      <c r="A1077" s="26"/>
      <c r="B1077" s="26" t="s">
        <v>109</v>
      </c>
      <c r="C1077" s="26" t="s">
        <v>3922</v>
      </c>
      <c r="D1077" s="26" t="s">
        <v>1619</v>
      </c>
      <c r="E1077" s="26" t="s">
        <v>2078</v>
      </c>
      <c r="F1077" s="26" t="s">
        <v>3939</v>
      </c>
      <c r="G1077" s="26" t="s">
        <v>2060</v>
      </c>
      <c r="H1077" s="26"/>
      <c r="I1077" s="26"/>
      <c r="J1077" s="26"/>
      <c r="K1077" s="26"/>
      <c r="L1077" s="26"/>
      <c r="M1077" s="28" t="s">
        <v>29</v>
      </c>
      <c r="N1077" s="28"/>
      <c r="O1077" s="28"/>
      <c r="P1077" s="28"/>
      <c r="Q1077" s="28" t="s">
        <v>2079</v>
      </c>
      <c r="R1077" s="78"/>
      <c r="S1077" s="28"/>
      <c r="T1077" s="26" t="s">
        <v>3922</v>
      </c>
      <c r="U1077" s="26" t="s">
        <v>3922</v>
      </c>
    </row>
    <row r="1078" spans="1:21" ht="60" hidden="1" x14ac:dyDescent="0.25">
      <c r="A1078" s="26"/>
      <c r="B1078" s="26" t="s">
        <v>109</v>
      </c>
      <c r="C1078" s="26" t="s">
        <v>3922</v>
      </c>
      <c r="D1078" s="26" t="s">
        <v>1619</v>
      </c>
      <c r="E1078" s="26" t="s">
        <v>2033</v>
      </c>
      <c r="F1078" s="26" t="s">
        <v>1804</v>
      </c>
      <c r="G1078" s="26" t="s">
        <v>2034</v>
      </c>
      <c r="H1078" s="26"/>
      <c r="I1078" s="26"/>
      <c r="J1078" s="26"/>
      <c r="K1078" s="26"/>
      <c r="L1078" s="26"/>
      <c r="M1078" s="26" t="s">
        <v>29</v>
      </c>
      <c r="N1078" s="26"/>
      <c r="O1078" s="26"/>
      <c r="P1078" s="26"/>
      <c r="Q1078" s="26" t="s">
        <v>2035</v>
      </c>
      <c r="R1078" s="26">
        <v>45623</v>
      </c>
      <c r="S1078" s="26" t="s">
        <v>1898</v>
      </c>
      <c r="T1078" s="26" t="s">
        <v>3922</v>
      </c>
      <c r="U1078" s="26" t="s">
        <v>3922</v>
      </c>
    </row>
    <row r="1079" spans="1:21" hidden="1" x14ac:dyDescent="0.25">
      <c r="A1079" s="26"/>
      <c r="B1079" s="26" t="s">
        <v>109</v>
      </c>
      <c r="C1079" s="26" t="s">
        <v>3922</v>
      </c>
      <c r="D1079" s="26" t="s">
        <v>1619</v>
      </c>
      <c r="E1079" s="26" t="s">
        <v>2096</v>
      </c>
      <c r="F1079" s="26" t="s">
        <v>3952</v>
      </c>
      <c r="G1079" s="26" t="s">
        <v>2097</v>
      </c>
      <c r="H1079" s="26"/>
      <c r="I1079" s="26"/>
      <c r="J1079" s="26"/>
      <c r="K1079" s="26"/>
      <c r="L1079" s="26"/>
      <c r="M1079" s="28" t="s">
        <v>29</v>
      </c>
      <c r="N1079" s="28"/>
      <c r="O1079" s="28"/>
      <c r="P1079" s="28"/>
      <c r="Q1079" s="28"/>
      <c r="R1079" s="78">
        <v>45623</v>
      </c>
      <c r="S1079" s="28" t="s">
        <v>68</v>
      </c>
      <c r="T1079" s="26" t="s">
        <v>3922</v>
      </c>
      <c r="U1079" s="26" t="s">
        <v>3922</v>
      </c>
    </row>
    <row r="1080" spans="1:21" ht="45" hidden="1" x14ac:dyDescent="0.25">
      <c r="A1080" s="26"/>
      <c r="B1080" s="26" t="s">
        <v>109</v>
      </c>
      <c r="C1080" s="26" t="s">
        <v>3922</v>
      </c>
      <c r="D1080" s="26" t="s">
        <v>1619</v>
      </c>
      <c r="E1080" s="26" t="s">
        <v>2144</v>
      </c>
      <c r="F1080" s="26" t="s">
        <v>3935</v>
      </c>
      <c r="G1080" s="26" t="s">
        <v>2145</v>
      </c>
      <c r="H1080" s="26"/>
      <c r="I1080" s="26"/>
      <c r="J1080" s="26"/>
      <c r="K1080" s="26"/>
      <c r="L1080" s="26"/>
      <c r="M1080" s="28" t="s">
        <v>29</v>
      </c>
      <c r="N1080" s="28"/>
      <c r="O1080" s="28"/>
      <c r="P1080" s="28"/>
      <c r="Q1080" s="28" t="s">
        <v>2146</v>
      </c>
      <c r="R1080" s="78">
        <v>45617</v>
      </c>
      <c r="S1080" s="28" t="s">
        <v>64</v>
      </c>
      <c r="T1080" s="26" t="s">
        <v>3922</v>
      </c>
      <c r="U1080" s="26" t="s">
        <v>3922</v>
      </c>
    </row>
    <row r="1081" spans="1:21" ht="30" hidden="1" x14ac:dyDescent="0.25">
      <c r="A1081" s="26"/>
      <c r="B1081" s="26" t="s">
        <v>109</v>
      </c>
      <c r="C1081" s="26" t="s">
        <v>3922</v>
      </c>
      <c r="D1081" s="26" t="s">
        <v>1619</v>
      </c>
      <c r="E1081" s="26" t="s">
        <v>2150</v>
      </c>
      <c r="F1081" s="26" t="s">
        <v>1631</v>
      </c>
      <c r="G1081" s="26" t="s">
        <v>2151</v>
      </c>
      <c r="H1081" s="26"/>
      <c r="I1081" s="26"/>
      <c r="J1081" s="26"/>
      <c r="K1081" s="26"/>
      <c r="L1081" s="26"/>
      <c r="M1081" s="26" t="s">
        <v>29</v>
      </c>
      <c r="N1081" s="26"/>
      <c r="O1081" s="26"/>
      <c r="P1081" s="26"/>
      <c r="Q1081" s="26" t="s">
        <v>2152</v>
      </c>
      <c r="R1081" s="26">
        <v>45610</v>
      </c>
      <c r="S1081" s="26" t="s">
        <v>2153</v>
      </c>
      <c r="T1081" s="26" t="s">
        <v>3922</v>
      </c>
      <c r="U1081" s="26" t="s">
        <v>3922</v>
      </c>
    </row>
    <row r="1082" spans="1:21" ht="60" hidden="1" x14ac:dyDescent="0.25">
      <c r="A1082" s="26"/>
      <c r="B1082" s="26" t="s">
        <v>109</v>
      </c>
      <c r="C1082" s="26" t="s">
        <v>3922</v>
      </c>
      <c r="D1082" s="26" t="s">
        <v>1619</v>
      </c>
      <c r="E1082" s="26" t="s">
        <v>2117</v>
      </c>
      <c r="F1082" s="26" t="s">
        <v>1631</v>
      </c>
      <c r="G1082" s="26" t="s">
        <v>2118</v>
      </c>
      <c r="H1082" s="26"/>
      <c r="I1082" s="26"/>
      <c r="J1082" s="26"/>
      <c r="K1082" s="26"/>
      <c r="L1082" s="26"/>
      <c r="M1082" s="28" t="s">
        <v>29</v>
      </c>
      <c r="N1082" s="28"/>
      <c r="O1082" s="28"/>
      <c r="P1082" s="28"/>
      <c r="Q1082" s="28" t="s">
        <v>2119</v>
      </c>
      <c r="R1082" s="78">
        <v>45614</v>
      </c>
      <c r="S1082" s="28" t="s">
        <v>2120</v>
      </c>
      <c r="T1082" s="26" t="s">
        <v>3922</v>
      </c>
      <c r="U1082" s="26" t="s">
        <v>3922</v>
      </c>
    </row>
    <row r="1083" spans="1:21" ht="30" hidden="1" x14ac:dyDescent="0.25">
      <c r="A1083" s="26"/>
      <c r="B1083" s="26" t="s">
        <v>109</v>
      </c>
      <c r="C1083" s="26" t="s">
        <v>3922</v>
      </c>
      <c r="D1083" s="26" t="s">
        <v>1619</v>
      </c>
      <c r="E1083" s="26" t="s">
        <v>2111</v>
      </c>
      <c r="F1083" s="26" t="s">
        <v>1631</v>
      </c>
      <c r="G1083" s="26" t="s">
        <v>2112</v>
      </c>
      <c r="H1083" s="26"/>
      <c r="I1083" s="26"/>
      <c r="J1083" s="26"/>
      <c r="K1083" s="26"/>
      <c r="L1083" s="26"/>
      <c r="M1083" s="28" t="s">
        <v>29</v>
      </c>
      <c r="N1083" s="28"/>
      <c r="O1083" s="28"/>
      <c r="P1083" s="28"/>
      <c r="Q1083" s="28" t="s">
        <v>2113</v>
      </c>
      <c r="R1083" s="78">
        <v>45628</v>
      </c>
      <c r="S1083" s="28" t="s">
        <v>98</v>
      </c>
      <c r="T1083" s="26" t="s">
        <v>3922</v>
      </c>
      <c r="U1083" s="26" t="s">
        <v>3922</v>
      </c>
    </row>
    <row r="1084" spans="1:21" ht="30" hidden="1" x14ac:dyDescent="0.25">
      <c r="A1084" s="26"/>
      <c r="B1084" s="26" t="s">
        <v>109</v>
      </c>
      <c r="C1084" s="26" t="s">
        <v>3922</v>
      </c>
      <c r="D1084" s="26" t="s">
        <v>1619</v>
      </c>
      <c r="E1084" s="26" t="s">
        <v>2129</v>
      </c>
      <c r="F1084" s="26" t="s">
        <v>1631</v>
      </c>
      <c r="G1084" s="26" t="s">
        <v>2130</v>
      </c>
      <c r="H1084" s="26"/>
      <c r="I1084" s="26"/>
      <c r="J1084" s="26"/>
      <c r="K1084" s="26"/>
      <c r="L1084" s="26"/>
      <c r="M1084" s="26" t="s">
        <v>29</v>
      </c>
      <c r="N1084" s="26"/>
      <c r="O1084" s="26"/>
      <c r="P1084" s="26"/>
      <c r="Q1084" s="26" t="s">
        <v>2131</v>
      </c>
      <c r="R1084" s="26">
        <v>45610</v>
      </c>
      <c r="S1084" s="26" t="s">
        <v>76</v>
      </c>
      <c r="T1084" s="26" t="s">
        <v>3922</v>
      </c>
      <c r="U1084" s="26" t="s">
        <v>3922</v>
      </c>
    </row>
    <row r="1085" spans="1:21" ht="60" hidden="1" x14ac:dyDescent="0.25">
      <c r="A1085" s="26"/>
      <c r="B1085" s="26" t="s">
        <v>109</v>
      </c>
      <c r="C1085" s="26" t="s">
        <v>3922</v>
      </c>
      <c r="D1085" s="26" t="s">
        <v>1619</v>
      </c>
      <c r="E1085" s="26" t="s">
        <v>2132</v>
      </c>
      <c r="F1085" s="26" t="s">
        <v>1683</v>
      </c>
      <c r="G1085" s="26" t="s">
        <v>2133</v>
      </c>
      <c r="H1085" s="26"/>
      <c r="I1085" s="26"/>
      <c r="J1085" s="26"/>
      <c r="K1085" s="26"/>
      <c r="L1085" s="26"/>
      <c r="M1085" s="26" t="s">
        <v>29</v>
      </c>
      <c r="N1085" s="26"/>
      <c r="O1085" s="26"/>
      <c r="P1085" s="26"/>
      <c r="Q1085" s="26" t="s">
        <v>2134</v>
      </c>
      <c r="R1085" s="26">
        <v>45615</v>
      </c>
      <c r="S1085" s="26" t="s">
        <v>76</v>
      </c>
      <c r="T1085" s="26" t="s">
        <v>3922</v>
      </c>
      <c r="U1085" s="26" t="s">
        <v>3922</v>
      </c>
    </row>
    <row r="1086" spans="1:21" ht="30" hidden="1" x14ac:dyDescent="0.25">
      <c r="A1086" s="26"/>
      <c r="B1086" s="26" t="s">
        <v>109</v>
      </c>
      <c r="C1086" s="26" t="s">
        <v>3922</v>
      </c>
      <c r="D1086" s="26" t="s">
        <v>1619</v>
      </c>
      <c r="E1086" s="26" t="s">
        <v>2174</v>
      </c>
      <c r="F1086" s="26" t="s">
        <v>3935</v>
      </c>
      <c r="G1086" s="26" t="s">
        <v>2175</v>
      </c>
      <c r="H1086" s="26"/>
      <c r="I1086" s="26"/>
      <c r="J1086" s="26"/>
      <c r="K1086" s="26"/>
      <c r="L1086" s="26"/>
      <c r="M1086" s="28" t="s">
        <v>29</v>
      </c>
      <c r="N1086" s="28"/>
      <c r="O1086" s="28"/>
      <c r="P1086" s="28"/>
      <c r="Q1086" s="28" t="s">
        <v>2176</v>
      </c>
      <c r="R1086" s="78">
        <v>45601</v>
      </c>
      <c r="S1086" s="28" t="s">
        <v>64</v>
      </c>
      <c r="T1086" s="26" t="s">
        <v>3922</v>
      </c>
      <c r="U1086" s="26" t="s">
        <v>3922</v>
      </c>
    </row>
    <row r="1087" spans="1:21" ht="30" hidden="1" x14ac:dyDescent="0.25">
      <c r="A1087" s="26"/>
      <c r="B1087" s="26" t="s">
        <v>109</v>
      </c>
      <c r="C1087" s="26" t="s">
        <v>3922</v>
      </c>
      <c r="D1087" s="26" t="s">
        <v>1619</v>
      </c>
      <c r="E1087" s="26" t="s">
        <v>2044</v>
      </c>
      <c r="F1087" s="26" t="s">
        <v>3935</v>
      </c>
      <c r="G1087" s="26" t="s">
        <v>2045</v>
      </c>
      <c r="H1087" s="26"/>
      <c r="I1087" s="26"/>
      <c r="J1087" s="26"/>
      <c r="K1087" s="26"/>
      <c r="L1087" s="26"/>
      <c r="M1087" s="26" t="s">
        <v>29</v>
      </c>
      <c r="N1087" s="26"/>
      <c r="O1087" s="26"/>
      <c r="P1087" s="26"/>
      <c r="Q1087" s="26" t="s">
        <v>2046</v>
      </c>
      <c r="R1087" s="26">
        <v>45646</v>
      </c>
      <c r="S1087" s="26" t="s">
        <v>369</v>
      </c>
      <c r="T1087" s="26" t="s">
        <v>3922</v>
      </c>
      <c r="U1087" s="26" t="s">
        <v>3922</v>
      </c>
    </row>
    <row r="1088" spans="1:21" ht="30" hidden="1" x14ac:dyDescent="0.25">
      <c r="A1088" s="26"/>
      <c r="B1088" s="26" t="s">
        <v>109</v>
      </c>
      <c r="C1088" s="26" t="s">
        <v>3922</v>
      </c>
      <c r="D1088" s="26" t="s">
        <v>1619</v>
      </c>
      <c r="E1088" s="26" t="s">
        <v>2159</v>
      </c>
      <c r="F1088" s="26" t="s">
        <v>3933</v>
      </c>
      <c r="G1088" s="26" t="s">
        <v>2160</v>
      </c>
      <c r="H1088" s="26"/>
      <c r="I1088" s="26"/>
      <c r="J1088" s="26"/>
      <c r="K1088" s="26"/>
      <c r="L1088" s="26"/>
      <c r="M1088" s="28" t="s">
        <v>29</v>
      </c>
      <c r="N1088" s="28"/>
      <c r="O1088" s="28"/>
      <c r="P1088" s="28"/>
      <c r="Q1088" s="28" t="s">
        <v>2161</v>
      </c>
      <c r="R1088" s="78">
        <v>45600</v>
      </c>
      <c r="S1088" s="28" t="s">
        <v>64</v>
      </c>
      <c r="T1088" s="26" t="s">
        <v>3922</v>
      </c>
      <c r="U1088" s="26" t="s">
        <v>3922</v>
      </c>
    </row>
    <row r="1089" spans="1:21" ht="30" hidden="1" x14ac:dyDescent="0.25">
      <c r="A1089" s="26"/>
      <c r="B1089" s="26" t="s">
        <v>109</v>
      </c>
      <c r="C1089" s="26" t="s">
        <v>3922</v>
      </c>
      <c r="D1089" s="26" t="s">
        <v>1619</v>
      </c>
      <c r="E1089" s="26" t="s">
        <v>2177</v>
      </c>
      <c r="F1089" s="26" t="s">
        <v>1683</v>
      </c>
      <c r="G1089" s="26" t="s">
        <v>2178</v>
      </c>
      <c r="H1089" s="26"/>
      <c r="I1089" s="26"/>
      <c r="J1089" s="26"/>
      <c r="K1089" s="26"/>
      <c r="L1089" s="26"/>
      <c r="M1089" s="28" t="s">
        <v>29</v>
      </c>
      <c r="N1089" s="28"/>
      <c r="O1089" s="28"/>
      <c r="P1089" s="28"/>
      <c r="Q1089" s="28" t="s">
        <v>2156</v>
      </c>
      <c r="R1089" s="78">
        <v>45598</v>
      </c>
      <c r="S1089" s="28" t="s">
        <v>1898</v>
      </c>
      <c r="T1089" s="26" t="s">
        <v>3922</v>
      </c>
      <c r="U1089" s="26" t="s">
        <v>3922</v>
      </c>
    </row>
    <row r="1090" spans="1:21" ht="15" hidden="1" customHeight="1" x14ac:dyDescent="0.25">
      <c r="A1090" s="26"/>
      <c r="B1090" s="26" t="s">
        <v>109</v>
      </c>
      <c r="C1090" s="26" t="s">
        <v>3922</v>
      </c>
      <c r="D1090" s="26" t="s">
        <v>1619</v>
      </c>
      <c r="E1090" s="26" t="s">
        <v>2162</v>
      </c>
      <c r="F1090" s="26" t="s">
        <v>3933</v>
      </c>
      <c r="G1090" s="26" t="s">
        <v>2163</v>
      </c>
      <c r="H1090" s="26"/>
      <c r="I1090" s="26"/>
      <c r="J1090" s="26"/>
      <c r="K1090" s="26"/>
      <c r="L1090" s="26"/>
      <c r="M1090" s="28" t="s">
        <v>29</v>
      </c>
      <c r="N1090" s="28"/>
      <c r="O1090" s="28"/>
      <c r="P1090" s="28"/>
      <c r="Q1090" s="28" t="s">
        <v>2164</v>
      </c>
      <c r="R1090" s="78">
        <v>45598</v>
      </c>
      <c r="S1090" s="28" t="s">
        <v>2165</v>
      </c>
      <c r="T1090" s="26" t="s">
        <v>3922</v>
      </c>
      <c r="U1090" s="26" t="s">
        <v>3922</v>
      </c>
    </row>
    <row r="1091" spans="1:21" ht="30" hidden="1" x14ac:dyDescent="0.25">
      <c r="A1091" s="26"/>
      <c r="B1091" s="26" t="s">
        <v>109</v>
      </c>
      <c r="C1091" s="26" t="s">
        <v>3922</v>
      </c>
      <c r="D1091" s="26" t="s">
        <v>1619</v>
      </c>
      <c r="E1091" s="26" t="s">
        <v>2147</v>
      </c>
      <c r="F1091" s="26" t="s">
        <v>3939</v>
      </c>
      <c r="G1091" s="26" t="s">
        <v>2148</v>
      </c>
      <c r="H1091" s="26"/>
      <c r="I1091" s="26"/>
      <c r="J1091" s="26"/>
      <c r="K1091" s="26"/>
      <c r="L1091" s="26"/>
      <c r="M1091" s="28" t="s">
        <v>29</v>
      </c>
      <c r="N1091" s="28"/>
      <c r="O1091" s="28"/>
      <c r="P1091" s="28"/>
      <c r="Q1091" s="28" t="s">
        <v>2149</v>
      </c>
      <c r="R1091" s="78">
        <v>45614</v>
      </c>
      <c r="S1091" s="28" t="s">
        <v>1738</v>
      </c>
      <c r="T1091" s="26" t="s">
        <v>3922</v>
      </c>
      <c r="U1091" s="26" t="s">
        <v>3922</v>
      </c>
    </row>
    <row r="1092" spans="1:21" ht="30" hidden="1" x14ac:dyDescent="0.25">
      <c r="A1092" s="26"/>
      <c r="B1092" s="26" t="s">
        <v>109</v>
      </c>
      <c r="C1092" s="26" t="s">
        <v>3922</v>
      </c>
      <c r="D1092" s="26" t="s">
        <v>1619</v>
      </c>
      <c r="E1092" s="26" t="s">
        <v>2154</v>
      </c>
      <c r="F1092" s="26" t="s">
        <v>3933</v>
      </c>
      <c r="G1092" s="26" t="s">
        <v>2155</v>
      </c>
      <c r="H1092" s="26"/>
      <c r="I1092" s="26"/>
      <c r="J1092" s="26"/>
      <c r="K1092" s="26"/>
      <c r="L1092" s="26"/>
      <c r="M1092" s="28" t="s">
        <v>29</v>
      </c>
      <c r="N1092" s="28"/>
      <c r="O1092" s="28"/>
      <c r="P1092" s="28"/>
      <c r="Q1092" s="28" t="s">
        <v>2156</v>
      </c>
      <c r="R1092" s="78">
        <v>45603</v>
      </c>
      <c r="S1092" s="28" t="s">
        <v>380</v>
      </c>
      <c r="T1092" s="26" t="s">
        <v>3922</v>
      </c>
      <c r="U1092" s="26" t="s">
        <v>3922</v>
      </c>
    </row>
    <row r="1093" spans="1:21" ht="30" hidden="1" x14ac:dyDescent="0.25">
      <c r="A1093" s="26"/>
      <c r="B1093" s="26" t="s">
        <v>109</v>
      </c>
      <c r="C1093" s="26" t="s">
        <v>3922</v>
      </c>
      <c r="D1093" s="26" t="s">
        <v>1619</v>
      </c>
      <c r="E1093" s="26" t="s">
        <v>2157</v>
      </c>
      <c r="F1093" s="26" t="s">
        <v>3941</v>
      </c>
      <c r="G1093" s="26" t="s">
        <v>2158</v>
      </c>
      <c r="H1093" s="26"/>
      <c r="I1093" s="26"/>
      <c r="J1093" s="26"/>
      <c r="K1093" s="26"/>
      <c r="L1093" s="26"/>
      <c r="M1093" s="28" t="s">
        <v>29</v>
      </c>
      <c r="N1093" s="28"/>
      <c r="O1093" s="28"/>
      <c r="P1093" s="28"/>
      <c r="Q1093" s="28" t="s">
        <v>2156</v>
      </c>
      <c r="R1093" s="78">
        <v>45600</v>
      </c>
      <c r="S1093" s="28" t="s">
        <v>64</v>
      </c>
      <c r="T1093" s="26" t="s">
        <v>3922</v>
      </c>
      <c r="U1093" s="26" t="s">
        <v>3922</v>
      </c>
    </row>
    <row r="1094" spans="1:21" ht="30" hidden="1" x14ac:dyDescent="0.25">
      <c r="A1094" s="26"/>
      <c r="B1094" s="26" t="s">
        <v>109</v>
      </c>
      <c r="C1094" s="26" t="s">
        <v>3922</v>
      </c>
      <c r="D1094" s="26" t="s">
        <v>1619</v>
      </c>
      <c r="E1094" s="26" t="s">
        <v>2168</v>
      </c>
      <c r="F1094" s="26" t="s">
        <v>3949</v>
      </c>
      <c r="G1094" s="26" t="s">
        <v>2169</v>
      </c>
      <c r="H1094" s="26"/>
      <c r="I1094" s="26"/>
      <c r="J1094" s="26"/>
      <c r="K1094" s="26"/>
      <c r="L1094" s="26"/>
      <c r="M1094" s="28" t="s">
        <v>29</v>
      </c>
      <c r="N1094" s="28"/>
      <c r="O1094" s="28"/>
      <c r="P1094" s="28"/>
      <c r="Q1094" s="28" t="s">
        <v>2170</v>
      </c>
      <c r="R1094" s="78">
        <v>45600</v>
      </c>
      <c r="S1094" s="28" t="s">
        <v>76</v>
      </c>
      <c r="T1094" s="26" t="s">
        <v>3922</v>
      </c>
      <c r="U1094" s="26" t="s">
        <v>3922</v>
      </c>
    </row>
    <row r="1095" spans="1:21" ht="30" hidden="1" x14ac:dyDescent="0.25">
      <c r="A1095" s="26"/>
      <c r="B1095" s="26" t="s">
        <v>109</v>
      </c>
      <c r="C1095" s="26" t="s">
        <v>3922</v>
      </c>
      <c r="D1095" s="26" t="s">
        <v>1619</v>
      </c>
      <c r="E1095" s="26" t="s">
        <v>2171</v>
      </c>
      <c r="F1095" s="26" t="s">
        <v>3941</v>
      </c>
      <c r="G1095" s="26" t="s">
        <v>2172</v>
      </c>
      <c r="H1095" s="26"/>
      <c r="I1095" s="26"/>
      <c r="J1095" s="26"/>
      <c r="K1095" s="26"/>
      <c r="L1095" s="26"/>
      <c r="M1095" s="28" t="s">
        <v>29</v>
      </c>
      <c r="N1095" s="28"/>
      <c r="O1095" s="28"/>
      <c r="P1095" s="28"/>
      <c r="Q1095" s="28" t="s">
        <v>2173</v>
      </c>
      <c r="R1095" s="78">
        <v>45600</v>
      </c>
      <c r="S1095" s="28" t="s">
        <v>76</v>
      </c>
      <c r="T1095" s="26" t="s">
        <v>3922</v>
      </c>
      <c r="U1095" s="26" t="s">
        <v>3922</v>
      </c>
    </row>
    <row r="1096" spans="1:21" ht="30" hidden="1" x14ac:dyDescent="0.25">
      <c r="A1096" s="26"/>
      <c r="B1096" s="26" t="s">
        <v>109</v>
      </c>
      <c r="C1096" s="26" t="s">
        <v>3922</v>
      </c>
      <c r="D1096" s="26" t="s">
        <v>1619</v>
      </c>
      <c r="E1096" s="26" t="s">
        <v>2141</v>
      </c>
      <c r="F1096" s="26" t="s">
        <v>3933</v>
      </c>
      <c r="G1096" s="26" t="s">
        <v>2142</v>
      </c>
      <c r="H1096" s="26"/>
      <c r="I1096" s="26"/>
      <c r="J1096" s="26"/>
      <c r="K1096" s="26"/>
      <c r="L1096" s="26"/>
      <c r="M1096" s="28" t="s">
        <v>29</v>
      </c>
      <c r="N1096" s="28"/>
      <c r="O1096" s="28"/>
      <c r="P1096" s="28"/>
      <c r="Q1096" s="28" t="s">
        <v>2143</v>
      </c>
      <c r="R1096" s="78">
        <v>45617</v>
      </c>
      <c r="S1096" s="28" t="s">
        <v>76</v>
      </c>
      <c r="T1096" s="26" t="s">
        <v>3922</v>
      </c>
      <c r="U1096" s="26" t="s">
        <v>3922</v>
      </c>
    </row>
    <row r="1097" spans="1:21" ht="30" hidden="1" x14ac:dyDescent="0.25">
      <c r="A1097" s="26"/>
      <c r="B1097" s="26" t="s">
        <v>109</v>
      </c>
      <c r="C1097" s="26" t="s">
        <v>3922</v>
      </c>
      <c r="D1097" s="26" t="s">
        <v>1619</v>
      </c>
      <c r="E1097" s="26" t="s">
        <v>2166</v>
      </c>
      <c r="F1097" s="26" t="s">
        <v>3933</v>
      </c>
      <c r="G1097" s="26" t="s">
        <v>2167</v>
      </c>
      <c r="H1097" s="26"/>
      <c r="I1097" s="26"/>
      <c r="J1097" s="26"/>
      <c r="K1097" s="26"/>
      <c r="L1097" s="26"/>
      <c r="M1097" s="28" t="s">
        <v>29</v>
      </c>
      <c r="N1097" s="28"/>
      <c r="O1097" s="28"/>
      <c r="P1097" s="28"/>
      <c r="Q1097" s="28" t="s">
        <v>261</v>
      </c>
      <c r="R1097" s="78">
        <v>45593</v>
      </c>
      <c r="S1097" s="28" t="s">
        <v>1898</v>
      </c>
      <c r="T1097" s="26" t="s">
        <v>3922</v>
      </c>
      <c r="U1097" s="26" t="s">
        <v>3922</v>
      </c>
    </row>
    <row r="1098" spans="1:21" ht="30" hidden="1" x14ac:dyDescent="0.25">
      <c r="A1098" s="26"/>
      <c r="B1098" s="26" t="s">
        <v>109</v>
      </c>
      <c r="C1098" s="26" t="s">
        <v>3922</v>
      </c>
      <c r="D1098" s="26" t="s">
        <v>1619</v>
      </c>
      <c r="E1098" s="26" t="s">
        <v>1884</v>
      </c>
      <c r="F1098" s="26" t="s">
        <v>3949</v>
      </c>
      <c r="G1098" s="26" t="s">
        <v>1885</v>
      </c>
      <c r="H1098" s="26"/>
      <c r="I1098" s="26"/>
      <c r="J1098" s="26"/>
      <c r="K1098" s="26"/>
      <c r="L1098" s="26"/>
      <c r="M1098" s="28" t="s">
        <v>29</v>
      </c>
      <c r="N1098" s="28"/>
      <c r="O1098" s="28"/>
      <c r="P1098" s="28"/>
      <c r="Q1098" s="28" t="s">
        <v>1883</v>
      </c>
      <c r="R1098" s="78">
        <v>45590</v>
      </c>
      <c r="S1098" s="28" t="s">
        <v>64</v>
      </c>
      <c r="T1098" s="26" t="s">
        <v>3922</v>
      </c>
      <c r="U1098" s="26" t="s">
        <v>3922</v>
      </c>
    </row>
    <row r="1099" spans="1:21" ht="30" hidden="1" x14ac:dyDescent="0.25">
      <c r="A1099" s="26"/>
      <c r="B1099" s="26" t="s">
        <v>109</v>
      </c>
      <c r="C1099" s="26" t="s">
        <v>3922</v>
      </c>
      <c r="D1099" s="26" t="s">
        <v>1619</v>
      </c>
      <c r="E1099" s="26" t="s">
        <v>1881</v>
      </c>
      <c r="F1099" s="26" t="s">
        <v>3949</v>
      </c>
      <c r="G1099" s="26" t="s">
        <v>1882</v>
      </c>
      <c r="H1099" s="26"/>
      <c r="I1099" s="26"/>
      <c r="J1099" s="26"/>
      <c r="K1099" s="26"/>
      <c r="L1099" s="26"/>
      <c r="M1099" s="28" t="s">
        <v>29</v>
      </c>
      <c r="N1099" s="28"/>
      <c r="O1099" s="28"/>
      <c r="P1099" s="28"/>
      <c r="Q1099" s="28" t="s">
        <v>1883</v>
      </c>
      <c r="R1099" s="78">
        <v>45590</v>
      </c>
      <c r="S1099" s="28" t="s">
        <v>64</v>
      </c>
      <c r="T1099" s="26" t="s">
        <v>3922</v>
      </c>
      <c r="U1099" s="26" t="s">
        <v>3922</v>
      </c>
    </row>
    <row r="1100" spans="1:21" hidden="1" x14ac:dyDescent="0.25">
      <c r="A1100" s="26"/>
      <c r="B1100" s="26" t="s">
        <v>109</v>
      </c>
      <c r="C1100" s="26" t="s">
        <v>3922</v>
      </c>
      <c r="D1100" s="26" t="s">
        <v>1619</v>
      </c>
      <c r="E1100" s="26" t="s">
        <v>1923</v>
      </c>
      <c r="F1100" s="26" t="s">
        <v>1648</v>
      </c>
      <c r="G1100" s="26" t="s">
        <v>1924</v>
      </c>
      <c r="H1100" s="26"/>
      <c r="I1100" s="26"/>
      <c r="J1100" s="26"/>
      <c r="K1100" s="26"/>
      <c r="L1100" s="26"/>
      <c r="M1100" s="26" t="s">
        <v>29</v>
      </c>
      <c r="N1100" s="26"/>
      <c r="O1100" s="26"/>
      <c r="P1100" s="26"/>
      <c r="Q1100" s="26" t="s">
        <v>1925</v>
      </c>
      <c r="R1100" s="78">
        <v>45574</v>
      </c>
      <c r="S1100" s="26"/>
      <c r="T1100" s="26" t="s">
        <v>3922</v>
      </c>
      <c r="U1100" s="26" t="s">
        <v>3922</v>
      </c>
    </row>
    <row r="1101" spans="1:21" ht="30" hidden="1" x14ac:dyDescent="0.25">
      <c r="A1101" s="26"/>
      <c r="B1101" s="26" t="s">
        <v>109</v>
      </c>
      <c r="C1101" s="26" t="s">
        <v>3922</v>
      </c>
      <c r="D1101" s="26" t="s">
        <v>1619</v>
      </c>
      <c r="E1101" s="26" t="s">
        <v>2138</v>
      </c>
      <c r="F1101" s="26" t="s">
        <v>3933</v>
      </c>
      <c r="G1101" s="26" t="s">
        <v>2139</v>
      </c>
      <c r="H1101" s="26"/>
      <c r="I1101" s="26"/>
      <c r="J1101" s="26"/>
      <c r="K1101" s="26"/>
      <c r="L1101" s="26"/>
      <c r="M1101" s="28" t="s">
        <v>29</v>
      </c>
      <c r="N1101" s="28"/>
      <c r="O1101" s="28"/>
      <c r="P1101" s="28"/>
      <c r="Q1101" s="28" t="s">
        <v>2140</v>
      </c>
      <c r="R1101" s="78">
        <v>45617</v>
      </c>
      <c r="S1101" s="28" t="s">
        <v>76</v>
      </c>
      <c r="T1101" s="26" t="s">
        <v>3922</v>
      </c>
      <c r="U1101" s="26" t="s">
        <v>3978</v>
      </c>
    </row>
    <row r="1102" spans="1:21" ht="30" hidden="1" x14ac:dyDescent="0.25">
      <c r="A1102" s="26"/>
      <c r="B1102" s="26"/>
      <c r="C1102" s="26" t="s">
        <v>3922</v>
      </c>
      <c r="D1102" s="26" t="s">
        <v>1619</v>
      </c>
      <c r="E1102" s="26" t="s">
        <v>4892</v>
      </c>
      <c r="F1102" s="26" t="s">
        <v>1648</v>
      </c>
      <c r="G1102" s="26" t="s">
        <v>4893</v>
      </c>
      <c r="H1102" s="26"/>
      <c r="I1102" s="26"/>
      <c r="J1102" s="26"/>
      <c r="K1102" s="26"/>
      <c r="L1102" s="26"/>
      <c r="M1102" s="28" t="s">
        <v>29</v>
      </c>
      <c r="N1102" s="28"/>
      <c r="O1102" s="28"/>
      <c r="P1102" s="28"/>
      <c r="Q1102" s="28" t="s">
        <v>4919</v>
      </c>
      <c r="R1102" s="78">
        <v>46112</v>
      </c>
      <c r="S1102" s="28" t="s">
        <v>157</v>
      </c>
      <c r="T1102" s="26" t="s">
        <v>3922</v>
      </c>
      <c r="U1102" s="26"/>
    </row>
    <row r="1103" spans="1:21" x14ac:dyDescent="0.25">
      <c r="A1103" s="26"/>
      <c r="B1103" s="26"/>
      <c r="C1103" s="26" t="s">
        <v>109</v>
      </c>
      <c r="D1103" s="26" t="s">
        <v>1619</v>
      </c>
      <c r="E1103" s="26" t="s">
        <v>5179</v>
      </c>
      <c r="F1103" s="26" t="s">
        <v>3941</v>
      </c>
      <c r="G1103" s="26" t="s">
        <v>5180</v>
      </c>
      <c r="H1103" s="26" t="s">
        <v>109</v>
      </c>
      <c r="I1103" s="26" t="s">
        <v>109</v>
      </c>
      <c r="J1103" s="26"/>
      <c r="K1103" s="26"/>
      <c r="L1103" s="26"/>
      <c r="M1103" s="28" t="s">
        <v>631</v>
      </c>
      <c r="N1103" s="28"/>
      <c r="O1103" s="28"/>
      <c r="P1103" s="28"/>
      <c r="Q1103" s="28"/>
      <c r="R1103" s="78"/>
      <c r="S1103" s="28"/>
      <c r="T1103" s="26" t="s">
        <v>109</v>
      </c>
      <c r="U1103" s="26"/>
    </row>
    <row r="1104" spans="1:21" hidden="1" x14ac:dyDescent="0.25">
      <c r="A1104" s="26"/>
      <c r="B1104" s="26"/>
      <c r="C1104" s="26" t="s">
        <v>3922</v>
      </c>
      <c r="D1104" s="26" t="s">
        <v>1619</v>
      </c>
      <c r="E1104" s="26" t="s">
        <v>4835</v>
      </c>
      <c r="F1104" s="26" t="s">
        <v>3941</v>
      </c>
      <c r="G1104" s="26" t="s">
        <v>4836</v>
      </c>
      <c r="H1104" s="26"/>
      <c r="I1104" s="26"/>
      <c r="J1104" s="26"/>
      <c r="K1104" s="26"/>
      <c r="L1104" s="26"/>
      <c r="M1104" s="28" t="s">
        <v>631</v>
      </c>
      <c r="N1104" s="28"/>
      <c r="O1104" s="28"/>
      <c r="P1104" s="28"/>
      <c r="Q1104" s="28" t="s">
        <v>4795</v>
      </c>
      <c r="R1104" s="78">
        <v>46106</v>
      </c>
      <c r="S1104" s="28" t="s">
        <v>44</v>
      </c>
      <c r="T1104" s="26" t="s">
        <v>3922</v>
      </c>
      <c r="U1104" s="26"/>
    </row>
    <row r="1105" spans="1:21" hidden="1" x14ac:dyDescent="0.25">
      <c r="A1105" s="26"/>
      <c r="B1105" s="26"/>
      <c r="C1105" s="26" t="s">
        <v>3922</v>
      </c>
      <c r="D1105" s="26" t="s">
        <v>1619</v>
      </c>
      <c r="E1105" s="26" t="s">
        <v>4644</v>
      </c>
      <c r="F1105" s="26" t="s">
        <v>1648</v>
      </c>
      <c r="G1105" s="26" t="s">
        <v>4645</v>
      </c>
      <c r="H1105" s="26"/>
      <c r="I1105" s="26"/>
      <c r="J1105" s="26"/>
      <c r="K1105" s="26"/>
      <c r="L1105" s="26"/>
      <c r="M1105" s="28" t="s">
        <v>631</v>
      </c>
      <c r="N1105" s="28"/>
      <c r="O1105" s="28"/>
      <c r="P1105" s="28"/>
      <c r="Q1105" s="28"/>
      <c r="R1105" s="78"/>
      <c r="S1105" s="28"/>
      <c r="T1105" s="26" t="s">
        <v>3922</v>
      </c>
      <c r="U1105" s="26"/>
    </row>
    <row r="1106" spans="1:21" hidden="1" x14ac:dyDescent="0.25">
      <c r="A1106" s="26"/>
      <c r="B1106" s="26"/>
      <c r="C1106" s="26" t="s">
        <v>3922</v>
      </c>
      <c r="D1106" s="26" t="s">
        <v>1619</v>
      </c>
      <c r="E1106" s="26" t="s">
        <v>4646</v>
      </c>
      <c r="F1106" s="26" t="s">
        <v>1648</v>
      </c>
      <c r="G1106" s="26" t="s">
        <v>4647</v>
      </c>
      <c r="H1106" s="26"/>
      <c r="I1106" s="26"/>
      <c r="J1106" s="26"/>
      <c r="K1106" s="26"/>
      <c r="L1106" s="26"/>
      <c r="M1106" s="28" t="s">
        <v>631</v>
      </c>
      <c r="N1106" s="28"/>
      <c r="O1106" s="28"/>
      <c r="P1106" s="28"/>
      <c r="Q1106" s="28"/>
      <c r="R1106" s="78"/>
      <c r="S1106" s="28"/>
      <c r="T1106" s="26" t="s">
        <v>3922</v>
      </c>
      <c r="U1106" s="26"/>
    </row>
    <row r="1107" spans="1:21" hidden="1" x14ac:dyDescent="0.25">
      <c r="A1107" s="26"/>
      <c r="B1107" s="26"/>
      <c r="C1107" s="26" t="s">
        <v>3922</v>
      </c>
      <c r="D1107" s="26" t="s">
        <v>1619</v>
      </c>
      <c r="E1107" s="26" t="s">
        <v>4648</v>
      </c>
      <c r="F1107" s="26" t="s">
        <v>1648</v>
      </c>
      <c r="G1107" s="26" t="s">
        <v>4649</v>
      </c>
      <c r="H1107" s="26"/>
      <c r="I1107" s="26"/>
      <c r="J1107" s="26"/>
      <c r="K1107" s="26"/>
      <c r="L1107" s="26"/>
      <c r="M1107" s="26" t="s">
        <v>631</v>
      </c>
      <c r="N1107" s="26"/>
      <c r="O1107" s="26"/>
      <c r="P1107" s="26"/>
      <c r="Q1107" s="26"/>
      <c r="R1107" s="26"/>
      <c r="S1107" s="26"/>
      <c r="T1107" s="26" t="s">
        <v>3922</v>
      </c>
      <c r="U1107" s="26"/>
    </row>
    <row r="1108" spans="1:21" ht="30" hidden="1" x14ac:dyDescent="0.25">
      <c r="A1108" s="26"/>
      <c r="B1108" s="26"/>
      <c r="C1108" s="26" t="s">
        <v>3922</v>
      </c>
      <c r="D1108" s="26" t="s">
        <v>1619</v>
      </c>
      <c r="E1108" s="26" t="s">
        <v>4733</v>
      </c>
      <c r="F1108" s="26" t="s">
        <v>3941</v>
      </c>
      <c r="G1108" s="26" t="s">
        <v>4734</v>
      </c>
      <c r="H1108" s="26"/>
      <c r="I1108" s="26"/>
      <c r="J1108" s="26"/>
      <c r="K1108" s="26"/>
      <c r="L1108" s="26"/>
      <c r="M1108" s="28" t="s">
        <v>631</v>
      </c>
      <c r="N1108" s="28"/>
      <c r="O1108" s="28"/>
      <c r="P1108" s="28"/>
      <c r="Q1108" s="28" t="s">
        <v>4794</v>
      </c>
      <c r="R1108" s="78">
        <v>46100</v>
      </c>
      <c r="S1108" s="28" t="s">
        <v>35</v>
      </c>
      <c r="T1108" s="26" t="s">
        <v>3922</v>
      </c>
      <c r="U1108" s="26"/>
    </row>
    <row r="1109" spans="1:21" hidden="1" x14ac:dyDescent="0.25">
      <c r="A1109" s="26"/>
      <c r="B1109" s="26"/>
      <c r="C1109" s="26" t="s">
        <v>3922</v>
      </c>
      <c r="D1109" s="26" t="s">
        <v>1619</v>
      </c>
      <c r="E1109" s="26" t="s">
        <v>4729</v>
      </c>
      <c r="F1109" s="26" t="s">
        <v>3941</v>
      </c>
      <c r="G1109" s="26" t="s">
        <v>4730</v>
      </c>
      <c r="H1109" s="26"/>
      <c r="I1109" s="26"/>
      <c r="J1109" s="26"/>
      <c r="K1109" s="26"/>
      <c r="L1109" s="26"/>
      <c r="M1109" s="28" t="s">
        <v>631</v>
      </c>
      <c r="N1109" s="28"/>
      <c r="O1109" s="28"/>
      <c r="P1109" s="28"/>
      <c r="Q1109" s="28" t="s">
        <v>4906</v>
      </c>
      <c r="R1109" s="78">
        <v>46112</v>
      </c>
      <c r="S1109" s="28" t="s">
        <v>35</v>
      </c>
      <c r="T1109" s="26" t="s">
        <v>3922</v>
      </c>
      <c r="U1109" s="26"/>
    </row>
    <row r="1110" spans="1:21" hidden="1" x14ac:dyDescent="0.25">
      <c r="A1110" s="26"/>
      <c r="B1110" s="26"/>
      <c r="C1110" s="26" t="s">
        <v>3922</v>
      </c>
      <c r="D1110" s="26" t="s">
        <v>1619</v>
      </c>
      <c r="E1110" s="26" t="s">
        <v>4731</v>
      </c>
      <c r="F1110" s="26" t="s">
        <v>3941</v>
      </c>
      <c r="G1110" s="26" t="s">
        <v>4732</v>
      </c>
      <c r="H1110" s="26"/>
      <c r="I1110" s="26"/>
      <c r="J1110" s="26"/>
      <c r="K1110" s="26"/>
      <c r="L1110" s="26"/>
      <c r="M1110" s="28" t="s">
        <v>631</v>
      </c>
      <c r="N1110" s="28"/>
      <c r="O1110" s="28"/>
      <c r="P1110" s="28"/>
      <c r="Q1110" s="28" t="s">
        <v>4906</v>
      </c>
      <c r="R1110" s="78">
        <v>46112</v>
      </c>
      <c r="S1110" s="28" t="s">
        <v>35</v>
      </c>
      <c r="T1110" s="26" t="s">
        <v>3922</v>
      </c>
      <c r="U1110" s="26"/>
    </row>
    <row r="1111" spans="1:21" hidden="1" x14ac:dyDescent="0.25">
      <c r="A1111" s="26"/>
      <c r="B1111" s="26"/>
      <c r="C1111" s="26" t="s">
        <v>109</v>
      </c>
      <c r="D1111" s="26" t="s">
        <v>1619</v>
      </c>
      <c r="E1111" s="26" t="s">
        <v>4855</v>
      </c>
      <c r="F1111" s="26" t="s">
        <v>3935</v>
      </c>
      <c r="G1111" s="26" t="s">
        <v>4856</v>
      </c>
      <c r="H1111" s="26" t="s">
        <v>109</v>
      </c>
      <c r="I1111" s="26"/>
      <c r="J1111" s="26"/>
      <c r="K1111" s="26"/>
      <c r="L1111" s="26"/>
      <c r="M1111" s="26" t="s">
        <v>631</v>
      </c>
      <c r="N1111" s="26"/>
      <c r="O1111" s="26"/>
      <c r="P1111" s="26"/>
      <c r="Q1111" s="26" t="s">
        <v>4918</v>
      </c>
      <c r="R1111" s="78">
        <v>46112</v>
      </c>
      <c r="S1111" s="26" t="s">
        <v>35</v>
      </c>
      <c r="T1111" s="26" t="s">
        <v>3922</v>
      </c>
      <c r="U1111" s="26"/>
    </row>
    <row r="1112" spans="1:21" ht="30" hidden="1" x14ac:dyDescent="0.25">
      <c r="A1112" s="26"/>
      <c r="B1112" s="26"/>
      <c r="C1112" s="26" t="s">
        <v>3922</v>
      </c>
      <c r="D1112" s="26" t="s">
        <v>1619</v>
      </c>
      <c r="E1112" s="26" t="s">
        <v>4955</v>
      </c>
      <c r="F1112" s="26" t="s">
        <v>3949</v>
      </c>
      <c r="G1112" s="26" t="s">
        <v>4956</v>
      </c>
      <c r="H1112" s="26"/>
      <c r="I1112" s="26"/>
      <c r="J1112" s="26"/>
      <c r="K1112" s="26"/>
      <c r="L1112" s="26"/>
      <c r="M1112" s="28" t="s">
        <v>631</v>
      </c>
      <c r="N1112" s="28"/>
      <c r="O1112" s="28"/>
      <c r="P1112" s="28"/>
      <c r="Q1112" s="28" t="s">
        <v>4973</v>
      </c>
      <c r="R1112" s="78">
        <v>46119</v>
      </c>
      <c r="S1112" s="28" t="s">
        <v>44</v>
      </c>
      <c r="T1112" s="26" t="s">
        <v>3922</v>
      </c>
      <c r="U1112" s="26"/>
    </row>
    <row r="1113" spans="1:21" ht="45" hidden="1" x14ac:dyDescent="0.25">
      <c r="A1113" s="26"/>
      <c r="B1113" s="26"/>
      <c r="C1113" s="26" t="s">
        <v>3922</v>
      </c>
      <c r="D1113" s="26" t="s">
        <v>1619</v>
      </c>
      <c r="E1113" s="26" t="s">
        <v>4929</v>
      </c>
      <c r="F1113" s="26" t="s">
        <v>3941</v>
      </c>
      <c r="G1113" s="26" t="s">
        <v>4930</v>
      </c>
      <c r="H1113" s="26"/>
      <c r="I1113" s="26"/>
      <c r="J1113" s="26"/>
      <c r="K1113" s="26"/>
      <c r="L1113" s="26"/>
      <c r="M1113" s="28" t="s">
        <v>631</v>
      </c>
      <c r="N1113" s="28"/>
      <c r="O1113" s="28"/>
      <c r="P1113" s="28"/>
      <c r="Q1113" s="28" t="s">
        <v>4971</v>
      </c>
      <c r="R1113" s="78">
        <v>46120</v>
      </c>
      <c r="S1113" s="28" t="s">
        <v>68</v>
      </c>
      <c r="T1113" s="26" t="s">
        <v>3922</v>
      </c>
      <c r="U1113" s="26"/>
    </row>
    <row r="1114" spans="1:21" ht="45" hidden="1" x14ac:dyDescent="0.25">
      <c r="A1114" s="26"/>
      <c r="B1114" s="26"/>
      <c r="C1114" s="26" t="s">
        <v>3922</v>
      </c>
      <c r="D1114" s="26" t="s">
        <v>1619</v>
      </c>
      <c r="E1114" s="26" t="s">
        <v>4933</v>
      </c>
      <c r="F1114" s="26" t="s">
        <v>3933</v>
      </c>
      <c r="G1114" s="26" t="s">
        <v>4934</v>
      </c>
      <c r="H1114" s="26"/>
      <c r="I1114" s="26"/>
      <c r="J1114" s="26"/>
      <c r="K1114" s="26"/>
      <c r="L1114" s="26"/>
      <c r="M1114" s="28" t="s">
        <v>631</v>
      </c>
      <c r="N1114" s="28"/>
      <c r="O1114" s="28"/>
      <c r="P1114" s="28"/>
      <c r="Q1114" s="28" t="s">
        <v>4972</v>
      </c>
      <c r="R1114" s="78">
        <v>46119</v>
      </c>
      <c r="S1114" s="28" t="s">
        <v>68</v>
      </c>
      <c r="T1114" s="26" t="s">
        <v>3922</v>
      </c>
      <c r="U1114" s="26"/>
    </row>
    <row r="1115" spans="1:21" hidden="1" x14ac:dyDescent="0.25">
      <c r="A1115" s="26"/>
      <c r="B1115" s="26"/>
      <c r="C1115" s="26" t="s">
        <v>3922</v>
      </c>
      <c r="D1115" s="26" t="s">
        <v>1619</v>
      </c>
      <c r="E1115" s="26" t="s">
        <v>4914</v>
      </c>
      <c r="F1115" s="26" t="s">
        <v>3934</v>
      </c>
      <c r="G1115" s="26" t="s">
        <v>4915</v>
      </c>
      <c r="H1115" s="26"/>
      <c r="I1115" s="26"/>
      <c r="J1115" s="26"/>
      <c r="K1115" s="26"/>
      <c r="L1115" s="26"/>
      <c r="M1115" s="28" t="s">
        <v>631</v>
      </c>
      <c r="N1115" s="28"/>
      <c r="O1115" s="28"/>
      <c r="P1115" s="28"/>
      <c r="Q1115" s="28" t="s">
        <v>4970</v>
      </c>
      <c r="R1115" s="78">
        <v>46119</v>
      </c>
      <c r="S1115" s="28" t="s">
        <v>68</v>
      </c>
      <c r="T1115" s="26" t="s">
        <v>3922</v>
      </c>
      <c r="U1115" s="26"/>
    </row>
    <row r="1116" spans="1:21" ht="45" hidden="1" x14ac:dyDescent="0.25">
      <c r="A1116" s="26"/>
      <c r="B1116" s="26"/>
      <c r="C1116" s="26" t="s">
        <v>3922</v>
      </c>
      <c r="D1116" s="26" t="s">
        <v>1619</v>
      </c>
      <c r="E1116" s="26" t="s">
        <v>4920</v>
      </c>
      <c r="F1116" s="26" t="s">
        <v>1648</v>
      </c>
      <c r="G1116" s="26" t="s">
        <v>4921</v>
      </c>
      <c r="H1116" s="26"/>
      <c r="I1116" s="26"/>
      <c r="J1116" s="26"/>
      <c r="K1116" s="26"/>
      <c r="L1116" s="26"/>
      <c r="M1116" s="26" t="s">
        <v>631</v>
      </c>
      <c r="N1116" s="26"/>
      <c r="O1116" s="26"/>
      <c r="P1116" s="26"/>
      <c r="Q1116" s="26" t="s">
        <v>4979</v>
      </c>
      <c r="R1116" s="26">
        <v>46118</v>
      </c>
      <c r="S1116" s="26" t="s">
        <v>508</v>
      </c>
      <c r="T1116" s="26" t="s">
        <v>3922</v>
      </c>
      <c r="U1116" s="26"/>
    </row>
    <row r="1117" spans="1:21" ht="45" hidden="1" x14ac:dyDescent="0.25">
      <c r="A1117" s="26"/>
      <c r="B1117" s="26"/>
      <c r="C1117" s="26" t="s">
        <v>3922</v>
      </c>
      <c r="D1117" s="26" t="s">
        <v>1619</v>
      </c>
      <c r="E1117" s="26" t="s">
        <v>5031</v>
      </c>
      <c r="F1117" s="26" t="s">
        <v>1672</v>
      </c>
      <c r="G1117" s="26" t="s">
        <v>5032</v>
      </c>
      <c r="H1117" s="26"/>
      <c r="I1117" s="26"/>
      <c r="J1117" s="26"/>
      <c r="K1117" s="26"/>
      <c r="L1117" s="26"/>
      <c r="M1117" s="28" t="s">
        <v>631</v>
      </c>
      <c r="N1117" s="28"/>
      <c r="O1117" s="28"/>
      <c r="P1117" s="28"/>
      <c r="Q1117" s="28" t="s">
        <v>5038</v>
      </c>
      <c r="R1117" s="78">
        <v>46126</v>
      </c>
      <c r="S1117" s="28" t="s">
        <v>68</v>
      </c>
      <c r="T1117" s="26" t="s">
        <v>3922</v>
      </c>
      <c r="U1117" s="26"/>
    </row>
    <row r="1118" spans="1:21" ht="45" hidden="1" x14ac:dyDescent="0.25">
      <c r="A1118" s="26"/>
      <c r="B1118" s="26"/>
      <c r="C1118" s="26" t="s">
        <v>3922</v>
      </c>
      <c r="D1118" s="26" t="s">
        <v>1619</v>
      </c>
      <c r="E1118" s="26" t="s">
        <v>4987</v>
      </c>
      <c r="F1118" s="26" t="s">
        <v>1672</v>
      </c>
      <c r="G1118" s="26" t="s">
        <v>4988</v>
      </c>
      <c r="H1118" s="26"/>
      <c r="I1118" s="26"/>
      <c r="J1118" s="26"/>
      <c r="K1118" s="26"/>
      <c r="L1118" s="26"/>
      <c r="M1118" s="28" t="s">
        <v>631</v>
      </c>
      <c r="N1118" s="28"/>
      <c r="O1118" s="28"/>
      <c r="P1118" s="28"/>
      <c r="Q1118" s="28" t="s">
        <v>5037</v>
      </c>
      <c r="R1118" s="78">
        <v>46126</v>
      </c>
      <c r="S1118" s="28" t="s">
        <v>68</v>
      </c>
      <c r="T1118" s="26" t="s">
        <v>3922</v>
      </c>
      <c r="U1118" s="26"/>
    </row>
    <row r="1119" spans="1:21" ht="45" hidden="1" x14ac:dyDescent="0.25">
      <c r="A1119" s="26"/>
      <c r="B1119" s="26"/>
      <c r="C1119" s="26" t="s">
        <v>3922</v>
      </c>
      <c r="D1119" s="26" t="s">
        <v>1619</v>
      </c>
      <c r="E1119" s="26" t="s">
        <v>4985</v>
      </c>
      <c r="F1119" s="26" t="s">
        <v>1672</v>
      </c>
      <c r="G1119" s="26" t="s">
        <v>4986</v>
      </c>
      <c r="H1119" s="26"/>
      <c r="I1119" s="26"/>
      <c r="J1119" s="26"/>
      <c r="K1119" s="26"/>
      <c r="L1119" s="26"/>
      <c r="M1119" s="26" t="s">
        <v>631</v>
      </c>
      <c r="N1119" s="26"/>
      <c r="O1119" s="26"/>
      <c r="P1119" s="26"/>
      <c r="Q1119" s="26" t="s">
        <v>5040</v>
      </c>
      <c r="R1119" s="26">
        <v>46125</v>
      </c>
      <c r="S1119" s="26" t="s">
        <v>68</v>
      </c>
      <c r="T1119" s="26" t="s">
        <v>3922</v>
      </c>
      <c r="U1119" s="26"/>
    </row>
    <row r="1120" spans="1:21" ht="60" hidden="1" x14ac:dyDescent="0.25">
      <c r="A1120" s="26"/>
      <c r="B1120" s="26"/>
      <c r="C1120" s="26" t="s">
        <v>3922</v>
      </c>
      <c r="D1120" s="26" t="s">
        <v>1619</v>
      </c>
      <c r="E1120" s="26" t="s">
        <v>4493</v>
      </c>
      <c r="F1120" s="26" t="s">
        <v>3933</v>
      </c>
      <c r="G1120" s="26" t="s">
        <v>4494</v>
      </c>
      <c r="H1120" s="26"/>
      <c r="I1120" s="26"/>
      <c r="J1120" s="26"/>
      <c r="K1120" s="26"/>
      <c r="L1120" s="26"/>
      <c r="M1120" s="28" t="s">
        <v>631</v>
      </c>
      <c r="N1120" s="28"/>
      <c r="O1120" s="28"/>
      <c r="P1120" s="28"/>
      <c r="Q1120" s="28"/>
      <c r="R1120" s="78"/>
      <c r="S1120" s="28"/>
      <c r="T1120" s="26" t="s">
        <v>3922</v>
      </c>
      <c r="U1120" s="26"/>
    </row>
    <row r="1121" spans="1:21" hidden="1" x14ac:dyDescent="0.25">
      <c r="A1121" s="26"/>
      <c r="B1121" s="26"/>
      <c r="C1121" s="26" t="s">
        <v>3922</v>
      </c>
      <c r="D1121" s="26" t="s">
        <v>1619</v>
      </c>
      <c r="E1121" s="26" t="s">
        <v>4902</v>
      </c>
      <c r="F1121" s="26" t="s">
        <v>3949</v>
      </c>
      <c r="G1121" s="26" t="s">
        <v>4903</v>
      </c>
      <c r="H1121" s="26"/>
      <c r="I1121" s="26"/>
      <c r="J1121" s="26"/>
      <c r="K1121" s="26"/>
      <c r="L1121" s="26"/>
      <c r="M1121" s="28" t="s">
        <v>631</v>
      </c>
      <c r="N1121" s="28"/>
      <c r="O1121" s="28"/>
      <c r="P1121" s="28"/>
      <c r="Q1121" s="28"/>
      <c r="R1121" s="78"/>
      <c r="S1121" s="28"/>
      <c r="T1121" s="26" t="s">
        <v>3922</v>
      </c>
      <c r="U1121" s="26"/>
    </row>
    <row r="1122" spans="1:21" hidden="1" x14ac:dyDescent="0.25">
      <c r="A1122" s="26"/>
      <c r="B1122" s="26"/>
      <c r="C1122" s="26" t="s">
        <v>3922</v>
      </c>
      <c r="D1122" s="26" t="s">
        <v>1619</v>
      </c>
      <c r="E1122" s="26" t="s">
        <v>4850</v>
      </c>
      <c r="F1122" s="26" t="s">
        <v>3941</v>
      </c>
      <c r="G1122" s="26" t="s">
        <v>4851</v>
      </c>
      <c r="H1122" s="26"/>
      <c r="I1122" s="26"/>
      <c r="J1122" s="26"/>
      <c r="K1122" s="26"/>
      <c r="L1122" s="26"/>
      <c r="M1122" s="28" t="s">
        <v>631</v>
      </c>
      <c r="N1122" s="28"/>
      <c r="O1122" s="28"/>
      <c r="P1122" s="28"/>
      <c r="Q1122" s="28"/>
      <c r="R1122" s="78"/>
      <c r="S1122" s="28"/>
      <c r="T1122" s="26" t="s">
        <v>3922</v>
      </c>
      <c r="U1122" s="26"/>
    </row>
    <row r="1123" spans="1:21" hidden="1" x14ac:dyDescent="0.25">
      <c r="A1123" s="26"/>
      <c r="B1123" s="26"/>
      <c r="C1123" s="26" t="s">
        <v>3922</v>
      </c>
      <c r="D1123" s="26" t="s">
        <v>1619</v>
      </c>
      <c r="E1123" s="26" t="s">
        <v>4845</v>
      </c>
      <c r="F1123" s="26" t="s">
        <v>3934</v>
      </c>
      <c r="G1123" s="26" t="s">
        <v>4846</v>
      </c>
      <c r="H1123" s="26"/>
      <c r="I1123" s="26"/>
      <c r="J1123" s="26"/>
      <c r="K1123" s="26"/>
      <c r="L1123" s="26"/>
      <c r="M1123" s="28" t="s">
        <v>631</v>
      </c>
      <c r="N1123" s="28"/>
      <c r="O1123" s="28"/>
      <c r="P1123" s="28"/>
      <c r="Q1123" s="28"/>
      <c r="R1123" s="78"/>
      <c r="S1123" s="28"/>
      <c r="T1123" s="26" t="s">
        <v>3922</v>
      </c>
      <c r="U1123" s="26"/>
    </row>
    <row r="1124" spans="1:21" hidden="1" x14ac:dyDescent="0.25">
      <c r="A1124" s="26"/>
      <c r="B1124" s="26"/>
      <c r="C1124" s="26" t="s">
        <v>3922</v>
      </c>
      <c r="D1124" s="26" t="s">
        <v>1619</v>
      </c>
      <c r="E1124" s="26" t="s">
        <v>4813</v>
      </c>
      <c r="F1124" s="26" t="s">
        <v>3934</v>
      </c>
      <c r="G1124" s="26" t="s">
        <v>4814</v>
      </c>
      <c r="H1124" s="26"/>
      <c r="I1124" s="26"/>
      <c r="J1124" s="26"/>
      <c r="K1124" s="26"/>
      <c r="L1124" s="26"/>
      <c r="M1124" s="28" t="s">
        <v>631</v>
      </c>
      <c r="N1124" s="28"/>
      <c r="O1124" s="28"/>
      <c r="P1124" s="28"/>
      <c r="Q1124" s="28"/>
      <c r="R1124" s="78"/>
      <c r="S1124" s="28"/>
      <c r="T1124" s="26" t="s">
        <v>3922</v>
      </c>
      <c r="U1124" s="26"/>
    </row>
    <row r="1125" spans="1:21" hidden="1" x14ac:dyDescent="0.25">
      <c r="A1125" s="26"/>
      <c r="B1125" s="26"/>
      <c r="C1125" s="26" t="s">
        <v>3922</v>
      </c>
      <c r="D1125" s="26" t="s">
        <v>1619</v>
      </c>
      <c r="E1125" s="26" t="s">
        <v>4815</v>
      </c>
      <c r="F1125" s="26" t="s">
        <v>3934</v>
      </c>
      <c r="G1125" s="26" t="s">
        <v>4816</v>
      </c>
      <c r="H1125" s="26"/>
      <c r="I1125" s="26"/>
      <c r="J1125" s="26"/>
      <c r="K1125" s="26"/>
      <c r="L1125" s="26"/>
      <c r="M1125" s="28" t="s">
        <v>631</v>
      </c>
      <c r="N1125" s="28"/>
      <c r="O1125" s="28"/>
      <c r="P1125" s="28"/>
      <c r="Q1125" s="28"/>
      <c r="R1125" s="78"/>
      <c r="S1125" s="28"/>
      <c r="T1125" s="26" t="s">
        <v>3922</v>
      </c>
      <c r="U1125" s="26"/>
    </row>
    <row r="1126" spans="1:21" hidden="1" x14ac:dyDescent="0.25">
      <c r="A1126" s="26"/>
      <c r="B1126" s="26"/>
      <c r="C1126" s="26" t="s">
        <v>3922</v>
      </c>
      <c r="D1126" s="26" t="s">
        <v>1619</v>
      </c>
      <c r="E1126" s="26" t="s">
        <v>4829</v>
      </c>
      <c r="F1126" s="26" t="s">
        <v>3933</v>
      </c>
      <c r="G1126" s="26" t="s">
        <v>4830</v>
      </c>
      <c r="H1126" s="26"/>
      <c r="I1126" s="26"/>
      <c r="J1126" s="26"/>
      <c r="K1126" s="26"/>
      <c r="L1126" s="26"/>
      <c r="M1126" s="28" t="s">
        <v>631</v>
      </c>
      <c r="N1126" s="28"/>
      <c r="O1126" s="28"/>
      <c r="P1126" s="28"/>
      <c r="Q1126" s="28"/>
      <c r="R1126" s="78"/>
      <c r="S1126" s="28"/>
      <c r="T1126" s="26" t="s">
        <v>3922</v>
      </c>
      <c r="U1126" s="26"/>
    </row>
    <row r="1127" spans="1:21" hidden="1" x14ac:dyDescent="0.25">
      <c r="A1127" s="26"/>
      <c r="B1127" s="26"/>
      <c r="C1127" s="26" t="s">
        <v>3922</v>
      </c>
      <c r="D1127" s="26" t="s">
        <v>1619</v>
      </c>
      <c r="E1127" s="26" t="s">
        <v>4831</v>
      </c>
      <c r="F1127" s="26" t="s">
        <v>3933</v>
      </c>
      <c r="G1127" s="26" t="s">
        <v>4832</v>
      </c>
      <c r="H1127" s="26"/>
      <c r="I1127" s="26"/>
      <c r="J1127" s="26"/>
      <c r="K1127" s="26"/>
      <c r="L1127" s="26"/>
      <c r="M1127" s="28" t="s">
        <v>631</v>
      </c>
      <c r="N1127" s="28"/>
      <c r="O1127" s="28"/>
      <c r="P1127" s="28"/>
      <c r="Q1127" s="28"/>
      <c r="R1127" s="78"/>
      <c r="S1127" s="28"/>
      <c r="T1127" s="26" t="s">
        <v>3922</v>
      </c>
      <c r="U1127" s="26"/>
    </row>
    <row r="1128" spans="1:21" hidden="1" x14ac:dyDescent="0.25">
      <c r="A1128" s="26"/>
      <c r="B1128" s="26"/>
      <c r="C1128" s="26" t="s">
        <v>3922</v>
      </c>
      <c r="D1128" s="26" t="s">
        <v>1619</v>
      </c>
      <c r="E1128" s="26" t="s">
        <v>4751</v>
      </c>
      <c r="F1128" s="26" t="s">
        <v>3934</v>
      </c>
      <c r="G1128" s="26" t="s">
        <v>4752</v>
      </c>
      <c r="H1128" s="26"/>
      <c r="I1128" s="26"/>
      <c r="J1128" s="26"/>
      <c r="K1128" s="26"/>
      <c r="L1128" s="26"/>
      <c r="M1128" s="28" t="s">
        <v>631</v>
      </c>
      <c r="N1128" s="28"/>
      <c r="O1128" s="28"/>
      <c r="P1128" s="28"/>
      <c r="Q1128" s="28"/>
      <c r="R1128" s="78"/>
      <c r="S1128" s="28"/>
      <c r="T1128" s="26" t="s">
        <v>3922</v>
      </c>
      <c r="U1128" s="26"/>
    </row>
    <row r="1129" spans="1:21" hidden="1" x14ac:dyDescent="0.25">
      <c r="A1129" s="26"/>
      <c r="B1129" s="26"/>
      <c r="C1129" s="26" t="s">
        <v>3922</v>
      </c>
      <c r="D1129" s="26" t="s">
        <v>1619</v>
      </c>
      <c r="E1129" s="26" t="s">
        <v>4743</v>
      </c>
      <c r="F1129" s="26" t="s">
        <v>3934</v>
      </c>
      <c r="G1129" s="26" t="s">
        <v>4744</v>
      </c>
      <c r="H1129" s="26"/>
      <c r="I1129" s="26"/>
      <c r="J1129" s="26"/>
      <c r="K1129" s="26"/>
      <c r="L1129" s="26"/>
      <c r="M1129" s="28" t="s">
        <v>631</v>
      </c>
      <c r="N1129" s="28"/>
      <c r="O1129" s="28"/>
      <c r="P1129" s="28"/>
      <c r="Q1129" s="28"/>
      <c r="R1129" s="78"/>
      <c r="S1129" s="28"/>
      <c r="T1129" s="26" t="s">
        <v>3922</v>
      </c>
      <c r="U1129" s="26"/>
    </row>
    <row r="1130" spans="1:21" hidden="1" x14ac:dyDescent="0.25">
      <c r="A1130" s="26"/>
      <c r="B1130" s="26"/>
      <c r="C1130" s="26" t="s">
        <v>3922</v>
      </c>
      <c r="D1130" s="26" t="s">
        <v>1619</v>
      </c>
      <c r="E1130" s="26" t="s">
        <v>4598</v>
      </c>
      <c r="F1130" s="26" t="s">
        <v>1672</v>
      </c>
      <c r="G1130" s="26" t="s">
        <v>4599</v>
      </c>
      <c r="H1130" s="26"/>
      <c r="I1130" s="26"/>
      <c r="J1130" s="26"/>
      <c r="K1130" s="26"/>
      <c r="L1130" s="26"/>
      <c r="M1130" s="28" t="s">
        <v>631</v>
      </c>
      <c r="N1130" s="28"/>
      <c r="O1130" s="28"/>
      <c r="P1130" s="28"/>
      <c r="Q1130" s="28"/>
      <c r="R1130" s="78"/>
      <c r="S1130" s="28"/>
      <c r="T1130" s="26" t="s">
        <v>3922</v>
      </c>
      <c r="U1130" s="26"/>
    </row>
    <row r="1131" spans="1:21" hidden="1" x14ac:dyDescent="0.25">
      <c r="A1131" s="26"/>
      <c r="B1131" s="26"/>
      <c r="C1131" s="26" t="s">
        <v>3922</v>
      </c>
      <c r="D1131" s="26" t="s">
        <v>1619</v>
      </c>
      <c r="E1131" s="26" t="s">
        <v>4580</v>
      </c>
      <c r="F1131" s="26" t="s">
        <v>3939</v>
      </c>
      <c r="G1131" s="26" t="s">
        <v>4581</v>
      </c>
      <c r="H1131" s="26"/>
      <c r="I1131" s="26"/>
      <c r="J1131" s="26"/>
      <c r="K1131" s="26"/>
      <c r="L1131" s="26"/>
      <c r="M1131" s="28" t="s">
        <v>631</v>
      </c>
      <c r="N1131" s="28"/>
      <c r="O1131" s="28"/>
      <c r="P1131" s="28"/>
      <c r="Q1131" s="28"/>
      <c r="R1131" s="78"/>
      <c r="S1131" s="28"/>
      <c r="T1131" s="26" t="s">
        <v>3922</v>
      </c>
      <c r="U1131" s="26"/>
    </row>
    <row r="1132" spans="1:21" ht="30" hidden="1" x14ac:dyDescent="0.25">
      <c r="A1132" s="26"/>
      <c r="B1132" s="26"/>
      <c r="C1132" s="26" t="s">
        <v>3922</v>
      </c>
      <c r="D1132" s="26" t="s">
        <v>1619</v>
      </c>
      <c r="E1132" s="26" t="s">
        <v>4578</v>
      </c>
      <c r="F1132" s="26" t="s">
        <v>3949</v>
      </c>
      <c r="G1132" s="26" t="s">
        <v>4579</v>
      </c>
      <c r="H1132" s="26"/>
      <c r="I1132" s="26"/>
      <c r="J1132" s="26"/>
      <c r="K1132" s="26"/>
      <c r="L1132" s="26"/>
      <c r="M1132" s="28" t="s">
        <v>631</v>
      </c>
      <c r="N1132" s="28"/>
      <c r="O1132" s="28"/>
      <c r="P1132" s="28"/>
      <c r="Q1132" s="28"/>
      <c r="R1132" s="78"/>
      <c r="S1132" s="28"/>
      <c r="T1132" s="26" t="s">
        <v>3922</v>
      </c>
      <c r="U1132" s="26"/>
    </row>
    <row r="1133" spans="1:21" hidden="1" x14ac:dyDescent="0.25">
      <c r="A1133" s="26"/>
      <c r="B1133" s="26"/>
      <c r="C1133" s="26" t="s">
        <v>3922</v>
      </c>
      <c r="D1133" s="26" t="s">
        <v>1619</v>
      </c>
      <c r="E1133" s="26" t="s">
        <v>4576</v>
      </c>
      <c r="F1133" s="26" t="s">
        <v>1648</v>
      </c>
      <c r="G1133" s="26" t="s">
        <v>4577</v>
      </c>
      <c r="H1133" s="26"/>
      <c r="I1133" s="26"/>
      <c r="J1133" s="26"/>
      <c r="K1133" s="26"/>
      <c r="L1133" s="26"/>
      <c r="M1133" s="28" t="s">
        <v>631</v>
      </c>
      <c r="N1133" s="28"/>
      <c r="O1133" s="28"/>
      <c r="P1133" s="28"/>
      <c r="Q1133" s="28"/>
      <c r="R1133" s="78"/>
      <c r="S1133" s="28"/>
      <c r="T1133" s="26" t="s">
        <v>3922</v>
      </c>
      <c r="U1133" s="26"/>
    </row>
    <row r="1134" spans="1:21" ht="30" hidden="1" x14ac:dyDescent="0.25">
      <c r="A1134" s="26"/>
      <c r="B1134" s="26"/>
      <c r="C1134" s="26" t="s">
        <v>3922</v>
      </c>
      <c r="D1134" s="26" t="s">
        <v>1619</v>
      </c>
      <c r="E1134" s="26" t="s">
        <v>4568</v>
      </c>
      <c r="F1134" s="26" t="s">
        <v>3934</v>
      </c>
      <c r="G1134" s="26" t="s">
        <v>4569</v>
      </c>
      <c r="H1134" s="26"/>
      <c r="I1134" s="26"/>
      <c r="J1134" s="26"/>
      <c r="K1134" s="26"/>
      <c r="L1134" s="26"/>
      <c r="M1134" s="28" t="s">
        <v>631</v>
      </c>
      <c r="N1134" s="28"/>
      <c r="O1134" s="28"/>
      <c r="P1134" s="28"/>
      <c r="Q1134" s="28"/>
      <c r="R1134" s="78"/>
      <c r="S1134" s="28"/>
      <c r="T1134" s="26" t="s">
        <v>3922</v>
      </c>
      <c r="U1134" s="26"/>
    </row>
    <row r="1135" spans="1:21" hidden="1" x14ac:dyDescent="0.25">
      <c r="A1135" s="26"/>
      <c r="B1135" s="26"/>
      <c r="C1135" s="26" t="s">
        <v>3922</v>
      </c>
      <c r="D1135" s="26" t="s">
        <v>1619</v>
      </c>
      <c r="E1135" s="26" t="s">
        <v>4566</v>
      </c>
      <c r="F1135" s="26" t="s">
        <v>3939</v>
      </c>
      <c r="G1135" s="26" t="s">
        <v>4567</v>
      </c>
      <c r="H1135" s="26"/>
      <c r="I1135" s="26"/>
      <c r="J1135" s="26"/>
      <c r="K1135" s="26"/>
      <c r="L1135" s="26"/>
      <c r="M1135" s="28" t="s">
        <v>631</v>
      </c>
      <c r="N1135" s="28"/>
      <c r="O1135" s="28"/>
      <c r="P1135" s="28"/>
      <c r="Q1135" s="28"/>
      <c r="R1135" s="78"/>
      <c r="S1135" s="28"/>
      <c r="T1135" s="26" t="s">
        <v>3922</v>
      </c>
      <c r="U1135" s="26"/>
    </row>
    <row r="1136" spans="1:21" hidden="1" x14ac:dyDescent="0.25">
      <c r="A1136" s="26"/>
      <c r="B1136" s="26"/>
      <c r="C1136" s="26" t="s">
        <v>3922</v>
      </c>
      <c r="D1136" s="26" t="s">
        <v>1619</v>
      </c>
      <c r="E1136" s="26" t="s">
        <v>4557</v>
      </c>
      <c r="F1136" s="26" t="s">
        <v>3939</v>
      </c>
      <c r="G1136" s="26" t="s">
        <v>4558</v>
      </c>
      <c r="H1136" s="26"/>
      <c r="I1136" s="26"/>
      <c r="J1136" s="26"/>
      <c r="K1136" s="26"/>
      <c r="L1136" s="26"/>
      <c r="M1136" s="28" t="s">
        <v>631</v>
      </c>
      <c r="N1136" s="28"/>
      <c r="O1136" s="28"/>
      <c r="P1136" s="28"/>
      <c r="Q1136" s="28"/>
      <c r="R1136" s="78"/>
      <c r="S1136" s="28"/>
      <c r="T1136" s="26" t="s">
        <v>3922</v>
      </c>
      <c r="U1136" s="26"/>
    </row>
    <row r="1137" spans="1:21" hidden="1" x14ac:dyDescent="0.25">
      <c r="A1137" s="26"/>
      <c r="B1137" s="26"/>
      <c r="C1137" s="26" t="s">
        <v>3922</v>
      </c>
      <c r="D1137" s="26" t="s">
        <v>1619</v>
      </c>
      <c r="E1137" s="26" t="s">
        <v>4552</v>
      </c>
      <c r="F1137" s="26" t="s">
        <v>3939</v>
      </c>
      <c r="G1137" s="26" t="s">
        <v>4553</v>
      </c>
      <c r="H1137" s="26"/>
      <c r="I1137" s="26"/>
      <c r="J1137" s="26"/>
      <c r="K1137" s="26"/>
      <c r="L1137" s="26"/>
      <c r="M1137" s="28" t="s">
        <v>631</v>
      </c>
      <c r="N1137" s="28"/>
      <c r="O1137" s="28"/>
      <c r="P1137" s="28"/>
      <c r="Q1137" s="28"/>
      <c r="R1137" s="78"/>
      <c r="S1137" s="28"/>
      <c r="T1137" s="26" t="s">
        <v>3922</v>
      </c>
      <c r="U1137" s="26"/>
    </row>
    <row r="1138" spans="1:21" hidden="1" x14ac:dyDescent="0.25">
      <c r="A1138" s="26"/>
      <c r="B1138" s="26"/>
      <c r="C1138" s="26" t="s">
        <v>3922</v>
      </c>
      <c r="D1138" s="26" t="s">
        <v>1619</v>
      </c>
      <c r="E1138" s="26" t="s">
        <v>4537</v>
      </c>
      <c r="F1138" s="26" t="s">
        <v>3933</v>
      </c>
      <c r="G1138" s="26" t="s">
        <v>4538</v>
      </c>
      <c r="H1138" s="26"/>
      <c r="I1138" s="26"/>
      <c r="J1138" s="26"/>
      <c r="K1138" s="26"/>
      <c r="L1138" s="26"/>
      <c r="M1138" s="28" t="s">
        <v>631</v>
      </c>
      <c r="N1138" s="28"/>
      <c r="O1138" s="28"/>
      <c r="P1138" s="28"/>
      <c r="Q1138" s="28"/>
      <c r="R1138" s="78"/>
      <c r="S1138" s="28"/>
      <c r="T1138" s="26" t="s">
        <v>3922</v>
      </c>
      <c r="U1138" s="26"/>
    </row>
    <row r="1139" spans="1:21" hidden="1" x14ac:dyDescent="0.25">
      <c r="A1139" s="26"/>
      <c r="B1139" s="26"/>
      <c r="C1139" s="26" t="s">
        <v>3922</v>
      </c>
      <c r="D1139" s="26" t="s">
        <v>1619</v>
      </c>
      <c r="E1139" s="26" t="s">
        <v>4513</v>
      </c>
      <c r="F1139" s="26" t="s">
        <v>3934</v>
      </c>
      <c r="G1139" s="26" t="s">
        <v>4514</v>
      </c>
      <c r="H1139" s="26"/>
      <c r="I1139" s="26"/>
      <c r="J1139" s="26"/>
      <c r="K1139" s="26"/>
      <c r="L1139" s="26"/>
      <c r="M1139" s="28" t="s">
        <v>631</v>
      </c>
      <c r="N1139" s="28"/>
      <c r="O1139" s="28"/>
      <c r="P1139" s="28"/>
      <c r="Q1139" s="28"/>
      <c r="R1139" s="78"/>
      <c r="S1139" s="28"/>
      <c r="T1139" s="26" t="s">
        <v>3922</v>
      </c>
      <c r="U1139" s="26"/>
    </row>
    <row r="1140" spans="1:21" hidden="1" x14ac:dyDescent="0.25">
      <c r="A1140" s="26"/>
      <c r="B1140" s="26"/>
      <c r="C1140" s="26" t="s">
        <v>3922</v>
      </c>
      <c r="D1140" s="26" t="s">
        <v>1619</v>
      </c>
      <c r="E1140" s="26" t="s">
        <v>4495</v>
      </c>
      <c r="F1140" s="26" t="s">
        <v>3934</v>
      </c>
      <c r="G1140" s="26" t="s">
        <v>4496</v>
      </c>
      <c r="H1140" s="26"/>
      <c r="I1140" s="26"/>
      <c r="J1140" s="26"/>
      <c r="K1140" s="26"/>
      <c r="L1140" s="26"/>
      <c r="M1140" s="26" t="s">
        <v>631</v>
      </c>
      <c r="N1140" s="26"/>
      <c r="O1140" s="26"/>
      <c r="P1140" s="26"/>
      <c r="Q1140" s="26"/>
      <c r="R1140" s="26"/>
      <c r="S1140" s="26"/>
      <c r="T1140" s="26" t="s">
        <v>3922</v>
      </c>
      <c r="U1140" s="26"/>
    </row>
    <row r="1141" spans="1:21" hidden="1" x14ac:dyDescent="0.25">
      <c r="A1141" s="26"/>
      <c r="B1141" s="26"/>
      <c r="C1141" s="26" t="s">
        <v>3922</v>
      </c>
      <c r="D1141" s="26" t="s">
        <v>1619</v>
      </c>
      <c r="E1141" s="26" t="s">
        <v>3004</v>
      </c>
      <c r="F1141" s="26" t="s">
        <v>3933</v>
      </c>
      <c r="G1141" s="26" t="s">
        <v>3005</v>
      </c>
      <c r="H1141" s="26"/>
      <c r="I1141" s="26"/>
      <c r="J1141" s="26"/>
      <c r="K1141" s="26"/>
      <c r="L1141" s="26"/>
      <c r="M1141" s="28" t="s">
        <v>631</v>
      </c>
      <c r="N1141" s="28"/>
      <c r="O1141" s="28"/>
      <c r="P1141" s="28"/>
      <c r="Q1141" s="28"/>
      <c r="R1141" s="78"/>
      <c r="S1141" s="28"/>
      <c r="T1141" s="26" t="s">
        <v>3922</v>
      </c>
      <c r="U1141" s="26"/>
    </row>
    <row r="1142" spans="1:21" ht="30" hidden="1" x14ac:dyDescent="0.25">
      <c r="A1142" s="26"/>
      <c r="B1142" s="26"/>
      <c r="C1142" s="26" t="s">
        <v>3922</v>
      </c>
      <c r="D1142" s="26" t="s">
        <v>1619</v>
      </c>
      <c r="E1142" s="26" t="s">
        <v>3002</v>
      </c>
      <c r="F1142" s="26" t="s">
        <v>3939</v>
      </c>
      <c r="G1142" s="26" t="s">
        <v>3003</v>
      </c>
      <c r="H1142" s="26"/>
      <c r="I1142" s="26"/>
      <c r="J1142" s="26"/>
      <c r="K1142" s="26"/>
      <c r="L1142" s="26"/>
      <c r="M1142" s="28" t="s">
        <v>631</v>
      </c>
      <c r="N1142" s="28"/>
      <c r="O1142" s="28"/>
      <c r="P1142" s="28"/>
      <c r="Q1142" s="28"/>
      <c r="R1142" s="78"/>
      <c r="S1142" s="28"/>
      <c r="T1142" s="26" t="s">
        <v>3922</v>
      </c>
      <c r="U1142" s="26"/>
    </row>
    <row r="1143" spans="1:21" ht="45" hidden="1" x14ac:dyDescent="0.25">
      <c r="A1143" s="26"/>
      <c r="B1143" s="26"/>
      <c r="C1143" s="26" t="s">
        <v>3922</v>
      </c>
      <c r="D1143" s="26" t="s">
        <v>1619</v>
      </c>
      <c r="E1143" s="26" t="s">
        <v>3010</v>
      </c>
      <c r="F1143" s="26" t="s">
        <v>3939</v>
      </c>
      <c r="G1143" s="26" t="s">
        <v>3011</v>
      </c>
      <c r="H1143" s="26"/>
      <c r="I1143" s="26"/>
      <c r="J1143" s="26"/>
      <c r="K1143" s="26"/>
      <c r="L1143" s="26"/>
      <c r="M1143" s="28" t="s">
        <v>631</v>
      </c>
      <c r="N1143" s="28"/>
      <c r="O1143" s="28"/>
      <c r="P1143" s="28"/>
      <c r="Q1143" s="28"/>
      <c r="R1143" s="78"/>
      <c r="S1143" s="28"/>
      <c r="T1143" s="26" t="s">
        <v>3922</v>
      </c>
      <c r="U1143" s="26"/>
    </row>
    <row r="1144" spans="1:21" ht="30" hidden="1" x14ac:dyDescent="0.25">
      <c r="A1144" s="26"/>
      <c r="B1144" s="26"/>
      <c r="C1144" s="26" t="s">
        <v>3922</v>
      </c>
      <c r="D1144" s="26" t="s">
        <v>1619</v>
      </c>
      <c r="E1144" s="26" t="s">
        <v>3008</v>
      </c>
      <c r="F1144" s="26" t="s">
        <v>3939</v>
      </c>
      <c r="G1144" s="26" t="s">
        <v>3009</v>
      </c>
      <c r="H1144" s="26"/>
      <c r="I1144" s="26"/>
      <c r="J1144" s="26"/>
      <c r="K1144" s="26"/>
      <c r="L1144" s="26"/>
      <c r="M1144" s="28" t="s">
        <v>631</v>
      </c>
      <c r="N1144" s="28"/>
      <c r="O1144" s="28"/>
      <c r="P1144" s="28"/>
      <c r="Q1144" s="28"/>
      <c r="R1144" s="78"/>
      <c r="S1144" s="28"/>
      <c r="T1144" s="26" t="s">
        <v>3922</v>
      </c>
      <c r="U1144" s="26"/>
    </row>
    <row r="1145" spans="1:21" hidden="1" x14ac:dyDescent="0.25">
      <c r="A1145" s="26"/>
      <c r="B1145" s="26"/>
      <c r="C1145" s="26" t="s">
        <v>3922</v>
      </c>
      <c r="D1145" s="26" t="s">
        <v>1619</v>
      </c>
      <c r="E1145" s="26" t="s">
        <v>3000</v>
      </c>
      <c r="F1145" s="26" t="s">
        <v>3939</v>
      </c>
      <c r="G1145" s="26" t="s">
        <v>3001</v>
      </c>
      <c r="H1145" s="26"/>
      <c r="I1145" s="26"/>
      <c r="J1145" s="26"/>
      <c r="K1145" s="26"/>
      <c r="L1145" s="26"/>
      <c r="M1145" s="26" t="s">
        <v>631</v>
      </c>
      <c r="N1145" s="26"/>
      <c r="O1145" s="26"/>
      <c r="P1145" s="26"/>
      <c r="Q1145" s="26"/>
      <c r="R1145" s="26"/>
      <c r="S1145" s="26"/>
      <c r="T1145" s="26" t="s">
        <v>3922</v>
      </c>
      <c r="U1145" s="26"/>
    </row>
    <row r="1146" spans="1:21" hidden="1" x14ac:dyDescent="0.25">
      <c r="A1146" s="26"/>
      <c r="B1146" s="26"/>
      <c r="C1146" s="26" t="s">
        <v>3922</v>
      </c>
      <c r="D1146" s="26" t="s">
        <v>1619</v>
      </c>
      <c r="E1146" s="26" t="s">
        <v>2998</v>
      </c>
      <c r="F1146" s="26" t="s">
        <v>3939</v>
      </c>
      <c r="G1146" s="26" t="s">
        <v>2999</v>
      </c>
      <c r="H1146" s="26"/>
      <c r="I1146" s="26"/>
      <c r="J1146" s="26"/>
      <c r="K1146" s="26"/>
      <c r="L1146" s="26"/>
      <c r="M1146" s="28" t="s">
        <v>631</v>
      </c>
      <c r="N1146" s="28"/>
      <c r="O1146" s="28"/>
      <c r="P1146" s="28"/>
      <c r="Q1146" s="28"/>
      <c r="R1146" s="78"/>
      <c r="S1146" s="28"/>
      <c r="T1146" s="26" t="s">
        <v>3922</v>
      </c>
      <c r="U1146" s="26"/>
    </row>
    <row r="1147" spans="1:21" hidden="1" x14ac:dyDescent="0.25">
      <c r="A1147" s="26"/>
      <c r="B1147" s="26"/>
      <c r="C1147" s="26" t="s">
        <v>3922</v>
      </c>
      <c r="D1147" s="26" t="s">
        <v>1619</v>
      </c>
      <c r="E1147" s="26" t="s">
        <v>2996</v>
      </c>
      <c r="F1147" s="26" t="s">
        <v>3939</v>
      </c>
      <c r="G1147" s="26" t="s">
        <v>2997</v>
      </c>
      <c r="H1147" s="26"/>
      <c r="I1147" s="26"/>
      <c r="J1147" s="26"/>
      <c r="K1147" s="26"/>
      <c r="L1147" s="26"/>
      <c r="M1147" s="28" t="s">
        <v>631</v>
      </c>
      <c r="N1147" s="28"/>
      <c r="O1147" s="28"/>
      <c r="P1147" s="28"/>
      <c r="Q1147" s="28"/>
      <c r="R1147" s="78"/>
      <c r="S1147" s="28"/>
      <c r="T1147" s="26" t="s">
        <v>3922</v>
      </c>
      <c r="U1147" s="26"/>
    </row>
    <row r="1148" spans="1:21" hidden="1" x14ac:dyDescent="0.25">
      <c r="A1148" s="26"/>
      <c r="B1148" s="26"/>
      <c r="C1148" s="26" t="s">
        <v>3922</v>
      </c>
      <c r="D1148" s="26" t="s">
        <v>1619</v>
      </c>
      <c r="E1148" s="26" t="s">
        <v>2559</v>
      </c>
      <c r="F1148" s="26" t="s">
        <v>1648</v>
      </c>
      <c r="G1148" s="26" t="s">
        <v>2560</v>
      </c>
      <c r="H1148" s="26"/>
      <c r="I1148" s="26"/>
      <c r="J1148" s="26"/>
      <c r="K1148" s="26"/>
      <c r="L1148" s="26"/>
      <c r="M1148" s="26" t="s">
        <v>631</v>
      </c>
      <c r="N1148" s="26"/>
      <c r="O1148" s="26"/>
      <c r="P1148" s="26"/>
      <c r="Q1148" s="26"/>
      <c r="R1148" s="26"/>
      <c r="S1148" s="26"/>
      <c r="T1148" s="26" t="s">
        <v>3922</v>
      </c>
      <c r="U1148" s="26"/>
    </row>
    <row r="1149" spans="1:21" hidden="1" x14ac:dyDescent="0.25">
      <c r="A1149" s="26"/>
      <c r="B1149" s="26"/>
      <c r="C1149" s="26" t="s">
        <v>3922</v>
      </c>
      <c r="D1149" s="26" t="s">
        <v>1619</v>
      </c>
      <c r="E1149" s="26" t="s">
        <v>2974</v>
      </c>
      <c r="F1149" s="26" t="s">
        <v>1648</v>
      </c>
      <c r="G1149" s="26" t="s">
        <v>2975</v>
      </c>
      <c r="H1149" s="26"/>
      <c r="I1149" s="26"/>
      <c r="J1149" s="26"/>
      <c r="K1149" s="26"/>
      <c r="L1149" s="26"/>
      <c r="M1149" s="28" t="s">
        <v>631</v>
      </c>
      <c r="N1149" s="28"/>
      <c r="O1149" s="28"/>
      <c r="P1149" s="28"/>
      <c r="Q1149" s="28"/>
      <c r="R1149" s="78"/>
      <c r="S1149" s="28"/>
      <c r="T1149" s="26" t="s">
        <v>3922</v>
      </c>
      <c r="U1149" s="26"/>
    </row>
    <row r="1150" spans="1:21" hidden="1" x14ac:dyDescent="0.25">
      <c r="A1150" s="26"/>
      <c r="B1150" s="26"/>
      <c r="C1150" s="26" t="s">
        <v>3922</v>
      </c>
      <c r="D1150" s="26" t="s">
        <v>1619</v>
      </c>
      <c r="E1150" s="26" t="s">
        <v>2972</v>
      </c>
      <c r="F1150" s="26" t="s">
        <v>1648</v>
      </c>
      <c r="G1150" s="26" t="s">
        <v>2973</v>
      </c>
      <c r="H1150" s="26"/>
      <c r="I1150" s="26"/>
      <c r="J1150" s="26"/>
      <c r="K1150" s="26"/>
      <c r="L1150" s="26"/>
      <c r="M1150" s="28" t="s">
        <v>631</v>
      </c>
      <c r="N1150" s="28"/>
      <c r="O1150" s="28"/>
      <c r="P1150" s="28"/>
      <c r="Q1150" s="28"/>
      <c r="R1150" s="78"/>
      <c r="S1150" s="28"/>
      <c r="T1150" s="26" t="s">
        <v>3922</v>
      </c>
      <c r="U1150" s="26"/>
    </row>
    <row r="1151" spans="1:21" ht="30" hidden="1" x14ac:dyDescent="0.25">
      <c r="A1151" s="26"/>
      <c r="B1151" s="26"/>
      <c r="C1151" s="26" t="s">
        <v>3922</v>
      </c>
      <c r="D1151" s="26" t="s">
        <v>1619</v>
      </c>
      <c r="E1151" s="26" t="s">
        <v>2992</v>
      </c>
      <c r="F1151" s="26" t="s">
        <v>3959</v>
      </c>
      <c r="G1151" s="26" t="s">
        <v>2993</v>
      </c>
      <c r="H1151" s="26"/>
      <c r="I1151" s="26"/>
      <c r="J1151" s="26"/>
      <c r="K1151" s="26"/>
      <c r="L1151" s="26"/>
      <c r="M1151" s="26" t="s">
        <v>631</v>
      </c>
      <c r="N1151" s="26"/>
      <c r="O1151" s="26"/>
      <c r="P1151" s="26"/>
      <c r="Q1151" s="26"/>
      <c r="R1151" s="26"/>
      <c r="S1151" s="26"/>
      <c r="T1151" s="26" t="s">
        <v>3922</v>
      </c>
      <c r="U1151" s="26"/>
    </row>
    <row r="1152" spans="1:21" ht="30" hidden="1" x14ac:dyDescent="0.25">
      <c r="A1152" s="26"/>
      <c r="B1152" s="26"/>
      <c r="C1152" s="26" t="s">
        <v>3922</v>
      </c>
      <c r="D1152" s="26" t="s">
        <v>1619</v>
      </c>
      <c r="E1152" s="26" t="s">
        <v>2990</v>
      </c>
      <c r="F1152" s="26" t="s">
        <v>3933</v>
      </c>
      <c r="G1152" s="26" t="s">
        <v>2991</v>
      </c>
      <c r="H1152" s="26"/>
      <c r="I1152" s="26"/>
      <c r="J1152" s="26"/>
      <c r="K1152" s="26"/>
      <c r="L1152" s="26"/>
      <c r="M1152" s="28" t="s">
        <v>631</v>
      </c>
      <c r="N1152" s="28"/>
      <c r="O1152" s="28"/>
      <c r="P1152" s="28"/>
      <c r="Q1152" s="28"/>
      <c r="R1152" s="78"/>
      <c r="S1152" s="28"/>
      <c r="T1152" s="26" t="s">
        <v>3922</v>
      </c>
      <c r="U1152" s="26"/>
    </row>
    <row r="1153" spans="1:21" ht="30" hidden="1" x14ac:dyDescent="0.25">
      <c r="A1153" s="26"/>
      <c r="B1153" s="26"/>
      <c r="C1153" s="26" t="s">
        <v>3922</v>
      </c>
      <c r="D1153" s="26" t="s">
        <v>1619</v>
      </c>
      <c r="E1153" s="26" t="s">
        <v>2976</v>
      </c>
      <c r="F1153" s="26" t="s">
        <v>3934</v>
      </c>
      <c r="G1153" s="26" t="s">
        <v>2977</v>
      </c>
      <c r="H1153" s="26"/>
      <c r="I1153" s="26"/>
      <c r="J1153" s="26"/>
      <c r="K1153" s="26"/>
      <c r="L1153" s="26"/>
      <c r="M1153" s="28" t="s">
        <v>631</v>
      </c>
      <c r="N1153" s="28"/>
      <c r="O1153" s="28"/>
      <c r="P1153" s="28"/>
      <c r="Q1153" s="28"/>
      <c r="R1153" s="78"/>
      <c r="S1153" s="28"/>
      <c r="T1153" s="26" t="s">
        <v>3922</v>
      </c>
      <c r="U1153" s="26"/>
    </row>
    <row r="1154" spans="1:21" ht="45" hidden="1" x14ac:dyDescent="0.25">
      <c r="A1154" s="26"/>
      <c r="B1154" s="26"/>
      <c r="C1154" s="26" t="s">
        <v>3922</v>
      </c>
      <c r="D1154" s="26" t="s">
        <v>1619</v>
      </c>
      <c r="E1154" s="26" t="s">
        <v>2986</v>
      </c>
      <c r="F1154" s="26" t="s">
        <v>1672</v>
      </c>
      <c r="G1154" s="26" t="s">
        <v>2987</v>
      </c>
      <c r="H1154" s="26"/>
      <c r="I1154" s="26"/>
      <c r="J1154" s="26"/>
      <c r="K1154" s="26"/>
      <c r="L1154" s="26"/>
      <c r="M1154" s="28" t="s">
        <v>631</v>
      </c>
      <c r="N1154" s="28"/>
      <c r="O1154" s="28"/>
      <c r="P1154" s="28"/>
      <c r="Q1154" s="28"/>
      <c r="R1154" s="78"/>
      <c r="S1154" s="28"/>
      <c r="T1154" s="26" t="s">
        <v>3922</v>
      </c>
      <c r="U1154" s="26"/>
    </row>
    <row r="1155" spans="1:21" hidden="1" x14ac:dyDescent="0.25">
      <c r="A1155" s="26"/>
      <c r="B1155" s="26"/>
      <c r="C1155" s="26" t="s">
        <v>3922</v>
      </c>
      <c r="D1155" s="26" t="s">
        <v>1619</v>
      </c>
      <c r="E1155" s="26" t="s">
        <v>2557</v>
      </c>
      <c r="F1155" s="26" t="s">
        <v>3941</v>
      </c>
      <c r="G1155" s="26" t="s">
        <v>2558</v>
      </c>
      <c r="H1155" s="26"/>
      <c r="I1155" s="26"/>
      <c r="J1155" s="26"/>
      <c r="K1155" s="26"/>
      <c r="L1155" s="26"/>
      <c r="M1155" s="28" t="s">
        <v>631</v>
      </c>
      <c r="N1155" s="28"/>
      <c r="O1155" s="28"/>
      <c r="P1155" s="28"/>
      <c r="Q1155" s="28"/>
      <c r="R1155" s="78"/>
      <c r="S1155" s="28"/>
      <c r="T1155" s="26" t="s">
        <v>3922</v>
      </c>
      <c r="U1155" s="26"/>
    </row>
    <row r="1156" spans="1:21" hidden="1" x14ac:dyDescent="0.25">
      <c r="A1156" s="26"/>
      <c r="B1156" s="26"/>
      <c r="C1156" s="26" t="s">
        <v>3922</v>
      </c>
      <c r="D1156" s="26" t="s">
        <v>1619</v>
      </c>
      <c r="E1156" s="26" t="s">
        <v>2984</v>
      </c>
      <c r="F1156" s="26" t="s">
        <v>3934</v>
      </c>
      <c r="G1156" s="26" t="s">
        <v>2985</v>
      </c>
      <c r="H1156" s="26"/>
      <c r="I1156" s="26"/>
      <c r="J1156" s="26"/>
      <c r="K1156" s="26"/>
      <c r="L1156" s="26"/>
      <c r="M1156" s="26" t="s">
        <v>631</v>
      </c>
      <c r="N1156" s="26"/>
      <c r="O1156" s="26"/>
      <c r="P1156" s="26"/>
      <c r="Q1156" s="26"/>
      <c r="R1156" s="26"/>
      <c r="S1156" s="26"/>
      <c r="T1156" s="26" t="s">
        <v>3922</v>
      </c>
      <c r="U1156" s="26"/>
    </row>
    <row r="1157" spans="1:21" hidden="1" x14ac:dyDescent="0.25">
      <c r="A1157" s="26"/>
      <c r="B1157" s="26"/>
      <c r="C1157" s="26" t="s">
        <v>3922</v>
      </c>
      <c r="D1157" s="26" t="s">
        <v>1619</v>
      </c>
      <c r="E1157" s="26" t="s">
        <v>2994</v>
      </c>
      <c r="F1157" s="26" t="s">
        <v>1648</v>
      </c>
      <c r="G1157" s="26" t="s">
        <v>2995</v>
      </c>
      <c r="H1157" s="26"/>
      <c r="I1157" s="26"/>
      <c r="J1157" s="26"/>
      <c r="K1157" s="26"/>
      <c r="L1157" s="26"/>
      <c r="M1157" s="28" t="s">
        <v>631</v>
      </c>
      <c r="N1157" s="28"/>
      <c r="O1157" s="28"/>
      <c r="P1157" s="28"/>
      <c r="Q1157" s="28"/>
      <c r="R1157" s="78"/>
      <c r="S1157" s="28"/>
      <c r="T1157" s="26" t="s">
        <v>3922</v>
      </c>
      <c r="U1157" s="26"/>
    </row>
    <row r="1158" spans="1:21" hidden="1" x14ac:dyDescent="0.25">
      <c r="A1158" s="26"/>
      <c r="B1158" s="26"/>
      <c r="C1158" s="26" t="s">
        <v>3922</v>
      </c>
      <c r="D1158" s="26" t="s">
        <v>1619</v>
      </c>
      <c r="E1158" s="26" t="s">
        <v>2988</v>
      </c>
      <c r="F1158" s="26" t="s">
        <v>3934</v>
      </c>
      <c r="G1158" s="26" t="s">
        <v>2989</v>
      </c>
      <c r="H1158" s="26"/>
      <c r="I1158" s="26"/>
      <c r="J1158" s="26"/>
      <c r="K1158" s="26"/>
      <c r="L1158" s="26"/>
      <c r="M1158" s="28" t="s">
        <v>631</v>
      </c>
      <c r="N1158" s="28"/>
      <c r="O1158" s="28"/>
      <c r="P1158" s="28"/>
      <c r="Q1158" s="28"/>
      <c r="R1158" s="78"/>
      <c r="S1158" s="28"/>
      <c r="T1158" s="26" t="s">
        <v>3922</v>
      </c>
      <c r="U1158" s="26"/>
    </row>
    <row r="1159" spans="1:21" ht="45" hidden="1" x14ac:dyDescent="0.25">
      <c r="A1159" s="26"/>
      <c r="B1159" s="26"/>
      <c r="C1159" s="26" t="s">
        <v>3922</v>
      </c>
      <c r="D1159" s="26" t="s">
        <v>1619</v>
      </c>
      <c r="E1159" s="26" t="s">
        <v>2980</v>
      </c>
      <c r="F1159" s="26" t="s">
        <v>3941</v>
      </c>
      <c r="G1159" s="26" t="s">
        <v>2981</v>
      </c>
      <c r="H1159" s="26"/>
      <c r="I1159" s="26"/>
      <c r="J1159" s="26"/>
      <c r="K1159" s="26"/>
      <c r="L1159" s="26"/>
      <c r="M1159" s="26" t="s">
        <v>631</v>
      </c>
      <c r="N1159" s="26"/>
      <c r="O1159" s="26"/>
      <c r="P1159" s="26"/>
      <c r="Q1159" s="26"/>
      <c r="R1159" s="26"/>
      <c r="S1159" s="26"/>
      <c r="T1159" s="26" t="s">
        <v>3922</v>
      </c>
      <c r="U1159" s="26"/>
    </row>
    <row r="1160" spans="1:21" ht="45" hidden="1" x14ac:dyDescent="0.25">
      <c r="A1160" s="26"/>
      <c r="B1160" s="26"/>
      <c r="C1160" s="26" t="s">
        <v>3922</v>
      </c>
      <c r="D1160" s="26" t="s">
        <v>1619</v>
      </c>
      <c r="E1160" s="26" t="s">
        <v>2966</v>
      </c>
      <c r="F1160" s="26" t="s">
        <v>3941</v>
      </c>
      <c r="G1160" s="26" t="s">
        <v>2967</v>
      </c>
      <c r="H1160" s="26"/>
      <c r="I1160" s="26"/>
      <c r="J1160" s="26"/>
      <c r="K1160" s="26"/>
      <c r="L1160" s="26"/>
      <c r="M1160" s="26" t="s">
        <v>631</v>
      </c>
      <c r="N1160" s="26"/>
      <c r="O1160" s="26"/>
      <c r="P1160" s="26"/>
      <c r="Q1160" s="26"/>
      <c r="R1160" s="78"/>
      <c r="S1160" s="26"/>
      <c r="T1160" s="26" t="s">
        <v>3922</v>
      </c>
      <c r="U1160" s="26"/>
    </row>
    <row r="1161" spans="1:21" hidden="1" x14ac:dyDescent="0.25">
      <c r="A1161" s="26"/>
      <c r="B1161" s="26"/>
      <c r="C1161" s="26" t="s">
        <v>3922</v>
      </c>
      <c r="D1161" s="26" t="s">
        <v>1619</v>
      </c>
      <c r="E1161" s="26" t="s">
        <v>2954</v>
      </c>
      <c r="F1161" s="26" t="s">
        <v>3934</v>
      </c>
      <c r="G1161" s="26" t="s">
        <v>2955</v>
      </c>
      <c r="H1161" s="26"/>
      <c r="I1161" s="26"/>
      <c r="J1161" s="26"/>
      <c r="K1161" s="26"/>
      <c r="L1161" s="26"/>
      <c r="M1161" s="28" t="s">
        <v>631</v>
      </c>
      <c r="N1161" s="28"/>
      <c r="O1161" s="28"/>
      <c r="P1161" s="28"/>
      <c r="Q1161" s="28"/>
      <c r="R1161" s="78"/>
      <c r="S1161" s="28"/>
      <c r="T1161" s="26" t="s">
        <v>3922</v>
      </c>
      <c r="U1161" s="26"/>
    </row>
    <row r="1162" spans="1:21" hidden="1" x14ac:dyDescent="0.25">
      <c r="A1162" s="26"/>
      <c r="B1162" s="26"/>
      <c r="C1162" s="26" t="s">
        <v>3922</v>
      </c>
      <c r="D1162" s="26" t="s">
        <v>1619</v>
      </c>
      <c r="E1162" s="26" t="s">
        <v>2982</v>
      </c>
      <c r="F1162" s="26" t="s">
        <v>1672</v>
      </c>
      <c r="G1162" s="26" t="s">
        <v>2983</v>
      </c>
      <c r="H1162" s="26"/>
      <c r="I1162" s="26"/>
      <c r="J1162" s="26"/>
      <c r="K1162" s="26"/>
      <c r="L1162" s="26"/>
      <c r="M1162" s="26" t="s">
        <v>631</v>
      </c>
      <c r="N1162" s="26"/>
      <c r="O1162" s="26"/>
      <c r="P1162" s="26"/>
      <c r="Q1162" s="26"/>
      <c r="R1162" s="26"/>
      <c r="S1162" s="26"/>
      <c r="T1162" s="26" t="s">
        <v>3922</v>
      </c>
      <c r="U1162" s="26"/>
    </row>
    <row r="1163" spans="1:21" ht="30" hidden="1" x14ac:dyDescent="0.25">
      <c r="A1163" s="26"/>
      <c r="B1163" s="26"/>
      <c r="C1163" s="26" t="s">
        <v>3922</v>
      </c>
      <c r="D1163" s="26" t="s">
        <v>1619</v>
      </c>
      <c r="E1163" s="26" t="s">
        <v>2964</v>
      </c>
      <c r="F1163" s="26" t="s">
        <v>3934</v>
      </c>
      <c r="G1163" s="26" t="s">
        <v>2965</v>
      </c>
      <c r="H1163" s="26"/>
      <c r="I1163" s="26"/>
      <c r="J1163" s="26"/>
      <c r="K1163" s="26"/>
      <c r="L1163" s="26"/>
      <c r="M1163" s="28" t="s">
        <v>631</v>
      </c>
      <c r="N1163" s="28"/>
      <c r="O1163" s="28"/>
      <c r="P1163" s="28"/>
      <c r="Q1163" s="28"/>
      <c r="R1163" s="78"/>
      <c r="S1163" s="28"/>
      <c r="T1163" s="26" t="s">
        <v>3922</v>
      </c>
      <c r="U1163" s="26"/>
    </row>
    <row r="1164" spans="1:21" ht="30" hidden="1" x14ac:dyDescent="0.25">
      <c r="A1164" s="26"/>
      <c r="B1164" s="26"/>
      <c r="C1164" s="26" t="s">
        <v>3922</v>
      </c>
      <c r="D1164" s="26" t="s">
        <v>1619</v>
      </c>
      <c r="E1164" s="26" t="s">
        <v>2970</v>
      </c>
      <c r="F1164" s="26" t="s">
        <v>1648</v>
      </c>
      <c r="G1164" s="26" t="s">
        <v>2971</v>
      </c>
      <c r="H1164" s="26"/>
      <c r="I1164" s="26"/>
      <c r="J1164" s="26"/>
      <c r="K1164" s="26"/>
      <c r="L1164" s="26"/>
      <c r="M1164" s="28" t="s">
        <v>631</v>
      </c>
      <c r="N1164" s="28"/>
      <c r="O1164" s="28"/>
      <c r="P1164" s="28"/>
      <c r="Q1164" s="28"/>
      <c r="R1164" s="78"/>
      <c r="S1164" s="28"/>
      <c r="T1164" s="26" t="s">
        <v>3922</v>
      </c>
      <c r="U1164" s="26"/>
    </row>
    <row r="1165" spans="1:21" hidden="1" x14ac:dyDescent="0.25">
      <c r="A1165" s="26"/>
      <c r="B1165" s="26"/>
      <c r="C1165" s="26" t="s">
        <v>3922</v>
      </c>
      <c r="D1165" s="26" t="s">
        <v>1619</v>
      </c>
      <c r="E1165" s="26" t="s">
        <v>2561</v>
      </c>
      <c r="F1165" s="26" t="s">
        <v>3934</v>
      </c>
      <c r="G1165" s="26" t="s">
        <v>2562</v>
      </c>
      <c r="H1165" s="26"/>
      <c r="I1165" s="26"/>
      <c r="J1165" s="26"/>
      <c r="K1165" s="26"/>
      <c r="L1165" s="26"/>
      <c r="M1165" s="26" t="s">
        <v>631</v>
      </c>
      <c r="N1165" s="26"/>
      <c r="O1165" s="26"/>
      <c r="P1165" s="26"/>
      <c r="Q1165" s="26"/>
      <c r="R1165" s="26"/>
      <c r="S1165" s="26"/>
      <c r="T1165" s="26" t="s">
        <v>3922</v>
      </c>
      <c r="U1165" s="26"/>
    </row>
    <row r="1166" spans="1:21" ht="45" hidden="1" x14ac:dyDescent="0.25">
      <c r="A1166" s="26"/>
      <c r="B1166" s="26"/>
      <c r="C1166" s="26" t="s">
        <v>3922</v>
      </c>
      <c r="D1166" s="26" t="s">
        <v>1619</v>
      </c>
      <c r="E1166" s="26" t="s">
        <v>2952</v>
      </c>
      <c r="F1166" s="26" t="s">
        <v>3941</v>
      </c>
      <c r="G1166" s="26" t="s">
        <v>2953</v>
      </c>
      <c r="H1166" s="26"/>
      <c r="I1166" s="26"/>
      <c r="J1166" s="26"/>
      <c r="K1166" s="26"/>
      <c r="L1166" s="26"/>
      <c r="M1166" s="26" t="s">
        <v>631</v>
      </c>
      <c r="N1166" s="26"/>
      <c r="O1166" s="26"/>
      <c r="P1166" s="26"/>
      <c r="Q1166" s="26"/>
      <c r="R1166" s="26"/>
      <c r="S1166" s="26"/>
      <c r="T1166" s="26" t="s">
        <v>3922</v>
      </c>
      <c r="U1166" s="26"/>
    </row>
    <row r="1167" spans="1:21" ht="45" hidden="1" x14ac:dyDescent="0.25">
      <c r="A1167" s="26"/>
      <c r="B1167" s="26"/>
      <c r="C1167" s="26" t="s">
        <v>3922</v>
      </c>
      <c r="D1167" s="26" t="s">
        <v>1619</v>
      </c>
      <c r="E1167" s="26" t="s">
        <v>2962</v>
      </c>
      <c r="F1167" s="26" t="s">
        <v>1648</v>
      </c>
      <c r="G1167" s="26" t="s">
        <v>2963</v>
      </c>
      <c r="H1167" s="26"/>
      <c r="I1167" s="26"/>
      <c r="J1167" s="26"/>
      <c r="K1167" s="26"/>
      <c r="L1167" s="26"/>
      <c r="M1167" s="28" t="s">
        <v>631</v>
      </c>
      <c r="N1167" s="28"/>
      <c r="O1167" s="28"/>
      <c r="P1167" s="28"/>
      <c r="Q1167" s="28"/>
      <c r="R1167" s="78"/>
      <c r="S1167" s="28"/>
      <c r="T1167" s="26" t="s">
        <v>3922</v>
      </c>
      <c r="U1167" s="26"/>
    </row>
    <row r="1168" spans="1:21" hidden="1" x14ac:dyDescent="0.25">
      <c r="A1168" s="26"/>
      <c r="B1168" s="26"/>
      <c r="C1168" s="26" t="s">
        <v>3922</v>
      </c>
      <c r="D1168" s="26" t="s">
        <v>1619</v>
      </c>
      <c r="E1168" s="26" t="s">
        <v>2944</v>
      </c>
      <c r="F1168" s="26" t="s">
        <v>3934</v>
      </c>
      <c r="G1168" s="26" t="s">
        <v>2945</v>
      </c>
      <c r="H1168" s="26"/>
      <c r="I1168" s="26"/>
      <c r="J1168" s="26"/>
      <c r="K1168" s="26"/>
      <c r="L1168" s="26"/>
      <c r="M1168" s="28" t="s">
        <v>631</v>
      </c>
      <c r="N1168" s="28"/>
      <c r="O1168" s="28"/>
      <c r="P1168" s="28"/>
      <c r="Q1168" s="28"/>
      <c r="R1168" s="78"/>
      <c r="S1168" s="28"/>
      <c r="T1168" s="26" t="s">
        <v>3922</v>
      </c>
      <c r="U1168" s="26"/>
    </row>
    <row r="1169" spans="1:21" ht="60" hidden="1" x14ac:dyDescent="0.25">
      <c r="A1169" s="26"/>
      <c r="B1169" s="26"/>
      <c r="C1169" s="26" t="s">
        <v>3922</v>
      </c>
      <c r="D1169" s="26" t="s">
        <v>1619</v>
      </c>
      <c r="E1169" s="26" t="s">
        <v>2960</v>
      </c>
      <c r="F1169" s="26" t="s">
        <v>3933</v>
      </c>
      <c r="G1169" s="26" t="s">
        <v>2961</v>
      </c>
      <c r="H1169" s="26"/>
      <c r="I1169" s="26"/>
      <c r="J1169" s="26"/>
      <c r="K1169" s="26"/>
      <c r="L1169" s="26"/>
      <c r="M1169" s="28" t="s">
        <v>631</v>
      </c>
      <c r="N1169" s="28"/>
      <c r="O1169" s="28"/>
      <c r="P1169" s="28"/>
      <c r="Q1169" s="28"/>
      <c r="R1169" s="78"/>
      <c r="S1169" s="28"/>
      <c r="T1169" s="26" t="s">
        <v>3922</v>
      </c>
      <c r="U1169" s="26"/>
    </row>
    <row r="1170" spans="1:21" ht="30" hidden="1" x14ac:dyDescent="0.25">
      <c r="A1170" s="26"/>
      <c r="B1170" s="26"/>
      <c r="C1170" s="26" t="s">
        <v>3922</v>
      </c>
      <c r="D1170" s="26" t="s">
        <v>1619</v>
      </c>
      <c r="E1170" s="26" t="s">
        <v>2946</v>
      </c>
      <c r="F1170" s="26" t="s">
        <v>3934</v>
      </c>
      <c r="G1170" s="26" t="s">
        <v>2947</v>
      </c>
      <c r="H1170" s="26"/>
      <c r="I1170" s="26"/>
      <c r="J1170" s="26"/>
      <c r="K1170" s="26"/>
      <c r="L1170" s="26"/>
      <c r="M1170" s="28" t="s">
        <v>631</v>
      </c>
      <c r="N1170" s="28"/>
      <c r="O1170" s="28"/>
      <c r="P1170" s="28"/>
      <c r="Q1170" s="28"/>
      <c r="R1170" s="78"/>
      <c r="S1170" s="28"/>
      <c r="T1170" s="26" t="s">
        <v>3922</v>
      </c>
      <c r="U1170" s="26"/>
    </row>
    <row r="1171" spans="1:21" hidden="1" x14ac:dyDescent="0.25">
      <c r="A1171" s="26"/>
      <c r="B1171" s="26"/>
      <c r="C1171" s="26" t="s">
        <v>3922</v>
      </c>
      <c r="D1171" s="26" t="s">
        <v>1619</v>
      </c>
      <c r="E1171" s="26" t="s">
        <v>2563</v>
      </c>
      <c r="F1171" s="26" t="s">
        <v>3933</v>
      </c>
      <c r="G1171" s="26" t="s">
        <v>2564</v>
      </c>
      <c r="H1171" s="26"/>
      <c r="I1171" s="26"/>
      <c r="J1171" s="26"/>
      <c r="K1171" s="26"/>
      <c r="L1171" s="26"/>
      <c r="M1171" s="28" t="s">
        <v>631</v>
      </c>
      <c r="N1171" s="28"/>
      <c r="O1171" s="28"/>
      <c r="P1171" s="28"/>
      <c r="Q1171" s="28"/>
      <c r="R1171" s="78"/>
      <c r="S1171" s="28"/>
      <c r="T1171" s="26" t="s">
        <v>3922</v>
      </c>
      <c r="U1171" s="26"/>
    </row>
    <row r="1172" spans="1:21" hidden="1" x14ac:dyDescent="0.25">
      <c r="A1172" s="26"/>
      <c r="B1172" s="26"/>
      <c r="C1172" s="26" t="s">
        <v>3922</v>
      </c>
      <c r="D1172" s="26" t="s">
        <v>1619</v>
      </c>
      <c r="E1172" s="26" t="s">
        <v>2934</v>
      </c>
      <c r="F1172" s="26" t="s">
        <v>3934</v>
      </c>
      <c r="G1172" s="26" t="s">
        <v>2935</v>
      </c>
      <c r="H1172" s="26"/>
      <c r="I1172" s="26"/>
      <c r="J1172" s="26"/>
      <c r="K1172" s="26"/>
      <c r="L1172" s="26"/>
      <c r="M1172" s="28" t="s">
        <v>631</v>
      </c>
      <c r="N1172" s="28"/>
      <c r="O1172" s="28"/>
      <c r="P1172" s="28"/>
      <c r="Q1172" s="28"/>
      <c r="R1172" s="78"/>
      <c r="S1172" s="28"/>
      <c r="T1172" s="26" t="s">
        <v>3922</v>
      </c>
      <c r="U1172" s="26"/>
    </row>
    <row r="1173" spans="1:21" hidden="1" x14ac:dyDescent="0.25">
      <c r="A1173" s="26"/>
      <c r="B1173" s="26"/>
      <c r="C1173" s="26" t="s">
        <v>3922</v>
      </c>
      <c r="D1173" s="26" t="s">
        <v>1619</v>
      </c>
      <c r="E1173" s="26" t="s">
        <v>2936</v>
      </c>
      <c r="F1173" s="26" t="s">
        <v>3933</v>
      </c>
      <c r="G1173" s="26" t="s">
        <v>2937</v>
      </c>
      <c r="H1173" s="26"/>
      <c r="I1173" s="26"/>
      <c r="J1173" s="26"/>
      <c r="K1173" s="26"/>
      <c r="L1173" s="26"/>
      <c r="M1173" s="28" t="s">
        <v>631</v>
      </c>
      <c r="N1173" s="28"/>
      <c r="O1173" s="28"/>
      <c r="P1173" s="28"/>
      <c r="Q1173" s="28"/>
      <c r="R1173" s="78"/>
      <c r="S1173" s="28"/>
      <c r="T1173" s="26" t="s">
        <v>3922</v>
      </c>
      <c r="U1173" s="26"/>
    </row>
    <row r="1174" spans="1:21" ht="45" hidden="1" x14ac:dyDescent="0.25">
      <c r="A1174" s="26"/>
      <c r="B1174" s="26"/>
      <c r="C1174" s="26" t="s">
        <v>3922</v>
      </c>
      <c r="D1174" s="26" t="s">
        <v>1619</v>
      </c>
      <c r="E1174" s="26" t="s">
        <v>2968</v>
      </c>
      <c r="F1174" s="26" t="s">
        <v>3935</v>
      </c>
      <c r="G1174" s="26" t="s">
        <v>2969</v>
      </c>
      <c r="H1174" s="26"/>
      <c r="I1174" s="26"/>
      <c r="J1174" s="26"/>
      <c r="K1174" s="26"/>
      <c r="L1174" s="26"/>
      <c r="M1174" s="26" t="s">
        <v>631</v>
      </c>
      <c r="N1174" s="26"/>
      <c r="O1174" s="26"/>
      <c r="P1174" s="26"/>
      <c r="Q1174" s="26"/>
      <c r="R1174" s="26"/>
      <c r="S1174" s="26"/>
      <c r="T1174" s="26" t="s">
        <v>3922</v>
      </c>
      <c r="U1174" s="26"/>
    </row>
    <row r="1175" spans="1:21" hidden="1" x14ac:dyDescent="0.25">
      <c r="A1175" s="26"/>
      <c r="B1175" s="26"/>
      <c r="C1175" s="26" t="s">
        <v>3922</v>
      </c>
      <c r="D1175" s="26" t="s">
        <v>1619</v>
      </c>
      <c r="E1175" s="26" t="s">
        <v>2932</v>
      </c>
      <c r="F1175" s="26" t="s">
        <v>3934</v>
      </c>
      <c r="G1175" s="26" t="s">
        <v>2933</v>
      </c>
      <c r="H1175" s="26"/>
      <c r="I1175" s="26"/>
      <c r="J1175" s="26"/>
      <c r="K1175" s="26"/>
      <c r="L1175" s="26"/>
      <c r="M1175" s="28" t="s">
        <v>631</v>
      </c>
      <c r="N1175" s="28"/>
      <c r="O1175" s="28"/>
      <c r="P1175" s="28"/>
      <c r="Q1175" s="28"/>
      <c r="R1175" s="78"/>
      <c r="S1175" s="28"/>
      <c r="T1175" s="26" t="s">
        <v>3922</v>
      </c>
      <c r="U1175" s="26"/>
    </row>
    <row r="1176" spans="1:21" ht="60" hidden="1" x14ac:dyDescent="0.25">
      <c r="A1176" s="26"/>
      <c r="B1176" s="26"/>
      <c r="C1176" s="26" t="s">
        <v>3922</v>
      </c>
      <c r="D1176" s="26" t="s">
        <v>1619</v>
      </c>
      <c r="E1176" s="26" t="s">
        <v>2978</v>
      </c>
      <c r="F1176" s="26" t="s">
        <v>3939</v>
      </c>
      <c r="G1176" s="26" t="s">
        <v>2979</v>
      </c>
      <c r="H1176" s="26"/>
      <c r="I1176" s="26"/>
      <c r="J1176" s="26"/>
      <c r="K1176" s="26"/>
      <c r="L1176" s="26"/>
      <c r="M1176" s="28" t="s">
        <v>631</v>
      </c>
      <c r="N1176" s="28"/>
      <c r="O1176" s="28"/>
      <c r="P1176" s="28"/>
      <c r="Q1176" s="28"/>
      <c r="R1176" s="78"/>
      <c r="S1176" s="28"/>
      <c r="T1176" s="26" t="s">
        <v>3922</v>
      </c>
      <c r="U1176" s="26"/>
    </row>
    <row r="1177" spans="1:21" hidden="1" x14ac:dyDescent="0.25">
      <c r="A1177" s="26"/>
      <c r="B1177" s="26"/>
      <c r="C1177" s="26" t="s">
        <v>3922</v>
      </c>
      <c r="D1177" s="26" t="s">
        <v>1619</v>
      </c>
      <c r="E1177" s="26" t="s">
        <v>2956</v>
      </c>
      <c r="F1177" s="26" t="s">
        <v>3934</v>
      </c>
      <c r="G1177" s="26" t="s">
        <v>2957</v>
      </c>
      <c r="H1177" s="26"/>
      <c r="I1177" s="26"/>
      <c r="J1177" s="26"/>
      <c r="K1177" s="26"/>
      <c r="L1177" s="26"/>
      <c r="M1177" s="26" t="s">
        <v>631</v>
      </c>
      <c r="N1177" s="26"/>
      <c r="O1177" s="26"/>
      <c r="P1177" s="26"/>
      <c r="Q1177" s="26"/>
      <c r="R1177" s="26"/>
      <c r="S1177" s="26"/>
      <c r="T1177" s="26" t="s">
        <v>3922</v>
      </c>
      <c r="U1177" s="26"/>
    </row>
    <row r="1178" spans="1:21" ht="45" hidden="1" x14ac:dyDescent="0.25">
      <c r="A1178" s="26"/>
      <c r="B1178" s="26"/>
      <c r="C1178" s="26" t="s">
        <v>3922</v>
      </c>
      <c r="D1178" s="26" t="s">
        <v>1619</v>
      </c>
      <c r="E1178" s="26" t="s">
        <v>2950</v>
      </c>
      <c r="F1178" s="26" t="s">
        <v>3933</v>
      </c>
      <c r="G1178" s="26" t="s">
        <v>2951</v>
      </c>
      <c r="H1178" s="26"/>
      <c r="I1178" s="26"/>
      <c r="J1178" s="26"/>
      <c r="K1178" s="26"/>
      <c r="L1178" s="26"/>
      <c r="M1178" s="28" t="s">
        <v>631</v>
      </c>
      <c r="N1178" s="28"/>
      <c r="O1178" s="28"/>
      <c r="P1178" s="28"/>
      <c r="Q1178" s="28"/>
      <c r="R1178" s="78"/>
      <c r="S1178" s="28"/>
      <c r="T1178" s="26" t="s">
        <v>3922</v>
      </c>
      <c r="U1178" s="26"/>
    </row>
    <row r="1179" spans="1:21" ht="60" hidden="1" x14ac:dyDescent="0.25">
      <c r="A1179" s="26"/>
      <c r="B1179" s="26"/>
      <c r="C1179" s="26" t="s">
        <v>3922</v>
      </c>
      <c r="D1179" s="26" t="s">
        <v>1619</v>
      </c>
      <c r="E1179" s="26" t="s">
        <v>2940</v>
      </c>
      <c r="F1179" s="26" t="s">
        <v>3941</v>
      </c>
      <c r="G1179" s="26" t="s">
        <v>2941</v>
      </c>
      <c r="H1179" s="26"/>
      <c r="I1179" s="26"/>
      <c r="J1179" s="26"/>
      <c r="K1179" s="26"/>
      <c r="L1179" s="26"/>
      <c r="M1179" s="28" t="s">
        <v>631</v>
      </c>
      <c r="N1179" s="28"/>
      <c r="O1179" s="28"/>
      <c r="P1179" s="28"/>
      <c r="Q1179" s="28"/>
      <c r="R1179" s="78"/>
      <c r="S1179" s="28"/>
      <c r="T1179" s="26" t="s">
        <v>3922</v>
      </c>
      <c r="U1179" s="26"/>
    </row>
    <row r="1180" spans="1:21" ht="60" hidden="1" x14ac:dyDescent="0.25">
      <c r="A1180" s="26"/>
      <c r="B1180" s="26"/>
      <c r="C1180" s="26" t="s">
        <v>3922</v>
      </c>
      <c r="D1180" s="26" t="s">
        <v>1619</v>
      </c>
      <c r="E1180" s="26" t="s">
        <v>2942</v>
      </c>
      <c r="F1180" s="26" t="s">
        <v>3941</v>
      </c>
      <c r="G1180" s="26" t="s">
        <v>2943</v>
      </c>
      <c r="H1180" s="26"/>
      <c r="I1180" s="26"/>
      <c r="J1180" s="26"/>
      <c r="K1180" s="26"/>
      <c r="L1180" s="26"/>
      <c r="M1180" s="28" t="s">
        <v>631</v>
      </c>
      <c r="N1180" s="28"/>
      <c r="O1180" s="28"/>
      <c r="P1180" s="28"/>
      <c r="Q1180" s="28"/>
      <c r="R1180" s="78"/>
      <c r="S1180" s="28"/>
      <c r="T1180" s="26" t="s">
        <v>3922</v>
      </c>
      <c r="U1180" s="26"/>
    </row>
    <row r="1181" spans="1:21" hidden="1" x14ac:dyDescent="0.25">
      <c r="A1181" s="26"/>
      <c r="B1181" s="26"/>
      <c r="C1181" s="26" t="s">
        <v>3922</v>
      </c>
      <c r="D1181" s="26" t="s">
        <v>1619</v>
      </c>
      <c r="E1181" s="26" t="s">
        <v>2930</v>
      </c>
      <c r="F1181" s="26" t="s">
        <v>3941</v>
      </c>
      <c r="G1181" s="26" t="s">
        <v>2931</v>
      </c>
      <c r="H1181" s="26"/>
      <c r="I1181" s="26"/>
      <c r="J1181" s="26"/>
      <c r="K1181" s="26"/>
      <c r="L1181" s="26"/>
      <c r="M1181" s="28" t="s">
        <v>631</v>
      </c>
      <c r="N1181" s="28"/>
      <c r="O1181" s="28"/>
      <c r="P1181" s="28"/>
      <c r="Q1181" s="28"/>
      <c r="R1181" s="78"/>
      <c r="S1181" s="28"/>
      <c r="T1181" s="26" t="s">
        <v>3922</v>
      </c>
      <c r="U1181" s="26"/>
    </row>
    <row r="1182" spans="1:21" hidden="1" x14ac:dyDescent="0.25">
      <c r="A1182" s="26"/>
      <c r="B1182" s="26"/>
      <c r="C1182" s="26" t="s">
        <v>3922</v>
      </c>
      <c r="D1182" s="26" t="s">
        <v>1619</v>
      </c>
      <c r="E1182" s="26" t="s">
        <v>2898</v>
      </c>
      <c r="F1182" s="26" t="s">
        <v>3933</v>
      </c>
      <c r="G1182" s="26" t="s">
        <v>2899</v>
      </c>
      <c r="H1182" s="26"/>
      <c r="I1182" s="26"/>
      <c r="J1182" s="26"/>
      <c r="K1182" s="26"/>
      <c r="L1182" s="26"/>
      <c r="M1182" s="28" t="s">
        <v>631</v>
      </c>
      <c r="N1182" s="28"/>
      <c r="O1182" s="28"/>
      <c r="P1182" s="28"/>
      <c r="Q1182" s="28"/>
      <c r="R1182" s="78"/>
      <c r="S1182" s="28"/>
      <c r="T1182" s="26" t="s">
        <v>3922</v>
      </c>
      <c r="U1182" s="26"/>
    </row>
    <row r="1183" spans="1:21" hidden="1" x14ac:dyDescent="0.25">
      <c r="A1183" s="26"/>
      <c r="B1183" s="26"/>
      <c r="C1183" s="26" t="s">
        <v>3922</v>
      </c>
      <c r="D1183" s="26" t="s">
        <v>1619</v>
      </c>
      <c r="E1183" s="26" t="s">
        <v>2565</v>
      </c>
      <c r="F1183" s="26" t="s">
        <v>3933</v>
      </c>
      <c r="G1183" s="26" t="s">
        <v>2566</v>
      </c>
      <c r="H1183" s="26"/>
      <c r="I1183" s="26"/>
      <c r="J1183" s="26"/>
      <c r="K1183" s="26"/>
      <c r="L1183" s="26"/>
      <c r="M1183" s="28" t="s">
        <v>631</v>
      </c>
      <c r="N1183" s="28"/>
      <c r="O1183" s="28"/>
      <c r="P1183" s="28"/>
      <c r="Q1183" s="28"/>
      <c r="R1183" s="78"/>
      <c r="S1183" s="28"/>
      <c r="T1183" s="26" t="s">
        <v>3922</v>
      </c>
      <c r="U1183" s="26"/>
    </row>
    <row r="1184" spans="1:21" hidden="1" x14ac:dyDescent="0.25">
      <c r="A1184" s="26"/>
      <c r="B1184" s="26"/>
      <c r="C1184" s="26" t="s">
        <v>3922</v>
      </c>
      <c r="D1184" s="26" t="s">
        <v>1619</v>
      </c>
      <c r="E1184" s="26" t="s">
        <v>2570</v>
      </c>
      <c r="F1184" s="26" t="s">
        <v>3933</v>
      </c>
      <c r="G1184" s="26" t="s">
        <v>2571</v>
      </c>
      <c r="H1184" s="26"/>
      <c r="I1184" s="26"/>
      <c r="J1184" s="26"/>
      <c r="K1184" s="26"/>
      <c r="L1184" s="26"/>
      <c r="M1184" s="28" t="s">
        <v>631</v>
      </c>
      <c r="N1184" s="28"/>
      <c r="O1184" s="28"/>
      <c r="P1184" s="28"/>
      <c r="Q1184" s="28"/>
      <c r="R1184" s="78"/>
      <c r="S1184" s="28"/>
      <c r="T1184" s="26" t="s">
        <v>3922</v>
      </c>
      <c r="U1184" s="26"/>
    </row>
    <row r="1185" spans="1:21" hidden="1" x14ac:dyDescent="0.25">
      <c r="A1185" s="26"/>
      <c r="B1185" s="26"/>
      <c r="C1185" s="26" t="s">
        <v>3922</v>
      </c>
      <c r="D1185" s="26" t="s">
        <v>1619</v>
      </c>
      <c r="E1185" s="26" t="s">
        <v>2910</v>
      </c>
      <c r="F1185" s="26" t="s">
        <v>3933</v>
      </c>
      <c r="G1185" s="26" t="s">
        <v>2911</v>
      </c>
      <c r="H1185" s="26"/>
      <c r="I1185" s="26"/>
      <c r="J1185" s="26"/>
      <c r="K1185" s="26"/>
      <c r="L1185" s="26"/>
      <c r="M1185" s="28" t="s">
        <v>631</v>
      </c>
      <c r="N1185" s="28"/>
      <c r="O1185" s="28"/>
      <c r="P1185" s="28"/>
      <c r="Q1185" s="28"/>
      <c r="R1185" s="78"/>
      <c r="S1185" s="28"/>
      <c r="T1185" s="26" t="s">
        <v>3922</v>
      </c>
      <c r="U1185" s="26"/>
    </row>
    <row r="1186" spans="1:21" ht="30" hidden="1" x14ac:dyDescent="0.25">
      <c r="A1186" s="26"/>
      <c r="B1186" s="26"/>
      <c r="C1186" s="26" t="s">
        <v>3922</v>
      </c>
      <c r="D1186" s="26" t="s">
        <v>1619</v>
      </c>
      <c r="E1186" s="26" t="s">
        <v>2938</v>
      </c>
      <c r="F1186" s="26" t="s">
        <v>3934</v>
      </c>
      <c r="G1186" s="26" t="s">
        <v>2939</v>
      </c>
      <c r="H1186" s="26"/>
      <c r="I1186" s="26"/>
      <c r="J1186" s="26"/>
      <c r="K1186" s="26"/>
      <c r="L1186" s="26"/>
      <c r="M1186" s="28" t="s">
        <v>631</v>
      </c>
      <c r="N1186" s="28"/>
      <c r="O1186" s="28"/>
      <c r="P1186" s="28"/>
      <c r="Q1186" s="28"/>
      <c r="R1186" s="78"/>
      <c r="S1186" s="28"/>
      <c r="T1186" s="26" t="s">
        <v>3922</v>
      </c>
      <c r="U1186" s="26"/>
    </row>
    <row r="1187" spans="1:21" hidden="1" x14ac:dyDescent="0.25">
      <c r="A1187" s="26"/>
      <c r="B1187" s="26"/>
      <c r="C1187" s="26" t="s">
        <v>3922</v>
      </c>
      <c r="D1187" s="26" t="s">
        <v>1619</v>
      </c>
      <c r="E1187" s="26" t="s">
        <v>2569</v>
      </c>
      <c r="F1187" s="26" t="s">
        <v>3939</v>
      </c>
      <c r="G1187" s="26" t="s">
        <v>2496</v>
      </c>
      <c r="H1187" s="26"/>
      <c r="I1187" s="26"/>
      <c r="J1187" s="26"/>
      <c r="K1187" s="26"/>
      <c r="L1187" s="26"/>
      <c r="M1187" s="28" t="s">
        <v>631</v>
      </c>
      <c r="N1187" s="28"/>
      <c r="O1187" s="28"/>
      <c r="P1187" s="28"/>
      <c r="Q1187" s="28"/>
      <c r="R1187" s="78"/>
      <c r="S1187" s="28"/>
      <c r="T1187" s="26" t="s">
        <v>3922</v>
      </c>
      <c r="U1187" s="26"/>
    </row>
    <row r="1188" spans="1:21" hidden="1" x14ac:dyDescent="0.25">
      <c r="A1188" s="26"/>
      <c r="B1188" s="26"/>
      <c r="C1188" s="26" t="s">
        <v>3922</v>
      </c>
      <c r="D1188" s="26" t="s">
        <v>1619</v>
      </c>
      <c r="E1188" s="26" t="s">
        <v>2921</v>
      </c>
      <c r="F1188" s="26" t="s">
        <v>3939</v>
      </c>
      <c r="G1188" s="26" t="s">
        <v>2812</v>
      </c>
      <c r="H1188" s="26"/>
      <c r="I1188" s="26"/>
      <c r="J1188" s="26"/>
      <c r="K1188" s="26"/>
      <c r="L1188" s="26"/>
      <c r="M1188" s="28" t="s">
        <v>631</v>
      </c>
      <c r="N1188" s="28"/>
      <c r="O1188" s="28"/>
      <c r="P1188" s="28"/>
      <c r="Q1188" s="28"/>
      <c r="R1188" s="78"/>
      <c r="S1188" s="28"/>
      <c r="T1188" s="26" t="s">
        <v>3922</v>
      </c>
      <c r="U1188" s="26"/>
    </row>
    <row r="1189" spans="1:21" hidden="1" x14ac:dyDescent="0.25">
      <c r="A1189" s="26"/>
      <c r="B1189" s="26"/>
      <c r="C1189" s="26" t="s">
        <v>3922</v>
      </c>
      <c r="D1189" s="26" t="s">
        <v>1619</v>
      </c>
      <c r="E1189" s="26" t="s">
        <v>2567</v>
      </c>
      <c r="F1189" s="26" t="s">
        <v>3939</v>
      </c>
      <c r="G1189" s="26" t="s">
        <v>2568</v>
      </c>
      <c r="H1189" s="26"/>
      <c r="I1189" s="26"/>
      <c r="J1189" s="26"/>
      <c r="K1189" s="26"/>
      <c r="L1189" s="26"/>
      <c r="M1189" s="28" t="s">
        <v>631</v>
      </c>
      <c r="N1189" s="28"/>
      <c r="O1189" s="28"/>
      <c r="P1189" s="28"/>
      <c r="Q1189" s="28"/>
      <c r="R1189" s="78"/>
      <c r="S1189" s="28"/>
      <c r="T1189" s="26" t="s">
        <v>3922</v>
      </c>
      <c r="U1189" s="26"/>
    </row>
    <row r="1190" spans="1:21" hidden="1" x14ac:dyDescent="0.25">
      <c r="A1190" s="26"/>
      <c r="B1190" s="26"/>
      <c r="C1190" s="26" t="s">
        <v>3922</v>
      </c>
      <c r="D1190" s="26" t="s">
        <v>1619</v>
      </c>
      <c r="E1190" s="26" t="s">
        <v>2572</v>
      </c>
      <c r="F1190" s="26" t="s">
        <v>3934</v>
      </c>
      <c r="G1190" s="26" t="s">
        <v>2573</v>
      </c>
      <c r="H1190" s="26"/>
      <c r="I1190" s="26"/>
      <c r="J1190" s="26"/>
      <c r="K1190" s="26"/>
      <c r="L1190" s="26"/>
      <c r="M1190" s="28" t="s">
        <v>631</v>
      </c>
      <c r="N1190" s="28"/>
      <c r="O1190" s="28"/>
      <c r="P1190" s="28"/>
      <c r="Q1190" s="28"/>
      <c r="R1190" s="78"/>
      <c r="S1190" s="28"/>
      <c r="T1190" s="26" t="s">
        <v>3922</v>
      </c>
      <c r="U1190" s="26"/>
    </row>
    <row r="1191" spans="1:21" hidden="1" x14ac:dyDescent="0.25">
      <c r="A1191" s="26"/>
      <c r="B1191" s="26"/>
      <c r="C1191" s="26" t="s">
        <v>3922</v>
      </c>
      <c r="D1191" s="26" t="s">
        <v>1619</v>
      </c>
      <c r="E1191" s="26" t="s">
        <v>2894</v>
      </c>
      <c r="F1191" s="26" t="s">
        <v>3934</v>
      </c>
      <c r="G1191" s="26" t="s">
        <v>2895</v>
      </c>
      <c r="H1191" s="26"/>
      <c r="I1191" s="26"/>
      <c r="J1191" s="26"/>
      <c r="K1191" s="26"/>
      <c r="L1191" s="26"/>
      <c r="M1191" s="28" t="s">
        <v>631</v>
      </c>
      <c r="N1191" s="28"/>
      <c r="O1191" s="28"/>
      <c r="P1191" s="28"/>
      <c r="Q1191" s="28"/>
      <c r="R1191" s="78"/>
      <c r="S1191" s="28"/>
      <c r="T1191" s="26" t="s">
        <v>3922</v>
      </c>
      <c r="U1191" s="26"/>
    </row>
    <row r="1192" spans="1:21" hidden="1" x14ac:dyDescent="0.25">
      <c r="A1192" s="26"/>
      <c r="B1192" s="26"/>
      <c r="C1192" s="26" t="s">
        <v>3922</v>
      </c>
      <c r="D1192" s="26" t="s">
        <v>1619</v>
      </c>
      <c r="E1192" s="26" t="s">
        <v>2574</v>
      </c>
      <c r="F1192" s="26" t="s">
        <v>3933</v>
      </c>
      <c r="G1192" s="26" t="s">
        <v>2575</v>
      </c>
      <c r="H1192" s="26"/>
      <c r="I1192" s="26"/>
      <c r="J1192" s="26"/>
      <c r="K1192" s="26"/>
      <c r="L1192" s="26"/>
      <c r="M1192" s="28" t="s">
        <v>631</v>
      </c>
      <c r="N1192" s="28"/>
      <c r="O1192" s="28"/>
      <c r="P1192" s="28"/>
      <c r="Q1192" s="28"/>
      <c r="R1192" s="78"/>
      <c r="S1192" s="28"/>
      <c r="T1192" s="26" t="s">
        <v>3922</v>
      </c>
      <c r="U1192" s="26"/>
    </row>
    <row r="1193" spans="1:21" hidden="1" x14ac:dyDescent="0.25">
      <c r="A1193" s="26"/>
      <c r="B1193" s="26"/>
      <c r="C1193" s="26" t="s">
        <v>3922</v>
      </c>
      <c r="D1193" s="26" t="s">
        <v>1619</v>
      </c>
      <c r="E1193" s="26" t="s">
        <v>2904</v>
      </c>
      <c r="F1193" s="26" t="s">
        <v>3934</v>
      </c>
      <c r="G1193" s="26" t="s">
        <v>2905</v>
      </c>
      <c r="H1193" s="26"/>
      <c r="I1193" s="26"/>
      <c r="J1193" s="26"/>
      <c r="K1193" s="26"/>
      <c r="L1193" s="26"/>
      <c r="M1193" s="28" t="s">
        <v>631</v>
      </c>
      <c r="N1193" s="28"/>
      <c r="O1193" s="28"/>
      <c r="P1193" s="28"/>
      <c r="Q1193" s="28"/>
      <c r="R1193" s="78"/>
      <c r="S1193" s="28"/>
      <c r="T1193" s="26" t="s">
        <v>3922</v>
      </c>
      <c r="U1193" s="26"/>
    </row>
    <row r="1194" spans="1:21" hidden="1" x14ac:dyDescent="0.25">
      <c r="A1194" s="26"/>
      <c r="B1194" s="26"/>
      <c r="C1194" s="26" t="s">
        <v>3922</v>
      </c>
      <c r="D1194" s="26" t="s">
        <v>1619</v>
      </c>
      <c r="E1194" s="26" t="s">
        <v>2878</v>
      </c>
      <c r="F1194" s="26" t="s">
        <v>3934</v>
      </c>
      <c r="G1194" s="26" t="s">
        <v>2879</v>
      </c>
      <c r="H1194" s="26"/>
      <c r="I1194" s="26"/>
      <c r="J1194" s="26"/>
      <c r="K1194" s="26"/>
      <c r="L1194" s="26"/>
      <c r="M1194" s="28" t="s">
        <v>631</v>
      </c>
      <c r="N1194" s="28"/>
      <c r="O1194" s="28"/>
      <c r="P1194" s="28"/>
      <c r="Q1194" s="28"/>
      <c r="R1194" s="78"/>
      <c r="S1194" s="28"/>
      <c r="T1194" s="26" t="s">
        <v>3922</v>
      </c>
      <c r="U1194" s="26"/>
    </row>
    <row r="1195" spans="1:21" hidden="1" x14ac:dyDescent="0.25">
      <c r="A1195" s="26"/>
      <c r="B1195" s="26"/>
      <c r="C1195" s="26" t="s">
        <v>3922</v>
      </c>
      <c r="D1195" s="26" t="s">
        <v>1619</v>
      </c>
      <c r="E1195" s="26" t="s">
        <v>2902</v>
      </c>
      <c r="F1195" s="26" t="s">
        <v>3934</v>
      </c>
      <c r="G1195" s="26" t="s">
        <v>2903</v>
      </c>
      <c r="H1195" s="26"/>
      <c r="I1195" s="26"/>
      <c r="J1195" s="26"/>
      <c r="K1195" s="26"/>
      <c r="L1195" s="26"/>
      <c r="M1195" s="28" t="s">
        <v>631</v>
      </c>
      <c r="N1195" s="28"/>
      <c r="O1195" s="28"/>
      <c r="P1195" s="28"/>
      <c r="Q1195" s="28"/>
      <c r="R1195" s="78"/>
      <c r="S1195" s="28"/>
      <c r="T1195" s="26" t="s">
        <v>3922</v>
      </c>
      <c r="U1195" s="26"/>
    </row>
    <row r="1196" spans="1:21" hidden="1" x14ac:dyDescent="0.25">
      <c r="A1196" s="26"/>
      <c r="B1196" s="26"/>
      <c r="C1196" s="26" t="s">
        <v>3922</v>
      </c>
      <c r="D1196" s="26" t="s">
        <v>1619</v>
      </c>
      <c r="E1196" s="26" t="s">
        <v>2948</v>
      </c>
      <c r="F1196" s="26" t="s">
        <v>3934</v>
      </c>
      <c r="G1196" s="26" t="s">
        <v>2949</v>
      </c>
      <c r="H1196" s="26"/>
      <c r="I1196" s="26"/>
      <c r="J1196" s="26"/>
      <c r="K1196" s="26"/>
      <c r="L1196" s="26"/>
      <c r="M1196" s="28" t="s">
        <v>631</v>
      </c>
      <c r="N1196" s="28"/>
      <c r="O1196" s="28"/>
      <c r="P1196" s="28"/>
      <c r="Q1196" s="28"/>
      <c r="R1196" s="78"/>
      <c r="S1196" s="28"/>
      <c r="T1196" s="26" t="s">
        <v>3922</v>
      </c>
      <c r="U1196" s="26"/>
    </row>
    <row r="1197" spans="1:21" ht="30" hidden="1" x14ac:dyDescent="0.25">
      <c r="A1197" s="26"/>
      <c r="B1197" s="26"/>
      <c r="C1197" s="26" t="s">
        <v>3922</v>
      </c>
      <c r="D1197" s="26" t="s">
        <v>1619</v>
      </c>
      <c r="E1197" s="26" t="s">
        <v>2900</v>
      </c>
      <c r="F1197" s="26" t="s">
        <v>3934</v>
      </c>
      <c r="G1197" s="26" t="s">
        <v>2901</v>
      </c>
      <c r="H1197" s="26"/>
      <c r="I1197" s="26"/>
      <c r="J1197" s="26"/>
      <c r="K1197" s="26"/>
      <c r="L1197" s="26"/>
      <c r="M1197" s="28" t="s">
        <v>631</v>
      </c>
      <c r="N1197" s="28"/>
      <c r="O1197" s="28"/>
      <c r="P1197" s="28"/>
      <c r="Q1197" s="28"/>
      <c r="R1197" s="78"/>
      <c r="S1197" s="28"/>
      <c r="T1197" s="26" t="s">
        <v>3922</v>
      </c>
      <c r="U1197" s="26"/>
    </row>
    <row r="1198" spans="1:21" hidden="1" x14ac:dyDescent="0.25">
      <c r="A1198" s="26"/>
      <c r="B1198" s="26"/>
      <c r="C1198" s="26" t="s">
        <v>3922</v>
      </c>
      <c r="D1198" s="26" t="s">
        <v>1619</v>
      </c>
      <c r="E1198" s="26" t="s">
        <v>2892</v>
      </c>
      <c r="F1198" s="26" t="s">
        <v>3934</v>
      </c>
      <c r="G1198" s="26" t="s">
        <v>2893</v>
      </c>
      <c r="H1198" s="26"/>
      <c r="I1198" s="26"/>
      <c r="J1198" s="26"/>
      <c r="K1198" s="26"/>
      <c r="L1198" s="26"/>
      <c r="M1198" s="26" t="s">
        <v>631</v>
      </c>
      <c r="N1198" s="26"/>
      <c r="O1198" s="26"/>
      <c r="P1198" s="26"/>
      <c r="Q1198" s="26"/>
      <c r="R1198" s="78"/>
      <c r="S1198" s="26"/>
      <c r="T1198" s="26" t="s">
        <v>3922</v>
      </c>
      <c r="U1198" s="26"/>
    </row>
    <row r="1199" spans="1:21" ht="30" hidden="1" x14ac:dyDescent="0.25">
      <c r="A1199" s="26"/>
      <c r="B1199" s="26"/>
      <c r="C1199" s="26" t="s">
        <v>3922</v>
      </c>
      <c r="D1199" s="26" t="s">
        <v>1619</v>
      </c>
      <c r="E1199" s="26" t="s">
        <v>2924</v>
      </c>
      <c r="F1199" s="26" t="s">
        <v>3933</v>
      </c>
      <c r="G1199" s="26" t="s">
        <v>2925</v>
      </c>
      <c r="H1199" s="26"/>
      <c r="I1199" s="26"/>
      <c r="J1199" s="26"/>
      <c r="K1199" s="26"/>
      <c r="L1199" s="26"/>
      <c r="M1199" s="28" t="s">
        <v>631</v>
      </c>
      <c r="N1199" s="28"/>
      <c r="O1199" s="28"/>
      <c r="P1199" s="28"/>
      <c r="Q1199" s="28"/>
      <c r="R1199" s="78"/>
      <c r="S1199" s="28"/>
      <c r="T1199" s="26" t="s">
        <v>3922</v>
      </c>
      <c r="U1199" s="26"/>
    </row>
    <row r="1200" spans="1:21" hidden="1" x14ac:dyDescent="0.25">
      <c r="A1200" s="26"/>
      <c r="B1200" s="26"/>
      <c r="C1200" s="26" t="s">
        <v>3922</v>
      </c>
      <c r="D1200" s="26" t="s">
        <v>1619</v>
      </c>
      <c r="E1200" s="26" t="s">
        <v>2908</v>
      </c>
      <c r="F1200" s="26" t="s">
        <v>3939</v>
      </c>
      <c r="G1200" s="26" t="s">
        <v>2909</v>
      </c>
      <c r="H1200" s="26"/>
      <c r="I1200" s="26"/>
      <c r="J1200" s="26"/>
      <c r="K1200" s="26"/>
      <c r="L1200" s="26"/>
      <c r="M1200" s="28" t="s">
        <v>631</v>
      </c>
      <c r="N1200" s="28"/>
      <c r="O1200" s="28"/>
      <c r="P1200" s="28"/>
      <c r="Q1200" s="28"/>
      <c r="R1200" s="78"/>
      <c r="S1200" s="28"/>
      <c r="T1200" s="26" t="s">
        <v>3922</v>
      </c>
      <c r="U1200" s="26"/>
    </row>
    <row r="1201" spans="1:21" hidden="1" x14ac:dyDescent="0.25">
      <c r="A1201" s="26"/>
      <c r="B1201" s="26"/>
      <c r="C1201" s="26" t="s">
        <v>3922</v>
      </c>
      <c r="D1201" s="26" t="s">
        <v>1619</v>
      </c>
      <c r="E1201" s="26" t="s">
        <v>2888</v>
      </c>
      <c r="F1201" s="26" t="s">
        <v>3934</v>
      </c>
      <c r="G1201" s="26" t="s">
        <v>2889</v>
      </c>
      <c r="H1201" s="26"/>
      <c r="I1201" s="26"/>
      <c r="J1201" s="26"/>
      <c r="K1201" s="26"/>
      <c r="L1201" s="26"/>
      <c r="M1201" s="28" t="s">
        <v>631</v>
      </c>
      <c r="N1201" s="28"/>
      <c r="O1201" s="28"/>
      <c r="P1201" s="28"/>
      <c r="Q1201" s="28"/>
      <c r="R1201" s="78"/>
      <c r="S1201" s="28"/>
      <c r="T1201" s="26" t="s">
        <v>3922</v>
      </c>
      <c r="U1201" s="26"/>
    </row>
    <row r="1202" spans="1:21" hidden="1" x14ac:dyDescent="0.25">
      <c r="A1202" s="26"/>
      <c r="B1202" s="26"/>
      <c r="C1202" s="26" t="s">
        <v>3922</v>
      </c>
      <c r="D1202" s="26" t="s">
        <v>1619</v>
      </c>
      <c r="E1202" s="26" t="s">
        <v>2886</v>
      </c>
      <c r="F1202" s="26" t="s">
        <v>3934</v>
      </c>
      <c r="G1202" s="26" t="s">
        <v>2887</v>
      </c>
      <c r="H1202" s="26"/>
      <c r="I1202" s="26"/>
      <c r="J1202" s="26"/>
      <c r="K1202" s="26"/>
      <c r="L1202" s="26"/>
      <c r="M1202" s="28" t="s">
        <v>631</v>
      </c>
      <c r="N1202" s="28"/>
      <c r="O1202" s="28"/>
      <c r="P1202" s="28"/>
      <c r="Q1202" s="28"/>
      <c r="R1202" s="78"/>
      <c r="S1202" s="28"/>
      <c r="T1202" s="26" t="s">
        <v>3922</v>
      </c>
      <c r="U1202" s="26"/>
    </row>
    <row r="1203" spans="1:21" hidden="1" x14ac:dyDescent="0.25">
      <c r="A1203" s="26"/>
      <c r="B1203" s="26"/>
      <c r="C1203" s="26" t="s">
        <v>3922</v>
      </c>
      <c r="D1203" s="26" t="s">
        <v>1619</v>
      </c>
      <c r="E1203" s="26" t="s">
        <v>2896</v>
      </c>
      <c r="F1203" s="26" t="s">
        <v>3934</v>
      </c>
      <c r="G1203" s="26" t="s">
        <v>2897</v>
      </c>
      <c r="H1203" s="26"/>
      <c r="I1203" s="26"/>
      <c r="J1203" s="26"/>
      <c r="K1203" s="26"/>
      <c r="L1203" s="26"/>
      <c r="M1203" s="26" t="s">
        <v>631</v>
      </c>
      <c r="N1203" s="26"/>
      <c r="O1203" s="26"/>
      <c r="P1203" s="26"/>
      <c r="Q1203" s="26"/>
      <c r="R1203" s="26"/>
      <c r="S1203" s="26"/>
      <c r="T1203" s="26" t="s">
        <v>3922</v>
      </c>
      <c r="U1203" s="26"/>
    </row>
    <row r="1204" spans="1:21" hidden="1" x14ac:dyDescent="0.25">
      <c r="A1204" s="26"/>
      <c r="B1204" s="26"/>
      <c r="C1204" s="26" t="s">
        <v>3922</v>
      </c>
      <c r="D1204" s="26" t="s">
        <v>1619</v>
      </c>
      <c r="E1204" s="26" t="s">
        <v>2912</v>
      </c>
      <c r="F1204" s="26" t="s">
        <v>3934</v>
      </c>
      <c r="G1204" s="26" t="s">
        <v>2913</v>
      </c>
      <c r="H1204" s="26"/>
      <c r="I1204" s="26"/>
      <c r="J1204" s="26"/>
      <c r="K1204" s="26"/>
      <c r="L1204" s="26"/>
      <c r="M1204" s="26" t="s">
        <v>631</v>
      </c>
      <c r="N1204" s="26"/>
      <c r="O1204" s="26"/>
      <c r="P1204" s="26"/>
      <c r="Q1204" s="26"/>
      <c r="R1204" s="26"/>
      <c r="S1204" s="26"/>
      <c r="T1204" s="26" t="s">
        <v>3922</v>
      </c>
      <c r="U1204" s="26"/>
    </row>
    <row r="1205" spans="1:21" hidden="1" x14ac:dyDescent="0.25">
      <c r="A1205" s="26"/>
      <c r="B1205" s="26"/>
      <c r="C1205" s="26" t="s">
        <v>3922</v>
      </c>
      <c r="D1205" s="26" t="s">
        <v>1619</v>
      </c>
      <c r="E1205" s="26" t="s">
        <v>2884</v>
      </c>
      <c r="F1205" s="26" t="s">
        <v>3939</v>
      </c>
      <c r="G1205" s="26" t="s">
        <v>2885</v>
      </c>
      <c r="H1205" s="26"/>
      <c r="I1205" s="26"/>
      <c r="J1205" s="26"/>
      <c r="K1205" s="26"/>
      <c r="L1205" s="26"/>
      <c r="M1205" s="28" t="s">
        <v>631</v>
      </c>
      <c r="N1205" s="28"/>
      <c r="O1205" s="28"/>
      <c r="P1205" s="28"/>
      <c r="Q1205" s="28"/>
      <c r="R1205" s="78"/>
      <c r="S1205" s="28"/>
      <c r="T1205" s="26" t="s">
        <v>3922</v>
      </c>
      <c r="U1205" s="26"/>
    </row>
    <row r="1206" spans="1:21" hidden="1" x14ac:dyDescent="0.25">
      <c r="A1206" s="26"/>
      <c r="B1206" s="26"/>
      <c r="C1206" s="26" t="s">
        <v>3922</v>
      </c>
      <c r="D1206" s="26" t="s">
        <v>1619</v>
      </c>
      <c r="E1206" s="26" t="s">
        <v>2926</v>
      </c>
      <c r="F1206" s="26" t="s">
        <v>3933</v>
      </c>
      <c r="G1206" s="26" t="s">
        <v>2927</v>
      </c>
      <c r="H1206" s="26"/>
      <c r="I1206" s="26"/>
      <c r="J1206" s="26"/>
      <c r="K1206" s="26"/>
      <c r="L1206" s="26"/>
      <c r="M1206" s="26" t="s">
        <v>631</v>
      </c>
      <c r="N1206" s="26"/>
      <c r="O1206" s="26"/>
      <c r="P1206" s="26"/>
      <c r="Q1206" s="26"/>
      <c r="R1206" s="26"/>
      <c r="S1206" s="26"/>
      <c r="T1206" s="26" t="s">
        <v>3922</v>
      </c>
      <c r="U1206" s="26"/>
    </row>
    <row r="1207" spans="1:21" ht="30" hidden="1" x14ac:dyDescent="0.25">
      <c r="A1207" s="26"/>
      <c r="B1207" s="26"/>
      <c r="C1207" s="26" t="s">
        <v>3922</v>
      </c>
      <c r="D1207" s="26" t="s">
        <v>1619</v>
      </c>
      <c r="E1207" s="26" t="s">
        <v>2958</v>
      </c>
      <c r="F1207" s="26" t="s">
        <v>3934</v>
      </c>
      <c r="G1207" s="26" t="s">
        <v>2959</v>
      </c>
      <c r="H1207" s="26"/>
      <c r="I1207" s="26"/>
      <c r="J1207" s="26"/>
      <c r="K1207" s="26"/>
      <c r="L1207" s="26"/>
      <c r="M1207" s="28" t="s">
        <v>631</v>
      </c>
      <c r="N1207" s="28"/>
      <c r="O1207" s="28"/>
      <c r="P1207" s="28"/>
      <c r="Q1207" s="28"/>
      <c r="R1207" s="78"/>
      <c r="S1207" s="28"/>
      <c r="T1207" s="26" t="s">
        <v>3922</v>
      </c>
      <c r="U1207" s="26"/>
    </row>
    <row r="1208" spans="1:21" ht="30" hidden="1" x14ac:dyDescent="0.25">
      <c r="A1208" s="26"/>
      <c r="B1208" s="26"/>
      <c r="C1208" s="26" t="s">
        <v>3922</v>
      </c>
      <c r="D1208" s="26" t="s">
        <v>1619</v>
      </c>
      <c r="E1208" s="26" t="s">
        <v>2882</v>
      </c>
      <c r="F1208" s="26" t="s">
        <v>3939</v>
      </c>
      <c r="G1208" s="26" t="s">
        <v>2883</v>
      </c>
      <c r="H1208" s="26"/>
      <c r="I1208" s="26"/>
      <c r="J1208" s="26"/>
      <c r="K1208" s="26"/>
      <c r="L1208" s="26"/>
      <c r="M1208" s="26" t="s">
        <v>631</v>
      </c>
      <c r="N1208" s="26"/>
      <c r="O1208" s="26"/>
      <c r="P1208" s="26"/>
      <c r="Q1208" s="26"/>
      <c r="R1208" s="26"/>
      <c r="S1208" s="26"/>
      <c r="T1208" s="26" t="s">
        <v>3922</v>
      </c>
      <c r="U1208" s="26"/>
    </row>
    <row r="1209" spans="1:21" hidden="1" x14ac:dyDescent="0.25">
      <c r="A1209" s="26"/>
      <c r="B1209" s="26"/>
      <c r="C1209" s="26" t="s">
        <v>3922</v>
      </c>
      <c r="D1209" s="26" t="s">
        <v>1619</v>
      </c>
      <c r="E1209" s="26" t="s">
        <v>2914</v>
      </c>
      <c r="F1209" s="26" t="s">
        <v>3933</v>
      </c>
      <c r="G1209" s="26" t="s">
        <v>2915</v>
      </c>
      <c r="H1209" s="26"/>
      <c r="I1209" s="26"/>
      <c r="J1209" s="26"/>
      <c r="K1209" s="26"/>
      <c r="L1209" s="26"/>
      <c r="M1209" s="26" t="s">
        <v>631</v>
      </c>
      <c r="N1209" s="26"/>
      <c r="O1209" s="26"/>
      <c r="P1209" s="26"/>
      <c r="Q1209" s="26"/>
      <c r="R1209" s="26"/>
      <c r="S1209" s="26"/>
      <c r="T1209" s="26" t="s">
        <v>3922</v>
      </c>
      <c r="U1209" s="26"/>
    </row>
    <row r="1210" spans="1:21" hidden="1" x14ac:dyDescent="0.25">
      <c r="A1210" s="26"/>
      <c r="B1210" s="26"/>
      <c r="C1210" s="26" t="s">
        <v>3922</v>
      </c>
      <c r="D1210" s="26" t="s">
        <v>1619</v>
      </c>
      <c r="E1210" s="26" t="s">
        <v>2928</v>
      </c>
      <c r="F1210" s="26" t="s">
        <v>3933</v>
      </c>
      <c r="G1210" s="26" t="s">
        <v>2929</v>
      </c>
      <c r="H1210" s="26"/>
      <c r="I1210" s="26"/>
      <c r="J1210" s="26"/>
      <c r="K1210" s="26"/>
      <c r="L1210" s="26"/>
      <c r="M1210" s="28" t="s">
        <v>631</v>
      </c>
      <c r="N1210" s="28"/>
      <c r="O1210" s="28"/>
      <c r="P1210" s="28"/>
      <c r="Q1210" s="28"/>
      <c r="R1210" s="78"/>
      <c r="S1210" s="28"/>
      <c r="T1210" s="26" t="s">
        <v>3922</v>
      </c>
      <c r="U1210" s="26"/>
    </row>
    <row r="1211" spans="1:21" hidden="1" x14ac:dyDescent="0.25">
      <c r="A1211" s="26"/>
      <c r="B1211" s="26"/>
      <c r="C1211" s="26" t="s">
        <v>3922</v>
      </c>
      <c r="D1211" s="26" t="s">
        <v>1619</v>
      </c>
      <c r="E1211" s="26" t="s">
        <v>2890</v>
      </c>
      <c r="F1211" s="26" t="s">
        <v>3939</v>
      </c>
      <c r="G1211" s="26" t="s">
        <v>2891</v>
      </c>
      <c r="H1211" s="26"/>
      <c r="I1211" s="26"/>
      <c r="J1211" s="26"/>
      <c r="K1211" s="26"/>
      <c r="L1211" s="26"/>
      <c r="M1211" s="28" t="s">
        <v>631</v>
      </c>
      <c r="N1211" s="28"/>
      <c r="O1211" s="28"/>
      <c r="P1211" s="28"/>
      <c r="Q1211" s="28"/>
      <c r="R1211" s="78"/>
      <c r="S1211" s="28"/>
      <c r="T1211" s="26" t="s">
        <v>3922</v>
      </c>
      <c r="U1211" s="26"/>
    </row>
    <row r="1212" spans="1:21" hidden="1" x14ac:dyDescent="0.25">
      <c r="A1212" s="26"/>
      <c r="B1212" s="26"/>
      <c r="C1212" s="26" t="s">
        <v>3922</v>
      </c>
      <c r="D1212" s="26" t="s">
        <v>1619</v>
      </c>
      <c r="E1212" s="26" t="s">
        <v>2880</v>
      </c>
      <c r="F1212" s="26" t="s">
        <v>3933</v>
      </c>
      <c r="G1212" s="26" t="s">
        <v>2881</v>
      </c>
      <c r="H1212" s="26"/>
      <c r="I1212" s="26"/>
      <c r="J1212" s="26"/>
      <c r="K1212" s="26"/>
      <c r="L1212" s="26"/>
      <c r="M1212" s="28" t="s">
        <v>631</v>
      </c>
      <c r="N1212" s="28"/>
      <c r="O1212" s="28"/>
      <c r="P1212" s="28"/>
      <c r="Q1212" s="28"/>
      <c r="R1212" s="78"/>
      <c r="S1212" s="28"/>
      <c r="T1212" s="26" t="s">
        <v>3922</v>
      </c>
      <c r="U1212" s="26"/>
    </row>
    <row r="1213" spans="1:21" hidden="1" x14ac:dyDescent="0.25">
      <c r="A1213" s="26"/>
      <c r="B1213" s="26"/>
      <c r="C1213" s="26" t="s">
        <v>3922</v>
      </c>
      <c r="D1213" s="26" t="s">
        <v>1619</v>
      </c>
      <c r="E1213" s="26" t="s">
        <v>2576</v>
      </c>
      <c r="F1213" s="26" t="s">
        <v>3939</v>
      </c>
      <c r="G1213" s="26" t="s">
        <v>2577</v>
      </c>
      <c r="H1213" s="26"/>
      <c r="I1213" s="26"/>
      <c r="J1213" s="26"/>
      <c r="K1213" s="26"/>
      <c r="L1213" s="26"/>
      <c r="M1213" s="28" t="s">
        <v>631</v>
      </c>
      <c r="N1213" s="28"/>
      <c r="O1213" s="28"/>
      <c r="P1213" s="28"/>
      <c r="Q1213" s="28"/>
      <c r="R1213" s="78"/>
      <c r="S1213" s="28"/>
      <c r="T1213" s="26" t="s">
        <v>3922</v>
      </c>
      <c r="U1213" s="26"/>
    </row>
    <row r="1214" spans="1:21" ht="30" hidden="1" x14ac:dyDescent="0.25">
      <c r="A1214" s="26"/>
      <c r="B1214" s="26"/>
      <c r="C1214" s="26" t="s">
        <v>3922</v>
      </c>
      <c r="D1214" s="26" t="s">
        <v>1619</v>
      </c>
      <c r="E1214" s="26" t="s">
        <v>2922</v>
      </c>
      <c r="F1214" s="26" t="s">
        <v>3935</v>
      </c>
      <c r="G1214" s="26" t="s">
        <v>2923</v>
      </c>
      <c r="H1214" s="26"/>
      <c r="I1214" s="26"/>
      <c r="J1214" s="26"/>
      <c r="K1214" s="26"/>
      <c r="L1214" s="26"/>
      <c r="M1214" s="28" t="s">
        <v>631</v>
      </c>
      <c r="N1214" s="28"/>
      <c r="O1214" s="28"/>
      <c r="P1214" s="28"/>
      <c r="Q1214" s="28"/>
      <c r="R1214" s="78"/>
      <c r="S1214" s="28"/>
      <c r="T1214" s="26" t="s">
        <v>3922</v>
      </c>
      <c r="U1214" s="26"/>
    </row>
    <row r="1215" spans="1:21" hidden="1" x14ac:dyDescent="0.25">
      <c r="A1215" s="26"/>
      <c r="B1215" s="26"/>
      <c r="C1215" s="26" t="s">
        <v>3922</v>
      </c>
      <c r="D1215" s="26" t="s">
        <v>1619</v>
      </c>
      <c r="E1215" s="26" t="s">
        <v>2876</v>
      </c>
      <c r="F1215" s="26" t="s">
        <v>3934</v>
      </c>
      <c r="G1215" s="26" t="s">
        <v>2877</v>
      </c>
      <c r="H1215" s="26"/>
      <c r="I1215" s="26"/>
      <c r="J1215" s="26"/>
      <c r="K1215" s="26"/>
      <c r="L1215" s="26"/>
      <c r="M1215" s="28" t="s">
        <v>631</v>
      </c>
      <c r="N1215" s="28"/>
      <c r="O1215" s="28"/>
      <c r="P1215" s="28"/>
      <c r="Q1215" s="28"/>
      <c r="R1215" s="78"/>
      <c r="S1215" s="28"/>
      <c r="T1215" s="26" t="s">
        <v>3922</v>
      </c>
      <c r="U1215" s="26"/>
    </row>
    <row r="1216" spans="1:21" ht="30" hidden="1" x14ac:dyDescent="0.25">
      <c r="A1216" s="26"/>
      <c r="B1216" s="26"/>
      <c r="C1216" s="26" t="s">
        <v>3922</v>
      </c>
      <c r="D1216" s="26" t="s">
        <v>1619</v>
      </c>
      <c r="E1216" s="26" t="s">
        <v>2870</v>
      </c>
      <c r="F1216" s="26" t="s">
        <v>3933</v>
      </c>
      <c r="G1216" s="26" t="s">
        <v>2871</v>
      </c>
      <c r="H1216" s="26"/>
      <c r="I1216" s="26"/>
      <c r="J1216" s="26"/>
      <c r="K1216" s="26"/>
      <c r="L1216" s="26"/>
      <c r="M1216" s="28" t="s">
        <v>631</v>
      </c>
      <c r="N1216" s="28"/>
      <c r="O1216" s="28"/>
      <c r="P1216" s="28"/>
      <c r="Q1216" s="28"/>
      <c r="R1216" s="78"/>
      <c r="S1216" s="28"/>
      <c r="T1216" s="26" t="s">
        <v>3922</v>
      </c>
      <c r="U1216" s="26"/>
    </row>
    <row r="1217" spans="1:21" hidden="1" x14ac:dyDescent="0.25">
      <c r="A1217" s="26"/>
      <c r="B1217" s="26"/>
      <c r="C1217" s="26" t="s">
        <v>3922</v>
      </c>
      <c r="D1217" s="26" t="s">
        <v>1619</v>
      </c>
      <c r="E1217" s="26" t="s">
        <v>2578</v>
      </c>
      <c r="F1217" s="26" t="s">
        <v>3934</v>
      </c>
      <c r="G1217" s="26" t="s">
        <v>2579</v>
      </c>
      <c r="H1217" s="26"/>
      <c r="I1217" s="26"/>
      <c r="J1217" s="26"/>
      <c r="K1217" s="26"/>
      <c r="L1217" s="26"/>
      <c r="M1217" s="26" t="s">
        <v>631</v>
      </c>
      <c r="N1217" s="26"/>
      <c r="O1217" s="26"/>
      <c r="P1217" s="26"/>
      <c r="Q1217" s="26"/>
      <c r="R1217" s="78"/>
      <c r="S1217" s="26"/>
      <c r="T1217" s="26" t="s">
        <v>3922</v>
      </c>
      <c r="U1217" s="26"/>
    </row>
    <row r="1218" spans="1:21" hidden="1" x14ac:dyDescent="0.25">
      <c r="A1218" s="26"/>
      <c r="B1218" s="26"/>
      <c r="C1218" s="26" t="s">
        <v>3922</v>
      </c>
      <c r="D1218" s="26" t="s">
        <v>1619</v>
      </c>
      <c r="E1218" s="26" t="s">
        <v>2582</v>
      </c>
      <c r="F1218" s="26" t="s">
        <v>3934</v>
      </c>
      <c r="G1218" s="26" t="s">
        <v>2583</v>
      </c>
      <c r="H1218" s="26"/>
      <c r="I1218" s="26"/>
      <c r="J1218" s="26"/>
      <c r="K1218" s="26"/>
      <c r="L1218" s="26"/>
      <c r="M1218" s="28" t="s">
        <v>631</v>
      </c>
      <c r="N1218" s="28"/>
      <c r="O1218" s="28"/>
      <c r="P1218" s="28"/>
      <c r="Q1218" s="28"/>
      <c r="R1218" s="78"/>
      <c r="S1218" s="28"/>
      <c r="T1218" s="26" t="s">
        <v>3922</v>
      </c>
      <c r="U1218" s="26"/>
    </row>
    <row r="1219" spans="1:21" ht="30" hidden="1" x14ac:dyDescent="0.25">
      <c r="A1219" s="26"/>
      <c r="B1219" s="26"/>
      <c r="C1219" s="26" t="s">
        <v>3922</v>
      </c>
      <c r="D1219" s="26" t="s">
        <v>1619</v>
      </c>
      <c r="E1219" s="26" t="s">
        <v>2874</v>
      </c>
      <c r="F1219" s="26" t="s">
        <v>3934</v>
      </c>
      <c r="G1219" s="26" t="s">
        <v>2875</v>
      </c>
      <c r="H1219" s="26"/>
      <c r="I1219" s="26"/>
      <c r="J1219" s="26"/>
      <c r="K1219" s="26"/>
      <c r="L1219" s="26"/>
      <c r="M1219" s="28" t="s">
        <v>631</v>
      </c>
      <c r="N1219" s="28"/>
      <c r="O1219" s="28"/>
      <c r="P1219" s="28"/>
      <c r="Q1219" s="28"/>
      <c r="R1219" s="78"/>
      <c r="S1219" s="28"/>
      <c r="T1219" s="26" t="s">
        <v>3922</v>
      </c>
      <c r="U1219" s="26"/>
    </row>
    <row r="1220" spans="1:21" hidden="1" x14ac:dyDescent="0.25">
      <c r="A1220" s="26"/>
      <c r="B1220" s="26"/>
      <c r="C1220" s="26" t="s">
        <v>3922</v>
      </c>
      <c r="D1220" s="26" t="s">
        <v>1619</v>
      </c>
      <c r="E1220" s="26" t="s">
        <v>2580</v>
      </c>
      <c r="F1220" s="26" t="s">
        <v>3941</v>
      </c>
      <c r="G1220" s="26" t="s">
        <v>2581</v>
      </c>
      <c r="H1220" s="26"/>
      <c r="I1220" s="26"/>
      <c r="J1220" s="26"/>
      <c r="K1220" s="26"/>
      <c r="L1220" s="26"/>
      <c r="M1220" s="28" t="s">
        <v>631</v>
      </c>
      <c r="N1220" s="28"/>
      <c r="O1220" s="28"/>
      <c r="P1220" s="28"/>
      <c r="Q1220" s="28"/>
      <c r="R1220" s="78"/>
      <c r="S1220" s="28"/>
      <c r="T1220" s="26" t="s">
        <v>3922</v>
      </c>
      <c r="U1220" s="26"/>
    </row>
    <row r="1221" spans="1:21" hidden="1" x14ac:dyDescent="0.25">
      <c r="A1221" s="26"/>
      <c r="B1221" s="26"/>
      <c r="C1221" s="26" t="s">
        <v>3922</v>
      </c>
      <c r="D1221" s="26" t="s">
        <v>1619</v>
      </c>
      <c r="E1221" s="26" t="s">
        <v>2584</v>
      </c>
      <c r="F1221" s="26" t="s">
        <v>1672</v>
      </c>
      <c r="G1221" s="26" t="s">
        <v>2585</v>
      </c>
      <c r="H1221" s="26"/>
      <c r="I1221" s="26"/>
      <c r="J1221" s="26"/>
      <c r="K1221" s="26"/>
      <c r="L1221" s="26"/>
      <c r="M1221" s="28" t="s">
        <v>631</v>
      </c>
      <c r="N1221" s="28"/>
      <c r="O1221" s="28"/>
      <c r="P1221" s="28"/>
      <c r="Q1221" s="28"/>
      <c r="R1221" s="78"/>
      <c r="S1221" s="28"/>
      <c r="T1221" s="26" t="s">
        <v>3922</v>
      </c>
      <c r="U1221" s="26"/>
    </row>
    <row r="1222" spans="1:21" hidden="1" x14ac:dyDescent="0.25">
      <c r="A1222" s="26"/>
      <c r="B1222" s="26"/>
      <c r="C1222" s="26" t="s">
        <v>3922</v>
      </c>
      <c r="D1222" s="26" t="s">
        <v>1619</v>
      </c>
      <c r="E1222" s="26" t="s">
        <v>2588</v>
      </c>
      <c r="F1222" s="26" t="s">
        <v>1672</v>
      </c>
      <c r="G1222" s="26" t="s">
        <v>2589</v>
      </c>
      <c r="H1222" s="26"/>
      <c r="I1222" s="26"/>
      <c r="J1222" s="26"/>
      <c r="K1222" s="26"/>
      <c r="L1222" s="26"/>
      <c r="M1222" s="28" t="s">
        <v>631</v>
      </c>
      <c r="N1222" s="28"/>
      <c r="O1222" s="28"/>
      <c r="P1222" s="28"/>
      <c r="Q1222" s="28"/>
      <c r="R1222" s="78"/>
      <c r="S1222" s="28"/>
      <c r="T1222" s="26" t="s">
        <v>3922</v>
      </c>
      <c r="U1222" s="26"/>
    </row>
    <row r="1223" spans="1:21" hidden="1" x14ac:dyDescent="0.25">
      <c r="A1223" s="26"/>
      <c r="B1223" s="26"/>
      <c r="C1223" s="26" t="s">
        <v>3922</v>
      </c>
      <c r="D1223" s="26" t="s">
        <v>1619</v>
      </c>
      <c r="E1223" s="26" t="s">
        <v>2586</v>
      </c>
      <c r="F1223" s="26" t="s">
        <v>1648</v>
      </c>
      <c r="G1223" s="26" t="s">
        <v>2587</v>
      </c>
      <c r="H1223" s="26"/>
      <c r="I1223" s="26"/>
      <c r="J1223" s="26"/>
      <c r="K1223" s="26"/>
      <c r="L1223" s="26"/>
      <c r="M1223" s="28" t="s">
        <v>631</v>
      </c>
      <c r="N1223" s="28"/>
      <c r="O1223" s="28"/>
      <c r="P1223" s="28"/>
      <c r="Q1223" s="28"/>
      <c r="R1223" s="78"/>
      <c r="S1223" s="28"/>
      <c r="T1223" s="26" t="s">
        <v>3922</v>
      </c>
      <c r="U1223" s="26"/>
    </row>
    <row r="1224" spans="1:21" ht="30" hidden="1" x14ac:dyDescent="0.25">
      <c r="A1224" s="26"/>
      <c r="B1224" s="26"/>
      <c r="C1224" s="26" t="s">
        <v>3922</v>
      </c>
      <c r="D1224" s="26" t="s">
        <v>1619</v>
      </c>
      <c r="E1224" s="26" t="s">
        <v>2590</v>
      </c>
      <c r="F1224" s="26" t="s">
        <v>3939</v>
      </c>
      <c r="G1224" s="26" t="s">
        <v>2591</v>
      </c>
      <c r="H1224" s="26"/>
      <c r="I1224" s="26"/>
      <c r="J1224" s="26"/>
      <c r="K1224" s="26"/>
      <c r="L1224" s="26"/>
      <c r="M1224" s="28" t="s">
        <v>631</v>
      </c>
      <c r="N1224" s="28"/>
      <c r="O1224" s="28"/>
      <c r="P1224" s="28"/>
      <c r="Q1224" s="28"/>
      <c r="R1224" s="78"/>
      <c r="S1224" s="28"/>
      <c r="T1224" s="26" t="s">
        <v>3922</v>
      </c>
      <c r="U1224" s="26"/>
    </row>
    <row r="1225" spans="1:21" hidden="1" x14ac:dyDescent="0.25">
      <c r="A1225" s="26"/>
      <c r="B1225" s="26"/>
      <c r="C1225" s="26" t="s">
        <v>3922</v>
      </c>
      <c r="D1225" s="26" t="s">
        <v>1619</v>
      </c>
      <c r="E1225" s="26" t="s">
        <v>2844</v>
      </c>
      <c r="F1225" s="26" t="s">
        <v>3933</v>
      </c>
      <c r="G1225" s="26" t="s">
        <v>2845</v>
      </c>
      <c r="H1225" s="26"/>
      <c r="I1225" s="26"/>
      <c r="J1225" s="26"/>
      <c r="K1225" s="26"/>
      <c r="L1225" s="26"/>
      <c r="M1225" s="28" t="s">
        <v>631</v>
      </c>
      <c r="N1225" s="28"/>
      <c r="O1225" s="28"/>
      <c r="P1225" s="28"/>
      <c r="Q1225" s="28"/>
      <c r="R1225" s="78"/>
      <c r="S1225" s="28"/>
      <c r="T1225" s="26" t="s">
        <v>3922</v>
      </c>
      <c r="U1225" s="26"/>
    </row>
    <row r="1226" spans="1:21" ht="30" hidden="1" x14ac:dyDescent="0.25">
      <c r="A1226" s="26"/>
      <c r="B1226" s="26"/>
      <c r="C1226" s="26" t="s">
        <v>3922</v>
      </c>
      <c r="D1226" s="26" t="s">
        <v>1619</v>
      </c>
      <c r="E1226" s="26" t="s">
        <v>2592</v>
      </c>
      <c r="F1226" s="26" t="s">
        <v>1648</v>
      </c>
      <c r="G1226" s="26" t="s">
        <v>2593</v>
      </c>
      <c r="H1226" s="26"/>
      <c r="I1226" s="26"/>
      <c r="J1226" s="26"/>
      <c r="K1226" s="26"/>
      <c r="L1226" s="26"/>
      <c r="M1226" s="28" t="s">
        <v>631</v>
      </c>
      <c r="N1226" s="28"/>
      <c r="O1226" s="28"/>
      <c r="P1226" s="28"/>
      <c r="Q1226" s="28"/>
      <c r="R1226" s="78"/>
      <c r="S1226" s="28"/>
      <c r="T1226" s="26" t="s">
        <v>3922</v>
      </c>
      <c r="U1226" s="26"/>
    </row>
    <row r="1227" spans="1:21" hidden="1" x14ac:dyDescent="0.25">
      <c r="A1227" s="26"/>
      <c r="B1227" s="26"/>
      <c r="C1227" s="26" t="s">
        <v>3922</v>
      </c>
      <c r="D1227" s="26" t="s">
        <v>1619</v>
      </c>
      <c r="E1227" s="26" t="s">
        <v>2860</v>
      </c>
      <c r="F1227" s="26" t="s">
        <v>3939</v>
      </c>
      <c r="G1227" s="26" t="s">
        <v>2861</v>
      </c>
      <c r="H1227" s="26"/>
      <c r="I1227" s="26"/>
      <c r="J1227" s="26"/>
      <c r="K1227" s="26"/>
      <c r="L1227" s="26"/>
      <c r="M1227" s="28" t="s">
        <v>631</v>
      </c>
      <c r="N1227" s="28"/>
      <c r="O1227" s="28"/>
      <c r="P1227" s="28"/>
      <c r="Q1227" s="28"/>
      <c r="R1227" s="78"/>
      <c r="S1227" s="28"/>
      <c r="T1227" s="26" t="s">
        <v>3922</v>
      </c>
      <c r="U1227" s="26"/>
    </row>
    <row r="1228" spans="1:21" hidden="1" x14ac:dyDescent="0.25">
      <c r="A1228" s="26"/>
      <c r="B1228" s="26"/>
      <c r="C1228" s="26" t="s">
        <v>3922</v>
      </c>
      <c r="D1228" s="26" t="s">
        <v>1619</v>
      </c>
      <c r="E1228" s="26" t="s">
        <v>2840</v>
      </c>
      <c r="F1228" s="26" t="s">
        <v>3933</v>
      </c>
      <c r="G1228" s="26" t="s">
        <v>2841</v>
      </c>
      <c r="H1228" s="26"/>
      <c r="I1228" s="26"/>
      <c r="J1228" s="26"/>
      <c r="K1228" s="26"/>
      <c r="L1228" s="26"/>
      <c r="M1228" s="28" t="s">
        <v>631</v>
      </c>
      <c r="N1228" s="28"/>
      <c r="O1228" s="28"/>
      <c r="P1228" s="28"/>
      <c r="Q1228" s="28"/>
      <c r="R1228" s="78"/>
      <c r="S1228" s="28"/>
      <c r="T1228" s="26" t="s">
        <v>3922</v>
      </c>
      <c r="U1228" s="26"/>
    </row>
    <row r="1229" spans="1:21" hidden="1" x14ac:dyDescent="0.25">
      <c r="A1229" s="26"/>
      <c r="B1229" s="26"/>
      <c r="C1229" s="26" t="s">
        <v>3922</v>
      </c>
      <c r="D1229" s="26" t="s">
        <v>1619</v>
      </c>
      <c r="E1229" s="26" t="s">
        <v>3241</v>
      </c>
      <c r="F1229" s="26" t="s">
        <v>3934</v>
      </c>
      <c r="G1229" s="26" t="s">
        <v>3242</v>
      </c>
      <c r="H1229" s="26"/>
      <c r="I1229" s="26"/>
      <c r="J1229" s="26"/>
      <c r="K1229" s="26"/>
      <c r="L1229" s="26"/>
      <c r="M1229" s="28" t="s">
        <v>631</v>
      </c>
      <c r="N1229" s="28"/>
      <c r="O1229" s="28"/>
      <c r="P1229" s="28"/>
      <c r="Q1229" s="28"/>
      <c r="R1229" s="78"/>
      <c r="S1229" s="28"/>
      <c r="T1229" s="26" t="s">
        <v>3922</v>
      </c>
      <c r="U1229" s="26"/>
    </row>
    <row r="1230" spans="1:21" hidden="1" x14ac:dyDescent="0.25">
      <c r="A1230" s="26"/>
      <c r="B1230" s="26"/>
      <c r="C1230" s="26" t="s">
        <v>3922</v>
      </c>
      <c r="D1230" s="26" t="s">
        <v>1619</v>
      </c>
      <c r="E1230" s="26" t="s">
        <v>2919</v>
      </c>
      <c r="F1230" s="26" t="s">
        <v>3935</v>
      </c>
      <c r="G1230" s="26" t="s">
        <v>2920</v>
      </c>
      <c r="H1230" s="26"/>
      <c r="I1230" s="26"/>
      <c r="J1230" s="26"/>
      <c r="K1230" s="26"/>
      <c r="L1230" s="26"/>
      <c r="M1230" s="28" t="s">
        <v>631</v>
      </c>
      <c r="N1230" s="28"/>
      <c r="O1230" s="28"/>
      <c r="P1230" s="28"/>
      <c r="Q1230" s="28"/>
      <c r="R1230" s="78"/>
      <c r="S1230" s="28"/>
      <c r="T1230" s="26" t="s">
        <v>3922</v>
      </c>
      <c r="U1230" s="26"/>
    </row>
    <row r="1231" spans="1:21" hidden="1" x14ac:dyDescent="0.25">
      <c r="A1231" s="26"/>
      <c r="B1231" s="26"/>
      <c r="C1231" s="26" t="s">
        <v>3922</v>
      </c>
      <c r="D1231" s="26" t="s">
        <v>1619</v>
      </c>
      <c r="E1231" s="26" t="s">
        <v>2826</v>
      </c>
      <c r="F1231" s="26" t="s">
        <v>3934</v>
      </c>
      <c r="G1231" s="26" t="s">
        <v>2827</v>
      </c>
      <c r="H1231" s="26"/>
      <c r="I1231" s="26"/>
      <c r="J1231" s="26"/>
      <c r="K1231" s="26"/>
      <c r="L1231" s="26"/>
      <c r="M1231" s="28" t="s">
        <v>631</v>
      </c>
      <c r="N1231" s="28"/>
      <c r="O1231" s="28"/>
      <c r="P1231" s="28"/>
      <c r="Q1231" s="28"/>
      <c r="R1231" s="78"/>
      <c r="S1231" s="28"/>
      <c r="T1231" s="26" t="s">
        <v>3922</v>
      </c>
      <c r="U1231" s="26"/>
    </row>
    <row r="1232" spans="1:21" hidden="1" x14ac:dyDescent="0.25">
      <c r="A1232" s="26"/>
      <c r="B1232" s="26"/>
      <c r="C1232" s="26" t="s">
        <v>3922</v>
      </c>
      <c r="D1232" s="26" t="s">
        <v>1619</v>
      </c>
      <c r="E1232" s="26" t="s">
        <v>2838</v>
      </c>
      <c r="F1232" s="26" t="s">
        <v>3934</v>
      </c>
      <c r="G1232" s="26" t="s">
        <v>2839</v>
      </c>
      <c r="H1232" s="26"/>
      <c r="I1232" s="26"/>
      <c r="J1232" s="26"/>
      <c r="K1232" s="26"/>
      <c r="L1232" s="26"/>
      <c r="M1232" s="28" t="s">
        <v>631</v>
      </c>
      <c r="N1232" s="28"/>
      <c r="O1232" s="28"/>
      <c r="P1232" s="28"/>
      <c r="Q1232" s="28"/>
      <c r="R1232" s="78"/>
      <c r="S1232" s="28"/>
      <c r="T1232" s="26" t="s">
        <v>3922</v>
      </c>
      <c r="U1232" s="26"/>
    </row>
    <row r="1233" spans="1:21" hidden="1" x14ac:dyDescent="0.25">
      <c r="A1233" s="26"/>
      <c r="B1233" s="26"/>
      <c r="C1233" s="26" t="s">
        <v>3922</v>
      </c>
      <c r="D1233" s="26" t="s">
        <v>1619</v>
      </c>
      <c r="E1233" s="26" t="s">
        <v>2834</v>
      </c>
      <c r="F1233" s="26" t="s">
        <v>3949</v>
      </c>
      <c r="G1233" s="26" t="s">
        <v>2835</v>
      </c>
      <c r="H1233" s="26"/>
      <c r="I1233" s="26"/>
      <c r="J1233" s="26"/>
      <c r="K1233" s="26"/>
      <c r="L1233" s="26"/>
      <c r="M1233" s="26" t="s">
        <v>631</v>
      </c>
      <c r="N1233" s="26"/>
      <c r="O1233" s="26"/>
      <c r="P1233" s="26"/>
      <c r="Q1233" s="26"/>
      <c r="R1233" s="26"/>
      <c r="S1233" s="26"/>
      <c r="T1233" s="26" t="s">
        <v>3922</v>
      </c>
      <c r="U1233" s="26"/>
    </row>
    <row r="1234" spans="1:21" hidden="1" x14ac:dyDescent="0.25">
      <c r="A1234" s="26"/>
      <c r="B1234" s="26"/>
      <c r="C1234" s="26" t="s">
        <v>3922</v>
      </c>
      <c r="D1234" s="26" t="s">
        <v>1619</v>
      </c>
      <c r="E1234" s="26" t="s">
        <v>2830</v>
      </c>
      <c r="F1234" s="26" t="s">
        <v>3949</v>
      </c>
      <c r="G1234" s="26" t="s">
        <v>2831</v>
      </c>
      <c r="H1234" s="26"/>
      <c r="I1234" s="26"/>
      <c r="J1234" s="26"/>
      <c r="K1234" s="26"/>
      <c r="L1234" s="26"/>
      <c r="M1234" s="26" t="s">
        <v>631</v>
      </c>
      <c r="N1234" s="26"/>
      <c r="O1234" s="26"/>
      <c r="P1234" s="26"/>
      <c r="Q1234" s="26"/>
      <c r="R1234" s="26"/>
      <c r="S1234" s="26"/>
      <c r="T1234" s="26" t="s">
        <v>3922</v>
      </c>
      <c r="U1234" s="26"/>
    </row>
    <row r="1235" spans="1:21" ht="30" hidden="1" x14ac:dyDescent="0.25">
      <c r="A1235" s="26"/>
      <c r="B1235" s="26"/>
      <c r="C1235" s="26" t="s">
        <v>3922</v>
      </c>
      <c r="D1235" s="26" t="s">
        <v>1619</v>
      </c>
      <c r="E1235" s="26" t="s">
        <v>2832</v>
      </c>
      <c r="F1235" s="26" t="s">
        <v>3941</v>
      </c>
      <c r="G1235" s="26" t="s">
        <v>2833</v>
      </c>
      <c r="H1235" s="26"/>
      <c r="I1235" s="26"/>
      <c r="J1235" s="26"/>
      <c r="K1235" s="26"/>
      <c r="L1235" s="26"/>
      <c r="M1235" s="28" t="s">
        <v>631</v>
      </c>
      <c r="N1235" s="28"/>
      <c r="O1235" s="28"/>
      <c r="P1235" s="28"/>
      <c r="Q1235" s="28"/>
      <c r="R1235" s="78"/>
      <c r="S1235" s="28"/>
      <c r="T1235" s="26" t="s">
        <v>3922</v>
      </c>
      <c r="U1235" s="26"/>
    </row>
    <row r="1236" spans="1:21" hidden="1" x14ac:dyDescent="0.25">
      <c r="A1236" s="26"/>
      <c r="B1236" s="26"/>
      <c r="C1236" s="26" t="s">
        <v>3922</v>
      </c>
      <c r="D1236" s="26" t="s">
        <v>1619</v>
      </c>
      <c r="E1236" s="26" t="s">
        <v>2836</v>
      </c>
      <c r="F1236" s="26" t="s">
        <v>3933</v>
      </c>
      <c r="G1236" s="26" t="s">
        <v>2837</v>
      </c>
      <c r="H1236" s="26"/>
      <c r="I1236" s="26"/>
      <c r="J1236" s="26"/>
      <c r="K1236" s="26"/>
      <c r="L1236" s="26"/>
      <c r="M1236" s="28" t="s">
        <v>631</v>
      </c>
      <c r="N1236" s="28"/>
      <c r="O1236" s="28"/>
      <c r="P1236" s="28"/>
      <c r="Q1236" s="28"/>
      <c r="R1236" s="78"/>
      <c r="S1236" s="28"/>
      <c r="T1236" s="26" t="s">
        <v>3922</v>
      </c>
      <c r="U1236" s="26"/>
    </row>
    <row r="1237" spans="1:21" hidden="1" x14ac:dyDescent="0.25">
      <c r="A1237" s="26"/>
      <c r="B1237" s="26"/>
      <c r="C1237" s="26" t="s">
        <v>3922</v>
      </c>
      <c r="D1237" s="26" t="s">
        <v>1619</v>
      </c>
      <c r="E1237" s="26" t="s">
        <v>2594</v>
      </c>
      <c r="F1237" s="26" t="s">
        <v>3933</v>
      </c>
      <c r="G1237" s="26" t="s">
        <v>2595</v>
      </c>
      <c r="H1237" s="26"/>
      <c r="I1237" s="26"/>
      <c r="J1237" s="26"/>
      <c r="K1237" s="26"/>
      <c r="L1237" s="26"/>
      <c r="M1237" s="28" t="s">
        <v>631</v>
      </c>
      <c r="N1237" s="28"/>
      <c r="O1237" s="28"/>
      <c r="P1237" s="28"/>
      <c r="Q1237" s="28"/>
      <c r="R1237" s="78"/>
      <c r="S1237" s="28"/>
      <c r="T1237" s="26" t="s">
        <v>3922</v>
      </c>
      <c r="U1237" s="26"/>
    </row>
    <row r="1238" spans="1:21" hidden="1" x14ac:dyDescent="0.25">
      <c r="A1238" s="26"/>
      <c r="B1238" s="26"/>
      <c r="C1238" s="26" t="s">
        <v>3922</v>
      </c>
      <c r="D1238" s="26" t="s">
        <v>1619</v>
      </c>
      <c r="E1238" s="26" t="s">
        <v>2813</v>
      </c>
      <c r="F1238" s="26" t="s">
        <v>3933</v>
      </c>
      <c r="G1238" s="26" t="s">
        <v>2814</v>
      </c>
      <c r="H1238" s="26"/>
      <c r="I1238" s="26"/>
      <c r="J1238" s="26"/>
      <c r="K1238" s="26"/>
      <c r="L1238" s="26"/>
      <c r="M1238" s="28" t="s">
        <v>631</v>
      </c>
      <c r="N1238" s="28"/>
      <c r="O1238" s="28"/>
      <c r="P1238" s="28"/>
      <c r="Q1238" s="28"/>
      <c r="R1238" s="78"/>
      <c r="S1238" s="28"/>
      <c r="T1238" s="26" t="s">
        <v>3922</v>
      </c>
      <c r="U1238" s="26"/>
    </row>
    <row r="1239" spans="1:21" hidden="1" x14ac:dyDescent="0.25">
      <c r="A1239" s="26"/>
      <c r="B1239" s="26"/>
      <c r="C1239" s="26" t="s">
        <v>3922</v>
      </c>
      <c r="D1239" s="26" t="s">
        <v>1619</v>
      </c>
      <c r="E1239" s="26" t="s">
        <v>2828</v>
      </c>
      <c r="F1239" s="26" t="s">
        <v>3935</v>
      </c>
      <c r="G1239" s="26" t="s">
        <v>2829</v>
      </c>
      <c r="H1239" s="26"/>
      <c r="I1239" s="26"/>
      <c r="J1239" s="26"/>
      <c r="K1239" s="26"/>
      <c r="L1239" s="26"/>
      <c r="M1239" s="28" t="s">
        <v>631</v>
      </c>
      <c r="N1239" s="28"/>
      <c r="O1239" s="28"/>
      <c r="P1239" s="28"/>
      <c r="Q1239" s="28"/>
      <c r="R1239" s="78"/>
      <c r="S1239" s="28"/>
      <c r="T1239" s="26" t="s">
        <v>3922</v>
      </c>
      <c r="U1239" s="26"/>
    </row>
    <row r="1240" spans="1:21" hidden="1" x14ac:dyDescent="0.25">
      <c r="A1240" s="26"/>
      <c r="B1240" s="26"/>
      <c r="C1240" s="26" t="s">
        <v>3922</v>
      </c>
      <c r="D1240" s="26" t="s">
        <v>1619</v>
      </c>
      <c r="E1240" s="26" t="s">
        <v>2596</v>
      </c>
      <c r="F1240" s="26" t="s">
        <v>3935</v>
      </c>
      <c r="G1240" s="26" t="s">
        <v>2597</v>
      </c>
      <c r="H1240" s="26"/>
      <c r="I1240" s="26"/>
      <c r="J1240" s="26"/>
      <c r="K1240" s="26"/>
      <c r="L1240" s="26"/>
      <c r="M1240" s="28" t="s">
        <v>631</v>
      </c>
      <c r="N1240" s="28"/>
      <c r="O1240" s="28"/>
      <c r="P1240" s="28"/>
      <c r="Q1240" s="28"/>
      <c r="R1240" s="78"/>
      <c r="S1240" s="28"/>
      <c r="T1240" s="26" t="s">
        <v>3922</v>
      </c>
      <c r="U1240" s="26"/>
    </row>
    <row r="1241" spans="1:21" hidden="1" x14ac:dyDescent="0.25">
      <c r="A1241" s="26"/>
      <c r="B1241" s="26"/>
      <c r="C1241" s="26" t="s">
        <v>3922</v>
      </c>
      <c r="D1241" s="26" t="s">
        <v>1619</v>
      </c>
      <c r="E1241" s="26" t="s">
        <v>2872</v>
      </c>
      <c r="F1241" s="26" t="s">
        <v>3934</v>
      </c>
      <c r="G1241" s="26" t="s">
        <v>2873</v>
      </c>
      <c r="H1241" s="26"/>
      <c r="I1241" s="26"/>
      <c r="J1241" s="26"/>
      <c r="K1241" s="26"/>
      <c r="L1241" s="26"/>
      <c r="M1241" s="28" t="s">
        <v>631</v>
      </c>
      <c r="N1241" s="28"/>
      <c r="O1241" s="28"/>
      <c r="P1241" s="28"/>
      <c r="Q1241" s="28"/>
      <c r="R1241" s="78"/>
      <c r="S1241" s="28"/>
      <c r="T1241" s="26" t="s">
        <v>3922</v>
      </c>
      <c r="U1241" s="26"/>
    </row>
    <row r="1242" spans="1:21" hidden="1" x14ac:dyDescent="0.25">
      <c r="A1242" s="26"/>
      <c r="B1242" s="26"/>
      <c r="C1242" s="26" t="s">
        <v>3922</v>
      </c>
      <c r="D1242" s="26" t="s">
        <v>1619</v>
      </c>
      <c r="E1242" s="26" t="s">
        <v>2862</v>
      </c>
      <c r="F1242" s="26" t="s">
        <v>3949</v>
      </c>
      <c r="G1242" s="26" t="s">
        <v>2863</v>
      </c>
      <c r="H1242" s="26"/>
      <c r="I1242" s="26"/>
      <c r="J1242" s="26"/>
      <c r="K1242" s="26"/>
      <c r="L1242" s="26"/>
      <c r="M1242" s="28" t="s">
        <v>631</v>
      </c>
      <c r="N1242" s="28"/>
      <c r="O1242" s="28"/>
      <c r="P1242" s="28"/>
      <c r="Q1242" s="28"/>
      <c r="R1242" s="78"/>
      <c r="S1242" s="28"/>
      <c r="T1242" s="26" t="s">
        <v>3922</v>
      </c>
      <c r="U1242" s="26"/>
    </row>
    <row r="1243" spans="1:21" hidden="1" x14ac:dyDescent="0.25">
      <c r="A1243" s="26"/>
      <c r="B1243" s="26"/>
      <c r="C1243" s="26" t="s">
        <v>3922</v>
      </c>
      <c r="D1243" s="26" t="s">
        <v>1619</v>
      </c>
      <c r="E1243" s="26" t="s">
        <v>2816</v>
      </c>
      <c r="F1243" s="26" t="s">
        <v>3933</v>
      </c>
      <c r="G1243" s="26" t="s">
        <v>2817</v>
      </c>
      <c r="H1243" s="26"/>
      <c r="I1243" s="26"/>
      <c r="J1243" s="26"/>
      <c r="K1243" s="26"/>
      <c r="L1243" s="26"/>
      <c r="M1243" s="28" t="s">
        <v>631</v>
      </c>
      <c r="N1243" s="28"/>
      <c r="O1243" s="28"/>
      <c r="P1243" s="28"/>
      <c r="Q1243" s="28"/>
      <c r="R1243" s="78"/>
      <c r="S1243" s="28"/>
      <c r="T1243" s="26" t="s">
        <v>3922</v>
      </c>
      <c r="U1243" s="26"/>
    </row>
    <row r="1244" spans="1:21" hidden="1" x14ac:dyDescent="0.25">
      <c r="A1244" s="26"/>
      <c r="B1244" s="26"/>
      <c r="C1244" s="26" t="s">
        <v>3922</v>
      </c>
      <c r="D1244" s="26" t="s">
        <v>1619</v>
      </c>
      <c r="E1244" s="26" t="s">
        <v>2820</v>
      </c>
      <c r="F1244" s="26" t="s">
        <v>1672</v>
      </c>
      <c r="G1244" s="26" t="s">
        <v>2821</v>
      </c>
      <c r="H1244" s="26"/>
      <c r="I1244" s="26"/>
      <c r="J1244" s="26"/>
      <c r="K1244" s="26"/>
      <c r="L1244" s="26"/>
      <c r="M1244" s="28" t="s">
        <v>631</v>
      </c>
      <c r="N1244" s="28"/>
      <c r="O1244" s="28"/>
      <c r="P1244" s="28"/>
      <c r="Q1244" s="28"/>
      <c r="R1244" s="78"/>
      <c r="S1244" s="28"/>
      <c r="T1244" s="26" t="s">
        <v>3922</v>
      </c>
      <c r="U1244" s="26"/>
    </row>
    <row r="1245" spans="1:21" hidden="1" x14ac:dyDescent="0.25">
      <c r="A1245" s="26"/>
      <c r="B1245" s="26"/>
      <c r="C1245" s="26" t="s">
        <v>3922</v>
      </c>
      <c r="D1245" s="26" t="s">
        <v>1619</v>
      </c>
      <c r="E1245" s="26" t="s">
        <v>2916</v>
      </c>
      <c r="F1245" s="26" t="s">
        <v>3939</v>
      </c>
      <c r="G1245" s="26" t="s">
        <v>2917</v>
      </c>
      <c r="H1245" s="26"/>
      <c r="I1245" s="26"/>
      <c r="J1245" s="26"/>
      <c r="K1245" s="26"/>
      <c r="L1245" s="26"/>
      <c r="M1245" s="28" t="s">
        <v>631</v>
      </c>
      <c r="N1245" s="28"/>
      <c r="O1245" s="28"/>
      <c r="P1245" s="28"/>
      <c r="Q1245" s="28" t="s">
        <v>2918</v>
      </c>
      <c r="R1245" s="78">
        <v>45985</v>
      </c>
      <c r="S1245" s="28" t="s">
        <v>68</v>
      </c>
      <c r="T1245" s="26" t="s">
        <v>3922</v>
      </c>
      <c r="U1245" s="26"/>
    </row>
    <row r="1246" spans="1:21" hidden="1" x14ac:dyDescent="0.25">
      <c r="A1246" s="26"/>
      <c r="B1246" s="26"/>
      <c r="C1246" s="26" t="s">
        <v>3922</v>
      </c>
      <c r="D1246" s="26" t="s">
        <v>1619</v>
      </c>
      <c r="E1246" s="26" t="s">
        <v>2818</v>
      </c>
      <c r="F1246" s="26" t="s">
        <v>3933</v>
      </c>
      <c r="G1246" s="26" t="s">
        <v>2819</v>
      </c>
      <c r="H1246" s="26"/>
      <c r="I1246" s="26"/>
      <c r="J1246" s="26"/>
      <c r="K1246" s="26"/>
      <c r="L1246" s="26"/>
      <c r="M1246" s="28" t="s">
        <v>631</v>
      </c>
      <c r="N1246" s="28"/>
      <c r="O1246" s="28"/>
      <c r="P1246" s="28"/>
      <c r="Q1246" s="28"/>
      <c r="R1246" s="78"/>
      <c r="S1246" s="28"/>
      <c r="T1246" s="26" t="s">
        <v>3922</v>
      </c>
      <c r="U1246" s="26"/>
    </row>
    <row r="1247" spans="1:21" hidden="1" x14ac:dyDescent="0.25">
      <c r="A1247" s="26"/>
      <c r="B1247" s="26"/>
      <c r="C1247" s="26" t="s">
        <v>3922</v>
      </c>
      <c r="D1247" s="26" t="s">
        <v>1619</v>
      </c>
      <c r="E1247" s="26" t="s">
        <v>2822</v>
      </c>
      <c r="F1247" s="26" t="s">
        <v>3939</v>
      </c>
      <c r="G1247" s="26" t="s">
        <v>2823</v>
      </c>
      <c r="H1247" s="26"/>
      <c r="I1247" s="26"/>
      <c r="J1247" s="26"/>
      <c r="K1247" s="26"/>
      <c r="L1247" s="26"/>
      <c r="M1247" s="28" t="s">
        <v>631</v>
      </c>
      <c r="N1247" s="28"/>
      <c r="O1247" s="28"/>
      <c r="P1247" s="28"/>
      <c r="Q1247" s="28"/>
      <c r="R1247" s="78"/>
      <c r="S1247" s="28"/>
      <c r="T1247" s="26" t="s">
        <v>3922</v>
      </c>
      <c r="U1247" s="26"/>
    </row>
    <row r="1248" spans="1:21" hidden="1" x14ac:dyDescent="0.25">
      <c r="A1248" s="26"/>
      <c r="B1248" s="26"/>
      <c r="C1248" s="26" t="s">
        <v>3922</v>
      </c>
      <c r="D1248" s="26" t="s">
        <v>1619</v>
      </c>
      <c r="E1248" s="26" t="s">
        <v>2598</v>
      </c>
      <c r="F1248" s="26" t="s">
        <v>3933</v>
      </c>
      <c r="G1248" s="26" t="s">
        <v>2599</v>
      </c>
      <c r="H1248" s="26"/>
      <c r="I1248" s="26"/>
      <c r="J1248" s="26"/>
      <c r="K1248" s="26"/>
      <c r="L1248" s="26"/>
      <c r="M1248" s="26" t="s">
        <v>631</v>
      </c>
      <c r="N1248" s="26"/>
      <c r="O1248" s="26"/>
      <c r="P1248" s="26"/>
      <c r="Q1248" s="26"/>
      <c r="R1248" s="26"/>
      <c r="S1248" s="26"/>
      <c r="T1248" s="26" t="s">
        <v>3922</v>
      </c>
      <c r="U1248" s="26"/>
    </row>
    <row r="1249" spans="1:21" hidden="1" x14ac:dyDescent="0.25">
      <c r="A1249" s="26"/>
      <c r="B1249" s="26"/>
      <c r="C1249" s="26" t="s">
        <v>3922</v>
      </c>
      <c r="D1249" s="26" t="s">
        <v>1619</v>
      </c>
      <c r="E1249" s="26" t="s">
        <v>2600</v>
      </c>
      <c r="F1249" s="26" t="s">
        <v>3934</v>
      </c>
      <c r="G1249" s="26" t="s">
        <v>2601</v>
      </c>
      <c r="H1249" s="26"/>
      <c r="I1249" s="26"/>
      <c r="J1249" s="26"/>
      <c r="K1249" s="26"/>
      <c r="L1249" s="26"/>
      <c r="M1249" s="28" t="s">
        <v>631</v>
      </c>
      <c r="N1249" s="28"/>
      <c r="O1249" s="28"/>
      <c r="P1249" s="28"/>
      <c r="Q1249" s="28"/>
      <c r="R1249" s="78"/>
      <c r="S1249" s="28"/>
      <c r="T1249" s="26" t="s">
        <v>3922</v>
      </c>
      <c r="U1249" s="26"/>
    </row>
    <row r="1250" spans="1:21" hidden="1" x14ac:dyDescent="0.25">
      <c r="A1250" s="26"/>
      <c r="B1250" s="26"/>
      <c r="C1250" s="26" t="s">
        <v>3922</v>
      </c>
      <c r="D1250" s="26" t="s">
        <v>1619</v>
      </c>
      <c r="E1250" s="26" t="s">
        <v>2807</v>
      </c>
      <c r="F1250" s="26" t="s">
        <v>3934</v>
      </c>
      <c r="G1250" s="26" t="s">
        <v>2808</v>
      </c>
      <c r="H1250" s="26"/>
      <c r="I1250" s="26"/>
      <c r="J1250" s="26"/>
      <c r="K1250" s="26"/>
      <c r="L1250" s="26"/>
      <c r="M1250" s="28" t="s">
        <v>631</v>
      </c>
      <c r="N1250" s="28"/>
      <c r="O1250" s="28"/>
      <c r="P1250" s="28"/>
      <c r="Q1250" s="28"/>
      <c r="R1250" s="78"/>
      <c r="S1250" s="28"/>
      <c r="T1250" s="26" t="s">
        <v>3922</v>
      </c>
      <c r="U1250" s="26"/>
    </row>
    <row r="1251" spans="1:21" ht="30" hidden="1" x14ac:dyDescent="0.25">
      <c r="A1251" s="26"/>
      <c r="B1251" s="26"/>
      <c r="C1251" s="26" t="s">
        <v>3922</v>
      </c>
      <c r="D1251" s="26" t="s">
        <v>1619</v>
      </c>
      <c r="E1251" s="26" t="s">
        <v>2906</v>
      </c>
      <c r="F1251" s="26" t="s">
        <v>3934</v>
      </c>
      <c r="G1251" s="26" t="s">
        <v>2907</v>
      </c>
      <c r="H1251" s="26"/>
      <c r="I1251" s="26"/>
      <c r="J1251" s="26"/>
      <c r="K1251" s="26"/>
      <c r="L1251" s="26"/>
      <c r="M1251" s="26" t="s">
        <v>631</v>
      </c>
      <c r="N1251" s="26"/>
      <c r="O1251" s="26"/>
      <c r="P1251" s="26"/>
      <c r="Q1251" s="26"/>
      <c r="R1251" s="26"/>
      <c r="S1251" s="26"/>
      <c r="T1251" s="26" t="s">
        <v>3922</v>
      </c>
      <c r="U1251" s="26"/>
    </row>
    <row r="1252" spans="1:21" hidden="1" x14ac:dyDescent="0.25">
      <c r="A1252" s="26"/>
      <c r="B1252" s="26"/>
      <c r="C1252" s="26" t="s">
        <v>3922</v>
      </c>
      <c r="D1252" s="26" t="s">
        <v>1619</v>
      </c>
      <c r="E1252" s="26" t="s">
        <v>2798</v>
      </c>
      <c r="F1252" s="26" t="s">
        <v>3934</v>
      </c>
      <c r="G1252" s="26" t="s">
        <v>2799</v>
      </c>
      <c r="H1252" s="26"/>
      <c r="I1252" s="26"/>
      <c r="J1252" s="26"/>
      <c r="K1252" s="26"/>
      <c r="L1252" s="26"/>
      <c r="M1252" s="26" t="s">
        <v>631</v>
      </c>
      <c r="N1252" s="26"/>
      <c r="O1252" s="26"/>
      <c r="P1252" s="26"/>
      <c r="Q1252" s="26"/>
      <c r="R1252" s="26"/>
      <c r="S1252" s="26"/>
      <c r="T1252" s="26" t="s">
        <v>3922</v>
      </c>
      <c r="U1252" s="26"/>
    </row>
    <row r="1253" spans="1:21" ht="30" hidden="1" x14ac:dyDescent="0.25">
      <c r="A1253" s="26"/>
      <c r="B1253" s="26"/>
      <c r="C1253" s="26" t="s">
        <v>3922</v>
      </c>
      <c r="D1253" s="26" t="s">
        <v>1619</v>
      </c>
      <c r="E1253" s="26" t="s">
        <v>2604</v>
      </c>
      <c r="F1253" s="26" t="s">
        <v>3934</v>
      </c>
      <c r="G1253" s="26" t="s">
        <v>2605</v>
      </c>
      <c r="H1253" s="26"/>
      <c r="I1253" s="26"/>
      <c r="J1253" s="26"/>
      <c r="K1253" s="26"/>
      <c r="L1253" s="26"/>
      <c r="M1253" s="28" t="s">
        <v>631</v>
      </c>
      <c r="N1253" s="28"/>
      <c r="O1253" s="28"/>
      <c r="P1253" s="28"/>
      <c r="Q1253" s="28"/>
      <c r="R1253" s="78"/>
      <c r="S1253" s="28"/>
      <c r="T1253" s="26" t="s">
        <v>3922</v>
      </c>
      <c r="U1253" s="26"/>
    </row>
    <row r="1254" spans="1:21" hidden="1" x14ac:dyDescent="0.25">
      <c r="A1254" s="26"/>
      <c r="B1254" s="26"/>
      <c r="C1254" s="26" t="s">
        <v>3922</v>
      </c>
      <c r="D1254" s="26" t="s">
        <v>1619</v>
      </c>
      <c r="E1254" s="26" t="s">
        <v>2802</v>
      </c>
      <c r="F1254" s="26" t="s">
        <v>3949</v>
      </c>
      <c r="G1254" s="26" t="s">
        <v>2803</v>
      </c>
      <c r="H1254" s="26"/>
      <c r="I1254" s="26"/>
      <c r="J1254" s="26"/>
      <c r="K1254" s="26"/>
      <c r="L1254" s="26"/>
      <c r="M1254" s="28" t="s">
        <v>631</v>
      </c>
      <c r="N1254" s="28"/>
      <c r="O1254" s="28"/>
      <c r="P1254" s="28"/>
      <c r="Q1254" s="28"/>
      <c r="R1254" s="78"/>
      <c r="S1254" s="28"/>
      <c r="T1254" s="26" t="s">
        <v>3922</v>
      </c>
      <c r="U1254" s="26"/>
    </row>
    <row r="1255" spans="1:21" ht="30" hidden="1" x14ac:dyDescent="0.25">
      <c r="A1255" s="26"/>
      <c r="B1255" s="26"/>
      <c r="C1255" s="26" t="s">
        <v>3922</v>
      </c>
      <c r="D1255" s="26" t="s">
        <v>1619</v>
      </c>
      <c r="E1255" s="26" t="s">
        <v>2606</v>
      </c>
      <c r="F1255" s="26" t="s">
        <v>3934</v>
      </c>
      <c r="G1255" s="26" t="s">
        <v>2607</v>
      </c>
      <c r="H1255" s="26"/>
      <c r="I1255" s="26"/>
      <c r="J1255" s="26"/>
      <c r="K1255" s="26"/>
      <c r="L1255" s="26"/>
      <c r="M1255" s="28" t="s">
        <v>631</v>
      </c>
      <c r="N1255" s="28"/>
      <c r="O1255" s="28"/>
      <c r="P1255" s="28"/>
      <c r="Q1255" s="28"/>
      <c r="R1255" s="78"/>
      <c r="S1255" s="28"/>
      <c r="T1255" s="26" t="s">
        <v>3922</v>
      </c>
      <c r="U1255" s="26"/>
    </row>
    <row r="1256" spans="1:21" hidden="1" x14ac:dyDescent="0.25">
      <c r="A1256" s="26"/>
      <c r="B1256" s="26"/>
      <c r="C1256" s="26" t="s">
        <v>3922</v>
      </c>
      <c r="D1256" s="26" t="s">
        <v>1619</v>
      </c>
      <c r="E1256" s="26" t="s">
        <v>2795</v>
      </c>
      <c r="F1256" s="26" t="s">
        <v>3934</v>
      </c>
      <c r="G1256" s="26" t="s">
        <v>2796</v>
      </c>
      <c r="H1256" s="26"/>
      <c r="I1256" s="26"/>
      <c r="J1256" s="26"/>
      <c r="K1256" s="26"/>
      <c r="L1256" s="26"/>
      <c r="M1256" s="28" t="s">
        <v>631</v>
      </c>
      <c r="N1256" s="28"/>
      <c r="O1256" s="28"/>
      <c r="P1256" s="28"/>
      <c r="Q1256" s="28"/>
      <c r="R1256" s="78"/>
      <c r="S1256" s="28"/>
      <c r="T1256" s="26" t="s">
        <v>3922</v>
      </c>
      <c r="U1256" s="26"/>
    </row>
    <row r="1257" spans="1:21" hidden="1" x14ac:dyDescent="0.25">
      <c r="A1257" s="26"/>
      <c r="B1257" s="26"/>
      <c r="C1257" s="26" t="s">
        <v>3922</v>
      </c>
      <c r="D1257" s="26" t="s">
        <v>1619</v>
      </c>
      <c r="E1257" s="26" t="s">
        <v>2793</v>
      </c>
      <c r="F1257" s="26" t="s">
        <v>3934</v>
      </c>
      <c r="G1257" s="26" t="s">
        <v>2794</v>
      </c>
      <c r="H1257" s="26"/>
      <c r="I1257" s="26"/>
      <c r="J1257" s="26"/>
      <c r="K1257" s="26"/>
      <c r="L1257" s="26"/>
      <c r="M1257" s="28" t="s">
        <v>631</v>
      </c>
      <c r="N1257" s="28"/>
      <c r="O1257" s="28"/>
      <c r="P1257" s="28"/>
      <c r="Q1257" s="28"/>
      <c r="R1257" s="78"/>
      <c r="S1257" s="28"/>
      <c r="T1257" s="26" t="s">
        <v>3922</v>
      </c>
      <c r="U1257" s="26"/>
    </row>
    <row r="1258" spans="1:21" hidden="1" x14ac:dyDescent="0.25">
      <c r="A1258" s="26"/>
      <c r="B1258" s="26"/>
      <c r="C1258" s="26" t="s">
        <v>3922</v>
      </c>
      <c r="D1258" s="26" t="s">
        <v>1619</v>
      </c>
      <c r="E1258" s="26" t="s">
        <v>2789</v>
      </c>
      <c r="F1258" s="26" t="s">
        <v>3934</v>
      </c>
      <c r="G1258" s="26" t="s">
        <v>2790</v>
      </c>
      <c r="H1258" s="26"/>
      <c r="I1258" s="26"/>
      <c r="J1258" s="26"/>
      <c r="K1258" s="26"/>
      <c r="L1258" s="26"/>
      <c r="M1258" s="28" t="s">
        <v>631</v>
      </c>
      <c r="N1258" s="28"/>
      <c r="O1258" s="28"/>
      <c r="P1258" s="28"/>
      <c r="Q1258" s="28"/>
      <c r="R1258" s="78"/>
      <c r="S1258" s="28"/>
      <c r="T1258" s="26" t="s">
        <v>3922</v>
      </c>
      <c r="U1258" s="26"/>
    </row>
    <row r="1259" spans="1:21" hidden="1" x14ac:dyDescent="0.25">
      <c r="A1259" s="26"/>
      <c r="B1259" s="26"/>
      <c r="C1259" s="26" t="s">
        <v>3922</v>
      </c>
      <c r="D1259" s="26" t="s">
        <v>1619</v>
      </c>
      <c r="E1259" s="26" t="s">
        <v>2608</v>
      </c>
      <c r="F1259" s="26" t="s">
        <v>3934</v>
      </c>
      <c r="G1259" s="26" t="s">
        <v>2609</v>
      </c>
      <c r="H1259" s="26"/>
      <c r="I1259" s="26"/>
      <c r="J1259" s="26"/>
      <c r="K1259" s="26"/>
      <c r="L1259" s="26"/>
      <c r="M1259" s="28" t="s">
        <v>631</v>
      </c>
      <c r="N1259" s="28"/>
      <c r="O1259" s="28"/>
      <c r="P1259" s="28"/>
      <c r="Q1259" s="28"/>
      <c r="R1259" s="78"/>
      <c r="S1259" s="28"/>
      <c r="T1259" s="26" t="s">
        <v>3922</v>
      </c>
      <c r="U1259" s="26"/>
    </row>
    <row r="1260" spans="1:21" hidden="1" x14ac:dyDescent="0.25">
      <c r="A1260" s="26"/>
      <c r="B1260" s="26"/>
      <c r="C1260" s="26" t="s">
        <v>3922</v>
      </c>
      <c r="D1260" s="26" t="s">
        <v>1619</v>
      </c>
      <c r="E1260" s="26" t="s">
        <v>2785</v>
      </c>
      <c r="F1260" s="26" t="s">
        <v>3939</v>
      </c>
      <c r="G1260" s="26" t="s">
        <v>2786</v>
      </c>
      <c r="H1260" s="26"/>
      <c r="I1260" s="26"/>
      <c r="J1260" s="26"/>
      <c r="K1260" s="26"/>
      <c r="L1260" s="26"/>
      <c r="M1260" s="28" t="s">
        <v>631</v>
      </c>
      <c r="N1260" s="28"/>
      <c r="O1260" s="28"/>
      <c r="P1260" s="28"/>
      <c r="Q1260" s="28"/>
      <c r="R1260" s="78"/>
      <c r="S1260" s="28"/>
      <c r="T1260" s="26" t="s">
        <v>3922</v>
      </c>
      <c r="U1260" s="26">
        <v>10233289</v>
      </c>
    </row>
    <row r="1261" spans="1:21" hidden="1" x14ac:dyDescent="0.25">
      <c r="A1261" s="26"/>
      <c r="B1261" s="26"/>
      <c r="C1261" s="26" t="s">
        <v>3922</v>
      </c>
      <c r="D1261" s="26" t="s">
        <v>1619</v>
      </c>
      <c r="E1261" s="26" t="s">
        <v>2610</v>
      </c>
      <c r="F1261" s="26" t="s">
        <v>3939</v>
      </c>
      <c r="G1261" s="26" t="s">
        <v>2611</v>
      </c>
      <c r="H1261" s="26"/>
      <c r="I1261" s="26"/>
      <c r="J1261" s="26"/>
      <c r="K1261" s="26"/>
      <c r="L1261" s="26"/>
      <c r="M1261" s="28" t="s">
        <v>631</v>
      </c>
      <c r="N1261" s="28"/>
      <c r="O1261" s="28"/>
      <c r="P1261" s="28"/>
      <c r="Q1261" s="28"/>
      <c r="R1261" s="78"/>
      <c r="S1261" s="28"/>
      <c r="T1261" s="26" t="s">
        <v>3922</v>
      </c>
      <c r="U1261" s="26"/>
    </row>
    <row r="1262" spans="1:21" hidden="1" x14ac:dyDescent="0.25">
      <c r="A1262" s="26"/>
      <c r="B1262" s="26"/>
      <c r="C1262" s="26" t="s">
        <v>3922</v>
      </c>
      <c r="D1262" s="26" t="s">
        <v>1619</v>
      </c>
      <c r="E1262" s="26" t="s">
        <v>2787</v>
      </c>
      <c r="F1262" s="26" t="s">
        <v>3934</v>
      </c>
      <c r="G1262" s="26" t="s">
        <v>2788</v>
      </c>
      <c r="H1262" s="26"/>
      <c r="I1262" s="26"/>
      <c r="J1262" s="26"/>
      <c r="K1262" s="26"/>
      <c r="L1262" s="26"/>
      <c r="M1262" s="26" t="s">
        <v>631</v>
      </c>
      <c r="N1262" s="26"/>
      <c r="O1262" s="26"/>
      <c r="P1262" s="26"/>
      <c r="Q1262" s="26"/>
      <c r="R1262" s="26"/>
      <c r="S1262" s="26"/>
      <c r="T1262" s="26" t="s">
        <v>3922</v>
      </c>
      <c r="U1262" s="26" t="s">
        <v>3922</v>
      </c>
    </row>
    <row r="1263" spans="1:21" hidden="1" x14ac:dyDescent="0.25">
      <c r="A1263" s="26"/>
      <c r="B1263" s="26"/>
      <c r="C1263" s="26" t="s">
        <v>3922</v>
      </c>
      <c r="D1263" s="26" t="s">
        <v>1619</v>
      </c>
      <c r="E1263" s="26" t="s">
        <v>2866</v>
      </c>
      <c r="F1263" s="26" t="s">
        <v>3949</v>
      </c>
      <c r="G1263" s="26" t="s">
        <v>2867</v>
      </c>
      <c r="H1263" s="26"/>
      <c r="I1263" s="26"/>
      <c r="J1263" s="26"/>
      <c r="K1263" s="26"/>
      <c r="L1263" s="26"/>
      <c r="M1263" s="28" t="s">
        <v>631</v>
      </c>
      <c r="N1263" s="28"/>
      <c r="O1263" s="28"/>
      <c r="P1263" s="28"/>
      <c r="Q1263" s="28"/>
      <c r="R1263" s="78"/>
      <c r="S1263" s="28"/>
      <c r="T1263" s="26" t="s">
        <v>3922</v>
      </c>
      <c r="U1263" s="26" t="s">
        <v>4111</v>
      </c>
    </row>
    <row r="1264" spans="1:21" ht="30" hidden="1" x14ac:dyDescent="0.25">
      <c r="A1264" s="26"/>
      <c r="B1264" s="26"/>
      <c r="C1264" s="26" t="s">
        <v>3922</v>
      </c>
      <c r="D1264" s="26" t="s">
        <v>1619</v>
      </c>
      <c r="E1264" s="26" t="s">
        <v>2775</v>
      </c>
      <c r="F1264" s="26" t="s">
        <v>1648</v>
      </c>
      <c r="G1264" s="26" t="s">
        <v>2776</v>
      </c>
      <c r="H1264" s="26"/>
      <c r="I1264" s="26"/>
      <c r="J1264" s="26"/>
      <c r="K1264" s="26"/>
      <c r="L1264" s="26"/>
      <c r="M1264" s="28" t="s">
        <v>631</v>
      </c>
      <c r="N1264" s="28"/>
      <c r="O1264" s="28"/>
      <c r="P1264" s="28"/>
      <c r="Q1264" s="28"/>
      <c r="R1264" s="78"/>
      <c r="S1264" s="28"/>
      <c r="T1264" s="26" t="s">
        <v>3922</v>
      </c>
      <c r="U1264" s="26" t="s">
        <v>4097</v>
      </c>
    </row>
    <row r="1265" spans="1:21" hidden="1" x14ac:dyDescent="0.25">
      <c r="A1265" s="26"/>
      <c r="B1265" s="26"/>
      <c r="C1265" s="26" t="s">
        <v>3922</v>
      </c>
      <c r="D1265" s="26" t="s">
        <v>1619</v>
      </c>
      <c r="E1265" s="26" t="s">
        <v>2811</v>
      </c>
      <c r="F1265" s="26" t="s">
        <v>3939</v>
      </c>
      <c r="G1265" s="26" t="s">
        <v>2812</v>
      </c>
      <c r="H1265" s="26"/>
      <c r="I1265" s="26"/>
      <c r="J1265" s="26"/>
      <c r="K1265" s="26"/>
      <c r="L1265" s="26"/>
      <c r="M1265" s="26" t="s">
        <v>631</v>
      </c>
      <c r="N1265" s="26"/>
      <c r="O1265" s="26"/>
      <c r="P1265" s="26"/>
      <c r="Q1265" s="26"/>
      <c r="R1265" s="26"/>
      <c r="S1265" s="26"/>
      <c r="T1265" s="26" t="s">
        <v>3922</v>
      </c>
      <c r="U1265" s="26" t="s">
        <v>4104</v>
      </c>
    </row>
    <row r="1266" spans="1:21" hidden="1" x14ac:dyDescent="0.25">
      <c r="A1266" s="26"/>
      <c r="B1266" s="26"/>
      <c r="C1266" s="26" t="s">
        <v>3922</v>
      </c>
      <c r="D1266" s="26" t="s">
        <v>1619</v>
      </c>
      <c r="E1266" s="26" t="s">
        <v>2815</v>
      </c>
      <c r="F1266" s="26" t="s">
        <v>3939</v>
      </c>
      <c r="G1266" s="26" t="s">
        <v>2568</v>
      </c>
      <c r="H1266" s="26"/>
      <c r="I1266" s="26"/>
      <c r="J1266" s="26"/>
      <c r="K1266" s="26"/>
      <c r="L1266" s="26"/>
      <c r="M1266" s="28" t="s">
        <v>631</v>
      </c>
      <c r="N1266" s="28"/>
      <c r="O1266" s="28"/>
      <c r="P1266" s="28"/>
      <c r="Q1266" s="28"/>
      <c r="R1266" s="78"/>
      <c r="S1266" s="28"/>
      <c r="T1266" s="26" t="s">
        <v>3922</v>
      </c>
      <c r="U1266" s="26" t="s">
        <v>4105</v>
      </c>
    </row>
    <row r="1267" spans="1:21" hidden="1" x14ac:dyDescent="0.25">
      <c r="A1267" s="26"/>
      <c r="B1267" s="26"/>
      <c r="C1267" s="26" t="s">
        <v>3922</v>
      </c>
      <c r="D1267" s="26" t="s">
        <v>1619</v>
      </c>
      <c r="E1267" s="26" t="s">
        <v>2800</v>
      </c>
      <c r="F1267" s="26" t="s">
        <v>3934</v>
      </c>
      <c r="G1267" s="26" t="s">
        <v>2801</v>
      </c>
      <c r="H1267" s="26"/>
      <c r="I1267" s="26"/>
      <c r="J1267" s="26"/>
      <c r="K1267" s="26"/>
      <c r="L1267" s="26"/>
      <c r="M1267" s="28" t="s">
        <v>631</v>
      </c>
      <c r="N1267" s="28"/>
      <c r="O1267" s="28"/>
      <c r="P1267" s="28"/>
      <c r="Q1267" s="28"/>
      <c r="R1267" s="78"/>
      <c r="S1267" s="28"/>
      <c r="T1267" s="26" t="s">
        <v>3922</v>
      </c>
      <c r="U1267" s="26" t="s">
        <v>3922</v>
      </c>
    </row>
    <row r="1268" spans="1:21" hidden="1" x14ac:dyDescent="0.25">
      <c r="A1268" s="26"/>
      <c r="B1268" s="26"/>
      <c r="C1268" s="26" t="s">
        <v>3922</v>
      </c>
      <c r="D1268" s="26" t="s">
        <v>1619</v>
      </c>
      <c r="E1268" s="26" t="s">
        <v>2768</v>
      </c>
      <c r="F1268" s="26" t="s">
        <v>3934</v>
      </c>
      <c r="G1268" s="26" t="s">
        <v>2769</v>
      </c>
      <c r="H1268" s="26"/>
      <c r="I1268" s="26"/>
      <c r="J1268" s="26"/>
      <c r="K1268" s="26"/>
      <c r="L1268" s="26"/>
      <c r="M1268" s="28" t="s">
        <v>631</v>
      </c>
      <c r="N1268" s="28"/>
      <c r="O1268" s="28"/>
      <c r="P1268" s="28"/>
      <c r="Q1268" s="28"/>
      <c r="R1268" s="78"/>
      <c r="S1268" s="28"/>
      <c r="T1268" s="26" t="s">
        <v>3922</v>
      </c>
      <c r="U1268" s="26" t="s">
        <v>3922</v>
      </c>
    </row>
    <row r="1269" spans="1:21" ht="30" hidden="1" x14ac:dyDescent="0.25">
      <c r="A1269" s="26"/>
      <c r="B1269" s="26"/>
      <c r="C1269" s="26" t="s">
        <v>3922</v>
      </c>
      <c r="D1269" s="26" t="s">
        <v>1619</v>
      </c>
      <c r="E1269" s="26" t="s">
        <v>2770</v>
      </c>
      <c r="F1269" s="26" t="s">
        <v>3939</v>
      </c>
      <c r="G1269" s="26" t="s">
        <v>2771</v>
      </c>
      <c r="H1269" s="26"/>
      <c r="I1269" s="26"/>
      <c r="J1269" s="26"/>
      <c r="K1269" s="26"/>
      <c r="L1269" s="26"/>
      <c r="M1269" s="28" t="s">
        <v>631</v>
      </c>
      <c r="N1269" s="28"/>
      <c r="O1269" s="28"/>
      <c r="P1269" s="28"/>
      <c r="Q1269" s="28"/>
      <c r="R1269" s="78"/>
      <c r="S1269" s="28"/>
      <c r="T1269" s="26" t="s">
        <v>3922</v>
      </c>
      <c r="U1269" s="26" t="s">
        <v>4093</v>
      </c>
    </row>
    <row r="1270" spans="1:21" hidden="1" x14ac:dyDescent="0.25">
      <c r="A1270" s="26"/>
      <c r="B1270" s="26"/>
      <c r="C1270" s="26" t="s">
        <v>3922</v>
      </c>
      <c r="D1270" s="26" t="s">
        <v>1619</v>
      </c>
      <c r="E1270" s="26" t="s">
        <v>2772</v>
      </c>
      <c r="F1270" s="26" t="s">
        <v>3939</v>
      </c>
      <c r="G1270" s="26" t="s">
        <v>2516</v>
      </c>
      <c r="H1270" s="26"/>
      <c r="I1270" s="26"/>
      <c r="J1270" s="26"/>
      <c r="K1270" s="26"/>
      <c r="L1270" s="26"/>
      <c r="M1270" s="28" t="s">
        <v>631</v>
      </c>
      <c r="N1270" s="28"/>
      <c r="O1270" s="28"/>
      <c r="P1270" s="28"/>
      <c r="Q1270" s="28"/>
      <c r="R1270" s="78"/>
      <c r="S1270" s="28"/>
      <c r="T1270" s="26" t="s">
        <v>3922</v>
      </c>
      <c r="U1270" s="26" t="s">
        <v>4094</v>
      </c>
    </row>
    <row r="1271" spans="1:21" hidden="1" x14ac:dyDescent="0.25">
      <c r="A1271" s="26"/>
      <c r="B1271" s="26"/>
      <c r="C1271" s="26" t="s">
        <v>3922</v>
      </c>
      <c r="D1271" s="26" t="s">
        <v>1619</v>
      </c>
      <c r="E1271" s="26" t="s">
        <v>2773</v>
      </c>
      <c r="F1271" s="26" t="s">
        <v>3939</v>
      </c>
      <c r="G1271" s="26" t="s">
        <v>2514</v>
      </c>
      <c r="H1271" s="26"/>
      <c r="I1271" s="26"/>
      <c r="J1271" s="26"/>
      <c r="K1271" s="26"/>
      <c r="L1271" s="26"/>
      <c r="M1271" s="28" t="s">
        <v>631</v>
      </c>
      <c r="N1271" s="28"/>
      <c r="O1271" s="28"/>
      <c r="P1271" s="28"/>
      <c r="Q1271" s="28"/>
      <c r="R1271" s="78"/>
      <c r="S1271" s="28"/>
      <c r="T1271" s="26" t="s">
        <v>3922</v>
      </c>
      <c r="U1271" s="26" t="s">
        <v>4095</v>
      </c>
    </row>
    <row r="1272" spans="1:21" hidden="1" x14ac:dyDescent="0.25">
      <c r="A1272" s="26"/>
      <c r="B1272" s="26"/>
      <c r="C1272" s="26" t="s">
        <v>3922</v>
      </c>
      <c r="D1272" s="26" t="s">
        <v>1619</v>
      </c>
      <c r="E1272" s="26" t="s">
        <v>2774</v>
      </c>
      <c r="F1272" s="26" t="s">
        <v>3939</v>
      </c>
      <c r="G1272" s="26" t="s">
        <v>2518</v>
      </c>
      <c r="H1272" s="26"/>
      <c r="I1272" s="26"/>
      <c r="J1272" s="26"/>
      <c r="K1272" s="26"/>
      <c r="L1272" s="26"/>
      <c r="M1272" s="28" t="s">
        <v>631</v>
      </c>
      <c r="N1272" s="28"/>
      <c r="O1272" s="28"/>
      <c r="P1272" s="28"/>
      <c r="Q1272" s="28"/>
      <c r="R1272" s="78"/>
      <c r="S1272" s="28"/>
      <c r="T1272" s="26" t="s">
        <v>3922</v>
      </c>
      <c r="U1272" s="26" t="s">
        <v>4096</v>
      </c>
    </row>
    <row r="1273" spans="1:21" hidden="1" x14ac:dyDescent="0.25">
      <c r="A1273" s="26"/>
      <c r="B1273" s="26"/>
      <c r="C1273" s="26" t="s">
        <v>3922</v>
      </c>
      <c r="D1273" s="26" t="s">
        <v>1619</v>
      </c>
      <c r="E1273" s="26" t="s">
        <v>2804</v>
      </c>
      <c r="F1273" s="26" t="s">
        <v>3933</v>
      </c>
      <c r="G1273" s="26" t="s">
        <v>2805</v>
      </c>
      <c r="H1273" s="26"/>
      <c r="I1273" s="26"/>
      <c r="J1273" s="26"/>
      <c r="K1273" s="26"/>
      <c r="L1273" s="26"/>
      <c r="M1273" s="28" t="s">
        <v>631</v>
      </c>
      <c r="N1273" s="28"/>
      <c r="O1273" s="28"/>
      <c r="P1273" s="28"/>
      <c r="Q1273" s="28" t="s">
        <v>2806</v>
      </c>
      <c r="R1273" s="78">
        <v>45946</v>
      </c>
      <c r="S1273" s="28" t="s">
        <v>68</v>
      </c>
      <c r="T1273" s="26" t="s">
        <v>3922</v>
      </c>
      <c r="U1273" s="26" t="s">
        <v>4102</v>
      </c>
    </row>
    <row r="1274" spans="1:21" hidden="1" x14ac:dyDescent="0.25">
      <c r="A1274" s="26"/>
      <c r="B1274" s="26"/>
      <c r="C1274" s="26" t="s">
        <v>3922</v>
      </c>
      <c r="D1274" s="26" t="s">
        <v>1619</v>
      </c>
      <c r="E1274" s="26" t="s">
        <v>2809</v>
      </c>
      <c r="F1274" s="26" t="s">
        <v>3934</v>
      </c>
      <c r="G1274" s="26" t="s">
        <v>2810</v>
      </c>
      <c r="H1274" s="26"/>
      <c r="I1274" s="26"/>
      <c r="J1274" s="26"/>
      <c r="K1274" s="26"/>
      <c r="L1274" s="26"/>
      <c r="M1274" s="28" t="s">
        <v>631</v>
      </c>
      <c r="N1274" s="28"/>
      <c r="O1274" s="28"/>
      <c r="P1274" s="28"/>
      <c r="Q1274" s="28"/>
      <c r="R1274" s="78"/>
      <c r="S1274" s="28"/>
      <c r="T1274" s="26" t="s">
        <v>3922</v>
      </c>
      <c r="U1274" s="26" t="s">
        <v>4103</v>
      </c>
    </row>
    <row r="1275" spans="1:21" hidden="1" x14ac:dyDescent="0.25">
      <c r="A1275" s="26"/>
      <c r="B1275" s="26"/>
      <c r="C1275" s="26" t="s">
        <v>3922</v>
      </c>
      <c r="D1275" s="26" t="s">
        <v>1619</v>
      </c>
      <c r="E1275" s="26" t="s">
        <v>2783</v>
      </c>
      <c r="F1275" s="26" t="s">
        <v>3934</v>
      </c>
      <c r="G1275" s="26" t="s">
        <v>2784</v>
      </c>
      <c r="H1275" s="26"/>
      <c r="I1275" s="26"/>
      <c r="J1275" s="26"/>
      <c r="K1275" s="26"/>
      <c r="L1275" s="26"/>
      <c r="M1275" s="28" t="s">
        <v>631</v>
      </c>
      <c r="N1275" s="28"/>
      <c r="O1275" s="28"/>
      <c r="P1275" s="28"/>
      <c r="Q1275" s="28"/>
      <c r="R1275" s="78"/>
      <c r="S1275" s="28"/>
      <c r="T1275" s="26" t="s">
        <v>3922</v>
      </c>
      <c r="U1275" s="26" t="s">
        <v>4100</v>
      </c>
    </row>
    <row r="1276" spans="1:21" hidden="1" x14ac:dyDescent="0.25">
      <c r="A1276" s="26"/>
      <c r="B1276" s="26"/>
      <c r="C1276" s="26" t="s">
        <v>3922</v>
      </c>
      <c r="D1276" s="26" t="s">
        <v>1619</v>
      </c>
      <c r="E1276" s="26" t="s">
        <v>2781</v>
      </c>
      <c r="F1276" s="26" t="s">
        <v>3934</v>
      </c>
      <c r="G1276" s="26" t="s">
        <v>2782</v>
      </c>
      <c r="H1276" s="26"/>
      <c r="I1276" s="26"/>
      <c r="J1276" s="26"/>
      <c r="K1276" s="26"/>
      <c r="L1276" s="26"/>
      <c r="M1276" s="28" t="s">
        <v>631</v>
      </c>
      <c r="N1276" s="28"/>
      <c r="O1276" s="28"/>
      <c r="P1276" s="28"/>
      <c r="Q1276" s="28"/>
      <c r="R1276" s="78"/>
      <c r="S1276" s="28"/>
      <c r="T1276" s="26" t="s">
        <v>3922</v>
      </c>
      <c r="U1276" s="26" t="s">
        <v>4099</v>
      </c>
    </row>
    <row r="1277" spans="1:21" hidden="1" x14ac:dyDescent="0.25">
      <c r="A1277" s="26"/>
      <c r="B1277" s="26"/>
      <c r="C1277" s="26" t="s">
        <v>3922</v>
      </c>
      <c r="D1277" s="26" t="s">
        <v>1619</v>
      </c>
      <c r="E1277" s="26" t="s">
        <v>2779</v>
      </c>
      <c r="F1277" s="26" t="s">
        <v>3934</v>
      </c>
      <c r="G1277" s="26" t="s">
        <v>2780</v>
      </c>
      <c r="H1277" s="26"/>
      <c r="I1277" s="26"/>
      <c r="J1277" s="26"/>
      <c r="K1277" s="26"/>
      <c r="L1277" s="26"/>
      <c r="M1277" s="26" t="s">
        <v>631</v>
      </c>
      <c r="N1277" s="26"/>
      <c r="O1277" s="26"/>
      <c r="P1277" s="26"/>
      <c r="Q1277" s="26"/>
      <c r="R1277" s="26"/>
      <c r="S1277" s="26"/>
      <c r="T1277" s="26" t="s">
        <v>3922</v>
      </c>
      <c r="U1277" s="26" t="s">
        <v>4098</v>
      </c>
    </row>
    <row r="1278" spans="1:21" hidden="1" x14ac:dyDescent="0.25">
      <c r="A1278" s="26"/>
      <c r="B1278" s="26"/>
      <c r="C1278" s="26" t="s">
        <v>3922</v>
      </c>
      <c r="D1278" s="26" t="s">
        <v>1619</v>
      </c>
      <c r="E1278" s="26" t="s">
        <v>2868</v>
      </c>
      <c r="F1278" s="26" t="s">
        <v>3933</v>
      </c>
      <c r="G1278" s="26" t="s">
        <v>2869</v>
      </c>
      <c r="H1278" s="26"/>
      <c r="I1278" s="26"/>
      <c r="J1278" s="26"/>
      <c r="K1278" s="26"/>
      <c r="L1278" s="26"/>
      <c r="M1278" s="26" t="s">
        <v>631</v>
      </c>
      <c r="N1278" s="26"/>
      <c r="O1278" s="26"/>
      <c r="P1278" s="26"/>
      <c r="Q1278" s="26"/>
      <c r="R1278" s="26"/>
      <c r="S1278" s="26"/>
      <c r="T1278" s="26" t="s">
        <v>3922</v>
      </c>
      <c r="U1278" s="26" t="s">
        <v>4112</v>
      </c>
    </row>
    <row r="1279" spans="1:21" hidden="1" x14ac:dyDescent="0.25">
      <c r="A1279" s="26"/>
      <c r="B1279" s="26"/>
      <c r="C1279" s="26" t="s">
        <v>3922</v>
      </c>
      <c r="D1279" s="26" t="s">
        <v>1619</v>
      </c>
      <c r="E1279" s="26" t="s">
        <v>2842</v>
      </c>
      <c r="F1279" s="26" t="s">
        <v>3941</v>
      </c>
      <c r="G1279" s="26" t="s">
        <v>2843</v>
      </c>
      <c r="H1279" s="26"/>
      <c r="I1279" s="26"/>
      <c r="J1279" s="26"/>
      <c r="K1279" s="26"/>
      <c r="L1279" s="26"/>
      <c r="M1279" s="26" t="s">
        <v>631</v>
      </c>
      <c r="N1279" s="26"/>
      <c r="O1279" s="26"/>
      <c r="P1279" s="26"/>
      <c r="Q1279" s="26"/>
      <c r="R1279" s="26"/>
      <c r="S1279" s="26"/>
      <c r="T1279" s="26" t="s">
        <v>3922</v>
      </c>
      <c r="U1279" s="26" t="s">
        <v>4107</v>
      </c>
    </row>
    <row r="1280" spans="1:21" hidden="1" x14ac:dyDescent="0.25">
      <c r="A1280" s="26"/>
      <c r="B1280" s="26"/>
      <c r="C1280" s="26" t="s">
        <v>3922</v>
      </c>
      <c r="D1280" s="26" t="s">
        <v>1619</v>
      </c>
      <c r="E1280" s="26" t="s">
        <v>2777</v>
      </c>
      <c r="F1280" s="26" t="s">
        <v>3933</v>
      </c>
      <c r="G1280" s="26" t="s">
        <v>2778</v>
      </c>
      <c r="H1280" s="26"/>
      <c r="I1280" s="26"/>
      <c r="J1280" s="26"/>
      <c r="K1280" s="26"/>
      <c r="L1280" s="26"/>
      <c r="M1280" s="26" t="s">
        <v>631</v>
      </c>
      <c r="N1280" s="26"/>
      <c r="O1280" s="26"/>
      <c r="P1280" s="26"/>
      <c r="Q1280" s="26"/>
      <c r="R1280" s="26"/>
      <c r="S1280" s="26"/>
      <c r="T1280" s="26" t="s">
        <v>3922</v>
      </c>
      <c r="U1280" s="26" t="s">
        <v>4036</v>
      </c>
    </row>
    <row r="1281" spans="1:21" hidden="1" x14ac:dyDescent="0.25">
      <c r="A1281" s="26"/>
      <c r="B1281" s="26"/>
      <c r="C1281" s="26" t="s">
        <v>3922</v>
      </c>
      <c r="D1281" s="26" t="s">
        <v>1619</v>
      </c>
      <c r="E1281" s="26" t="s">
        <v>2763</v>
      </c>
      <c r="F1281" s="26" t="s">
        <v>3933</v>
      </c>
      <c r="G1281" s="26" t="s">
        <v>2764</v>
      </c>
      <c r="H1281" s="26"/>
      <c r="I1281" s="26"/>
      <c r="J1281" s="26"/>
      <c r="K1281" s="26"/>
      <c r="L1281" s="26"/>
      <c r="M1281" s="26" t="s">
        <v>631</v>
      </c>
      <c r="N1281" s="26"/>
      <c r="O1281" s="26"/>
      <c r="P1281" s="26"/>
      <c r="Q1281" s="26"/>
      <c r="R1281" s="26"/>
      <c r="S1281" s="26"/>
      <c r="T1281" s="26" t="s">
        <v>3922</v>
      </c>
      <c r="U1281" s="26" t="s">
        <v>4092</v>
      </c>
    </row>
    <row r="1282" spans="1:21" hidden="1" x14ac:dyDescent="0.25">
      <c r="A1282" s="26"/>
      <c r="B1282" s="26"/>
      <c r="C1282" s="26" t="s">
        <v>3922</v>
      </c>
      <c r="D1282" s="26" t="s">
        <v>1619</v>
      </c>
      <c r="E1282" s="26" t="s">
        <v>2761</v>
      </c>
      <c r="F1282" s="26" t="s">
        <v>3933</v>
      </c>
      <c r="G1282" s="26" t="s">
        <v>2762</v>
      </c>
      <c r="H1282" s="26"/>
      <c r="I1282" s="26"/>
      <c r="J1282" s="26"/>
      <c r="K1282" s="26"/>
      <c r="L1282" s="26"/>
      <c r="M1282" s="28" t="s">
        <v>631</v>
      </c>
      <c r="N1282" s="28"/>
      <c r="O1282" s="28"/>
      <c r="P1282" s="28"/>
      <c r="Q1282" s="28"/>
      <c r="R1282" s="78"/>
      <c r="S1282" s="28"/>
      <c r="T1282" s="26" t="s">
        <v>3922</v>
      </c>
      <c r="U1282" s="26" t="s">
        <v>4091</v>
      </c>
    </row>
    <row r="1283" spans="1:21" hidden="1" x14ac:dyDescent="0.25">
      <c r="A1283" s="26"/>
      <c r="B1283" s="26"/>
      <c r="C1283" s="26" t="s">
        <v>3922</v>
      </c>
      <c r="D1283" s="26" t="s">
        <v>1619</v>
      </c>
      <c r="E1283" s="26" t="s">
        <v>2759</v>
      </c>
      <c r="F1283" s="26" t="s">
        <v>3933</v>
      </c>
      <c r="G1283" s="26" t="s">
        <v>2760</v>
      </c>
      <c r="H1283" s="26"/>
      <c r="I1283" s="26"/>
      <c r="J1283" s="26"/>
      <c r="K1283" s="26"/>
      <c r="L1283" s="26"/>
      <c r="M1283" s="28" t="s">
        <v>631</v>
      </c>
      <c r="N1283" s="28"/>
      <c r="O1283" s="28"/>
      <c r="P1283" s="28"/>
      <c r="Q1283" s="28"/>
      <c r="R1283" s="78"/>
      <c r="S1283" s="28"/>
      <c r="T1283" s="26" t="s">
        <v>3922</v>
      </c>
      <c r="U1283" s="26" t="s">
        <v>4090</v>
      </c>
    </row>
    <row r="1284" spans="1:21" hidden="1" x14ac:dyDescent="0.25">
      <c r="A1284" s="26"/>
      <c r="B1284" s="26"/>
      <c r="C1284" s="26" t="s">
        <v>3922</v>
      </c>
      <c r="D1284" s="26" t="s">
        <v>1619</v>
      </c>
      <c r="E1284" s="26" t="s">
        <v>2757</v>
      </c>
      <c r="F1284" s="26" t="s">
        <v>3933</v>
      </c>
      <c r="G1284" s="26" t="s">
        <v>2758</v>
      </c>
      <c r="H1284" s="26"/>
      <c r="I1284" s="26"/>
      <c r="J1284" s="26"/>
      <c r="K1284" s="26"/>
      <c r="L1284" s="26"/>
      <c r="M1284" s="28" t="s">
        <v>631</v>
      </c>
      <c r="N1284" s="28"/>
      <c r="O1284" s="28"/>
      <c r="P1284" s="28"/>
      <c r="Q1284" s="28"/>
      <c r="R1284" s="78"/>
      <c r="S1284" s="28"/>
      <c r="T1284" s="26" t="s">
        <v>3922</v>
      </c>
      <c r="U1284" s="26" t="s">
        <v>4089</v>
      </c>
    </row>
    <row r="1285" spans="1:21" hidden="1" x14ac:dyDescent="0.25">
      <c r="A1285" s="26"/>
      <c r="B1285" s="26"/>
      <c r="C1285" s="26" t="s">
        <v>3922</v>
      </c>
      <c r="D1285" s="26" t="s">
        <v>1619</v>
      </c>
      <c r="E1285" s="26" t="s">
        <v>2791</v>
      </c>
      <c r="F1285" s="26" t="s">
        <v>3934</v>
      </c>
      <c r="G1285" s="26" t="s">
        <v>2792</v>
      </c>
      <c r="H1285" s="26"/>
      <c r="I1285" s="26"/>
      <c r="J1285" s="26"/>
      <c r="K1285" s="26"/>
      <c r="L1285" s="26"/>
      <c r="M1285" s="28" t="s">
        <v>631</v>
      </c>
      <c r="N1285" s="28"/>
      <c r="O1285" s="28"/>
      <c r="P1285" s="28"/>
      <c r="Q1285" s="28"/>
      <c r="R1285" s="78"/>
      <c r="S1285" s="28"/>
      <c r="T1285" s="26" t="s">
        <v>3922</v>
      </c>
      <c r="U1285" s="26" t="s">
        <v>4101</v>
      </c>
    </row>
    <row r="1286" spans="1:21" hidden="1" x14ac:dyDescent="0.25">
      <c r="A1286" s="26"/>
      <c r="B1286" s="26"/>
      <c r="C1286" s="26" t="s">
        <v>3922</v>
      </c>
      <c r="D1286" s="26" t="s">
        <v>1619</v>
      </c>
      <c r="E1286" s="26" t="s">
        <v>2612</v>
      </c>
      <c r="F1286" s="26" t="s">
        <v>3933</v>
      </c>
      <c r="G1286" s="26" t="s">
        <v>2613</v>
      </c>
      <c r="H1286" s="26"/>
      <c r="I1286" s="26"/>
      <c r="J1286" s="26"/>
      <c r="K1286" s="26"/>
      <c r="L1286" s="26"/>
      <c r="M1286" s="28" t="s">
        <v>631</v>
      </c>
      <c r="N1286" s="28"/>
      <c r="O1286" s="28"/>
      <c r="P1286" s="28"/>
      <c r="Q1286" s="28"/>
      <c r="R1286" s="78"/>
      <c r="S1286" s="28"/>
      <c r="T1286" s="26" t="s">
        <v>3922</v>
      </c>
      <c r="U1286" s="26" t="s">
        <v>4024</v>
      </c>
    </row>
    <row r="1287" spans="1:21" ht="60" hidden="1" x14ac:dyDescent="0.25">
      <c r="A1287" s="26"/>
      <c r="B1287" s="26"/>
      <c r="C1287" s="26" t="s">
        <v>3922</v>
      </c>
      <c r="D1287" s="26" t="s">
        <v>1619</v>
      </c>
      <c r="E1287" s="26" t="s">
        <v>2765</v>
      </c>
      <c r="F1287" s="26" t="s">
        <v>1631</v>
      </c>
      <c r="G1287" s="26" t="s">
        <v>2766</v>
      </c>
      <c r="H1287" s="26"/>
      <c r="I1287" s="26"/>
      <c r="J1287" s="26"/>
      <c r="K1287" s="26"/>
      <c r="L1287" s="26"/>
      <c r="M1287" s="28" t="s">
        <v>631</v>
      </c>
      <c r="N1287" s="28"/>
      <c r="O1287" s="28"/>
      <c r="P1287" s="28"/>
      <c r="Q1287" s="28" t="s">
        <v>2767</v>
      </c>
      <c r="R1287" s="78">
        <v>45952</v>
      </c>
      <c r="S1287" s="28" t="s">
        <v>157</v>
      </c>
      <c r="T1287" s="26" t="s">
        <v>3922</v>
      </c>
      <c r="U1287" s="26" t="s">
        <v>3922</v>
      </c>
    </row>
    <row r="1288" spans="1:21" hidden="1" x14ac:dyDescent="0.25">
      <c r="A1288" s="26"/>
      <c r="B1288" s="26"/>
      <c r="C1288" s="26" t="s">
        <v>3922</v>
      </c>
      <c r="D1288" s="26" t="s">
        <v>1619</v>
      </c>
      <c r="E1288" s="26" t="s">
        <v>2824</v>
      </c>
      <c r="F1288" s="26" t="s">
        <v>3933</v>
      </c>
      <c r="G1288" s="26" t="s">
        <v>2825</v>
      </c>
      <c r="H1288" s="26"/>
      <c r="I1288" s="26"/>
      <c r="J1288" s="26"/>
      <c r="K1288" s="26"/>
      <c r="L1288" s="26"/>
      <c r="M1288" s="28" t="s">
        <v>631</v>
      </c>
      <c r="N1288" s="28"/>
      <c r="O1288" s="28"/>
      <c r="P1288" s="28"/>
      <c r="Q1288" s="28"/>
      <c r="R1288" s="78"/>
      <c r="S1288" s="28"/>
      <c r="T1288" s="26" t="s">
        <v>3922</v>
      </c>
      <c r="U1288" s="26" t="s">
        <v>4106</v>
      </c>
    </row>
    <row r="1289" spans="1:21" hidden="1" x14ac:dyDescent="0.25">
      <c r="A1289" s="26"/>
      <c r="B1289" s="26"/>
      <c r="C1289" s="26" t="s">
        <v>3922</v>
      </c>
      <c r="D1289" s="26" t="s">
        <v>1619</v>
      </c>
      <c r="E1289" s="26" t="s">
        <v>2753</v>
      </c>
      <c r="F1289" s="26" t="s">
        <v>3933</v>
      </c>
      <c r="G1289" s="26" t="s">
        <v>2754</v>
      </c>
      <c r="H1289" s="26"/>
      <c r="I1289" s="26"/>
      <c r="J1289" s="26"/>
      <c r="K1289" s="26"/>
      <c r="L1289" s="26"/>
      <c r="M1289" s="28" t="s">
        <v>631</v>
      </c>
      <c r="N1289" s="28"/>
      <c r="O1289" s="28"/>
      <c r="P1289" s="28"/>
      <c r="Q1289" s="28"/>
      <c r="R1289" s="78"/>
      <c r="S1289" s="28"/>
      <c r="T1289" s="26" t="s">
        <v>3922</v>
      </c>
      <c r="U1289" s="26" t="s">
        <v>4036</v>
      </c>
    </row>
    <row r="1290" spans="1:21" hidden="1" x14ac:dyDescent="0.25">
      <c r="A1290" s="26"/>
      <c r="B1290" s="26"/>
      <c r="C1290" s="26" t="s">
        <v>3922</v>
      </c>
      <c r="D1290" s="26" t="s">
        <v>1619</v>
      </c>
      <c r="E1290" s="26" t="s">
        <v>2864</v>
      </c>
      <c r="F1290" s="26" t="s">
        <v>3933</v>
      </c>
      <c r="G1290" s="26" t="s">
        <v>2865</v>
      </c>
      <c r="H1290" s="26"/>
      <c r="I1290" s="26"/>
      <c r="J1290" s="26"/>
      <c r="K1290" s="26"/>
      <c r="L1290" s="26"/>
      <c r="M1290" s="28" t="s">
        <v>631</v>
      </c>
      <c r="N1290" s="28"/>
      <c r="O1290" s="28"/>
      <c r="P1290" s="28"/>
      <c r="Q1290" s="28"/>
      <c r="R1290" s="78"/>
      <c r="S1290" s="28"/>
      <c r="T1290" s="26" t="s">
        <v>3922</v>
      </c>
      <c r="U1290" s="26"/>
    </row>
    <row r="1291" spans="1:21" hidden="1" x14ac:dyDescent="0.25">
      <c r="A1291" s="26"/>
      <c r="B1291" s="26"/>
      <c r="C1291" s="26" t="s">
        <v>3922</v>
      </c>
      <c r="D1291" s="26" t="s">
        <v>1619</v>
      </c>
      <c r="E1291" s="26" t="s">
        <v>2602</v>
      </c>
      <c r="F1291" s="26" t="s">
        <v>1672</v>
      </c>
      <c r="G1291" s="26" t="s">
        <v>2603</v>
      </c>
      <c r="H1291" s="26"/>
      <c r="I1291" s="26"/>
      <c r="J1291" s="26"/>
      <c r="K1291" s="26"/>
      <c r="L1291" s="26"/>
      <c r="M1291" s="28" t="s">
        <v>631</v>
      </c>
      <c r="N1291" s="28"/>
      <c r="O1291" s="28"/>
      <c r="P1291" s="28"/>
      <c r="Q1291" s="28"/>
      <c r="R1291" s="78"/>
      <c r="S1291" s="28"/>
      <c r="T1291" s="26" t="s">
        <v>3922</v>
      </c>
      <c r="U1291" s="26"/>
    </row>
    <row r="1292" spans="1:21" ht="45" hidden="1" x14ac:dyDescent="0.25">
      <c r="A1292" s="189"/>
      <c r="B1292" s="189"/>
      <c r="C1292" s="189" t="s">
        <v>3922</v>
      </c>
      <c r="D1292" s="189" t="s">
        <v>1619</v>
      </c>
      <c r="E1292" s="189" t="s">
        <v>2750</v>
      </c>
      <c r="F1292" s="189" t="s">
        <v>3934</v>
      </c>
      <c r="G1292" s="189" t="s">
        <v>2751</v>
      </c>
      <c r="H1292" s="189"/>
      <c r="I1292" s="189"/>
      <c r="J1292" s="189"/>
      <c r="K1292" s="189"/>
      <c r="L1292" s="189"/>
      <c r="M1292" s="190" t="s">
        <v>631</v>
      </c>
      <c r="N1292" s="190"/>
      <c r="O1292" s="190"/>
      <c r="P1292" s="190"/>
      <c r="Q1292" s="190" t="s">
        <v>2752</v>
      </c>
      <c r="R1292" s="191">
        <v>45946</v>
      </c>
      <c r="S1292" s="190" t="s">
        <v>68</v>
      </c>
      <c r="T1292" s="189" t="s">
        <v>3922</v>
      </c>
      <c r="U1292" s="189" t="s">
        <v>4088</v>
      </c>
    </row>
    <row r="1293" spans="1:21" hidden="1" x14ac:dyDescent="0.25">
      <c r="A1293" s="26"/>
      <c r="B1293" s="26"/>
      <c r="C1293" s="26" t="s">
        <v>3922</v>
      </c>
      <c r="D1293" s="26" t="s">
        <v>1619</v>
      </c>
      <c r="E1293" s="26" t="s">
        <v>2614</v>
      </c>
      <c r="F1293" s="26" t="s">
        <v>3949</v>
      </c>
      <c r="G1293" s="26" t="s">
        <v>2615</v>
      </c>
      <c r="H1293" s="26"/>
      <c r="I1293" s="26"/>
      <c r="J1293" s="26"/>
      <c r="K1293" s="26"/>
      <c r="L1293" s="26"/>
      <c r="M1293" s="28" t="s">
        <v>631</v>
      </c>
      <c r="N1293" s="28"/>
      <c r="O1293" s="28"/>
      <c r="P1293" s="28"/>
      <c r="Q1293" s="28"/>
      <c r="R1293" s="78"/>
      <c r="S1293" s="28"/>
      <c r="T1293" s="26" t="s">
        <v>3922</v>
      </c>
      <c r="U1293" s="26" t="s">
        <v>4062</v>
      </c>
    </row>
    <row r="1294" spans="1:21" ht="30" hidden="1" x14ac:dyDescent="0.25">
      <c r="A1294" s="26"/>
      <c r="B1294" s="26"/>
      <c r="C1294" s="26" t="s">
        <v>3922</v>
      </c>
      <c r="D1294" s="26" t="s">
        <v>1619</v>
      </c>
      <c r="E1294" s="26" t="s">
        <v>2736</v>
      </c>
      <c r="F1294" s="26" t="s">
        <v>3949</v>
      </c>
      <c r="G1294" s="26" t="s">
        <v>2737</v>
      </c>
      <c r="H1294" s="26"/>
      <c r="I1294" s="26"/>
      <c r="J1294" s="26"/>
      <c r="K1294" s="26"/>
      <c r="L1294" s="26"/>
      <c r="M1294" s="28" t="s">
        <v>631</v>
      </c>
      <c r="N1294" s="28"/>
      <c r="O1294" s="28"/>
      <c r="P1294" s="28"/>
      <c r="Q1294" s="28" t="s">
        <v>2738</v>
      </c>
      <c r="R1294" s="78">
        <v>45938</v>
      </c>
      <c r="S1294" s="28" t="s">
        <v>1450</v>
      </c>
      <c r="T1294" s="26" t="s">
        <v>3922</v>
      </c>
      <c r="U1294" s="26" t="s">
        <v>4084</v>
      </c>
    </row>
    <row r="1295" spans="1:21" ht="30" hidden="1" x14ac:dyDescent="0.25">
      <c r="A1295" s="26"/>
      <c r="B1295" s="26"/>
      <c r="C1295" s="26" t="s">
        <v>3922</v>
      </c>
      <c r="D1295" s="26" t="s">
        <v>1619</v>
      </c>
      <c r="E1295" s="26" t="s">
        <v>2742</v>
      </c>
      <c r="F1295" s="26" t="s">
        <v>3933</v>
      </c>
      <c r="G1295" s="26" t="s">
        <v>2743</v>
      </c>
      <c r="H1295" s="26"/>
      <c r="I1295" s="26"/>
      <c r="J1295" s="26"/>
      <c r="K1295" s="26"/>
      <c r="L1295" s="26"/>
      <c r="M1295" s="28" t="s">
        <v>631</v>
      </c>
      <c r="N1295" s="28"/>
      <c r="O1295" s="28"/>
      <c r="P1295" s="28"/>
      <c r="Q1295" s="28" t="s">
        <v>2744</v>
      </c>
      <c r="R1295" s="78">
        <v>45938</v>
      </c>
      <c r="S1295" s="28" t="s">
        <v>76</v>
      </c>
      <c r="T1295" s="26" t="s">
        <v>3922</v>
      </c>
      <c r="U1295" s="26" t="s">
        <v>4085</v>
      </c>
    </row>
    <row r="1296" spans="1:21" ht="15" hidden="1" customHeight="1" x14ac:dyDescent="0.25">
      <c r="A1296" s="26"/>
      <c r="B1296" s="26"/>
      <c r="C1296" s="26" t="s">
        <v>3922</v>
      </c>
      <c r="D1296" s="26" t="s">
        <v>1619</v>
      </c>
      <c r="E1296" s="26" t="s">
        <v>2747</v>
      </c>
      <c r="F1296" s="26" t="s">
        <v>1672</v>
      </c>
      <c r="G1296" s="26" t="s">
        <v>2748</v>
      </c>
      <c r="H1296" s="26"/>
      <c r="I1296" s="26"/>
      <c r="J1296" s="26"/>
      <c r="K1296" s="26"/>
      <c r="L1296" s="26"/>
      <c r="M1296" s="28" t="s">
        <v>631</v>
      </c>
      <c r="N1296" s="28"/>
      <c r="O1296" s="28"/>
      <c r="P1296" s="28"/>
      <c r="Q1296" s="28" t="s">
        <v>2749</v>
      </c>
      <c r="R1296" s="78">
        <v>45937</v>
      </c>
      <c r="S1296" s="28"/>
      <c r="T1296" s="26" t="s">
        <v>3922</v>
      </c>
      <c r="U1296" s="26" t="s">
        <v>4087</v>
      </c>
    </row>
    <row r="1297" spans="1:21" ht="75" hidden="1" x14ac:dyDescent="0.25">
      <c r="A1297" s="26"/>
      <c r="B1297" s="26"/>
      <c r="C1297" s="26" t="s">
        <v>3922</v>
      </c>
      <c r="D1297" s="26" t="s">
        <v>1619</v>
      </c>
      <c r="E1297" s="26" t="s">
        <v>2739</v>
      </c>
      <c r="F1297" s="26" t="s">
        <v>1672</v>
      </c>
      <c r="G1297" s="26" t="s">
        <v>2740</v>
      </c>
      <c r="H1297" s="26"/>
      <c r="I1297" s="26"/>
      <c r="J1297" s="26"/>
      <c r="K1297" s="26"/>
      <c r="L1297" s="26"/>
      <c r="M1297" s="28" t="s">
        <v>631</v>
      </c>
      <c r="N1297" s="28" t="s">
        <v>109</v>
      </c>
      <c r="O1297" s="28"/>
      <c r="P1297" s="28"/>
      <c r="Q1297" s="28" t="s">
        <v>2741</v>
      </c>
      <c r="R1297" s="78">
        <v>45938</v>
      </c>
      <c r="S1297" s="28" t="s">
        <v>76</v>
      </c>
      <c r="T1297" s="26" t="s">
        <v>3922</v>
      </c>
      <c r="U1297" s="26" t="s">
        <v>3922</v>
      </c>
    </row>
    <row r="1298" spans="1:21" ht="30" hidden="1" x14ac:dyDescent="0.25">
      <c r="A1298" s="195"/>
      <c r="B1298" s="195"/>
      <c r="C1298" s="195" t="s">
        <v>3922</v>
      </c>
      <c r="D1298" s="195" t="s">
        <v>1619</v>
      </c>
      <c r="E1298" s="195" t="s">
        <v>2731</v>
      </c>
      <c r="F1298" s="195" t="s">
        <v>3934</v>
      </c>
      <c r="G1298" s="195" t="s">
        <v>2732</v>
      </c>
      <c r="H1298" s="195"/>
      <c r="I1298" s="195"/>
      <c r="J1298" s="195"/>
      <c r="K1298" s="195"/>
      <c r="L1298" s="195"/>
      <c r="M1298" s="196" t="s">
        <v>631</v>
      </c>
      <c r="N1298" s="196"/>
      <c r="O1298" s="196"/>
      <c r="P1298" s="196"/>
      <c r="Q1298" s="196"/>
      <c r="R1298" s="197"/>
      <c r="S1298" s="196"/>
      <c r="T1298" s="195" t="s">
        <v>3922</v>
      </c>
      <c r="U1298" s="195" t="s">
        <v>3922</v>
      </c>
    </row>
    <row r="1299" spans="1:21" hidden="1" x14ac:dyDescent="0.25">
      <c r="A1299" s="26"/>
      <c r="B1299" s="26"/>
      <c r="C1299" s="26" t="s">
        <v>3922</v>
      </c>
      <c r="D1299" s="26" t="s">
        <v>1619</v>
      </c>
      <c r="E1299" s="26" t="s">
        <v>2733</v>
      </c>
      <c r="F1299" s="26" t="s">
        <v>3934</v>
      </c>
      <c r="G1299" s="26" t="s">
        <v>2734</v>
      </c>
      <c r="H1299" s="26"/>
      <c r="I1299" s="26"/>
      <c r="J1299" s="26"/>
      <c r="K1299" s="26"/>
      <c r="L1299" s="26"/>
      <c r="M1299" s="28" t="s">
        <v>631</v>
      </c>
      <c r="N1299" s="28"/>
      <c r="O1299" s="28"/>
      <c r="P1299" s="28"/>
      <c r="Q1299" s="28"/>
      <c r="R1299" s="78"/>
      <c r="S1299" s="28"/>
      <c r="T1299" s="26" t="s">
        <v>3922</v>
      </c>
      <c r="U1299" s="26" t="s">
        <v>3922</v>
      </c>
    </row>
    <row r="1300" spans="1:21" hidden="1" x14ac:dyDescent="0.25">
      <c r="A1300" s="192"/>
      <c r="B1300" s="192"/>
      <c r="C1300" s="192" t="s">
        <v>3922</v>
      </c>
      <c r="D1300" s="192" t="s">
        <v>1619</v>
      </c>
      <c r="E1300" s="192" t="s">
        <v>2727</v>
      </c>
      <c r="F1300" s="192" t="s">
        <v>1672</v>
      </c>
      <c r="G1300" s="192" t="s">
        <v>2728</v>
      </c>
      <c r="H1300" s="192"/>
      <c r="I1300" s="192"/>
      <c r="J1300" s="192"/>
      <c r="K1300" s="192"/>
      <c r="L1300" s="192"/>
      <c r="M1300" s="193" t="s">
        <v>631</v>
      </c>
      <c r="N1300" s="193"/>
      <c r="O1300" s="193"/>
      <c r="P1300" s="193"/>
      <c r="Q1300" s="193"/>
      <c r="R1300" s="194"/>
      <c r="S1300" s="193"/>
      <c r="T1300" s="192" t="s">
        <v>3922</v>
      </c>
      <c r="U1300" s="192" t="s">
        <v>4082</v>
      </c>
    </row>
    <row r="1301" spans="1:21" ht="45" hidden="1" x14ac:dyDescent="0.25">
      <c r="A1301" s="26"/>
      <c r="B1301" s="26"/>
      <c r="C1301" s="26" t="s">
        <v>3922</v>
      </c>
      <c r="D1301" s="26" t="s">
        <v>1619</v>
      </c>
      <c r="E1301" s="26" t="s">
        <v>2725</v>
      </c>
      <c r="F1301" s="26" t="s">
        <v>3934</v>
      </c>
      <c r="G1301" s="26" t="s">
        <v>2726</v>
      </c>
      <c r="H1301" s="26"/>
      <c r="I1301" s="26"/>
      <c r="J1301" s="26"/>
      <c r="K1301" s="26"/>
      <c r="L1301" s="26"/>
      <c r="M1301" s="28" t="s">
        <v>631</v>
      </c>
      <c r="N1301" s="28"/>
      <c r="O1301" s="28"/>
      <c r="P1301" s="28"/>
      <c r="Q1301" s="28"/>
      <c r="R1301" s="78"/>
      <c r="S1301" s="28"/>
      <c r="T1301" s="26" t="s">
        <v>3922</v>
      </c>
      <c r="U1301" s="26" t="s">
        <v>4081</v>
      </c>
    </row>
    <row r="1302" spans="1:21" hidden="1" x14ac:dyDescent="0.25">
      <c r="A1302" s="26"/>
      <c r="B1302" s="26"/>
      <c r="C1302" s="26" t="s">
        <v>3922</v>
      </c>
      <c r="D1302" s="26" t="s">
        <v>1619</v>
      </c>
      <c r="E1302" s="26" t="s">
        <v>2729</v>
      </c>
      <c r="F1302" s="26" t="s">
        <v>3933</v>
      </c>
      <c r="G1302" s="26" t="s">
        <v>2730</v>
      </c>
      <c r="H1302" s="26"/>
      <c r="I1302" s="26"/>
      <c r="J1302" s="26"/>
      <c r="K1302" s="26"/>
      <c r="L1302" s="26"/>
      <c r="M1302" s="28" t="s">
        <v>631</v>
      </c>
      <c r="N1302" s="28"/>
      <c r="O1302" s="28"/>
      <c r="P1302" s="28"/>
      <c r="Q1302" s="28"/>
      <c r="R1302" s="78"/>
      <c r="S1302" s="28"/>
      <c r="T1302" s="26" t="s">
        <v>3922</v>
      </c>
      <c r="U1302" s="26" t="s">
        <v>4083</v>
      </c>
    </row>
    <row r="1303" spans="1:21" hidden="1" x14ac:dyDescent="0.25">
      <c r="A1303" s="26"/>
      <c r="B1303" s="26"/>
      <c r="C1303" s="26" t="s">
        <v>3922</v>
      </c>
      <c r="D1303" s="26" t="s">
        <v>1619</v>
      </c>
      <c r="E1303" s="26" t="s">
        <v>2735</v>
      </c>
      <c r="F1303" s="26" t="s">
        <v>1648</v>
      </c>
      <c r="G1303" s="26" t="s">
        <v>2587</v>
      </c>
      <c r="H1303" s="26"/>
      <c r="I1303" s="26"/>
      <c r="J1303" s="26"/>
      <c r="K1303" s="26"/>
      <c r="L1303" s="26"/>
      <c r="M1303" s="28" t="s">
        <v>631</v>
      </c>
      <c r="N1303" s="28"/>
      <c r="O1303" s="28"/>
      <c r="P1303" s="28"/>
      <c r="Q1303" s="28"/>
      <c r="R1303" s="78"/>
      <c r="S1303" s="28"/>
      <c r="T1303" s="26" t="s">
        <v>3922</v>
      </c>
      <c r="U1303" s="26" t="s">
        <v>3922</v>
      </c>
    </row>
    <row r="1304" spans="1:21" ht="30" hidden="1" x14ac:dyDescent="0.25">
      <c r="A1304" s="26"/>
      <c r="B1304" s="26"/>
      <c r="C1304" s="26" t="s">
        <v>3922</v>
      </c>
      <c r="D1304" s="26" t="s">
        <v>1619</v>
      </c>
      <c r="E1304" s="26" t="s">
        <v>2722</v>
      </c>
      <c r="F1304" s="26" t="s">
        <v>1672</v>
      </c>
      <c r="G1304" s="26" t="s">
        <v>2723</v>
      </c>
      <c r="H1304" s="26"/>
      <c r="I1304" s="26"/>
      <c r="J1304" s="26"/>
      <c r="K1304" s="26"/>
      <c r="L1304" s="26"/>
      <c r="M1304" s="28" t="s">
        <v>631</v>
      </c>
      <c r="N1304" s="28"/>
      <c r="O1304" s="28"/>
      <c r="P1304" s="28"/>
      <c r="Q1304" s="28" t="s">
        <v>2724</v>
      </c>
      <c r="R1304" s="78">
        <v>45924</v>
      </c>
      <c r="S1304" s="28" t="s">
        <v>68</v>
      </c>
      <c r="T1304" s="26" t="s">
        <v>3922</v>
      </c>
      <c r="U1304" s="26" t="s">
        <v>4080</v>
      </c>
    </row>
    <row r="1305" spans="1:21" ht="30" hidden="1" x14ac:dyDescent="0.25">
      <c r="A1305" s="26"/>
      <c r="B1305" s="26"/>
      <c r="C1305" s="26" t="s">
        <v>3922</v>
      </c>
      <c r="D1305" s="26" t="s">
        <v>1619</v>
      </c>
      <c r="E1305" s="26" t="s">
        <v>2717</v>
      </c>
      <c r="F1305" s="26" t="s">
        <v>3933</v>
      </c>
      <c r="G1305" s="26" t="s">
        <v>2718</v>
      </c>
      <c r="H1305" s="26"/>
      <c r="I1305" s="26"/>
      <c r="J1305" s="26"/>
      <c r="K1305" s="26"/>
      <c r="L1305" s="26"/>
      <c r="M1305" s="28" t="s">
        <v>631</v>
      </c>
      <c r="N1305" s="28"/>
      <c r="O1305" s="28"/>
      <c r="P1305" s="28"/>
      <c r="Q1305" s="28" t="s">
        <v>2719</v>
      </c>
      <c r="R1305" s="78">
        <v>45918</v>
      </c>
      <c r="S1305" s="28" t="s">
        <v>44</v>
      </c>
      <c r="T1305" s="26" t="s">
        <v>3922</v>
      </c>
      <c r="U1305" s="26" t="s">
        <v>3922</v>
      </c>
    </row>
    <row r="1306" spans="1:21" ht="30" hidden="1" x14ac:dyDescent="0.25">
      <c r="A1306" s="26"/>
      <c r="B1306" s="26"/>
      <c r="C1306" s="26" t="s">
        <v>3922</v>
      </c>
      <c r="D1306" s="26" t="s">
        <v>1619</v>
      </c>
      <c r="E1306" s="26" t="s">
        <v>2712</v>
      </c>
      <c r="F1306" s="26" t="s">
        <v>3934</v>
      </c>
      <c r="G1306" s="26" t="s">
        <v>2713</v>
      </c>
      <c r="H1306" s="26"/>
      <c r="I1306" s="26"/>
      <c r="J1306" s="26"/>
      <c r="K1306" s="26"/>
      <c r="L1306" s="26"/>
      <c r="M1306" s="28" t="s">
        <v>631</v>
      </c>
      <c r="N1306" s="28"/>
      <c r="O1306" s="28"/>
      <c r="P1306" s="28"/>
      <c r="Q1306" s="28"/>
      <c r="R1306" s="78"/>
      <c r="S1306" s="28"/>
      <c r="T1306" s="26" t="s">
        <v>3922</v>
      </c>
      <c r="U1306" s="26" t="s">
        <v>4077</v>
      </c>
    </row>
    <row r="1307" spans="1:21" ht="30" hidden="1" x14ac:dyDescent="0.25">
      <c r="A1307" s="26"/>
      <c r="B1307" s="26"/>
      <c r="C1307" s="26" t="s">
        <v>3922</v>
      </c>
      <c r="D1307" s="26" t="s">
        <v>1619</v>
      </c>
      <c r="E1307" s="26" t="s">
        <v>2710</v>
      </c>
      <c r="F1307" s="26" t="s">
        <v>3934</v>
      </c>
      <c r="G1307" s="26" t="s">
        <v>2711</v>
      </c>
      <c r="H1307" s="26"/>
      <c r="I1307" s="26"/>
      <c r="J1307" s="26"/>
      <c r="K1307" s="26"/>
      <c r="L1307" s="26"/>
      <c r="M1307" s="26" t="s">
        <v>631</v>
      </c>
      <c r="N1307" s="26"/>
      <c r="O1307" s="26"/>
      <c r="P1307" s="26"/>
      <c r="Q1307" s="26"/>
      <c r="R1307" s="26"/>
      <c r="S1307" s="26"/>
      <c r="T1307" s="26" t="s">
        <v>3922</v>
      </c>
      <c r="U1307" s="26" t="s">
        <v>4076</v>
      </c>
    </row>
    <row r="1308" spans="1:21" hidden="1" x14ac:dyDescent="0.25">
      <c r="A1308" s="26"/>
      <c r="B1308" s="26"/>
      <c r="C1308" s="26" t="s">
        <v>3922</v>
      </c>
      <c r="D1308" s="26" t="s">
        <v>1619</v>
      </c>
      <c r="E1308" s="26" t="s">
        <v>2745</v>
      </c>
      <c r="F1308" s="26" t="s">
        <v>3934</v>
      </c>
      <c r="G1308" s="26" t="s">
        <v>2746</v>
      </c>
      <c r="H1308" s="26"/>
      <c r="I1308" s="26"/>
      <c r="J1308" s="26"/>
      <c r="K1308" s="26"/>
      <c r="L1308" s="26"/>
      <c r="M1308" s="28" t="s">
        <v>631</v>
      </c>
      <c r="N1308" s="28"/>
      <c r="O1308" s="28"/>
      <c r="P1308" s="28"/>
      <c r="Q1308" s="28"/>
      <c r="R1308" s="78"/>
      <c r="S1308" s="28"/>
      <c r="T1308" s="26" t="s">
        <v>3922</v>
      </c>
      <c r="U1308" s="26" t="s">
        <v>4086</v>
      </c>
    </row>
    <row r="1309" spans="1:21" hidden="1" x14ac:dyDescent="0.25">
      <c r="A1309" s="189"/>
      <c r="B1309" s="189"/>
      <c r="C1309" s="189" t="s">
        <v>3922</v>
      </c>
      <c r="D1309" s="189" t="s">
        <v>1619</v>
      </c>
      <c r="E1309" s="189" t="s">
        <v>2708</v>
      </c>
      <c r="F1309" s="189" t="s">
        <v>3934</v>
      </c>
      <c r="G1309" s="189" t="s">
        <v>2709</v>
      </c>
      <c r="H1309" s="189"/>
      <c r="I1309" s="189"/>
      <c r="J1309" s="189"/>
      <c r="K1309" s="189"/>
      <c r="L1309" s="189"/>
      <c r="M1309" s="190" t="s">
        <v>631</v>
      </c>
      <c r="N1309" s="190"/>
      <c r="O1309" s="190"/>
      <c r="P1309" s="190"/>
      <c r="Q1309" s="190"/>
      <c r="R1309" s="191"/>
      <c r="S1309" s="190"/>
      <c r="T1309" s="189" t="s">
        <v>3922</v>
      </c>
      <c r="U1309" s="189" t="s">
        <v>4075</v>
      </c>
    </row>
    <row r="1310" spans="1:21" hidden="1" x14ac:dyDescent="0.25">
      <c r="A1310" s="26"/>
      <c r="B1310" s="26"/>
      <c r="C1310" s="26" t="s">
        <v>3922</v>
      </c>
      <c r="D1310" s="26" t="s">
        <v>1619</v>
      </c>
      <c r="E1310" s="26" t="s">
        <v>2720</v>
      </c>
      <c r="F1310" s="26" t="s">
        <v>3934</v>
      </c>
      <c r="G1310" s="26" t="s">
        <v>2721</v>
      </c>
      <c r="H1310" s="26"/>
      <c r="I1310" s="26"/>
      <c r="J1310" s="26"/>
      <c r="K1310" s="26"/>
      <c r="L1310" s="26"/>
      <c r="M1310" s="28" t="s">
        <v>631</v>
      </c>
      <c r="N1310" s="28"/>
      <c r="O1310" s="28"/>
      <c r="P1310" s="28"/>
      <c r="Q1310" s="28"/>
      <c r="R1310" s="78"/>
      <c r="S1310" s="28"/>
      <c r="T1310" s="26" t="s">
        <v>3922</v>
      </c>
      <c r="U1310" s="26" t="s">
        <v>4079</v>
      </c>
    </row>
    <row r="1311" spans="1:21" hidden="1" x14ac:dyDescent="0.25">
      <c r="A1311" s="26"/>
      <c r="B1311" s="26"/>
      <c r="C1311" s="26" t="s">
        <v>3922</v>
      </c>
      <c r="D1311" s="26" t="s">
        <v>1619</v>
      </c>
      <c r="E1311" s="26" t="s">
        <v>2701</v>
      </c>
      <c r="F1311" s="26" t="s">
        <v>3934</v>
      </c>
      <c r="G1311" s="26" t="s">
        <v>2702</v>
      </c>
      <c r="H1311" s="26"/>
      <c r="I1311" s="26"/>
      <c r="J1311" s="26"/>
      <c r="K1311" s="26"/>
      <c r="L1311" s="26"/>
      <c r="M1311" s="28" t="s">
        <v>631</v>
      </c>
      <c r="N1311" s="28"/>
      <c r="O1311" s="28"/>
      <c r="P1311" s="28"/>
      <c r="Q1311" s="28"/>
      <c r="R1311" s="78"/>
      <c r="S1311" s="28"/>
      <c r="T1311" s="26" t="s">
        <v>3922</v>
      </c>
      <c r="U1311" s="26" t="s">
        <v>3922</v>
      </c>
    </row>
    <row r="1312" spans="1:21" hidden="1" x14ac:dyDescent="0.25">
      <c r="A1312" s="26"/>
      <c r="B1312" s="26"/>
      <c r="C1312" s="26" t="s">
        <v>3922</v>
      </c>
      <c r="D1312" s="26" t="s">
        <v>1619</v>
      </c>
      <c r="E1312" s="26" t="s">
        <v>2703</v>
      </c>
      <c r="F1312" s="26" t="s">
        <v>3934</v>
      </c>
      <c r="G1312" s="26" t="s">
        <v>2704</v>
      </c>
      <c r="H1312" s="26"/>
      <c r="I1312" s="26"/>
      <c r="J1312" s="26"/>
      <c r="K1312" s="26"/>
      <c r="L1312" s="26"/>
      <c r="M1312" s="28" t="s">
        <v>631</v>
      </c>
      <c r="N1312" s="28"/>
      <c r="O1312" s="28"/>
      <c r="P1312" s="28"/>
      <c r="Q1312" s="28"/>
      <c r="R1312" s="78"/>
      <c r="S1312" s="28"/>
      <c r="T1312" s="26" t="s">
        <v>3922</v>
      </c>
      <c r="U1312" s="26" t="s">
        <v>3922</v>
      </c>
    </row>
    <row r="1313" spans="1:21" ht="165" hidden="1" x14ac:dyDescent="0.25">
      <c r="A1313" s="26"/>
      <c r="B1313" s="26"/>
      <c r="C1313" s="26" t="s">
        <v>3922</v>
      </c>
      <c r="D1313" s="26" t="s">
        <v>1619</v>
      </c>
      <c r="E1313" s="26" t="s">
        <v>2714</v>
      </c>
      <c r="F1313" s="26" t="s">
        <v>1648</v>
      </c>
      <c r="G1313" s="26" t="s">
        <v>2715</v>
      </c>
      <c r="H1313" s="26"/>
      <c r="I1313" s="26"/>
      <c r="J1313" s="26"/>
      <c r="K1313" s="26"/>
      <c r="L1313" s="26"/>
      <c r="M1313" s="28" t="s">
        <v>631</v>
      </c>
      <c r="N1313" s="28"/>
      <c r="O1313" s="28"/>
      <c r="P1313" s="28"/>
      <c r="Q1313" s="28" t="s">
        <v>2716</v>
      </c>
      <c r="R1313" s="78">
        <v>45916</v>
      </c>
      <c r="S1313" s="28" t="s">
        <v>44</v>
      </c>
      <c r="T1313" s="26" t="s">
        <v>3922</v>
      </c>
      <c r="U1313" s="26" t="s">
        <v>4078</v>
      </c>
    </row>
    <row r="1314" spans="1:21" ht="30" hidden="1" x14ac:dyDescent="0.25">
      <c r="A1314" s="26"/>
      <c r="B1314" s="26"/>
      <c r="C1314" s="26" t="s">
        <v>3922</v>
      </c>
      <c r="D1314" s="26" t="s">
        <v>1619</v>
      </c>
      <c r="E1314" s="26" t="s">
        <v>2698</v>
      </c>
      <c r="F1314" s="26" t="s">
        <v>3959</v>
      </c>
      <c r="G1314" s="26" t="s">
        <v>2699</v>
      </c>
      <c r="H1314" s="26"/>
      <c r="I1314" s="26"/>
      <c r="J1314" s="26"/>
      <c r="K1314" s="26"/>
      <c r="L1314" s="26"/>
      <c r="M1314" s="28" t="s">
        <v>631</v>
      </c>
      <c r="N1314" s="28"/>
      <c r="O1314" s="28"/>
      <c r="P1314" s="28"/>
      <c r="Q1314" s="28" t="s">
        <v>2700</v>
      </c>
      <c r="R1314" s="78">
        <v>45911</v>
      </c>
      <c r="S1314" s="28" t="s">
        <v>157</v>
      </c>
      <c r="T1314" s="26" t="s">
        <v>3922</v>
      </c>
      <c r="U1314" s="26" t="s">
        <v>3922</v>
      </c>
    </row>
    <row r="1315" spans="1:21" hidden="1" x14ac:dyDescent="0.25">
      <c r="A1315" s="26"/>
      <c r="B1315" s="26"/>
      <c r="C1315" s="26" t="s">
        <v>3922</v>
      </c>
      <c r="D1315" s="26" t="s">
        <v>1619</v>
      </c>
      <c r="E1315" s="26" t="s">
        <v>2691</v>
      </c>
      <c r="F1315" s="26" t="s">
        <v>3933</v>
      </c>
      <c r="G1315" s="26" t="s">
        <v>2692</v>
      </c>
      <c r="H1315" s="26"/>
      <c r="I1315" s="26"/>
      <c r="J1315" s="26"/>
      <c r="K1315" s="26"/>
      <c r="L1315" s="26"/>
      <c r="M1315" s="28" t="s">
        <v>631</v>
      </c>
      <c r="N1315" s="28"/>
      <c r="O1315" s="28"/>
      <c r="P1315" s="28"/>
      <c r="Q1315" s="28"/>
      <c r="R1315" s="78"/>
      <c r="S1315" s="28"/>
      <c r="T1315" s="26" t="s">
        <v>3922</v>
      </c>
      <c r="U1315" s="26" t="s">
        <v>3922</v>
      </c>
    </row>
    <row r="1316" spans="1:21" hidden="1" x14ac:dyDescent="0.25">
      <c r="A1316" s="26"/>
      <c r="B1316" s="26"/>
      <c r="C1316" s="26" t="s">
        <v>3922</v>
      </c>
      <c r="D1316" s="26" t="s">
        <v>1619</v>
      </c>
      <c r="E1316" s="26" t="s">
        <v>2696</v>
      </c>
      <c r="F1316" s="26" t="s">
        <v>3934</v>
      </c>
      <c r="G1316" s="26" t="s">
        <v>2697</v>
      </c>
      <c r="H1316" s="26"/>
      <c r="I1316" s="26"/>
      <c r="J1316" s="26"/>
      <c r="K1316" s="26"/>
      <c r="L1316" s="26"/>
      <c r="M1316" s="28" t="s">
        <v>631</v>
      </c>
      <c r="N1316" s="28"/>
      <c r="O1316" s="28"/>
      <c r="P1316" s="28"/>
      <c r="Q1316" s="28"/>
      <c r="R1316" s="78"/>
      <c r="S1316" s="28"/>
      <c r="T1316" s="26" t="s">
        <v>3922</v>
      </c>
      <c r="U1316" s="26" t="s">
        <v>4074</v>
      </c>
    </row>
    <row r="1317" spans="1:21" hidden="1" x14ac:dyDescent="0.25">
      <c r="A1317" s="26"/>
      <c r="B1317" s="26"/>
      <c r="C1317" s="26" t="s">
        <v>3922</v>
      </c>
      <c r="D1317" s="26" t="s">
        <v>1619</v>
      </c>
      <c r="E1317" s="26" t="s">
        <v>2797</v>
      </c>
      <c r="F1317" s="26" t="s">
        <v>3934</v>
      </c>
      <c r="G1317" s="26" t="s">
        <v>2689</v>
      </c>
      <c r="H1317" s="26"/>
      <c r="I1317" s="26"/>
      <c r="J1317" s="26"/>
      <c r="K1317" s="26"/>
      <c r="L1317" s="26"/>
      <c r="M1317" s="28" t="s">
        <v>631</v>
      </c>
      <c r="N1317" s="28"/>
      <c r="O1317" s="28"/>
      <c r="P1317" s="28"/>
      <c r="Q1317" s="28"/>
      <c r="R1317" s="78"/>
      <c r="S1317" s="28"/>
      <c r="T1317" s="26" t="s">
        <v>3922</v>
      </c>
      <c r="U1317" s="26" t="s">
        <v>3922</v>
      </c>
    </row>
    <row r="1318" spans="1:21" ht="30" hidden="1" x14ac:dyDescent="0.25">
      <c r="A1318" s="192"/>
      <c r="B1318" s="192"/>
      <c r="C1318" s="192" t="s">
        <v>3922</v>
      </c>
      <c r="D1318" s="192" t="s">
        <v>1619</v>
      </c>
      <c r="E1318" s="192" t="s">
        <v>2705</v>
      </c>
      <c r="F1318" s="192" t="s">
        <v>3939</v>
      </c>
      <c r="G1318" s="192" t="s">
        <v>2706</v>
      </c>
      <c r="H1318" s="192"/>
      <c r="I1318" s="192"/>
      <c r="J1318" s="192"/>
      <c r="K1318" s="192"/>
      <c r="L1318" s="192"/>
      <c r="M1318" s="193" t="s">
        <v>631</v>
      </c>
      <c r="N1318" s="193"/>
      <c r="O1318" s="193"/>
      <c r="P1318" s="193"/>
      <c r="Q1318" s="193" t="s">
        <v>2707</v>
      </c>
      <c r="R1318" s="194">
        <v>45910</v>
      </c>
      <c r="S1318" s="193" t="s">
        <v>157</v>
      </c>
      <c r="T1318" s="192" t="s">
        <v>3922</v>
      </c>
      <c r="U1318" s="192" t="s">
        <v>3922</v>
      </c>
    </row>
    <row r="1319" spans="1:21" hidden="1" x14ac:dyDescent="0.25">
      <c r="A1319" s="26"/>
      <c r="B1319" s="26"/>
      <c r="C1319" s="26" t="s">
        <v>3922</v>
      </c>
      <c r="D1319" s="26" t="s">
        <v>1619</v>
      </c>
      <c r="E1319" s="26" t="s">
        <v>2693</v>
      </c>
      <c r="F1319" s="26" t="s">
        <v>3933</v>
      </c>
      <c r="G1319" s="26" t="s">
        <v>2694</v>
      </c>
      <c r="H1319" s="26"/>
      <c r="I1319" s="26"/>
      <c r="J1319" s="26"/>
      <c r="K1319" s="26"/>
      <c r="L1319" s="26"/>
      <c r="M1319" s="28" t="s">
        <v>631</v>
      </c>
      <c r="N1319" s="28"/>
      <c r="O1319" s="28"/>
      <c r="P1319" s="28"/>
      <c r="Q1319" s="28" t="s">
        <v>2695</v>
      </c>
      <c r="R1319" s="78">
        <v>45905</v>
      </c>
      <c r="S1319" s="28" t="s">
        <v>68</v>
      </c>
      <c r="T1319" s="26" t="s">
        <v>3922</v>
      </c>
      <c r="U1319" s="26" t="s">
        <v>3922</v>
      </c>
    </row>
    <row r="1320" spans="1:21" ht="30" hidden="1" x14ac:dyDescent="0.25">
      <c r="A1320" s="26"/>
      <c r="B1320" s="26"/>
      <c r="C1320" s="26" t="s">
        <v>3922</v>
      </c>
      <c r="D1320" s="26" t="s">
        <v>1619</v>
      </c>
      <c r="E1320" s="26" t="s">
        <v>2616</v>
      </c>
      <c r="F1320" s="26" t="s">
        <v>3934</v>
      </c>
      <c r="G1320" s="26" t="s">
        <v>2617</v>
      </c>
      <c r="H1320" s="26"/>
      <c r="I1320" s="26"/>
      <c r="J1320" s="26"/>
      <c r="K1320" s="26"/>
      <c r="L1320" s="26"/>
      <c r="M1320" s="28" t="s">
        <v>631</v>
      </c>
      <c r="N1320" s="28"/>
      <c r="O1320" s="28"/>
      <c r="P1320" s="28"/>
      <c r="Q1320" s="28"/>
      <c r="R1320" s="78"/>
      <c r="S1320" s="28"/>
      <c r="T1320" s="26" t="s">
        <v>3922</v>
      </c>
      <c r="U1320" s="26" t="s">
        <v>3922</v>
      </c>
    </row>
    <row r="1321" spans="1:21" hidden="1" x14ac:dyDescent="0.25">
      <c r="A1321" s="26"/>
      <c r="B1321" s="26"/>
      <c r="C1321" s="26" t="s">
        <v>3922</v>
      </c>
      <c r="D1321" s="26" t="s">
        <v>1619</v>
      </c>
      <c r="E1321" s="26" t="s">
        <v>2755</v>
      </c>
      <c r="F1321" s="26" t="s">
        <v>3934</v>
      </c>
      <c r="G1321" s="26" t="s">
        <v>2756</v>
      </c>
      <c r="H1321" s="26"/>
      <c r="I1321" s="26"/>
      <c r="J1321" s="26"/>
      <c r="K1321" s="26"/>
      <c r="L1321" s="26"/>
      <c r="M1321" s="28" t="s">
        <v>631</v>
      </c>
      <c r="N1321" s="28"/>
      <c r="O1321" s="28"/>
      <c r="P1321" s="28"/>
      <c r="Q1321" s="28"/>
      <c r="R1321" s="78"/>
      <c r="S1321" s="28"/>
      <c r="T1321" s="26" t="s">
        <v>3922</v>
      </c>
      <c r="U1321" s="26" t="s">
        <v>4040</v>
      </c>
    </row>
    <row r="1322" spans="1:21" ht="30" hidden="1" x14ac:dyDescent="0.25">
      <c r="A1322" s="26"/>
      <c r="B1322" s="26"/>
      <c r="C1322" s="26" t="s">
        <v>3922</v>
      </c>
      <c r="D1322" s="26" t="s">
        <v>1619</v>
      </c>
      <c r="E1322" s="26" t="s">
        <v>2677</v>
      </c>
      <c r="F1322" s="26" t="s">
        <v>3934</v>
      </c>
      <c r="G1322" s="26" t="s">
        <v>2678</v>
      </c>
      <c r="H1322" s="26"/>
      <c r="I1322" s="26"/>
      <c r="J1322" s="26"/>
      <c r="K1322" s="26"/>
      <c r="L1322" s="26"/>
      <c r="M1322" s="28" t="s">
        <v>631</v>
      </c>
      <c r="N1322" s="28"/>
      <c r="O1322" s="28"/>
      <c r="P1322" s="28"/>
      <c r="Q1322" s="28"/>
      <c r="R1322" s="78"/>
      <c r="S1322" s="28"/>
      <c r="T1322" s="26" t="s">
        <v>3922</v>
      </c>
      <c r="U1322" s="26" t="s">
        <v>3922</v>
      </c>
    </row>
    <row r="1323" spans="1:21" hidden="1" x14ac:dyDescent="0.25">
      <c r="A1323" s="26"/>
      <c r="B1323" s="26"/>
      <c r="C1323" s="26" t="s">
        <v>3922</v>
      </c>
      <c r="D1323" s="26" t="s">
        <v>1619</v>
      </c>
      <c r="E1323" s="26" t="s">
        <v>2673</v>
      </c>
      <c r="F1323" s="26" t="s">
        <v>3939</v>
      </c>
      <c r="G1323" s="26" t="s">
        <v>2674</v>
      </c>
      <c r="H1323" s="26"/>
      <c r="I1323" s="26"/>
      <c r="J1323" s="26"/>
      <c r="K1323" s="26"/>
      <c r="L1323" s="26"/>
      <c r="M1323" s="28" t="s">
        <v>631</v>
      </c>
      <c r="N1323" s="28"/>
      <c r="O1323" s="28"/>
      <c r="P1323" s="28"/>
      <c r="Q1323" s="28"/>
      <c r="R1323" s="78"/>
      <c r="S1323" s="28"/>
      <c r="T1323" s="26" t="s">
        <v>3922</v>
      </c>
      <c r="U1323" s="26" t="s">
        <v>4071</v>
      </c>
    </row>
    <row r="1324" spans="1:21" hidden="1" x14ac:dyDescent="0.25">
      <c r="A1324" s="26"/>
      <c r="B1324" s="26"/>
      <c r="C1324" s="26" t="s">
        <v>3922</v>
      </c>
      <c r="D1324" s="26" t="s">
        <v>1619</v>
      </c>
      <c r="E1324" s="26" t="s">
        <v>2681</v>
      </c>
      <c r="F1324" s="26" t="s">
        <v>1672</v>
      </c>
      <c r="G1324" s="26" t="s">
        <v>2682</v>
      </c>
      <c r="H1324" s="26"/>
      <c r="I1324" s="26"/>
      <c r="J1324" s="26"/>
      <c r="K1324" s="26"/>
      <c r="L1324" s="26"/>
      <c r="M1324" s="28" t="s">
        <v>631</v>
      </c>
      <c r="N1324" s="28"/>
      <c r="O1324" s="28"/>
      <c r="P1324" s="28"/>
      <c r="Q1324" s="28"/>
      <c r="R1324" s="78"/>
      <c r="S1324" s="28"/>
      <c r="T1324" s="26" t="s">
        <v>3922</v>
      </c>
      <c r="U1324" s="26" t="s">
        <v>4073</v>
      </c>
    </row>
    <row r="1325" spans="1:21" hidden="1" x14ac:dyDescent="0.25">
      <c r="A1325" s="26"/>
      <c r="B1325" s="26"/>
      <c r="C1325" s="26" t="s">
        <v>3922</v>
      </c>
      <c r="D1325" s="26" t="s">
        <v>1619</v>
      </c>
      <c r="E1325" s="26" t="s">
        <v>2671</v>
      </c>
      <c r="F1325" s="26" t="s">
        <v>3933</v>
      </c>
      <c r="G1325" s="26" t="s">
        <v>2672</v>
      </c>
      <c r="H1325" s="26"/>
      <c r="I1325" s="26"/>
      <c r="J1325" s="26"/>
      <c r="K1325" s="26"/>
      <c r="L1325" s="26"/>
      <c r="M1325" s="28" t="s">
        <v>631</v>
      </c>
      <c r="N1325" s="28"/>
      <c r="O1325" s="28"/>
      <c r="P1325" s="28"/>
      <c r="Q1325" s="28"/>
      <c r="R1325" s="78"/>
      <c r="S1325" s="28"/>
      <c r="T1325" s="26" t="s">
        <v>3922</v>
      </c>
      <c r="U1325" s="26" t="s">
        <v>4070</v>
      </c>
    </row>
    <row r="1326" spans="1:21" hidden="1" x14ac:dyDescent="0.25">
      <c r="A1326" s="26"/>
      <c r="B1326" s="26"/>
      <c r="C1326" s="26" t="s">
        <v>3922</v>
      </c>
      <c r="D1326" s="26" t="s">
        <v>1619</v>
      </c>
      <c r="E1326" s="26" t="s">
        <v>2675</v>
      </c>
      <c r="F1326" s="26" t="s">
        <v>1672</v>
      </c>
      <c r="G1326" s="26" t="s">
        <v>2676</v>
      </c>
      <c r="H1326" s="26"/>
      <c r="I1326" s="26"/>
      <c r="J1326" s="26"/>
      <c r="K1326" s="26"/>
      <c r="L1326" s="26"/>
      <c r="M1326" s="28" t="s">
        <v>631</v>
      </c>
      <c r="N1326" s="28"/>
      <c r="O1326" s="28"/>
      <c r="P1326" s="28"/>
      <c r="Q1326" s="28"/>
      <c r="R1326" s="78"/>
      <c r="S1326" s="28"/>
      <c r="T1326" s="26" t="s">
        <v>3922</v>
      </c>
      <c r="U1326" s="26" t="s">
        <v>4072</v>
      </c>
    </row>
    <row r="1327" spans="1:21" ht="30" hidden="1" x14ac:dyDescent="0.25">
      <c r="A1327" s="26"/>
      <c r="B1327" s="26"/>
      <c r="C1327" s="26" t="s">
        <v>3922</v>
      </c>
      <c r="D1327" s="26" t="s">
        <v>1619</v>
      </c>
      <c r="E1327" s="26" t="s">
        <v>2683</v>
      </c>
      <c r="F1327" s="26" t="s">
        <v>3949</v>
      </c>
      <c r="G1327" s="26" t="s">
        <v>2684</v>
      </c>
      <c r="H1327" s="26"/>
      <c r="I1327" s="26"/>
      <c r="J1327" s="26"/>
      <c r="K1327" s="26"/>
      <c r="L1327" s="26"/>
      <c r="M1327" s="28" t="s">
        <v>631</v>
      </c>
      <c r="N1327" s="28"/>
      <c r="O1327" s="28"/>
      <c r="P1327" s="28"/>
      <c r="Q1327" s="28" t="s">
        <v>2685</v>
      </c>
      <c r="R1327" s="78">
        <v>45903</v>
      </c>
      <c r="S1327" s="28" t="s">
        <v>68</v>
      </c>
      <c r="T1327" s="26" t="s">
        <v>3922</v>
      </c>
      <c r="U1327" s="26" t="s">
        <v>3922</v>
      </c>
    </row>
    <row r="1328" spans="1:21" hidden="1" x14ac:dyDescent="0.25">
      <c r="A1328" s="26"/>
      <c r="B1328" s="26"/>
      <c r="C1328" s="26" t="s">
        <v>3922</v>
      </c>
      <c r="D1328" s="26" t="s">
        <v>1619</v>
      </c>
      <c r="E1328" s="26" t="s">
        <v>2686</v>
      </c>
      <c r="F1328" s="26" t="s">
        <v>3934</v>
      </c>
      <c r="G1328" s="26" t="s">
        <v>2687</v>
      </c>
      <c r="H1328" s="26"/>
      <c r="I1328" s="26"/>
      <c r="J1328" s="26"/>
      <c r="K1328" s="26"/>
      <c r="L1328" s="26"/>
      <c r="M1328" s="28" t="s">
        <v>631</v>
      </c>
      <c r="N1328" s="28"/>
      <c r="O1328" s="28"/>
      <c r="P1328" s="28"/>
      <c r="Q1328" s="28"/>
      <c r="R1328" s="78"/>
      <c r="S1328" s="28"/>
      <c r="T1328" s="26" t="s">
        <v>3922</v>
      </c>
      <c r="U1328" s="26" t="s">
        <v>3922</v>
      </c>
    </row>
    <row r="1329" spans="1:21" hidden="1" x14ac:dyDescent="0.25">
      <c r="A1329" s="26"/>
      <c r="B1329" s="26"/>
      <c r="C1329" s="26" t="s">
        <v>3922</v>
      </c>
      <c r="D1329" s="26" t="s">
        <v>1619</v>
      </c>
      <c r="E1329" s="26" t="s">
        <v>2666</v>
      </c>
      <c r="F1329" s="26" t="s">
        <v>3949</v>
      </c>
      <c r="G1329" s="26" t="s">
        <v>2667</v>
      </c>
      <c r="H1329" s="26"/>
      <c r="I1329" s="26"/>
      <c r="J1329" s="26"/>
      <c r="K1329" s="26"/>
      <c r="L1329" s="26"/>
      <c r="M1329" s="26" t="s">
        <v>631</v>
      </c>
      <c r="N1329" s="26"/>
      <c r="O1329" s="26"/>
      <c r="P1329" s="26"/>
      <c r="Q1329" s="26"/>
      <c r="R1329" s="26">
        <v>45889</v>
      </c>
      <c r="S1329" s="26" t="s">
        <v>508</v>
      </c>
      <c r="T1329" s="26" t="s">
        <v>3922</v>
      </c>
      <c r="U1329" s="26" t="s">
        <v>3922</v>
      </c>
    </row>
    <row r="1330" spans="1:21" ht="30" hidden="1" x14ac:dyDescent="0.25">
      <c r="A1330" s="26"/>
      <c r="B1330" s="26"/>
      <c r="C1330" s="26" t="s">
        <v>3922</v>
      </c>
      <c r="D1330" s="26" t="s">
        <v>1619</v>
      </c>
      <c r="E1330" s="26" t="s">
        <v>2662</v>
      </c>
      <c r="F1330" s="26" t="s">
        <v>3934</v>
      </c>
      <c r="G1330" s="26" t="s">
        <v>2663</v>
      </c>
      <c r="H1330" s="26"/>
      <c r="I1330" s="26"/>
      <c r="J1330" s="26"/>
      <c r="K1330" s="26"/>
      <c r="L1330" s="26"/>
      <c r="M1330" s="28" t="s">
        <v>631</v>
      </c>
      <c r="N1330" s="28"/>
      <c r="O1330" s="28"/>
      <c r="P1330" s="28"/>
      <c r="Q1330" s="28"/>
      <c r="R1330" s="78"/>
      <c r="S1330" s="28"/>
      <c r="T1330" s="26" t="s">
        <v>3922</v>
      </c>
      <c r="U1330" s="26" t="s">
        <v>3922</v>
      </c>
    </row>
    <row r="1331" spans="1:21" hidden="1" x14ac:dyDescent="0.25">
      <c r="A1331" s="26"/>
      <c r="B1331" s="26"/>
      <c r="C1331" s="26" t="s">
        <v>3922</v>
      </c>
      <c r="D1331" s="26" t="s">
        <v>1619</v>
      </c>
      <c r="E1331" s="26" t="s">
        <v>2658</v>
      </c>
      <c r="F1331" s="26" t="s">
        <v>3933</v>
      </c>
      <c r="G1331" s="26" t="s">
        <v>2659</v>
      </c>
      <c r="H1331" s="26"/>
      <c r="I1331" s="26"/>
      <c r="J1331" s="26"/>
      <c r="K1331" s="26"/>
      <c r="L1331" s="26"/>
      <c r="M1331" s="28" t="s">
        <v>631</v>
      </c>
      <c r="N1331" s="28"/>
      <c r="O1331" s="28"/>
      <c r="P1331" s="28"/>
      <c r="Q1331" s="28"/>
      <c r="R1331" s="78"/>
      <c r="S1331" s="28"/>
      <c r="T1331" s="26" t="s">
        <v>3922</v>
      </c>
      <c r="U1331" s="26" t="s">
        <v>3922</v>
      </c>
    </row>
    <row r="1332" spans="1:21" hidden="1" x14ac:dyDescent="0.25">
      <c r="A1332" s="26"/>
      <c r="B1332" s="26"/>
      <c r="C1332" s="26" t="s">
        <v>3922</v>
      </c>
      <c r="D1332" s="26" t="s">
        <v>1619</v>
      </c>
      <c r="E1332" s="26" t="s">
        <v>2660</v>
      </c>
      <c r="F1332" s="26" t="s">
        <v>3934</v>
      </c>
      <c r="G1332" s="26" t="s">
        <v>2661</v>
      </c>
      <c r="H1332" s="26"/>
      <c r="I1332" s="26"/>
      <c r="J1332" s="26"/>
      <c r="K1332" s="26"/>
      <c r="L1332" s="26"/>
      <c r="M1332" s="28" t="s">
        <v>631</v>
      </c>
      <c r="N1332" s="28"/>
      <c r="O1332" s="28"/>
      <c r="P1332" s="28"/>
      <c r="Q1332" s="28"/>
      <c r="R1332" s="78"/>
      <c r="S1332" s="28"/>
      <c r="T1332" s="26" t="s">
        <v>3922</v>
      </c>
      <c r="U1332" s="26" t="s">
        <v>3922</v>
      </c>
    </row>
    <row r="1333" spans="1:21" ht="30" hidden="1" x14ac:dyDescent="0.25">
      <c r="A1333" s="26"/>
      <c r="B1333" s="26"/>
      <c r="C1333" s="26" t="s">
        <v>3922</v>
      </c>
      <c r="D1333" s="26" t="s">
        <v>1619</v>
      </c>
      <c r="E1333" s="26" t="s">
        <v>2668</v>
      </c>
      <c r="F1333" s="26" t="s">
        <v>3934</v>
      </c>
      <c r="G1333" s="26" t="s">
        <v>2669</v>
      </c>
      <c r="H1333" s="26"/>
      <c r="I1333" s="26"/>
      <c r="J1333" s="26"/>
      <c r="K1333" s="26"/>
      <c r="L1333" s="26"/>
      <c r="M1333" s="28" t="s">
        <v>631</v>
      </c>
      <c r="N1333" s="28"/>
      <c r="O1333" s="28"/>
      <c r="P1333" s="28"/>
      <c r="Q1333" s="28" t="s">
        <v>2670</v>
      </c>
      <c r="R1333" s="78">
        <v>45887</v>
      </c>
      <c r="S1333" s="28" t="s">
        <v>76</v>
      </c>
      <c r="T1333" s="26" t="s">
        <v>3922</v>
      </c>
      <c r="U1333" s="26" t="s">
        <v>3922</v>
      </c>
    </row>
    <row r="1334" spans="1:21" ht="30" hidden="1" x14ac:dyDescent="0.25">
      <c r="A1334" s="26"/>
      <c r="B1334" s="26"/>
      <c r="C1334" s="26" t="s">
        <v>3922</v>
      </c>
      <c r="D1334" s="26" t="s">
        <v>1619</v>
      </c>
      <c r="E1334" s="26" t="s">
        <v>2664</v>
      </c>
      <c r="F1334" s="26" t="s">
        <v>3949</v>
      </c>
      <c r="G1334" s="26" t="s">
        <v>2665</v>
      </c>
      <c r="H1334" s="26"/>
      <c r="I1334" s="26"/>
      <c r="J1334" s="26"/>
      <c r="K1334" s="26"/>
      <c r="L1334" s="26"/>
      <c r="M1334" s="28" t="s">
        <v>631</v>
      </c>
      <c r="N1334" s="28"/>
      <c r="O1334" s="28"/>
      <c r="P1334" s="28"/>
      <c r="Q1334" s="28"/>
      <c r="R1334" s="78">
        <v>45889</v>
      </c>
      <c r="S1334" s="28" t="s">
        <v>68</v>
      </c>
      <c r="T1334" s="26" t="s">
        <v>3922</v>
      </c>
      <c r="U1334" s="26" t="s">
        <v>4069</v>
      </c>
    </row>
    <row r="1335" spans="1:21" hidden="1" x14ac:dyDescent="0.25">
      <c r="A1335" s="26"/>
      <c r="B1335" s="26"/>
      <c r="C1335" s="26" t="s">
        <v>3922</v>
      </c>
      <c r="D1335" s="26" t="s">
        <v>1619</v>
      </c>
      <c r="E1335" s="26" t="s">
        <v>2655</v>
      </c>
      <c r="F1335" s="26" t="s">
        <v>3939</v>
      </c>
      <c r="G1335" s="26" t="s">
        <v>2656</v>
      </c>
      <c r="H1335" s="26"/>
      <c r="I1335" s="26"/>
      <c r="J1335" s="26"/>
      <c r="K1335" s="26"/>
      <c r="L1335" s="26"/>
      <c r="M1335" s="28" t="s">
        <v>631</v>
      </c>
      <c r="N1335" s="28"/>
      <c r="O1335" s="28"/>
      <c r="P1335" s="28"/>
      <c r="Q1335" s="28" t="s">
        <v>2657</v>
      </c>
      <c r="R1335" s="78">
        <v>45880</v>
      </c>
      <c r="S1335" s="28" t="s">
        <v>1440</v>
      </c>
      <c r="T1335" s="26" t="s">
        <v>3922</v>
      </c>
      <c r="U1335" s="26" t="s">
        <v>4068</v>
      </c>
    </row>
    <row r="1336" spans="1:21" ht="30" hidden="1" x14ac:dyDescent="0.25">
      <c r="A1336" s="26"/>
      <c r="B1336" s="26"/>
      <c r="C1336" s="26" t="s">
        <v>3922</v>
      </c>
      <c r="D1336" s="26" t="s">
        <v>1619</v>
      </c>
      <c r="E1336" s="26" t="s">
        <v>2650</v>
      </c>
      <c r="F1336" s="26" t="s">
        <v>3934</v>
      </c>
      <c r="G1336" s="26" t="s">
        <v>2651</v>
      </c>
      <c r="H1336" s="26"/>
      <c r="I1336" s="26"/>
      <c r="J1336" s="26"/>
      <c r="K1336" s="26"/>
      <c r="L1336" s="26"/>
      <c r="M1336" s="28" t="s">
        <v>631</v>
      </c>
      <c r="N1336" s="28"/>
      <c r="O1336" s="28"/>
      <c r="P1336" s="28"/>
      <c r="Q1336" s="28"/>
      <c r="R1336" s="78"/>
      <c r="S1336" s="28"/>
      <c r="T1336" s="26" t="s">
        <v>3922</v>
      </c>
      <c r="U1336" s="26" t="s">
        <v>3922</v>
      </c>
    </row>
    <row r="1337" spans="1:21" hidden="1" x14ac:dyDescent="0.25">
      <c r="A1337" s="26"/>
      <c r="B1337" s="26"/>
      <c r="C1337" s="26" t="s">
        <v>3922</v>
      </c>
      <c r="D1337" s="26" t="s">
        <v>1619</v>
      </c>
      <c r="E1337" s="26" t="s">
        <v>2618</v>
      </c>
      <c r="F1337" s="26" t="s">
        <v>3933</v>
      </c>
      <c r="G1337" s="26" t="s">
        <v>2619</v>
      </c>
      <c r="H1337" s="26"/>
      <c r="I1337" s="26"/>
      <c r="J1337" s="26"/>
      <c r="K1337" s="26"/>
      <c r="L1337" s="26"/>
      <c r="M1337" s="28" t="s">
        <v>631</v>
      </c>
      <c r="N1337" s="28"/>
      <c r="O1337" s="28"/>
      <c r="P1337" s="28"/>
      <c r="Q1337" s="28"/>
      <c r="R1337" s="78"/>
      <c r="S1337" s="28"/>
      <c r="T1337" s="26" t="s">
        <v>3922</v>
      </c>
      <c r="U1337" s="26" t="s">
        <v>4059</v>
      </c>
    </row>
    <row r="1338" spans="1:21" ht="30" hidden="1" x14ac:dyDescent="0.25">
      <c r="A1338" s="26"/>
      <c r="B1338" s="26"/>
      <c r="C1338" s="26" t="s">
        <v>3922</v>
      </c>
      <c r="D1338" s="26" t="s">
        <v>1619</v>
      </c>
      <c r="E1338" s="26" t="s">
        <v>2648</v>
      </c>
      <c r="F1338" s="26" t="s">
        <v>3934</v>
      </c>
      <c r="G1338" s="26" t="s">
        <v>2649</v>
      </c>
      <c r="H1338" s="26"/>
      <c r="I1338" s="26"/>
      <c r="J1338" s="26"/>
      <c r="K1338" s="26"/>
      <c r="L1338" s="26"/>
      <c r="M1338" s="28" t="s">
        <v>631</v>
      </c>
      <c r="N1338" s="28"/>
      <c r="O1338" s="28"/>
      <c r="P1338" s="28"/>
      <c r="Q1338" s="28"/>
      <c r="R1338" s="78"/>
      <c r="S1338" s="28"/>
      <c r="T1338" s="26" t="s">
        <v>3922</v>
      </c>
      <c r="U1338" s="26" t="s">
        <v>4066</v>
      </c>
    </row>
    <row r="1339" spans="1:21" ht="45" hidden="1" x14ac:dyDescent="0.25">
      <c r="A1339" s="26"/>
      <c r="B1339" s="26"/>
      <c r="C1339" s="26" t="s">
        <v>3922</v>
      </c>
      <c r="D1339" s="26" t="s">
        <v>1619</v>
      </c>
      <c r="E1339" s="26" t="s">
        <v>2652</v>
      </c>
      <c r="F1339" s="26" t="s">
        <v>3934</v>
      </c>
      <c r="G1339" s="26" t="s">
        <v>2653</v>
      </c>
      <c r="H1339" s="26"/>
      <c r="I1339" s="26"/>
      <c r="J1339" s="26"/>
      <c r="K1339" s="26"/>
      <c r="L1339" s="26"/>
      <c r="M1339" s="28" t="s">
        <v>631</v>
      </c>
      <c r="N1339" s="28"/>
      <c r="O1339" s="28"/>
      <c r="P1339" s="28"/>
      <c r="Q1339" s="28" t="s">
        <v>2654</v>
      </c>
      <c r="R1339" s="78"/>
      <c r="S1339" s="28"/>
      <c r="T1339" s="26" t="s">
        <v>3922</v>
      </c>
      <c r="U1339" s="26" t="s">
        <v>4067</v>
      </c>
    </row>
    <row r="1340" spans="1:21" ht="45" hidden="1" x14ac:dyDescent="0.25">
      <c r="A1340" s="26" t="s">
        <v>109</v>
      </c>
      <c r="B1340" s="26"/>
      <c r="C1340" s="26" t="s">
        <v>3922</v>
      </c>
      <c r="D1340" s="26" t="s">
        <v>1619</v>
      </c>
      <c r="E1340" s="26" t="s">
        <v>2639</v>
      </c>
      <c r="F1340" s="26" t="s">
        <v>3934</v>
      </c>
      <c r="G1340" s="26" t="s">
        <v>2640</v>
      </c>
      <c r="H1340" s="26"/>
      <c r="I1340" s="26"/>
      <c r="J1340" s="26"/>
      <c r="K1340" s="26"/>
      <c r="L1340" s="26"/>
      <c r="M1340" s="28" t="s">
        <v>631</v>
      </c>
      <c r="N1340" s="28"/>
      <c r="O1340" s="28"/>
      <c r="P1340" s="28"/>
      <c r="Q1340" s="28" t="s">
        <v>1622</v>
      </c>
      <c r="R1340" s="78"/>
      <c r="S1340" s="28"/>
      <c r="T1340" s="26" t="s">
        <v>3922</v>
      </c>
      <c r="U1340" s="26" t="s">
        <v>3922</v>
      </c>
    </row>
    <row r="1341" spans="1:21" ht="30" hidden="1" x14ac:dyDescent="0.25">
      <c r="A1341" s="26" t="s">
        <v>109</v>
      </c>
      <c r="B1341" s="26"/>
      <c r="C1341" s="26" t="s">
        <v>3922</v>
      </c>
      <c r="D1341" s="26" t="s">
        <v>1619</v>
      </c>
      <c r="E1341" s="26" t="s">
        <v>2644</v>
      </c>
      <c r="F1341" s="26" t="s">
        <v>3934</v>
      </c>
      <c r="G1341" s="26" t="s">
        <v>2645</v>
      </c>
      <c r="H1341" s="26"/>
      <c r="I1341" s="26"/>
      <c r="J1341" s="26"/>
      <c r="K1341" s="26"/>
      <c r="L1341" s="26"/>
      <c r="M1341" s="28" t="s">
        <v>631</v>
      </c>
      <c r="N1341" s="28"/>
      <c r="O1341" s="28"/>
      <c r="P1341" s="28"/>
      <c r="Q1341" s="28" t="s">
        <v>2646</v>
      </c>
      <c r="R1341" s="78">
        <v>45856</v>
      </c>
      <c r="S1341" s="28" t="s">
        <v>2647</v>
      </c>
      <c r="T1341" s="26" t="s">
        <v>3922</v>
      </c>
      <c r="U1341" s="26" t="s">
        <v>3922</v>
      </c>
    </row>
    <row r="1342" spans="1:21" ht="30" hidden="1" x14ac:dyDescent="0.25">
      <c r="A1342" s="26" t="s">
        <v>109</v>
      </c>
      <c r="B1342" s="26"/>
      <c r="C1342" s="26" t="s">
        <v>3922</v>
      </c>
      <c r="D1342" s="26" t="s">
        <v>1619</v>
      </c>
      <c r="E1342" s="26" t="s">
        <v>2637</v>
      </c>
      <c r="F1342" s="26" t="s">
        <v>3934</v>
      </c>
      <c r="G1342" s="26" t="s">
        <v>2638</v>
      </c>
      <c r="H1342" s="26"/>
      <c r="I1342" s="26"/>
      <c r="J1342" s="26"/>
      <c r="K1342" s="26"/>
      <c r="L1342" s="26"/>
      <c r="M1342" s="28" t="s">
        <v>631</v>
      </c>
      <c r="N1342" s="28"/>
      <c r="O1342" s="28"/>
      <c r="P1342" s="28"/>
      <c r="Q1342" s="28" t="s">
        <v>1622</v>
      </c>
      <c r="R1342" s="78"/>
      <c r="S1342" s="28"/>
      <c r="T1342" s="26" t="s">
        <v>3922</v>
      </c>
      <c r="U1342" s="26" t="s">
        <v>3922</v>
      </c>
    </row>
    <row r="1343" spans="1:21" ht="30" hidden="1" x14ac:dyDescent="0.25">
      <c r="A1343" s="26" t="s">
        <v>109</v>
      </c>
      <c r="B1343" s="26"/>
      <c r="C1343" s="26" t="s">
        <v>3922</v>
      </c>
      <c r="D1343" s="26" t="s">
        <v>1619</v>
      </c>
      <c r="E1343" s="26" t="s">
        <v>2679</v>
      </c>
      <c r="F1343" s="26" t="s">
        <v>3934</v>
      </c>
      <c r="G1343" s="26" t="s">
        <v>2680</v>
      </c>
      <c r="H1343" s="26"/>
      <c r="I1343" s="26"/>
      <c r="J1343" s="26"/>
      <c r="K1343" s="26"/>
      <c r="L1343" s="26"/>
      <c r="M1343" s="28" t="s">
        <v>631</v>
      </c>
      <c r="N1343" s="28"/>
      <c r="O1343" s="28"/>
      <c r="P1343" s="28"/>
      <c r="Q1343" s="28" t="s">
        <v>1622</v>
      </c>
      <c r="R1343" s="78"/>
      <c r="S1343" s="28"/>
      <c r="T1343" s="26" t="s">
        <v>3922</v>
      </c>
      <c r="U1343" s="26" t="s">
        <v>3922</v>
      </c>
    </row>
    <row r="1344" spans="1:21" hidden="1" x14ac:dyDescent="0.25">
      <c r="A1344" s="26"/>
      <c r="B1344" s="26"/>
      <c r="C1344" s="26" t="s">
        <v>3922</v>
      </c>
      <c r="D1344" s="26" t="s">
        <v>1619</v>
      </c>
      <c r="E1344" s="26" t="s">
        <v>2641</v>
      </c>
      <c r="F1344" s="26" t="s">
        <v>3941</v>
      </c>
      <c r="G1344" s="26" t="s">
        <v>2642</v>
      </c>
      <c r="H1344" s="26"/>
      <c r="I1344" s="26"/>
      <c r="J1344" s="26"/>
      <c r="K1344" s="26"/>
      <c r="L1344" s="26"/>
      <c r="M1344" s="28" t="s">
        <v>631</v>
      </c>
      <c r="N1344" s="28"/>
      <c r="O1344" s="28"/>
      <c r="P1344" s="28"/>
      <c r="Q1344" s="28" t="s">
        <v>2643</v>
      </c>
      <c r="R1344" s="78">
        <v>45847</v>
      </c>
      <c r="S1344" s="28" t="s">
        <v>68</v>
      </c>
      <c r="T1344" s="26" t="s">
        <v>3922</v>
      </c>
      <c r="U1344" s="26" t="s">
        <v>3922</v>
      </c>
    </row>
    <row r="1345" spans="1:21" ht="60" hidden="1" x14ac:dyDescent="0.25">
      <c r="A1345" s="26"/>
      <c r="B1345" s="26"/>
      <c r="C1345" s="26" t="s">
        <v>3922</v>
      </c>
      <c r="D1345" s="26" t="s">
        <v>1619</v>
      </c>
      <c r="E1345" s="26" t="s">
        <v>2688</v>
      </c>
      <c r="F1345" s="26" t="s">
        <v>3934</v>
      </c>
      <c r="G1345" s="26" t="s">
        <v>2689</v>
      </c>
      <c r="H1345" s="26"/>
      <c r="I1345" s="26"/>
      <c r="J1345" s="26"/>
      <c r="K1345" s="26"/>
      <c r="L1345" s="26"/>
      <c r="M1345" s="28" t="s">
        <v>631</v>
      </c>
      <c r="N1345" s="28"/>
      <c r="O1345" s="28"/>
      <c r="P1345" s="28"/>
      <c r="Q1345" s="28" t="s">
        <v>2690</v>
      </c>
      <c r="R1345" s="78">
        <v>45867</v>
      </c>
      <c r="S1345" s="28" t="s">
        <v>157</v>
      </c>
      <c r="T1345" s="26" t="s">
        <v>3922</v>
      </c>
      <c r="U1345" s="26" t="s">
        <v>3922</v>
      </c>
    </row>
    <row r="1346" spans="1:21" ht="30" hidden="1" x14ac:dyDescent="0.25">
      <c r="A1346" s="26"/>
      <c r="B1346" s="26"/>
      <c r="C1346" s="26" t="s">
        <v>3922</v>
      </c>
      <c r="D1346" s="26" t="s">
        <v>1619</v>
      </c>
      <c r="E1346" s="26" t="s">
        <v>2635</v>
      </c>
      <c r="F1346" s="26" t="s">
        <v>3941</v>
      </c>
      <c r="G1346" s="26" t="s">
        <v>2636</v>
      </c>
      <c r="H1346" s="26"/>
      <c r="I1346" s="26"/>
      <c r="J1346" s="26"/>
      <c r="K1346" s="26"/>
      <c r="L1346" s="26"/>
      <c r="M1346" s="28" t="s">
        <v>631</v>
      </c>
      <c r="N1346" s="28"/>
      <c r="O1346" s="28"/>
      <c r="P1346" s="28"/>
      <c r="Q1346" s="28"/>
      <c r="R1346" s="78"/>
      <c r="S1346" s="28"/>
      <c r="T1346" s="26" t="s">
        <v>3922</v>
      </c>
      <c r="U1346" s="26" t="s">
        <v>3922</v>
      </c>
    </row>
    <row r="1347" spans="1:21" ht="30" hidden="1" x14ac:dyDescent="0.25">
      <c r="A1347" s="26"/>
      <c r="B1347" s="26"/>
      <c r="C1347" s="26" t="s">
        <v>3922</v>
      </c>
      <c r="D1347" s="26" t="s">
        <v>1619</v>
      </c>
      <c r="E1347" s="26" t="s">
        <v>2620</v>
      </c>
      <c r="F1347" s="26" t="s">
        <v>3934</v>
      </c>
      <c r="G1347" s="26" t="s">
        <v>2621</v>
      </c>
      <c r="H1347" s="26"/>
      <c r="I1347" s="26"/>
      <c r="J1347" s="26"/>
      <c r="K1347" s="26"/>
      <c r="L1347" s="26"/>
      <c r="M1347" s="28" t="s">
        <v>631</v>
      </c>
      <c r="N1347" s="28"/>
      <c r="O1347" s="28"/>
      <c r="P1347" s="28"/>
      <c r="Q1347" s="28"/>
      <c r="R1347" s="78"/>
      <c r="S1347" s="28"/>
      <c r="T1347" s="26" t="s">
        <v>3922</v>
      </c>
      <c r="U1347" s="26" t="s">
        <v>3922</v>
      </c>
    </row>
    <row r="1348" spans="1:21" hidden="1" x14ac:dyDescent="0.25">
      <c r="A1348" s="26"/>
      <c r="B1348" s="26">
        <v>3</v>
      </c>
      <c r="C1348" s="26" t="s">
        <v>3922</v>
      </c>
      <c r="D1348" s="26" t="s">
        <v>1619</v>
      </c>
      <c r="E1348" s="26" t="s">
        <v>2850</v>
      </c>
      <c r="F1348" s="26" t="s">
        <v>1631</v>
      </c>
      <c r="G1348" s="26" t="s">
        <v>2851</v>
      </c>
      <c r="H1348" s="26"/>
      <c r="I1348" s="26"/>
      <c r="J1348" s="26"/>
      <c r="K1348" s="26"/>
      <c r="L1348" s="26"/>
      <c r="M1348" s="28" t="s">
        <v>631</v>
      </c>
      <c r="N1348" s="28"/>
      <c r="O1348" s="28"/>
      <c r="P1348" s="28"/>
      <c r="Q1348" s="28" t="s">
        <v>2852</v>
      </c>
      <c r="R1348" s="78">
        <v>45825</v>
      </c>
      <c r="S1348" s="28" t="s">
        <v>68</v>
      </c>
      <c r="T1348" s="26" t="s">
        <v>3922</v>
      </c>
      <c r="U1348" s="26" t="s">
        <v>3922</v>
      </c>
    </row>
    <row r="1349" spans="1:21" ht="30" hidden="1" x14ac:dyDescent="0.25">
      <c r="A1349" s="26"/>
      <c r="B1349" s="26" t="s">
        <v>109</v>
      </c>
      <c r="C1349" s="26" t="s">
        <v>3922</v>
      </c>
      <c r="D1349" s="26" t="s">
        <v>1619</v>
      </c>
      <c r="E1349" s="26" t="s">
        <v>2856</v>
      </c>
      <c r="F1349" s="26" t="s">
        <v>1648</v>
      </c>
      <c r="G1349" s="26" t="s">
        <v>2857</v>
      </c>
      <c r="H1349" s="26"/>
      <c r="I1349" s="26"/>
      <c r="J1349" s="26"/>
      <c r="K1349" s="26"/>
      <c r="L1349" s="26"/>
      <c r="M1349" s="28" t="s">
        <v>631</v>
      </c>
      <c r="N1349" s="28" t="s">
        <v>109</v>
      </c>
      <c r="O1349" s="28"/>
      <c r="P1349" s="28"/>
      <c r="Q1349" s="28" t="s">
        <v>2858</v>
      </c>
      <c r="R1349" s="78">
        <v>45817</v>
      </c>
      <c r="S1349" s="28" t="s">
        <v>2859</v>
      </c>
      <c r="T1349" s="26" t="s">
        <v>3922</v>
      </c>
      <c r="U1349" s="26" t="s">
        <v>4110</v>
      </c>
    </row>
    <row r="1350" spans="1:21" ht="30" hidden="1" x14ac:dyDescent="0.25">
      <c r="A1350" s="26"/>
      <c r="B1350" s="26">
        <v>3</v>
      </c>
      <c r="C1350" s="26" t="s">
        <v>3922</v>
      </c>
      <c r="D1350" s="26" t="s">
        <v>1619</v>
      </c>
      <c r="E1350" s="26" t="s">
        <v>2846</v>
      </c>
      <c r="F1350" s="26" t="s">
        <v>1683</v>
      </c>
      <c r="G1350" s="26" t="s">
        <v>2847</v>
      </c>
      <c r="H1350" s="26"/>
      <c r="I1350" s="26"/>
      <c r="J1350" s="26"/>
      <c r="K1350" s="26"/>
      <c r="L1350" s="26"/>
      <c r="M1350" s="28" t="s">
        <v>631</v>
      </c>
      <c r="N1350" s="28"/>
      <c r="O1350" s="28"/>
      <c r="P1350" s="28"/>
      <c r="Q1350" s="28"/>
      <c r="R1350" s="78"/>
      <c r="S1350" s="28"/>
      <c r="T1350" s="26" t="s">
        <v>3922</v>
      </c>
      <c r="U1350" s="26" t="s">
        <v>4108</v>
      </c>
    </row>
    <row r="1351" spans="1:21" hidden="1" x14ac:dyDescent="0.25">
      <c r="A1351" s="26"/>
      <c r="B1351" s="26">
        <v>1</v>
      </c>
      <c r="C1351" s="26" t="s">
        <v>3922</v>
      </c>
      <c r="D1351" s="26" t="s">
        <v>1619</v>
      </c>
      <c r="E1351" s="26" t="s">
        <v>2622</v>
      </c>
      <c r="F1351" s="26" t="s">
        <v>1631</v>
      </c>
      <c r="G1351" s="26" t="s">
        <v>2623</v>
      </c>
      <c r="H1351" s="26"/>
      <c r="I1351" s="26"/>
      <c r="J1351" s="26"/>
      <c r="K1351" s="26"/>
      <c r="L1351" s="26"/>
      <c r="M1351" s="28" t="s">
        <v>631</v>
      </c>
      <c r="N1351" s="28"/>
      <c r="O1351" s="28"/>
      <c r="P1351" s="28"/>
      <c r="Q1351" s="28"/>
      <c r="R1351" s="78"/>
      <c r="S1351" s="28"/>
      <c r="T1351" s="26" t="s">
        <v>3922</v>
      </c>
      <c r="U1351" s="26" t="s">
        <v>3922</v>
      </c>
    </row>
    <row r="1352" spans="1:21" ht="30" hidden="1" x14ac:dyDescent="0.25">
      <c r="A1352" s="26"/>
      <c r="B1352" s="26">
        <v>3</v>
      </c>
      <c r="C1352" s="26" t="s">
        <v>3922</v>
      </c>
      <c r="D1352" s="26" t="s">
        <v>1619</v>
      </c>
      <c r="E1352" s="26" t="s">
        <v>2848</v>
      </c>
      <c r="F1352" s="26" t="s">
        <v>3933</v>
      </c>
      <c r="G1352" s="26" t="s">
        <v>2849</v>
      </c>
      <c r="H1352" s="26"/>
      <c r="I1352" s="26"/>
      <c r="J1352" s="26"/>
      <c r="K1352" s="26"/>
      <c r="L1352" s="26"/>
      <c r="M1352" s="28" t="s">
        <v>631</v>
      </c>
      <c r="N1352" s="28"/>
      <c r="O1352" s="28"/>
      <c r="P1352" s="28"/>
      <c r="Q1352" s="28"/>
      <c r="R1352" s="78"/>
      <c r="S1352" s="28"/>
      <c r="T1352" s="26" t="s">
        <v>3922</v>
      </c>
      <c r="U1352" s="26" t="s">
        <v>4109</v>
      </c>
    </row>
    <row r="1353" spans="1:21" ht="30" hidden="1" x14ac:dyDescent="0.25">
      <c r="A1353" s="26"/>
      <c r="B1353" s="26">
        <v>1</v>
      </c>
      <c r="C1353" s="26" t="s">
        <v>3922</v>
      </c>
      <c r="D1353" s="26" t="s">
        <v>1619</v>
      </c>
      <c r="E1353" s="26" t="s">
        <v>2624</v>
      </c>
      <c r="F1353" s="26" t="s">
        <v>3949</v>
      </c>
      <c r="G1353" s="26" t="s">
        <v>2625</v>
      </c>
      <c r="H1353" s="26"/>
      <c r="I1353" s="26"/>
      <c r="J1353" s="26"/>
      <c r="K1353" s="26"/>
      <c r="L1353" s="26"/>
      <c r="M1353" s="28" t="s">
        <v>631</v>
      </c>
      <c r="N1353" s="28"/>
      <c r="O1353" s="28"/>
      <c r="P1353" s="28"/>
      <c r="Q1353" s="28"/>
      <c r="R1353" s="78"/>
      <c r="S1353" s="28"/>
      <c r="T1353" s="26" t="s">
        <v>3922</v>
      </c>
      <c r="U1353" s="26" t="s">
        <v>3922</v>
      </c>
    </row>
    <row r="1354" spans="1:21" hidden="1" x14ac:dyDescent="0.25">
      <c r="A1354" s="26"/>
      <c r="B1354" s="26">
        <v>2</v>
      </c>
      <c r="C1354" s="26" t="s">
        <v>3922</v>
      </c>
      <c r="D1354" s="26" t="s">
        <v>1619</v>
      </c>
      <c r="E1354" s="26" t="s">
        <v>2633</v>
      </c>
      <c r="F1354" s="26" t="s">
        <v>1747</v>
      </c>
      <c r="G1354" s="26" t="s">
        <v>2634</v>
      </c>
      <c r="H1354" s="26"/>
      <c r="I1354" s="26"/>
      <c r="J1354" s="26"/>
      <c r="K1354" s="26"/>
      <c r="L1354" s="26"/>
      <c r="M1354" s="28" t="s">
        <v>631</v>
      </c>
      <c r="N1354" s="28"/>
      <c r="O1354" s="28"/>
      <c r="P1354" s="28"/>
      <c r="Q1354" s="28"/>
      <c r="R1354" s="78"/>
      <c r="S1354" s="28"/>
      <c r="T1354" s="26" t="s">
        <v>3922</v>
      </c>
      <c r="U1354" s="26" t="s">
        <v>4065</v>
      </c>
    </row>
    <row r="1355" spans="1:21" hidden="1" x14ac:dyDescent="0.25">
      <c r="A1355" s="26"/>
      <c r="B1355" s="26">
        <v>1</v>
      </c>
      <c r="C1355" s="26" t="s">
        <v>3922</v>
      </c>
      <c r="D1355" s="26" t="s">
        <v>1619</v>
      </c>
      <c r="E1355" s="26" t="s">
        <v>2626</v>
      </c>
      <c r="F1355" s="26" t="s">
        <v>1683</v>
      </c>
      <c r="G1355" s="26" t="s">
        <v>2627</v>
      </c>
      <c r="H1355" s="26"/>
      <c r="I1355" s="26"/>
      <c r="J1355" s="26"/>
      <c r="K1355" s="26"/>
      <c r="L1355" s="26"/>
      <c r="M1355" s="26" t="s">
        <v>631</v>
      </c>
      <c r="N1355" s="26"/>
      <c r="O1355" s="26"/>
      <c r="P1355" s="26"/>
      <c r="Q1355" s="26" t="s">
        <v>2628</v>
      </c>
      <c r="R1355" s="26"/>
      <c r="S1355" s="26"/>
      <c r="T1355" s="26" t="s">
        <v>3922</v>
      </c>
      <c r="U1355" s="26" t="s">
        <v>3922</v>
      </c>
    </row>
    <row r="1356" spans="1:21" hidden="1" x14ac:dyDescent="0.25">
      <c r="A1356" s="26"/>
      <c r="B1356" s="26">
        <v>2</v>
      </c>
      <c r="C1356" s="26" t="s">
        <v>3922</v>
      </c>
      <c r="D1356" s="26" t="s">
        <v>1619</v>
      </c>
      <c r="E1356" s="26" t="s">
        <v>2631</v>
      </c>
      <c r="F1356" s="26" t="s">
        <v>3935</v>
      </c>
      <c r="G1356" s="26" t="s">
        <v>2632</v>
      </c>
      <c r="H1356" s="26"/>
      <c r="I1356" s="26"/>
      <c r="J1356" s="26"/>
      <c r="K1356" s="26"/>
      <c r="L1356" s="26"/>
      <c r="M1356" s="28" t="s">
        <v>631</v>
      </c>
      <c r="N1356" s="28"/>
      <c r="O1356" s="28"/>
      <c r="P1356" s="28"/>
      <c r="Q1356" s="28"/>
      <c r="R1356" s="78"/>
      <c r="S1356" s="28"/>
      <c r="T1356" s="26" t="s">
        <v>3922</v>
      </c>
      <c r="U1356" s="26" t="s">
        <v>4064</v>
      </c>
    </row>
    <row r="1357" spans="1:21" hidden="1" x14ac:dyDescent="0.25">
      <c r="A1357" s="26"/>
      <c r="B1357" s="26">
        <v>2</v>
      </c>
      <c r="C1357" s="26" t="s">
        <v>3922</v>
      </c>
      <c r="D1357" s="26" t="s">
        <v>1619</v>
      </c>
      <c r="E1357" s="26" t="s">
        <v>2629</v>
      </c>
      <c r="F1357" s="26" t="s">
        <v>3941</v>
      </c>
      <c r="G1357" s="26" t="s">
        <v>2630</v>
      </c>
      <c r="H1357" s="26"/>
      <c r="I1357" s="26"/>
      <c r="J1357" s="26"/>
      <c r="K1357" s="26"/>
      <c r="L1357" s="26"/>
      <c r="M1357" s="28" t="s">
        <v>631</v>
      </c>
      <c r="N1357" s="28"/>
      <c r="O1357" s="28"/>
      <c r="P1357" s="28"/>
      <c r="Q1357" s="28"/>
      <c r="R1357" s="78"/>
      <c r="S1357" s="28"/>
      <c r="T1357" s="26" t="s">
        <v>3922</v>
      </c>
      <c r="U1357" s="26" t="s">
        <v>4063</v>
      </c>
    </row>
    <row r="1358" spans="1:21" ht="30" hidden="1" x14ac:dyDescent="0.25">
      <c r="A1358" s="26"/>
      <c r="B1358" s="26" t="s">
        <v>109</v>
      </c>
      <c r="C1358" s="26" t="s">
        <v>3922</v>
      </c>
      <c r="D1358" s="26" t="s">
        <v>1619</v>
      </c>
      <c r="E1358" s="26" t="s">
        <v>2853</v>
      </c>
      <c r="F1358" s="26" t="s">
        <v>1661</v>
      </c>
      <c r="G1358" s="26" t="s">
        <v>2854</v>
      </c>
      <c r="H1358" s="26"/>
      <c r="I1358" s="26"/>
      <c r="J1358" s="26"/>
      <c r="K1358" s="26"/>
      <c r="L1358" s="26"/>
      <c r="M1358" s="28" t="s">
        <v>631</v>
      </c>
      <c r="N1358" s="28"/>
      <c r="O1358" s="28"/>
      <c r="P1358" s="28"/>
      <c r="Q1358" s="28" t="s">
        <v>2855</v>
      </c>
      <c r="R1358" s="78">
        <v>45783</v>
      </c>
      <c r="S1358" s="28" t="s">
        <v>157</v>
      </c>
      <c r="T1358" s="26" t="s">
        <v>3922</v>
      </c>
      <c r="U1358" s="26" t="s">
        <v>3922</v>
      </c>
    </row>
    <row r="1359" spans="1:21" hidden="1" x14ac:dyDescent="0.25">
      <c r="A1359" s="26"/>
      <c r="B1359" s="26"/>
      <c r="C1359" s="26" t="s">
        <v>3922</v>
      </c>
      <c r="D1359" s="26" t="s">
        <v>1619</v>
      </c>
      <c r="E1359" s="26" t="s">
        <v>4582</v>
      </c>
      <c r="F1359" s="26" t="s">
        <v>1648</v>
      </c>
      <c r="G1359" s="26" t="s">
        <v>4583</v>
      </c>
      <c r="H1359" s="26"/>
      <c r="I1359" s="26"/>
      <c r="J1359" s="26"/>
      <c r="K1359" s="26"/>
      <c r="L1359" s="26"/>
      <c r="M1359" s="28" t="s">
        <v>631</v>
      </c>
      <c r="N1359" s="28"/>
      <c r="O1359" s="28"/>
      <c r="P1359" s="28"/>
      <c r="Q1359" s="28"/>
      <c r="R1359" s="78"/>
      <c r="S1359" s="28"/>
      <c r="T1359" s="26" t="s">
        <v>3922</v>
      </c>
      <c r="U1359" s="26"/>
    </row>
    <row r="1360" spans="1:21" hidden="1" x14ac:dyDescent="0.25">
      <c r="A1360" s="26"/>
      <c r="B1360" s="26"/>
      <c r="C1360" s="26" t="s">
        <v>3922</v>
      </c>
      <c r="D1360" s="26" t="s">
        <v>1619</v>
      </c>
      <c r="E1360" s="26" t="s">
        <v>4612</v>
      </c>
      <c r="F1360" s="26" t="s">
        <v>1648</v>
      </c>
      <c r="G1360" s="26" t="s">
        <v>4613</v>
      </c>
      <c r="H1360" s="26"/>
      <c r="I1360" s="26"/>
      <c r="J1360" s="26"/>
      <c r="K1360" s="26"/>
      <c r="L1360" s="26"/>
      <c r="M1360" s="28" t="s">
        <v>631</v>
      </c>
      <c r="N1360" s="28"/>
      <c r="O1360" s="28"/>
      <c r="P1360" s="28"/>
      <c r="Q1360" s="28"/>
      <c r="R1360" s="78"/>
      <c r="S1360" s="28"/>
      <c r="T1360" s="26" t="s">
        <v>3922</v>
      </c>
      <c r="U1360" s="26"/>
    </row>
    <row r="1361" spans="1:21" hidden="1" x14ac:dyDescent="0.25">
      <c r="A1361" s="26"/>
      <c r="B1361" s="26"/>
      <c r="C1361" s="26" t="s">
        <v>3922</v>
      </c>
      <c r="D1361" s="26" t="s">
        <v>1619</v>
      </c>
      <c r="E1361" s="26" t="s">
        <v>4610</v>
      </c>
      <c r="F1361" s="26" t="s">
        <v>1648</v>
      </c>
      <c r="G1361" s="26" t="s">
        <v>4611</v>
      </c>
      <c r="H1361" s="26"/>
      <c r="I1361" s="26"/>
      <c r="J1361" s="26"/>
      <c r="K1361" s="26"/>
      <c r="L1361" s="26"/>
      <c r="M1361" s="28" t="s">
        <v>631</v>
      </c>
      <c r="N1361" s="28"/>
      <c r="O1361" s="28"/>
      <c r="P1361" s="28"/>
      <c r="Q1361" s="28"/>
      <c r="R1361" s="78"/>
      <c r="S1361" s="28"/>
      <c r="T1361" s="26" t="s">
        <v>3922</v>
      </c>
      <c r="U1361" s="26"/>
    </row>
    <row r="1362" spans="1:21" hidden="1" x14ac:dyDescent="0.25">
      <c r="A1362" s="26"/>
      <c r="B1362" s="26"/>
      <c r="C1362" s="26" t="s">
        <v>3922</v>
      </c>
      <c r="D1362" s="26" t="s">
        <v>1619</v>
      </c>
      <c r="E1362" s="26" t="s">
        <v>4608</v>
      </c>
      <c r="F1362" s="26" t="s">
        <v>1648</v>
      </c>
      <c r="G1362" s="26" t="s">
        <v>4609</v>
      </c>
      <c r="H1362" s="26"/>
      <c r="I1362" s="26"/>
      <c r="J1362" s="26"/>
      <c r="K1362" s="26"/>
      <c r="L1362" s="26"/>
      <c r="M1362" s="28" t="s">
        <v>631</v>
      </c>
      <c r="N1362" s="28"/>
      <c r="O1362" s="28"/>
      <c r="P1362" s="28"/>
      <c r="Q1362" s="28"/>
      <c r="R1362" s="78"/>
      <c r="S1362" s="28"/>
      <c r="T1362" s="26" t="s">
        <v>3922</v>
      </c>
      <c r="U1362" s="26"/>
    </row>
    <row r="1363" spans="1:21" hidden="1" x14ac:dyDescent="0.25">
      <c r="A1363" s="26"/>
      <c r="B1363" s="26"/>
      <c r="C1363" s="26" t="s">
        <v>3922</v>
      </c>
      <c r="D1363" s="26" t="s">
        <v>1619</v>
      </c>
      <c r="E1363" s="26" t="s">
        <v>4614</v>
      </c>
      <c r="F1363" s="26" t="s">
        <v>1648</v>
      </c>
      <c r="G1363" s="26" t="s">
        <v>4615</v>
      </c>
      <c r="H1363" s="26"/>
      <c r="I1363" s="26"/>
      <c r="J1363" s="26"/>
      <c r="K1363" s="26"/>
      <c r="L1363" s="26"/>
      <c r="M1363" s="28" t="s">
        <v>631</v>
      </c>
      <c r="N1363" s="28"/>
      <c r="O1363" s="28"/>
      <c r="P1363" s="28"/>
      <c r="Q1363" s="28"/>
      <c r="R1363" s="78"/>
      <c r="S1363" s="28"/>
      <c r="T1363" s="26" t="s">
        <v>3922</v>
      </c>
      <c r="U1363" s="26"/>
    </row>
    <row r="1364" spans="1:21" hidden="1" x14ac:dyDescent="0.25">
      <c r="A1364" s="26"/>
      <c r="B1364" s="26"/>
      <c r="C1364" s="26" t="s">
        <v>3922</v>
      </c>
      <c r="D1364" s="26" t="s">
        <v>1619</v>
      </c>
      <c r="E1364" s="26" t="s">
        <v>4603</v>
      </c>
      <c r="F1364" s="26" t="s">
        <v>3949</v>
      </c>
      <c r="G1364" s="26" t="s">
        <v>4604</v>
      </c>
      <c r="H1364" s="26"/>
      <c r="I1364" s="26"/>
      <c r="J1364" s="26"/>
      <c r="K1364" s="26"/>
      <c r="L1364" s="26"/>
      <c r="M1364" s="28" t="s">
        <v>631</v>
      </c>
      <c r="N1364" s="28"/>
      <c r="O1364" s="28"/>
      <c r="P1364" s="28"/>
      <c r="Q1364" s="28"/>
      <c r="R1364" s="78"/>
      <c r="S1364" s="28"/>
      <c r="T1364" s="26" t="s">
        <v>3922</v>
      </c>
      <c r="U1364" s="26"/>
    </row>
    <row r="1365" spans="1:21" hidden="1" x14ac:dyDescent="0.25">
      <c r="A1365" s="26"/>
      <c r="B1365" s="26"/>
      <c r="C1365" s="26" t="s">
        <v>3922</v>
      </c>
      <c r="D1365" s="26" t="s">
        <v>1619</v>
      </c>
      <c r="E1365" s="26" t="s">
        <v>4619</v>
      </c>
      <c r="F1365" s="26" t="s">
        <v>3933</v>
      </c>
      <c r="G1365" s="26" t="s">
        <v>4620</v>
      </c>
      <c r="H1365" s="26"/>
      <c r="I1365" s="26"/>
      <c r="J1365" s="26"/>
      <c r="K1365" s="26"/>
      <c r="L1365" s="26"/>
      <c r="M1365" s="28" t="s">
        <v>631</v>
      </c>
      <c r="N1365" s="28"/>
      <c r="O1365" s="28"/>
      <c r="P1365" s="28"/>
      <c r="Q1365" s="28"/>
      <c r="R1365" s="78"/>
      <c r="S1365" s="28"/>
      <c r="T1365" s="26" t="s">
        <v>3922</v>
      </c>
      <c r="U1365" s="26"/>
    </row>
    <row r="1366" spans="1:21" hidden="1" x14ac:dyDescent="0.25">
      <c r="A1366" s="26"/>
      <c r="B1366" s="26"/>
      <c r="C1366" s="26" t="s">
        <v>3922</v>
      </c>
      <c r="D1366" s="26" t="s">
        <v>1619</v>
      </c>
      <c r="E1366" s="26" t="s">
        <v>4631</v>
      </c>
      <c r="F1366" s="26" t="s">
        <v>3933</v>
      </c>
      <c r="G1366" s="26" t="s">
        <v>4632</v>
      </c>
      <c r="H1366" s="26"/>
      <c r="I1366" s="26"/>
      <c r="J1366" s="26"/>
      <c r="K1366" s="26"/>
      <c r="L1366" s="26"/>
      <c r="M1366" s="28" t="s">
        <v>631</v>
      </c>
      <c r="N1366" s="28"/>
      <c r="O1366" s="28"/>
      <c r="P1366" s="28"/>
      <c r="Q1366" s="28"/>
      <c r="R1366" s="78"/>
      <c r="S1366" s="28"/>
      <c r="T1366" s="26" t="s">
        <v>3922</v>
      </c>
      <c r="U1366" s="26"/>
    </row>
    <row r="1367" spans="1:21" ht="30" hidden="1" x14ac:dyDescent="0.25">
      <c r="A1367" s="26"/>
      <c r="B1367" s="26"/>
      <c r="C1367" s="26" t="s">
        <v>3922</v>
      </c>
      <c r="D1367" s="26" t="s">
        <v>1619</v>
      </c>
      <c r="E1367" s="26" t="s">
        <v>3006</v>
      </c>
      <c r="F1367" s="26" t="s">
        <v>3934</v>
      </c>
      <c r="G1367" s="26" t="s">
        <v>3007</v>
      </c>
      <c r="H1367" s="26"/>
      <c r="I1367" s="26"/>
      <c r="J1367" s="26"/>
      <c r="K1367" s="26"/>
      <c r="L1367" s="26"/>
      <c r="M1367" s="28" t="s">
        <v>631</v>
      </c>
      <c r="N1367" s="28"/>
      <c r="O1367" s="28"/>
      <c r="P1367" s="28"/>
      <c r="Q1367" s="28"/>
      <c r="R1367" s="78"/>
      <c r="S1367" s="28"/>
      <c r="T1367" s="26" t="s">
        <v>3922</v>
      </c>
      <c r="U1367" s="26"/>
    </row>
    <row r="1368" spans="1:21" hidden="1" x14ac:dyDescent="0.25">
      <c r="A1368" s="26"/>
      <c r="B1368" s="26"/>
      <c r="C1368" s="26" t="s">
        <v>3922</v>
      </c>
      <c r="D1368" s="26" t="s">
        <v>1619</v>
      </c>
      <c r="E1368" s="26" t="s">
        <v>4640</v>
      </c>
      <c r="F1368" s="26" t="s">
        <v>3939</v>
      </c>
      <c r="G1368" s="26" t="s">
        <v>4618</v>
      </c>
      <c r="H1368" s="26"/>
      <c r="I1368" s="26"/>
      <c r="J1368" s="26"/>
      <c r="K1368" s="26"/>
      <c r="L1368" s="26"/>
      <c r="M1368" s="28" t="s">
        <v>631</v>
      </c>
      <c r="N1368" s="28"/>
      <c r="O1368" s="28"/>
      <c r="P1368" s="28"/>
      <c r="Q1368" s="28"/>
      <c r="R1368" s="78"/>
      <c r="S1368" s="28"/>
      <c r="T1368" s="26" t="s">
        <v>3922</v>
      </c>
      <c r="U1368" s="26"/>
    </row>
    <row r="1369" spans="1:21" hidden="1" x14ac:dyDescent="0.25">
      <c r="A1369" s="26"/>
      <c r="B1369" s="26"/>
      <c r="C1369" s="26" t="s">
        <v>3922</v>
      </c>
      <c r="D1369" s="26" t="s">
        <v>1619</v>
      </c>
      <c r="E1369" s="26" t="s">
        <v>4672</v>
      </c>
      <c r="F1369" s="26" t="s">
        <v>1648</v>
      </c>
      <c r="G1369" s="26" t="s">
        <v>4673</v>
      </c>
      <c r="H1369" s="26"/>
      <c r="I1369" s="26"/>
      <c r="J1369" s="26"/>
      <c r="K1369" s="26"/>
      <c r="L1369" s="26"/>
      <c r="M1369" s="26" t="s">
        <v>631</v>
      </c>
      <c r="N1369" s="26"/>
      <c r="O1369" s="26"/>
      <c r="P1369" s="26"/>
      <c r="Q1369" s="26"/>
      <c r="R1369" s="26"/>
      <c r="S1369" s="26"/>
      <c r="T1369" s="26" t="s">
        <v>3922</v>
      </c>
      <c r="U1369" s="26"/>
    </row>
    <row r="1370" spans="1:21" hidden="1" x14ac:dyDescent="0.25">
      <c r="A1370" s="26"/>
      <c r="B1370" s="26"/>
      <c r="C1370" s="26" t="s">
        <v>3922</v>
      </c>
      <c r="D1370" s="26" t="s">
        <v>1619</v>
      </c>
      <c r="E1370" s="26" t="s">
        <v>4650</v>
      </c>
      <c r="F1370" s="26" t="s">
        <v>1648</v>
      </c>
      <c r="G1370" s="26" t="s">
        <v>4651</v>
      </c>
      <c r="H1370" s="26"/>
      <c r="I1370" s="26"/>
      <c r="J1370" s="26"/>
      <c r="K1370" s="26"/>
      <c r="L1370" s="26"/>
      <c r="M1370" s="28" t="s">
        <v>631</v>
      </c>
      <c r="N1370" s="28"/>
      <c r="O1370" s="28"/>
      <c r="P1370" s="28"/>
      <c r="Q1370" s="28"/>
      <c r="R1370" s="78"/>
      <c r="S1370" s="28"/>
      <c r="T1370" s="26" t="s">
        <v>3922</v>
      </c>
      <c r="U1370" s="26"/>
    </row>
    <row r="1371" spans="1:21" hidden="1" x14ac:dyDescent="0.25">
      <c r="A1371" s="26"/>
      <c r="B1371" s="26"/>
      <c r="C1371" s="26" t="s">
        <v>3922</v>
      </c>
      <c r="D1371" s="26" t="s">
        <v>1619</v>
      </c>
      <c r="E1371" s="26" t="s">
        <v>4652</v>
      </c>
      <c r="F1371" s="26" t="s">
        <v>1648</v>
      </c>
      <c r="G1371" s="26" t="s">
        <v>4653</v>
      </c>
      <c r="H1371" s="26"/>
      <c r="I1371" s="26"/>
      <c r="J1371" s="26"/>
      <c r="K1371" s="26"/>
      <c r="L1371" s="26"/>
      <c r="M1371" s="28" t="s">
        <v>631</v>
      </c>
      <c r="N1371" s="28"/>
      <c r="O1371" s="28"/>
      <c r="P1371" s="28"/>
      <c r="Q1371" s="28"/>
      <c r="R1371" s="78"/>
      <c r="S1371" s="28"/>
      <c r="T1371" s="26" t="s">
        <v>3922</v>
      </c>
      <c r="U1371" s="26"/>
    </row>
    <row r="1372" spans="1:21" hidden="1" x14ac:dyDescent="0.25">
      <c r="A1372" s="26"/>
      <c r="B1372" s="26"/>
      <c r="C1372" s="26" t="s">
        <v>3922</v>
      </c>
      <c r="D1372" s="26" t="s">
        <v>1619</v>
      </c>
      <c r="E1372" s="26" t="s">
        <v>4668</v>
      </c>
      <c r="F1372" s="26" t="s">
        <v>1648</v>
      </c>
      <c r="G1372" s="26" t="s">
        <v>4669</v>
      </c>
      <c r="H1372" s="26"/>
      <c r="I1372" s="26"/>
      <c r="J1372" s="26"/>
      <c r="K1372" s="26"/>
      <c r="L1372" s="26"/>
      <c r="M1372" s="28" t="s">
        <v>631</v>
      </c>
      <c r="N1372" s="28"/>
      <c r="O1372" s="28"/>
      <c r="P1372" s="28"/>
      <c r="Q1372" s="28"/>
      <c r="R1372" s="78"/>
      <c r="S1372" s="28"/>
      <c r="T1372" s="26" t="s">
        <v>3922</v>
      </c>
      <c r="U1372" s="26"/>
    </row>
    <row r="1373" spans="1:21" hidden="1" x14ac:dyDescent="0.25">
      <c r="A1373" s="26"/>
      <c r="B1373" s="26"/>
      <c r="C1373" s="26" t="s">
        <v>3922</v>
      </c>
      <c r="D1373" s="26" t="s">
        <v>1619</v>
      </c>
      <c r="E1373" s="26" t="s">
        <v>4670</v>
      </c>
      <c r="F1373" s="26" t="s">
        <v>1648</v>
      </c>
      <c r="G1373" s="26" t="s">
        <v>4671</v>
      </c>
      <c r="H1373" s="26"/>
      <c r="I1373" s="26"/>
      <c r="J1373" s="26"/>
      <c r="K1373" s="26"/>
      <c r="L1373" s="26"/>
      <c r="M1373" s="28" t="s">
        <v>631</v>
      </c>
      <c r="N1373" s="28"/>
      <c r="O1373" s="28"/>
      <c r="P1373" s="28"/>
      <c r="Q1373" s="28"/>
      <c r="R1373" s="78"/>
      <c r="S1373" s="28"/>
      <c r="T1373" s="26" t="s">
        <v>3922</v>
      </c>
      <c r="U1373" s="26"/>
    </row>
    <row r="1374" spans="1:21" hidden="1" x14ac:dyDescent="0.25">
      <c r="A1374" s="26"/>
      <c r="B1374" s="26"/>
      <c r="C1374" s="26" t="s">
        <v>3922</v>
      </c>
      <c r="D1374" s="26" t="s">
        <v>1619</v>
      </c>
      <c r="E1374" s="26" t="s">
        <v>3234</v>
      </c>
      <c r="F1374" s="26" t="s">
        <v>3934</v>
      </c>
      <c r="G1374" s="26" t="s">
        <v>3235</v>
      </c>
      <c r="H1374" s="26"/>
      <c r="I1374" s="26"/>
      <c r="J1374" s="26"/>
      <c r="K1374" s="26"/>
      <c r="L1374" s="26"/>
      <c r="M1374" s="28" t="s">
        <v>631</v>
      </c>
      <c r="N1374" s="28"/>
      <c r="O1374" s="28"/>
      <c r="P1374" s="28"/>
      <c r="Q1374" s="28"/>
      <c r="R1374" s="78"/>
      <c r="S1374" s="28"/>
      <c r="T1374" s="26" t="s">
        <v>3922</v>
      </c>
      <c r="U1374" s="26"/>
    </row>
    <row r="1375" spans="1:21" hidden="1" x14ac:dyDescent="0.25">
      <c r="A1375" s="26"/>
      <c r="B1375" s="26"/>
      <c r="C1375" s="26" t="s">
        <v>3922</v>
      </c>
      <c r="D1375" s="26" t="s">
        <v>1619</v>
      </c>
      <c r="E1375" s="26" t="s">
        <v>4702</v>
      </c>
      <c r="F1375" s="26" t="s">
        <v>3941</v>
      </c>
      <c r="G1375" s="26" t="s">
        <v>4703</v>
      </c>
      <c r="H1375" s="26"/>
      <c r="I1375" s="26"/>
      <c r="J1375" s="26"/>
      <c r="K1375" s="26"/>
      <c r="L1375" s="26"/>
      <c r="M1375" s="28" t="s">
        <v>631</v>
      </c>
      <c r="N1375" s="28"/>
      <c r="O1375" s="28"/>
      <c r="P1375" s="28"/>
      <c r="Q1375" s="28"/>
      <c r="R1375" s="78"/>
      <c r="S1375" s="28"/>
      <c r="T1375" s="26" t="s">
        <v>3922</v>
      </c>
      <c r="U1375" s="26"/>
    </row>
    <row r="1376" spans="1:21" hidden="1" x14ac:dyDescent="0.25">
      <c r="A1376" s="26"/>
      <c r="B1376" s="26"/>
      <c r="C1376" s="26" t="s">
        <v>3922</v>
      </c>
      <c r="D1376" s="26" t="s">
        <v>1619</v>
      </c>
      <c r="E1376" s="26" t="s">
        <v>3237</v>
      </c>
      <c r="F1376" s="26" t="s">
        <v>3934</v>
      </c>
      <c r="G1376" s="26" t="s">
        <v>3238</v>
      </c>
      <c r="H1376" s="26"/>
      <c r="I1376" s="26"/>
      <c r="J1376" s="26"/>
      <c r="K1376" s="26"/>
      <c r="L1376" s="26"/>
      <c r="M1376" s="28" t="s">
        <v>631</v>
      </c>
      <c r="N1376" s="28"/>
      <c r="O1376" s="28"/>
      <c r="P1376" s="28"/>
      <c r="Q1376" s="28"/>
      <c r="R1376" s="78"/>
      <c r="S1376" s="28"/>
      <c r="T1376" s="26" t="s">
        <v>3922</v>
      </c>
      <c r="U1376" s="26"/>
    </row>
    <row r="1377" spans="1:21" hidden="1" x14ac:dyDescent="0.25">
      <c r="A1377" s="26"/>
      <c r="B1377" s="26"/>
      <c r="C1377" s="26" t="s">
        <v>3922</v>
      </c>
      <c r="D1377" s="26" t="s">
        <v>1619</v>
      </c>
      <c r="E1377" s="26" t="s">
        <v>4654</v>
      </c>
      <c r="F1377" s="26" t="s">
        <v>1648</v>
      </c>
      <c r="G1377" s="26" t="s">
        <v>4655</v>
      </c>
      <c r="H1377" s="26"/>
      <c r="I1377" s="26"/>
      <c r="J1377" s="26"/>
      <c r="K1377" s="26"/>
      <c r="L1377" s="26"/>
      <c r="M1377" s="28" t="s">
        <v>631</v>
      </c>
      <c r="N1377" s="28"/>
      <c r="O1377" s="28"/>
      <c r="P1377" s="28"/>
      <c r="Q1377" s="28"/>
      <c r="R1377" s="78"/>
      <c r="S1377" s="28"/>
      <c r="T1377" s="26" t="s">
        <v>3922</v>
      </c>
      <c r="U1377" s="26"/>
    </row>
    <row r="1378" spans="1:21" ht="30" hidden="1" x14ac:dyDescent="0.25">
      <c r="A1378" s="26"/>
      <c r="B1378" s="26"/>
      <c r="C1378" s="26" t="s">
        <v>3922</v>
      </c>
      <c r="D1378" s="26" t="s">
        <v>1619</v>
      </c>
      <c r="E1378" s="26" t="s">
        <v>3012</v>
      </c>
      <c r="F1378" s="26" t="s">
        <v>3934</v>
      </c>
      <c r="G1378" s="26" t="s">
        <v>3013</v>
      </c>
      <c r="H1378" s="26"/>
      <c r="I1378" s="26"/>
      <c r="J1378" s="26"/>
      <c r="K1378" s="26"/>
      <c r="L1378" s="26"/>
      <c r="M1378" s="28" t="s">
        <v>631</v>
      </c>
      <c r="N1378" s="28"/>
      <c r="O1378" s="28"/>
      <c r="P1378" s="28"/>
      <c r="Q1378" s="28"/>
      <c r="R1378" s="78"/>
      <c r="S1378" s="28"/>
      <c r="T1378" s="26" t="s">
        <v>3922</v>
      </c>
      <c r="U1378" s="26"/>
    </row>
    <row r="1379" spans="1:21" hidden="1" x14ac:dyDescent="0.25">
      <c r="A1379" s="26"/>
      <c r="B1379" s="26"/>
      <c r="C1379" s="26" t="s">
        <v>3922</v>
      </c>
      <c r="D1379" s="26" t="s">
        <v>1619</v>
      </c>
      <c r="E1379" s="26" t="s">
        <v>4737</v>
      </c>
      <c r="F1379" s="26" t="s">
        <v>3934</v>
      </c>
      <c r="G1379" s="26" t="s">
        <v>4738</v>
      </c>
      <c r="H1379" s="26"/>
      <c r="I1379" s="26"/>
      <c r="J1379" s="26"/>
      <c r="K1379" s="26"/>
      <c r="L1379" s="26"/>
      <c r="M1379" s="28" t="s">
        <v>631</v>
      </c>
      <c r="N1379" s="28"/>
      <c r="O1379" s="28"/>
      <c r="P1379" s="28"/>
      <c r="Q1379" s="28"/>
      <c r="R1379" s="78"/>
      <c r="S1379" s="28"/>
      <c r="T1379" s="26" t="s">
        <v>3922</v>
      </c>
      <c r="U1379" s="26"/>
    </row>
    <row r="1380" spans="1:21" hidden="1" x14ac:dyDescent="0.25">
      <c r="A1380" s="26"/>
      <c r="B1380" s="26"/>
      <c r="C1380" s="26" t="s">
        <v>3922</v>
      </c>
      <c r="D1380" s="26" t="s">
        <v>1619</v>
      </c>
      <c r="E1380" s="26" t="s">
        <v>4658</v>
      </c>
      <c r="F1380" s="26" t="s">
        <v>1648</v>
      </c>
      <c r="G1380" s="26" t="s">
        <v>4659</v>
      </c>
      <c r="H1380" s="26"/>
      <c r="I1380" s="26"/>
      <c r="J1380" s="26"/>
      <c r="K1380" s="26"/>
      <c r="L1380" s="26"/>
      <c r="M1380" s="28" t="s">
        <v>631</v>
      </c>
      <c r="N1380" s="28"/>
      <c r="O1380" s="28"/>
      <c r="P1380" s="28"/>
      <c r="Q1380" s="28"/>
      <c r="R1380" s="78"/>
      <c r="S1380" s="28"/>
      <c r="T1380" s="26" t="s">
        <v>3922</v>
      </c>
      <c r="U1380" s="26"/>
    </row>
    <row r="1381" spans="1:21" hidden="1" x14ac:dyDescent="0.25">
      <c r="A1381" s="26"/>
      <c r="B1381" s="26"/>
      <c r="C1381" s="26" t="s">
        <v>3922</v>
      </c>
      <c r="D1381" s="26" t="s">
        <v>1619</v>
      </c>
      <c r="E1381" s="26" t="s">
        <v>4662</v>
      </c>
      <c r="F1381" s="26" t="s">
        <v>1648</v>
      </c>
      <c r="G1381" s="26" t="s">
        <v>4663</v>
      </c>
      <c r="H1381" s="26"/>
      <c r="I1381" s="26"/>
      <c r="J1381" s="26"/>
      <c r="K1381" s="26"/>
      <c r="L1381" s="26"/>
      <c r="M1381" s="26" t="s">
        <v>631</v>
      </c>
      <c r="N1381" s="26"/>
      <c r="O1381" s="26"/>
      <c r="P1381" s="26"/>
      <c r="Q1381" s="26"/>
      <c r="R1381" s="26"/>
      <c r="S1381" s="26"/>
      <c r="T1381" s="26" t="s">
        <v>3922</v>
      </c>
      <c r="U1381" s="26"/>
    </row>
    <row r="1382" spans="1:21" hidden="1" x14ac:dyDescent="0.25">
      <c r="A1382" s="26"/>
      <c r="B1382" s="26"/>
      <c r="C1382" s="26" t="s">
        <v>3922</v>
      </c>
      <c r="D1382" s="26" t="s">
        <v>1619</v>
      </c>
      <c r="E1382" s="26" t="s">
        <v>4735</v>
      </c>
      <c r="F1382" s="26" t="s">
        <v>1648</v>
      </c>
      <c r="G1382" s="26" t="s">
        <v>4736</v>
      </c>
      <c r="H1382" s="26"/>
      <c r="I1382" s="26"/>
      <c r="J1382" s="26"/>
      <c r="K1382" s="26"/>
      <c r="L1382" s="26"/>
      <c r="M1382" s="26" t="s">
        <v>631</v>
      </c>
      <c r="N1382" s="26"/>
      <c r="O1382" s="26"/>
      <c r="P1382" s="26"/>
      <c r="Q1382" s="26"/>
      <c r="R1382" s="26"/>
      <c r="S1382" s="26"/>
      <c r="T1382" s="26" t="s">
        <v>3922</v>
      </c>
      <c r="U1382" s="26"/>
    </row>
    <row r="1383" spans="1:21" hidden="1" x14ac:dyDescent="0.25">
      <c r="A1383" s="26"/>
      <c r="B1383" s="26"/>
      <c r="C1383" s="26" t="s">
        <v>3922</v>
      </c>
      <c r="D1383" s="26" t="s">
        <v>1619</v>
      </c>
      <c r="E1383" s="26" t="s">
        <v>4723</v>
      </c>
      <c r="F1383" s="26" t="s">
        <v>1648</v>
      </c>
      <c r="G1383" s="26" t="s">
        <v>4724</v>
      </c>
      <c r="H1383" s="26"/>
      <c r="I1383" s="26"/>
      <c r="J1383" s="26"/>
      <c r="K1383" s="26"/>
      <c r="L1383" s="26"/>
      <c r="M1383" s="26" t="s">
        <v>631</v>
      </c>
      <c r="N1383" s="26"/>
      <c r="O1383" s="26"/>
      <c r="P1383" s="26"/>
      <c r="Q1383" s="26"/>
      <c r="R1383" s="26"/>
      <c r="S1383" s="26"/>
      <c r="T1383" s="26" t="s">
        <v>3922</v>
      </c>
      <c r="U1383" s="26"/>
    </row>
    <row r="1384" spans="1:21" ht="30" hidden="1" x14ac:dyDescent="0.25">
      <c r="A1384" s="26"/>
      <c r="B1384" s="26"/>
      <c r="C1384" s="26" t="s">
        <v>3922</v>
      </c>
      <c r="D1384" s="26" t="s">
        <v>1619</v>
      </c>
      <c r="E1384" s="26" t="s">
        <v>4753</v>
      </c>
      <c r="F1384" s="26" t="s">
        <v>3949</v>
      </c>
      <c r="G1384" s="26" t="s">
        <v>4754</v>
      </c>
      <c r="H1384" s="26"/>
      <c r="I1384" s="26"/>
      <c r="J1384" s="26"/>
      <c r="K1384" s="26"/>
      <c r="L1384" s="26"/>
      <c r="M1384" s="28" t="s">
        <v>631</v>
      </c>
      <c r="N1384" s="28"/>
      <c r="O1384" s="28"/>
      <c r="P1384" s="28"/>
      <c r="Q1384" s="28"/>
      <c r="R1384" s="78"/>
      <c r="S1384" s="28"/>
      <c r="T1384" s="26" t="s">
        <v>3922</v>
      </c>
      <c r="U1384" s="26"/>
    </row>
    <row r="1385" spans="1:21" ht="30" hidden="1" x14ac:dyDescent="0.25">
      <c r="A1385" s="26"/>
      <c r="B1385" s="26"/>
      <c r="C1385" s="26" t="s">
        <v>3922</v>
      </c>
      <c r="D1385" s="26" t="s">
        <v>1619</v>
      </c>
      <c r="E1385" s="26" t="s">
        <v>4755</v>
      </c>
      <c r="F1385" s="26" t="s">
        <v>3949</v>
      </c>
      <c r="G1385" s="26" t="s">
        <v>4756</v>
      </c>
      <c r="H1385" s="26"/>
      <c r="I1385" s="26"/>
      <c r="J1385" s="26"/>
      <c r="K1385" s="26"/>
      <c r="L1385" s="26"/>
      <c r="M1385" s="28" t="s">
        <v>631</v>
      </c>
      <c r="N1385" s="28"/>
      <c r="O1385" s="28"/>
      <c r="P1385" s="28"/>
      <c r="Q1385" s="28"/>
      <c r="R1385" s="78"/>
      <c r="S1385" s="28"/>
      <c r="T1385" s="26" t="s">
        <v>3922</v>
      </c>
      <c r="U1385" s="26"/>
    </row>
    <row r="1386" spans="1:21" hidden="1" x14ac:dyDescent="0.25">
      <c r="A1386" s="26"/>
      <c r="B1386" s="26"/>
      <c r="C1386" s="26" t="s">
        <v>3922</v>
      </c>
      <c r="D1386" s="26" t="s">
        <v>1619</v>
      </c>
      <c r="E1386" s="26" t="s">
        <v>4656</v>
      </c>
      <c r="F1386" s="26" t="s">
        <v>1648</v>
      </c>
      <c r="G1386" s="26" t="s">
        <v>4657</v>
      </c>
      <c r="H1386" s="26"/>
      <c r="I1386" s="26"/>
      <c r="J1386" s="26"/>
      <c r="K1386" s="26"/>
      <c r="L1386" s="26"/>
      <c r="M1386" s="28" t="s">
        <v>631</v>
      </c>
      <c r="N1386" s="28"/>
      <c r="O1386" s="28"/>
      <c r="P1386" s="28"/>
      <c r="Q1386" s="28"/>
      <c r="R1386" s="78"/>
      <c r="S1386" s="28"/>
      <c r="T1386" s="26" t="s">
        <v>3922</v>
      </c>
      <c r="U1386" s="26"/>
    </row>
    <row r="1387" spans="1:21" hidden="1" x14ac:dyDescent="0.25">
      <c r="A1387" s="26"/>
      <c r="B1387" s="26"/>
      <c r="C1387" s="26" t="s">
        <v>3922</v>
      </c>
      <c r="D1387" s="26" t="s">
        <v>1619</v>
      </c>
      <c r="E1387" s="26" t="s">
        <v>4745</v>
      </c>
      <c r="F1387" s="26" t="s">
        <v>1648</v>
      </c>
      <c r="G1387" s="26" t="s">
        <v>4746</v>
      </c>
      <c r="H1387" s="26"/>
      <c r="I1387" s="26"/>
      <c r="J1387" s="26"/>
      <c r="K1387" s="26"/>
      <c r="L1387" s="26"/>
      <c r="M1387" s="28" t="s">
        <v>631</v>
      </c>
      <c r="N1387" s="28"/>
      <c r="O1387" s="28"/>
      <c r="P1387" s="28"/>
      <c r="Q1387" s="28"/>
      <c r="R1387" s="78"/>
      <c r="S1387" s="28"/>
      <c r="T1387" s="26" t="s">
        <v>3922</v>
      </c>
      <c r="U1387" s="26"/>
    </row>
    <row r="1388" spans="1:21" hidden="1" x14ac:dyDescent="0.25">
      <c r="A1388" s="26"/>
      <c r="B1388" s="26"/>
      <c r="C1388" s="26" t="s">
        <v>3922</v>
      </c>
      <c r="D1388" s="26" t="s">
        <v>1619</v>
      </c>
      <c r="E1388" s="26" t="s">
        <v>4767</v>
      </c>
      <c r="F1388" s="26" t="s">
        <v>3934</v>
      </c>
      <c r="G1388" s="26" t="s">
        <v>4768</v>
      </c>
      <c r="H1388" s="26"/>
      <c r="I1388" s="26"/>
      <c r="J1388" s="26"/>
      <c r="K1388" s="26"/>
      <c r="L1388" s="26"/>
      <c r="M1388" s="26" t="s">
        <v>631</v>
      </c>
      <c r="N1388" s="26"/>
      <c r="O1388" s="26"/>
      <c r="P1388" s="26"/>
      <c r="Q1388" s="26"/>
      <c r="R1388" s="26"/>
      <c r="S1388" s="26"/>
      <c r="T1388" s="26" t="s">
        <v>3922</v>
      </c>
      <c r="U1388" s="26"/>
    </row>
    <row r="1389" spans="1:21" hidden="1" x14ac:dyDescent="0.25">
      <c r="A1389" s="26"/>
      <c r="B1389" s="26"/>
      <c r="C1389" s="26" t="s">
        <v>3922</v>
      </c>
      <c r="D1389" s="26" t="s">
        <v>1619</v>
      </c>
      <c r="E1389" s="26" t="s">
        <v>3239</v>
      </c>
      <c r="F1389" s="26" t="s">
        <v>3934</v>
      </c>
      <c r="G1389" s="26" t="s">
        <v>3240</v>
      </c>
      <c r="H1389" s="26"/>
      <c r="I1389" s="26"/>
      <c r="J1389" s="26"/>
      <c r="K1389" s="26"/>
      <c r="L1389" s="26"/>
      <c r="M1389" s="28" t="s">
        <v>631</v>
      </c>
      <c r="N1389" s="28"/>
      <c r="O1389" s="28"/>
      <c r="P1389" s="28"/>
      <c r="Q1389" s="28"/>
      <c r="R1389" s="78"/>
      <c r="S1389" s="28"/>
      <c r="T1389" s="26" t="s">
        <v>3922</v>
      </c>
      <c r="U1389" s="26"/>
    </row>
    <row r="1390" spans="1:21" hidden="1" x14ac:dyDescent="0.25">
      <c r="A1390" s="26"/>
      <c r="B1390" s="26"/>
      <c r="C1390" s="26" t="s">
        <v>3922</v>
      </c>
      <c r="D1390" s="26" t="s">
        <v>1619</v>
      </c>
      <c r="E1390" s="26" t="s">
        <v>4805</v>
      </c>
      <c r="F1390" s="26" t="s">
        <v>3934</v>
      </c>
      <c r="G1390" s="26" t="s">
        <v>4806</v>
      </c>
      <c r="H1390" s="26"/>
      <c r="I1390" s="26"/>
      <c r="J1390" s="26"/>
      <c r="K1390" s="26"/>
      <c r="L1390" s="26"/>
      <c r="M1390" s="28" t="s">
        <v>631</v>
      </c>
      <c r="N1390" s="28"/>
      <c r="O1390" s="28"/>
      <c r="P1390" s="28"/>
      <c r="Q1390" s="28"/>
      <c r="R1390" s="78"/>
      <c r="S1390" s="28"/>
      <c r="T1390" s="26" t="s">
        <v>3922</v>
      </c>
      <c r="U1390" s="26"/>
    </row>
    <row r="1391" spans="1:21" hidden="1" x14ac:dyDescent="0.25">
      <c r="A1391" s="26"/>
      <c r="B1391" s="26"/>
      <c r="C1391" s="26" t="s">
        <v>3922</v>
      </c>
      <c r="D1391" s="26" t="s">
        <v>1619</v>
      </c>
      <c r="E1391" s="26" t="s">
        <v>4660</v>
      </c>
      <c r="F1391" s="26" t="s">
        <v>1648</v>
      </c>
      <c r="G1391" s="26" t="s">
        <v>4661</v>
      </c>
      <c r="H1391" s="26"/>
      <c r="I1391" s="26"/>
      <c r="J1391" s="26"/>
      <c r="K1391" s="26"/>
      <c r="L1391" s="26"/>
      <c r="M1391" s="28" t="s">
        <v>631</v>
      </c>
      <c r="N1391" s="28"/>
      <c r="O1391" s="28"/>
      <c r="P1391" s="28"/>
      <c r="Q1391" s="28"/>
      <c r="R1391" s="78"/>
      <c r="S1391" s="28"/>
      <c r="T1391" s="26" t="s">
        <v>3922</v>
      </c>
      <c r="U1391" s="26"/>
    </row>
    <row r="1392" spans="1:21" hidden="1" x14ac:dyDescent="0.25">
      <c r="A1392" s="26"/>
      <c r="B1392" s="26"/>
      <c r="C1392" s="26" t="s">
        <v>3922</v>
      </c>
      <c r="D1392" s="26" t="s">
        <v>1619</v>
      </c>
      <c r="E1392" s="26" t="s">
        <v>4664</v>
      </c>
      <c r="F1392" s="26" t="s">
        <v>1648</v>
      </c>
      <c r="G1392" s="26" t="s">
        <v>4665</v>
      </c>
      <c r="H1392" s="26"/>
      <c r="I1392" s="26"/>
      <c r="J1392" s="26"/>
      <c r="K1392" s="26"/>
      <c r="L1392" s="26"/>
      <c r="M1392" s="28" t="s">
        <v>631</v>
      </c>
      <c r="N1392" s="28"/>
      <c r="O1392" s="28"/>
      <c r="P1392" s="28"/>
      <c r="Q1392" s="28"/>
      <c r="R1392" s="78"/>
      <c r="S1392" s="28"/>
      <c r="T1392" s="26" t="s">
        <v>3922</v>
      </c>
      <c r="U1392" s="26"/>
    </row>
    <row r="1393" spans="1:21" ht="15" hidden="1" customHeight="1" x14ac:dyDescent="0.25">
      <c r="A1393" s="26"/>
      <c r="B1393" s="26"/>
      <c r="C1393" s="26" t="s">
        <v>3922</v>
      </c>
      <c r="D1393" s="26" t="s">
        <v>1619</v>
      </c>
      <c r="E1393" s="26" t="s">
        <v>4666</v>
      </c>
      <c r="F1393" s="26" t="s">
        <v>1648</v>
      </c>
      <c r="G1393" s="26" t="s">
        <v>4667</v>
      </c>
      <c r="H1393" s="26"/>
      <c r="I1393" s="26"/>
      <c r="J1393" s="26"/>
      <c r="K1393" s="26"/>
      <c r="L1393" s="26"/>
      <c r="M1393" s="28" t="s">
        <v>631</v>
      </c>
      <c r="N1393" s="28"/>
      <c r="O1393" s="28"/>
      <c r="P1393" s="28"/>
      <c r="Q1393" s="28"/>
      <c r="R1393" s="78"/>
      <c r="S1393" s="28"/>
      <c r="T1393" s="26" t="s">
        <v>3922</v>
      </c>
      <c r="U1393" s="26"/>
    </row>
    <row r="1394" spans="1:21" hidden="1" x14ac:dyDescent="0.25">
      <c r="A1394" s="26"/>
      <c r="B1394" s="26"/>
      <c r="C1394" s="26" t="s">
        <v>3922</v>
      </c>
      <c r="D1394" s="26" t="s">
        <v>1619</v>
      </c>
      <c r="E1394" s="26" t="s">
        <v>4817</v>
      </c>
      <c r="F1394" s="26" t="s">
        <v>3935</v>
      </c>
      <c r="G1394" s="26" t="s">
        <v>4818</v>
      </c>
      <c r="H1394" s="26"/>
      <c r="I1394" s="26"/>
      <c r="J1394" s="26"/>
      <c r="K1394" s="26"/>
      <c r="L1394" s="26"/>
      <c r="M1394" s="28" t="s">
        <v>631</v>
      </c>
      <c r="N1394" s="28"/>
      <c r="O1394" s="28"/>
      <c r="P1394" s="28"/>
      <c r="Q1394" s="28"/>
      <c r="R1394" s="78"/>
      <c r="S1394" s="28"/>
      <c r="T1394" s="26" t="s">
        <v>3922</v>
      </c>
      <c r="U1394" s="26"/>
    </row>
    <row r="1395" spans="1:21" hidden="1" x14ac:dyDescent="0.25">
      <c r="A1395" s="26"/>
      <c r="B1395" s="26"/>
      <c r="C1395" s="26" t="s">
        <v>3922</v>
      </c>
      <c r="D1395" s="26" t="s">
        <v>1619</v>
      </c>
      <c r="E1395" s="26" t="s">
        <v>4837</v>
      </c>
      <c r="F1395" s="26" t="s">
        <v>3934</v>
      </c>
      <c r="G1395" s="26" t="s">
        <v>4838</v>
      </c>
      <c r="H1395" s="26"/>
      <c r="I1395" s="26"/>
      <c r="J1395" s="26"/>
      <c r="K1395" s="26"/>
      <c r="L1395" s="26"/>
      <c r="M1395" s="28" t="s">
        <v>631</v>
      </c>
      <c r="N1395" s="28"/>
      <c r="O1395" s="28"/>
      <c r="P1395" s="28"/>
      <c r="Q1395" s="28" t="s">
        <v>4795</v>
      </c>
      <c r="R1395" s="78">
        <v>46107</v>
      </c>
      <c r="S1395" s="28" t="s">
        <v>44</v>
      </c>
      <c r="T1395" s="26" t="s">
        <v>3922</v>
      </c>
      <c r="U1395" s="26"/>
    </row>
    <row r="1396" spans="1:21" ht="30" hidden="1" x14ac:dyDescent="0.25">
      <c r="A1396" s="26"/>
      <c r="B1396" s="26"/>
      <c r="C1396" s="26" t="s">
        <v>3922</v>
      </c>
      <c r="D1396" s="26" t="s">
        <v>1619</v>
      </c>
      <c r="E1396" s="26" t="s">
        <v>4799</v>
      </c>
      <c r="F1396" s="26" t="s">
        <v>3935</v>
      </c>
      <c r="G1396" s="26" t="s">
        <v>4800</v>
      </c>
      <c r="H1396" s="26"/>
      <c r="I1396" s="26"/>
      <c r="J1396" s="26"/>
      <c r="K1396" s="26"/>
      <c r="L1396" s="26"/>
      <c r="M1396" s="28" t="s">
        <v>631</v>
      </c>
      <c r="N1396" s="28"/>
      <c r="O1396" s="28"/>
      <c r="P1396" s="28"/>
      <c r="Q1396" s="28"/>
      <c r="R1396" s="78"/>
      <c r="S1396" s="28"/>
      <c r="T1396" s="26" t="s">
        <v>3922</v>
      </c>
      <c r="U1396" s="26"/>
    </row>
    <row r="1397" spans="1:21" hidden="1" x14ac:dyDescent="0.25">
      <c r="A1397" s="26"/>
      <c r="B1397" s="26"/>
      <c r="C1397" s="26" t="s">
        <v>3922</v>
      </c>
      <c r="D1397" s="26" t="s">
        <v>1619</v>
      </c>
      <c r="E1397" s="26" t="s">
        <v>4877</v>
      </c>
      <c r="F1397" s="26" t="s">
        <v>3935</v>
      </c>
      <c r="G1397" s="26" t="s">
        <v>4878</v>
      </c>
      <c r="H1397" s="26"/>
      <c r="I1397" s="26"/>
      <c r="J1397" s="26"/>
      <c r="K1397" s="26"/>
      <c r="L1397" s="26"/>
      <c r="M1397" s="28" t="s">
        <v>631</v>
      </c>
      <c r="N1397" s="28"/>
      <c r="O1397" s="28"/>
      <c r="P1397" s="28"/>
      <c r="Q1397" s="28"/>
      <c r="R1397" s="78"/>
      <c r="S1397" s="28"/>
      <c r="T1397" s="26" t="s">
        <v>3922</v>
      </c>
      <c r="U1397" s="26"/>
    </row>
    <row r="1398" spans="1:21" ht="30" hidden="1" x14ac:dyDescent="0.25">
      <c r="A1398" s="26"/>
      <c r="B1398" s="26"/>
      <c r="C1398" s="26" t="s">
        <v>3922</v>
      </c>
      <c r="D1398" s="26" t="s">
        <v>1619</v>
      </c>
      <c r="E1398" s="26" t="s">
        <v>4916</v>
      </c>
      <c r="F1398" s="26" t="s">
        <v>3934</v>
      </c>
      <c r="G1398" s="26" t="s">
        <v>4917</v>
      </c>
      <c r="H1398" s="26"/>
      <c r="I1398" s="26"/>
      <c r="J1398" s="26"/>
      <c r="K1398" s="26"/>
      <c r="L1398" s="26"/>
      <c r="M1398" s="26" t="s">
        <v>631</v>
      </c>
      <c r="N1398" s="26"/>
      <c r="O1398" s="26"/>
      <c r="P1398" s="26"/>
      <c r="Q1398" s="26"/>
      <c r="R1398" s="26"/>
      <c r="S1398" s="26"/>
      <c r="T1398" s="26" t="s">
        <v>3922</v>
      </c>
      <c r="U1398" s="26"/>
    </row>
    <row r="1399" spans="1:21" hidden="1" x14ac:dyDescent="0.25">
      <c r="A1399" s="26"/>
      <c r="B1399" s="26"/>
      <c r="C1399" s="26" t="s">
        <v>3922</v>
      </c>
      <c r="D1399" s="26" t="s">
        <v>1619</v>
      </c>
      <c r="E1399" s="26" t="s">
        <v>4957</v>
      </c>
      <c r="F1399" s="26" t="s">
        <v>1672</v>
      </c>
      <c r="G1399" s="26" t="s">
        <v>4958</v>
      </c>
      <c r="H1399" s="26"/>
      <c r="I1399" s="26"/>
      <c r="J1399" s="26"/>
      <c r="K1399" s="26"/>
      <c r="L1399" s="26"/>
      <c r="M1399" s="28" t="s">
        <v>631</v>
      </c>
      <c r="N1399" s="28"/>
      <c r="O1399" s="28"/>
      <c r="P1399" s="28"/>
      <c r="Q1399" s="28"/>
      <c r="R1399" s="78"/>
      <c r="S1399" s="28"/>
      <c r="T1399" s="26" t="s">
        <v>3922</v>
      </c>
      <c r="U1399" s="26"/>
    </row>
    <row r="1400" spans="1:21" hidden="1" x14ac:dyDescent="0.25">
      <c r="A1400" s="26"/>
      <c r="B1400" s="26"/>
      <c r="C1400" s="26" t="s">
        <v>3922</v>
      </c>
      <c r="D1400" s="26" t="s">
        <v>1619</v>
      </c>
      <c r="E1400" s="26" t="s">
        <v>4961</v>
      </c>
      <c r="F1400" s="26" t="s">
        <v>1648</v>
      </c>
      <c r="G1400" s="26" t="s">
        <v>4893</v>
      </c>
      <c r="H1400" s="26"/>
      <c r="I1400" s="26"/>
      <c r="J1400" s="26"/>
      <c r="K1400" s="26"/>
      <c r="L1400" s="26"/>
      <c r="M1400" s="28" t="s">
        <v>631</v>
      </c>
      <c r="N1400" s="28"/>
      <c r="O1400" s="28"/>
      <c r="P1400" s="28"/>
      <c r="Q1400" s="28" t="s">
        <v>4983</v>
      </c>
      <c r="R1400" s="78">
        <v>46120</v>
      </c>
      <c r="S1400" s="28" t="s">
        <v>157</v>
      </c>
      <c r="T1400" s="26" t="s">
        <v>3922</v>
      </c>
      <c r="U1400" s="26"/>
    </row>
    <row r="1401" spans="1:21" hidden="1" x14ac:dyDescent="0.25">
      <c r="A1401" s="26"/>
      <c r="B1401" s="26"/>
      <c r="C1401" s="26" t="s">
        <v>3922</v>
      </c>
      <c r="D1401" s="26" t="s">
        <v>1619</v>
      </c>
      <c r="E1401" s="26" t="s">
        <v>5012</v>
      </c>
      <c r="F1401" s="26" t="s">
        <v>3933</v>
      </c>
      <c r="G1401" s="26" t="s">
        <v>5013</v>
      </c>
      <c r="H1401" s="26"/>
      <c r="I1401" s="26"/>
      <c r="J1401" s="26"/>
      <c r="K1401" s="26"/>
      <c r="L1401" s="26"/>
      <c r="M1401" s="28" t="s">
        <v>631</v>
      </c>
      <c r="N1401" s="28"/>
      <c r="O1401" s="28"/>
      <c r="P1401" s="28"/>
      <c r="Q1401" s="28"/>
      <c r="R1401" s="78"/>
      <c r="S1401" s="28"/>
      <c r="T1401" s="26" t="s">
        <v>3922</v>
      </c>
      <c r="U1401" s="26"/>
    </row>
    <row r="1402" spans="1:21" hidden="1" x14ac:dyDescent="0.25">
      <c r="A1402" s="26"/>
      <c r="B1402" s="26"/>
      <c r="C1402" s="26" t="s">
        <v>3922</v>
      </c>
      <c r="D1402" s="26" t="s">
        <v>1619</v>
      </c>
      <c r="E1402" s="26" t="s">
        <v>5014</v>
      </c>
      <c r="F1402" s="26" t="s">
        <v>3933</v>
      </c>
      <c r="G1402" s="26" t="s">
        <v>5015</v>
      </c>
      <c r="H1402" s="26"/>
      <c r="I1402" s="26"/>
      <c r="J1402" s="26"/>
      <c r="K1402" s="26"/>
      <c r="L1402" s="26"/>
      <c r="M1402" s="28" t="s">
        <v>631</v>
      </c>
      <c r="N1402" s="28"/>
      <c r="O1402" s="28"/>
      <c r="P1402" s="28"/>
      <c r="Q1402" s="28"/>
      <c r="R1402" s="78"/>
      <c r="S1402" s="28"/>
      <c r="T1402" s="26" t="s">
        <v>3922</v>
      </c>
      <c r="U1402" s="26"/>
    </row>
    <row r="1403" spans="1:21" hidden="1" x14ac:dyDescent="0.25">
      <c r="A1403" s="26"/>
      <c r="B1403" s="26"/>
      <c r="C1403" s="26" t="s">
        <v>3922</v>
      </c>
      <c r="D1403" s="26" t="s">
        <v>1619</v>
      </c>
      <c r="E1403" s="26" t="s">
        <v>5016</v>
      </c>
      <c r="F1403" s="26" t="s">
        <v>3939</v>
      </c>
      <c r="G1403" s="26" t="s">
        <v>5017</v>
      </c>
      <c r="H1403" s="26"/>
      <c r="I1403" s="26"/>
      <c r="J1403" s="26"/>
      <c r="K1403" s="26"/>
      <c r="L1403" s="26"/>
      <c r="M1403" s="26" t="s">
        <v>631</v>
      </c>
      <c r="N1403" s="26"/>
      <c r="O1403" s="26"/>
      <c r="P1403" s="26"/>
      <c r="Q1403" s="26"/>
      <c r="R1403" s="78"/>
      <c r="S1403" s="26"/>
      <c r="T1403" s="26" t="s">
        <v>3922</v>
      </c>
      <c r="U1403" s="26"/>
    </row>
    <row r="1404" spans="1:21" ht="45" hidden="1" x14ac:dyDescent="0.25">
      <c r="A1404" s="26"/>
      <c r="B1404" s="26"/>
      <c r="C1404" s="26" t="s">
        <v>3922</v>
      </c>
      <c r="D1404" s="26" t="s">
        <v>1619</v>
      </c>
      <c r="E1404" s="26" t="s">
        <v>5044</v>
      </c>
      <c r="F1404" s="26" t="s">
        <v>3934</v>
      </c>
      <c r="G1404" s="26" t="s">
        <v>5045</v>
      </c>
      <c r="H1404" s="26"/>
      <c r="I1404" s="26"/>
      <c r="J1404" s="26"/>
      <c r="K1404" s="26"/>
      <c r="L1404" s="26"/>
      <c r="M1404" s="28" t="s">
        <v>631</v>
      </c>
      <c r="N1404" s="28"/>
      <c r="O1404" s="28"/>
      <c r="P1404" s="28"/>
      <c r="Q1404" s="28" t="s">
        <v>5074</v>
      </c>
      <c r="R1404" s="78">
        <v>46127</v>
      </c>
      <c r="S1404" s="28" t="s">
        <v>184</v>
      </c>
      <c r="T1404" s="26" t="s">
        <v>3922</v>
      </c>
      <c r="U1404" s="26"/>
    </row>
    <row r="1405" spans="1:21" ht="45" hidden="1" x14ac:dyDescent="0.25">
      <c r="A1405" s="26"/>
      <c r="B1405" s="26"/>
      <c r="C1405" s="26" t="s">
        <v>3922</v>
      </c>
      <c r="D1405" s="26" t="s">
        <v>1619</v>
      </c>
      <c r="E1405" s="26" t="s">
        <v>5066</v>
      </c>
      <c r="F1405" s="26" t="s">
        <v>1804</v>
      </c>
      <c r="G1405" s="26" t="s">
        <v>5102</v>
      </c>
      <c r="H1405" s="26"/>
      <c r="I1405" s="26"/>
      <c r="J1405" s="26"/>
      <c r="K1405" s="26"/>
      <c r="L1405" s="26"/>
      <c r="M1405" s="28" t="s">
        <v>631</v>
      </c>
      <c r="N1405" s="28"/>
      <c r="O1405" s="28"/>
      <c r="P1405" s="28"/>
      <c r="Q1405" s="28" t="s">
        <v>5103</v>
      </c>
      <c r="R1405" s="78">
        <v>46129</v>
      </c>
      <c r="S1405" s="28" t="s">
        <v>68</v>
      </c>
      <c r="T1405" s="26" t="s">
        <v>3922</v>
      </c>
      <c r="U1405" s="26" t="s">
        <v>5104</v>
      </c>
    </row>
    <row r="1406" spans="1:21" x14ac:dyDescent="0.25">
      <c r="A1406" s="26"/>
      <c r="B1406" s="26"/>
      <c r="C1406" s="26" t="s">
        <v>109</v>
      </c>
      <c r="D1406" s="26" t="s">
        <v>1619</v>
      </c>
      <c r="E1406" s="26" t="s">
        <v>5096</v>
      </c>
      <c r="F1406" s="26" t="s">
        <v>3934</v>
      </c>
      <c r="G1406" s="26" t="s">
        <v>5097</v>
      </c>
      <c r="H1406" s="26" t="s">
        <v>109</v>
      </c>
      <c r="I1406" s="26" t="s">
        <v>109</v>
      </c>
      <c r="J1406" s="26"/>
      <c r="K1406" s="26"/>
      <c r="L1406" s="26"/>
      <c r="M1406" s="28" t="s">
        <v>631</v>
      </c>
      <c r="N1406" s="28"/>
      <c r="O1406" s="28"/>
      <c r="P1406" s="28"/>
      <c r="Q1406" s="28"/>
      <c r="R1406" s="78"/>
      <c r="S1406" s="28"/>
      <c r="T1406" s="26" t="s">
        <v>109</v>
      </c>
      <c r="U1406" s="26"/>
    </row>
    <row r="1407" spans="1:21" ht="30" x14ac:dyDescent="0.25">
      <c r="A1407" s="26"/>
      <c r="B1407" s="26"/>
      <c r="C1407" s="26" t="s">
        <v>109</v>
      </c>
      <c r="D1407" s="26" t="s">
        <v>1619</v>
      </c>
      <c r="E1407" s="26" t="s">
        <v>5062</v>
      </c>
      <c r="F1407" s="26" t="s">
        <v>3935</v>
      </c>
      <c r="G1407" s="26" t="s">
        <v>5063</v>
      </c>
      <c r="H1407" s="26" t="s">
        <v>109</v>
      </c>
      <c r="I1407" s="26" t="s">
        <v>109</v>
      </c>
      <c r="J1407" s="26"/>
      <c r="K1407" s="26"/>
      <c r="L1407" s="26"/>
      <c r="M1407" s="28" t="s">
        <v>631</v>
      </c>
      <c r="N1407" s="28"/>
      <c r="O1407" s="28"/>
      <c r="P1407" s="28"/>
      <c r="Q1407" s="28"/>
      <c r="R1407" s="78"/>
      <c r="S1407" s="28"/>
      <c r="T1407" s="26" t="s">
        <v>109</v>
      </c>
      <c r="U1407" s="26"/>
    </row>
    <row r="1408" spans="1:21" ht="45" x14ac:dyDescent="0.25">
      <c r="A1408" s="26"/>
      <c r="B1408" s="26"/>
      <c r="C1408" s="26" t="s">
        <v>109</v>
      </c>
      <c r="D1408" s="26" t="s">
        <v>1619</v>
      </c>
      <c r="E1408" s="26" t="s">
        <v>5064</v>
      </c>
      <c r="F1408" s="26" t="s">
        <v>3941</v>
      </c>
      <c r="G1408" s="26" t="s">
        <v>5065</v>
      </c>
      <c r="H1408" s="26" t="s">
        <v>109</v>
      </c>
      <c r="I1408" s="26" t="s">
        <v>109</v>
      </c>
      <c r="J1408" s="26"/>
      <c r="K1408" s="26"/>
      <c r="L1408" s="26"/>
      <c r="M1408" s="28" t="s">
        <v>631</v>
      </c>
      <c r="N1408" s="28"/>
      <c r="O1408" s="28"/>
      <c r="P1408" s="28"/>
      <c r="Q1408" s="28"/>
      <c r="R1408" s="78"/>
      <c r="S1408" s="28"/>
      <c r="T1408" s="26" t="s">
        <v>109</v>
      </c>
      <c r="U1408" s="26"/>
    </row>
    <row r="1409" spans="1:21" hidden="1" x14ac:dyDescent="0.25">
      <c r="A1409" s="26"/>
      <c r="B1409" s="26"/>
      <c r="C1409" s="26" t="s">
        <v>3922</v>
      </c>
      <c r="D1409" s="26" t="s">
        <v>1619</v>
      </c>
      <c r="E1409" s="26" t="s">
        <v>5058</v>
      </c>
      <c r="F1409" s="26" t="s">
        <v>3935</v>
      </c>
      <c r="G1409" s="26" t="s">
        <v>5059</v>
      </c>
      <c r="H1409" s="26"/>
      <c r="I1409" s="26"/>
      <c r="J1409" s="26"/>
      <c r="K1409" s="26"/>
      <c r="L1409" s="26"/>
      <c r="M1409" s="28" t="s">
        <v>631</v>
      </c>
      <c r="N1409" s="28"/>
      <c r="O1409" s="28"/>
      <c r="P1409" s="28"/>
      <c r="Q1409" s="28"/>
      <c r="R1409" s="78"/>
      <c r="S1409" s="28"/>
      <c r="T1409" s="26" t="s">
        <v>3922</v>
      </c>
      <c r="U1409" s="26"/>
    </row>
    <row r="1410" spans="1:21" hidden="1" x14ac:dyDescent="0.25">
      <c r="A1410" s="26"/>
      <c r="B1410" s="26"/>
      <c r="C1410" s="26" t="s">
        <v>3922</v>
      </c>
      <c r="D1410" s="26" t="s">
        <v>1619</v>
      </c>
      <c r="E1410" s="26" t="s">
        <v>5060</v>
      </c>
      <c r="F1410" s="26" t="s">
        <v>3935</v>
      </c>
      <c r="G1410" s="26" t="s">
        <v>5061</v>
      </c>
      <c r="H1410" s="26"/>
      <c r="I1410" s="26"/>
      <c r="J1410" s="26"/>
      <c r="K1410" s="26"/>
      <c r="L1410" s="26"/>
      <c r="M1410" s="28" t="s">
        <v>631</v>
      </c>
      <c r="N1410" s="28"/>
      <c r="O1410" s="28"/>
      <c r="P1410" s="28"/>
      <c r="Q1410" s="28"/>
      <c r="R1410" s="78"/>
      <c r="S1410" s="28"/>
      <c r="T1410" s="26" t="s">
        <v>3922</v>
      </c>
      <c r="U1410" s="26"/>
    </row>
    <row r="1411" spans="1:21" hidden="1" x14ac:dyDescent="0.25">
      <c r="A1411" s="26"/>
      <c r="B1411" s="26"/>
      <c r="C1411" s="26" t="s">
        <v>3922</v>
      </c>
      <c r="D1411" s="26" t="s">
        <v>1619</v>
      </c>
      <c r="E1411" s="26" t="s">
        <v>5066</v>
      </c>
      <c r="F1411" s="26" t="s">
        <v>3934</v>
      </c>
      <c r="G1411" s="26" t="s">
        <v>5067</v>
      </c>
      <c r="H1411" s="26"/>
      <c r="I1411" s="26"/>
      <c r="J1411" s="26"/>
      <c r="K1411" s="26"/>
      <c r="L1411" s="26"/>
      <c r="M1411" s="28" t="s">
        <v>631</v>
      </c>
      <c r="N1411" s="28"/>
      <c r="O1411" s="28"/>
      <c r="P1411" s="28"/>
      <c r="Q1411" s="28"/>
      <c r="R1411" s="78"/>
      <c r="S1411" s="28"/>
      <c r="T1411" s="26" t="s">
        <v>3922</v>
      </c>
      <c r="U1411" s="26"/>
    </row>
    <row r="1412" spans="1:21" ht="30" hidden="1" x14ac:dyDescent="0.25">
      <c r="A1412" s="26"/>
      <c r="B1412" s="26"/>
      <c r="C1412" s="26" t="s">
        <v>3922</v>
      </c>
      <c r="D1412" s="26" t="s">
        <v>1619</v>
      </c>
      <c r="E1412" s="26" t="s">
        <v>5018</v>
      </c>
      <c r="F1412" s="26" t="s">
        <v>3935</v>
      </c>
      <c r="G1412" s="26" t="s">
        <v>5019</v>
      </c>
      <c r="H1412" s="26"/>
      <c r="I1412" s="26"/>
      <c r="J1412" s="26"/>
      <c r="K1412" s="26"/>
      <c r="L1412" s="26"/>
      <c r="M1412" s="28" t="s">
        <v>631</v>
      </c>
      <c r="N1412" s="28"/>
      <c r="O1412" s="28"/>
      <c r="P1412" s="28"/>
      <c r="Q1412" s="28" t="s">
        <v>5036</v>
      </c>
      <c r="R1412" s="78">
        <v>46128</v>
      </c>
      <c r="S1412" s="28" t="s">
        <v>68</v>
      </c>
      <c r="T1412" s="26" t="s">
        <v>3922</v>
      </c>
      <c r="U1412" s="26"/>
    </row>
    <row r="1413" spans="1:21" ht="30" hidden="1" x14ac:dyDescent="0.25">
      <c r="A1413" s="26"/>
      <c r="B1413" s="26"/>
      <c r="C1413" s="26" t="s">
        <v>3922</v>
      </c>
      <c r="D1413" s="26" t="s">
        <v>1619</v>
      </c>
      <c r="E1413" s="26" t="s">
        <v>5020</v>
      </c>
      <c r="F1413" s="26" t="s">
        <v>3935</v>
      </c>
      <c r="G1413" s="26" t="s">
        <v>5021</v>
      </c>
      <c r="H1413" s="26"/>
      <c r="I1413" s="26"/>
      <c r="J1413" s="26"/>
      <c r="K1413" s="26"/>
      <c r="L1413" s="26"/>
      <c r="M1413" s="28" t="s">
        <v>631</v>
      </c>
      <c r="N1413" s="28"/>
      <c r="O1413" s="28"/>
      <c r="P1413" s="28"/>
      <c r="Q1413" s="28" t="s">
        <v>5036</v>
      </c>
      <c r="R1413" s="78">
        <v>46128</v>
      </c>
      <c r="S1413" s="28" t="s">
        <v>68</v>
      </c>
      <c r="T1413" s="26" t="s">
        <v>3922</v>
      </c>
      <c r="U1413" s="26"/>
    </row>
    <row r="1414" spans="1:21" ht="60" hidden="1" x14ac:dyDescent="0.25">
      <c r="A1414" s="26"/>
      <c r="B1414" s="26"/>
      <c r="C1414" s="26" t="s">
        <v>3922</v>
      </c>
      <c r="D1414" s="26" t="s">
        <v>1619</v>
      </c>
      <c r="E1414" s="26" t="s">
        <v>5022</v>
      </c>
      <c r="F1414" s="26" t="s">
        <v>3933</v>
      </c>
      <c r="G1414" s="26" t="s">
        <v>5023</v>
      </c>
      <c r="H1414" s="26"/>
      <c r="I1414" s="26"/>
      <c r="J1414" s="26"/>
      <c r="K1414" s="26"/>
      <c r="L1414" s="26"/>
      <c r="M1414" s="28" t="s">
        <v>631</v>
      </c>
      <c r="N1414" s="28"/>
      <c r="O1414" s="28"/>
      <c r="P1414" s="28"/>
      <c r="Q1414" s="28" t="s">
        <v>5039</v>
      </c>
      <c r="R1414" s="78">
        <v>46126</v>
      </c>
      <c r="S1414" s="28" t="s">
        <v>157</v>
      </c>
      <c r="T1414" s="26" t="s">
        <v>3922</v>
      </c>
      <c r="U1414" s="26"/>
    </row>
    <row r="1415" spans="1:21" hidden="1" x14ac:dyDescent="0.25">
      <c r="A1415" s="26"/>
      <c r="B1415" s="26"/>
      <c r="C1415" s="26" t="s">
        <v>3922</v>
      </c>
      <c r="D1415" s="26" t="s">
        <v>1619</v>
      </c>
      <c r="E1415" s="26" t="s">
        <v>4883</v>
      </c>
      <c r="F1415" s="26" t="s">
        <v>3934</v>
      </c>
      <c r="G1415" s="26" t="s">
        <v>4884</v>
      </c>
      <c r="H1415" s="26"/>
      <c r="I1415" s="26"/>
      <c r="J1415" s="26"/>
      <c r="K1415" s="26"/>
      <c r="L1415" s="26"/>
      <c r="M1415" s="28" t="s">
        <v>631</v>
      </c>
      <c r="N1415" s="28"/>
      <c r="O1415" s="28"/>
      <c r="P1415" s="28" t="s">
        <v>109</v>
      </c>
      <c r="Q1415" s="28" t="s">
        <v>4907</v>
      </c>
      <c r="R1415" s="78">
        <v>46111</v>
      </c>
      <c r="S1415" s="28" t="s">
        <v>68</v>
      </c>
      <c r="T1415" s="26" t="s">
        <v>3922</v>
      </c>
      <c r="U1415" s="26"/>
    </row>
    <row r="1416" spans="1:21" ht="30" hidden="1" x14ac:dyDescent="0.25">
      <c r="A1416" s="26"/>
      <c r="B1416" s="26"/>
      <c r="C1416" s="26" t="s">
        <v>3922</v>
      </c>
      <c r="D1416" s="26" t="s">
        <v>1619</v>
      </c>
      <c r="E1416" s="26" t="s">
        <v>4690</v>
      </c>
      <c r="F1416" s="26" t="s">
        <v>1648</v>
      </c>
      <c r="G1416" s="26" t="s">
        <v>4691</v>
      </c>
      <c r="H1416" s="26"/>
      <c r="I1416" s="26"/>
      <c r="J1416" s="26"/>
      <c r="K1416" s="26"/>
      <c r="L1416" s="26"/>
      <c r="M1416" s="28" t="s">
        <v>631</v>
      </c>
      <c r="N1416" s="28"/>
      <c r="O1416" s="28"/>
      <c r="P1416" s="28"/>
      <c r="Q1416" s="28" t="s">
        <v>4696</v>
      </c>
      <c r="R1416" s="78">
        <v>46085</v>
      </c>
      <c r="S1416" s="28" t="s">
        <v>68</v>
      </c>
      <c r="T1416" s="26" t="s">
        <v>3922</v>
      </c>
      <c r="U1416" s="26"/>
    </row>
    <row r="1417" spans="1:21" hidden="1" x14ac:dyDescent="0.25">
      <c r="A1417" s="26"/>
      <c r="B1417" s="26"/>
      <c r="C1417" s="26" t="s">
        <v>3922</v>
      </c>
      <c r="D1417" s="26" t="s">
        <v>1619</v>
      </c>
      <c r="E1417" s="26" t="s">
        <v>4616</v>
      </c>
      <c r="F1417" s="26" t="s">
        <v>3934</v>
      </c>
      <c r="G1417" s="26" t="s">
        <v>4617</v>
      </c>
      <c r="H1417" s="26"/>
      <c r="I1417" s="26"/>
      <c r="J1417" s="26"/>
      <c r="K1417" s="26"/>
      <c r="L1417" s="26"/>
      <c r="M1417" s="26" t="s">
        <v>631</v>
      </c>
      <c r="N1417" s="26"/>
      <c r="O1417" s="26"/>
      <c r="P1417" s="26"/>
      <c r="Q1417" s="26" t="s">
        <v>4698</v>
      </c>
      <c r="R1417" s="26">
        <v>46085</v>
      </c>
      <c r="S1417" s="26" t="s">
        <v>68</v>
      </c>
      <c r="T1417" s="26" t="s">
        <v>3922</v>
      </c>
      <c r="U1417" s="26"/>
    </row>
    <row r="1418" spans="1:21" x14ac:dyDescent="0.25">
      <c r="A1418" s="26"/>
      <c r="B1418" s="26"/>
      <c r="C1418" s="26" t="s">
        <v>109</v>
      </c>
      <c r="D1418" s="26" t="s">
        <v>1619</v>
      </c>
      <c r="E1418" s="26" t="s">
        <v>5175</v>
      </c>
      <c r="F1418" s="26" t="s">
        <v>3934</v>
      </c>
      <c r="G1418" s="26" t="s">
        <v>5176</v>
      </c>
      <c r="H1418" s="26" t="s">
        <v>109</v>
      </c>
      <c r="I1418" s="26" t="s">
        <v>109</v>
      </c>
      <c r="J1418" s="26"/>
      <c r="K1418" s="26"/>
      <c r="L1418" s="26"/>
      <c r="M1418" s="28" t="s">
        <v>631</v>
      </c>
      <c r="N1418" s="28"/>
      <c r="O1418" s="28"/>
      <c r="P1418" s="28"/>
      <c r="Q1418" s="28"/>
      <c r="R1418" s="78"/>
      <c r="S1418" s="28"/>
      <c r="T1418" s="26" t="s">
        <v>109</v>
      </c>
      <c r="U1418" s="26"/>
    </row>
    <row r="1419" spans="1:21" ht="30" hidden="1" x14ac:dyDescent="0.25">
      <c r="A1419" s="26"/>
      <c r="B1419" s="26"/>
      <c r="C1419" s="26" t="s">
        <v>109</v>
      </c>
      <c r="D1419" s="26" t="s">
        <v>1619</v>
      </c>
      <c r="E1419" s="26" t="s">
        <v>5072</v>
      </c>
      <c r="F1419" s="26" t="s">
        <v>3934</v>
      </c>
      <c r="G1419" s="26" t="s">
        <v>5073</v>
      </c>
      <c r="H1419" s="26" t="s">
        <v>109</v>
      </c>
      <c r="I1419" s="26"/>
      <c r="J1419" s="26"/>
      <c r="K1419" s="26"/>
      <c r="L1419" s="26"/>
      <c r="M1419" s="28" t="s">
        <v>631</v>
      </c>
      <c r="N1419" s="28"/>
      <c r="O1419" s="28"/>
      <c r="P1419" s="28"/>
      <c r="Q1419" s="28"/>
      <c r="R1419" s="78">
        <v>46127</v>
      </c>
      <c r="S1419" s="28" t="s">
        <v>184</v>
      </c>
      <c r="T1419" s="26" t="s">
        <v>3922</v>
      </c>
      <c r="U1419" s="26"/>
    </row>
    <row r="1420" spans="1:21" hidden="1" x14ac:dyDescent="0.25">
      <c r="A1420" s="26"/>
      <c r="B1420" s="26"/>
      <c r="C1420" s="26" t="s">
        <v>109</v>
      </c>
      <c r="D1420" s="26" t="s">
        <v>1619</v>
      </c>
      <c r="E1420" s="26" t="s">
        <v>5068</v>
      </c>
      <c r="F1420" s="26" t="s">
        <v>3934</v>
      </c>
      <c r="G1420" s="26" t="s">
        <v>5069</v>
      </c>
      <c r="H1420" s="26" t="s">
        <v>109</v>
      </c>
      <c r="I1420" s="26" t="s">
        <v>109</v>
      </c>
      <c r="J1420" s="26"/>
      <c r="K1420" s="26"/>
      <c r="L1420" s="26"/>
      <c r="M1420" s="28" t="s">
        <v>29</v>
      </c>
      <c r="N1420" s="28"/>
      <c r="O1420" s="28"/>
      <c r="P1420" s="28"/>
      <c r="Q1420" s="28" t="s">
        <v>2069</v>
      </c>
      <c r="R1420" s="78">
        <v>46132</v>
      </c>
      <c r="S1420" s="28" t="s">
        <v>68</v>
      </c>
      <c r="T1420" s="26" t="s">
        <v>109</v>
      </c>
      <c r="U1420" s="26"/>
    </row>
    <row r="1421" spans="1:21" ht="30" x14ac:dyDescent="0.25">
      <c r="A1421" s="26"/>
      <c r="B1421" s="26"/>
      <c r="C1421" s="26" t="s">
        <v>109</v>
      </c>
      <c r="D1421" s="26" t="s">
        <v>1619</v>
      </c>
      <c r="E1421" s="26" t="s">
        <v>4741</v>
      </c>
      <c r="F1421" s="26" t="s">
        <v>3934</v>
      </c>
      <c r="G1421" s="26" t="s">
        <v>4742</v>
      </c>
      <c r="H1421" s="26" t="s">
        <v>109</v>
      </c>
      <c r="I1421" s="26" t="s">
        <v>109</v>
      </c>
      <c r="J1421" s="26" t="s">
        <v>109</v>
      </c>
      <c r="K1421" s="26" t="s">
        <v>109</v>
      </c>
      <c r="L1421" s="26" t="s">
        <v>109</v>
      </c>
      <c r="M1421" s="28" t="s">
        <v>631</v>
      </c>
      <c r="N1421" s="28"/>
      <c r="O1421" s="28"/>
      <c r="P1421" s="28"/>
      <c r="Q1421" s="28" t="s">
        <v>2628</v>
      </c>
      <c r="R1421" s="78">
        <v>46120</v>
      </c>
      <c r="S1421" s="28" t="s">
        <v>157</v>
      </c>
      <c r="T1421" s="26" t="s">
        <v>109</v>
      </c>
      <c r="U1421" s="26"/>
    </row>
    <row r="1422" spans="1:21" ht="75" hidden="1" x14ac:dyDescent="0.25">
      <c r="A1422" s="26"/>
      <c r="B1422" s="26"/>
      <c r="C1422" s="26" t="s">
        <v>109</v>
      </c>
      <c r="D1422" s="26" t="s">
        <v>1619</v>
      </c>
      <c r="E1422" s="26" t="s">
        <v>4989</v>
      </c>
      <c r="F1422" s="26" t="s">
        <v>1672</v>
      </c>
      <c r="G1422" s="26" t="s">
        <v>4990</v>
      </c>
      <c r="H1422" s="26" t="s">
        <v>109</v>
      </c>
      <c r="I1422" s="26"/>
      <c r="J1422" s="26"/>
      <c r="K1422" s="26"/>
      <c r="L1422" s="26"/>
      <c r="M1422" s="28" t="s">
        <v>631</v>
      </c>
      <c r="N1422" s="28"/>
      <c r="O1422" s="28"/>
      <c r="P1422" s="28"/>
      <c r="Q1422" s="28" t="s">
        <v>5041</v>
      </c>
      <c r="R1422" s="78">
        <v>46126</v>
      </c>
      <c r="S1422" s="28" t="s">
        <v>157</v>
      </c>
      <c r="T1422" s="26" t="s">
        <v>3922</v>
      </c>
      <c r="U1422" s="26"/>
    </row>
    <row r="1423" spans="1:21" x14ac:dyDescent="0.25">
      <c r="A1423" s="26"/>
      <c r="B1423" s="26"/>
      <c r="C1423" s="26" t="s">
        <v>109</v>
      </c>
      <c r="D1423" s="26" t="s">
        <v>1619</v>
      </c>
      <c r="E1423" s="26" t="s">
        <v>5183</v>
      </c>
      <c r="F1423" s="26" t="s">
        <v>3934</v>
      </c>
      <c r="G1423" s="26" t="s">
        <v>5184</v>
      </c>
      <c r="H1423" s="26" t="s">
        <v>109</v>
      </c>
      <c r="I1423" s="26" t="s">
        <v>109</v>
      </c>
      <c r="J1423" s="26"/>
      <c r="K1423" s="26"/>
      <c r="L1423" s="26"/>
      <c r="M1423" s="28" t="s">
        <v>631</v>
      </c>
      <c r="N1423" s="28"/>
      <c r="O1423" s="28"/>
      <c r="P1423" s="28"/>
      <c r="Q1423" s="28"/>
      <c r="R1423" s="78"/>
      <c r="S1423" s="28"/>
      <c r="T1423" s="26" t="s">
        <v>109</v>
      </c>
      <c r="U1423" s="26"/>
    </row>
    <row r="1424" spans="1:21" ht="30" hidden="1" x14ac:dyDescent="0.25">
      <c r="A1424" s="26"/>
      <c r="B1424" s="26"/>
      <c r="C1424" s="26" t="s">
        <v>3922</v>
      </c>
      <c r="D1424" s="26" t="s">
        <v>1619</v>
      </c>
      <c r="E1424" s="26" t="s">
        <v>3032</v>
      </c>
      <c r="F1424" s="26" t="s">
        <v>1648</v>
      </c>
      <c r="G1424" s="26" t="s">
        <v>3033</v>
      </c>
      <c r="H1424" s="26"/>
      <c r="I1424" s="26"/>
      <c r="J1424" s="26"/>
      <c r="K1424" s="26"/>
      <c r="L1424" s="26"/>
      <c r="M1424" s="28" t="s">
        <v>886</v>
      </c>
      <c r="N1424" s="28"/>
      <c r="O1424" s="28"/>
      <c r="P1424" s="28"/>
      <c r="Q1424" s="28" t="s">
        <v>3031</v>
      </c>
      <c r="R1424" s="78">
        <v>45959</v>
      </c>
      <c r="S1424" s="28" t="s">
        <v>68</v>
      </c>
      <c r="T1424" s="26" t="s">
        <v>3922</v>
      </c>
      <c r="U1424" s="26" t="s">
        <v>4118</v>
      </c>
    </row>
    <row r="1425" spans="1:21" ht="30" hidden="1" x14ac:dyDescent="0.25">
      <c r="A1425" s="26"/>
      <c r="B1425" s="26"/>
      <c r="C1425" s="26" t="s">
        <v>3922</v>
      </c>
      <c r="D1425" s="26" t="s">
        <v>1619</v>
      </c>
      <c r="E1425" s="26" t="s">
        <v>3029</v>
      </c>
      <c r="F1425" s="26" t="s">
        <v>1648</v>
      </c>
      <c r="G1425" s="26" t="s">
        <v>3030</v>
      </c>
      <c r="H1425" s="26"/>
      <c r="I1425" s="26"/>
      <c r="J1425" s="26"/>
      <c r="K1425" s="26"/>
      <c r="L1425" s="26"/>
      <c r="M1425" s="28" t="s">
        <v>886</v>
      </c>
      <c r="N1425" s="28"/>
      <c r="O1425" s="28"/>
      <c r="P1425" s="28"/>
      <c r="Q1425" s="28" t="s">
        <v>3031</v>
      </c>
      <c r="R1425" s="78">
        <v>45959</v>
      </c>
      <c r="S1425" s="28" t="s">
        <v>68</v>
      </c>
      <c r="T1425" s="26" t="s">
        <v>3922</v>
      </c>
      <c r="U1425" s="26" t="s">
        <v>4117</v>
      </c>
    </row>
    <row r="1426" spans="1:21" hidden="1" x14ac:dyDescent="0.25">
      <c r="A1426" s="26"/>
      <c r="B1426" s="26"/>
      <c r="C1426" s="26" t="s">
        <v>3922</v>
      </c>
      <c r="D1426" s="26" t="s">
        <v>1619</v>
      </c>
      <c r="E1426" s="26" t="s">
        <v>3043</v>
      </c>
      <c r="F1426" s="26" t="s">
        <v>3933</v>
      </c>
      <c r="G1426" s="26" t="s">
        <v>3044</v>
      </c>
      <c r="H1426" s="26"/>
      <c r="I1426" s="26"/>
      <c r="J1426" s="26"/>
      <c r="K1426" s="26"/>
      <c r="L1426" s="26"/>
      <c r="M1426" s="26" t="s">
        <v>886</v>
      </c>
      <c r="N1426" s="26"/>
      <c r="O1426" s="26"/>
      <c r="P1426" s="26"/>
      <c r="Q1426" s="26" t="s">
        <v>3045</v>
      </c>
      <c r="R1426" s="26">
        <v>45951</v>
      </c>
      <c r="S1426" s="26" t="s">
        <v>68</v>
      </c>
      <c r="T1426" s="26" t="s">
        <v>3922</v>
      </c>
      <c r="U1426" s="26" t="s">
        <v>4120</v>
      </c>
    </row>
    <row r="1427" spans="1:21" ht="45" hidden="1" x14ac:dyDescent="0.25">
      <c r="A1427" s="26"/>
      <c r="B1427" s="26"/>
      <c r="C1427" s="26" t="s">
        <v>3922</v>
      </c>
      <c r="D1427" s="26" t="s">
        <v>1619</v>
      </c>
      <c r="E1427" s="26" t="s">
        <v>3037</v>
      </c>
      <c r="F1427" s="26" t="s">
        <v>1648</v>
      </c>
      <c r="G1427" s="26" t="s">
        <v>3038</v>
      </c>
      <c r="H1427" s="26"/>
      <c r="I1427" s="26"/>
      <c r="J1427" s="26"/>
      <c r="K1427" s="26"/>
      <c r="L1427" s="26"/>
      <c r="M1427" s="28" t="s">
        <v>886</v>
      </c>
      <c r="N1427" s="28"/>
      <c r="O1427" s="28" t="s">
        <v>109</v>
      </c>
      <c r="P1427" s="28"/>
      <c r="Q1427" s="28" t="s">
        <v>3039</v>
      </c>
      <c r="R1427" s="78">
        <v>45952</v>
      </c>
      <c r="S1427" s="28" t="s">
        <v>68</v>
      </c>
      <c r="T1427" s="26" t="s">
        <v>3922</v>
      </c>
      <c r="U1427" s="26" t="s">
        <v>4118</v>
      </c>
    </row>
    <row r="1428" spans="1:21" ht="30" hidden="1" x14ac:dyDescent="0.25">
      <c r="A1428" s="26"/>
      <c r="B1428" s="26"/>
      <c r="C1428" s="26" t="s">
        <v>3922</v>
      </c>
      <c r="D1428" s="26" t="s">
        <v>1619</v>
      </c>
      <c r="E1428" s="26" t="s">
        <v>3034</v>
      </c>
      <c r="F1428" s="26" t="s">
        <v>1672</v>
      </c>
      <c r="G1428" s="26" t="s">
        <v>3035</v>
      </c>
      <c r="H1428" s="26"/>
      <c r="I1428" s="26"/>
      <c r="J1428" s="26"/>
      <c r="K1428" s="26"/>
      <c r="L1428" s="26"/>
      <c r="M1428" s="28" t="s">
        <v>886</v>
      </c>
      <c r="N1428" s="28"/>
      <c r="O1428" s="28" t="s">
        <v>109</v>
      </c>
      <c r="P1428" s="28"/>
      <c r="Q1428" s="28" t="s">
        <v>3036</v>
      </c>
      <c r="R1428" s="78"/>
      <c r="S1428" s="28"/>
      <c r="T1428" s="26" t="s">
        <v>3922</v>
      </c>
      <c r="U1428" s="26" t="s">
        <v>4119</v>
      </c>
    </row>
    <row r="1429" spans="1:21" hidden="1" x14ac:dyDescent="0.25">
      <c r="A1429" s="26"/>
      <c r="B1429" s="26"/>
      <c r="C1429" s="26" t="s">
        <v>3922</v>
      </c>
      <c r="D1429" s="26" t="s">
        <v>1619</v>
      </c>
      <c r="E1429" s="26" t="s">
        <v>3049</v>
      </c>
      <c r="F1429" s="26" t="s">
        <v>3933</v>
      </c>
      <c r="G1429" s="26" t="s">
        <v>3050</v>
      </c>
      <c r="H1429" s="26"/>
      <c r="I1429" s="26"/>
      <c r="J1429" s="26"/>
      <c r="K1429" s="26"/>
      <c r="L1429" s="26"/>
      <c r="M1429" s="28" t="s">
        <v>886</v>
      </c>
      <c r="N1429" s="28"/>
      <c r="O1429" s="28"/>
      <c r="P1429" s="28"/>
      <c r="Q1429" s="28" t="s">
        <v>3051</v>
      </c>
      <c r="R1429" s="78">
        <v>45944</v>
      </c>
      <c r="S1429" s="28"/>
      <c r="T1429" s="26" t="s">
        <v>3922</v>
      </c>
      <c r="U1429" s="26" t="s">
        <v>4121</v>
      </c>
    </row>
    <row r="1430" spans="1:21" ht="30" hidden="1" x14ac:dyDescent="0.25">
      <c r="A1430" s="26"/>
      <c r="B1430" s="26"/>
      <c r="C1430" s="26" t="s">
        <v>3922</v>
      </c>
      <c r="D1430" s="26" t="s">
        <v>1619</v>
      </c>
      <c r="E1430" s="26" t="s">
        <v>3046</v>
      </c>
      <c r="F1430" s="26" t="s">
        <v>3959</v>
      </c>
      <c r="G1430" s="26" t="s">
        <v>3047</v>
      </c>
      <c r="H1430" s="26"/>
      <c r="I1430" s="26"/>
      <c r="J1430" s="26"/>
      <c r="K1430" s="26"/>
      <c r="L1430" s="26"/>
      <c r="M1430" s="28" t="s">
        <v>886</v>
      </c>
      <c r="N1430" s="28"/>
      <c r="O1430" s="28"/>
      <c r="P1430" s="28"/>
      <c r="Q1430" s="28" t="s">
        <v>3048</v>
      </c>
      <c r="R1430" s="78">
        <v>45939</v>
      </c>
      <c r="S1430" s="28" t="s">
        <v>68</v>
      </c>
      <c r="T1430" s="26" t="s">
        <v>3922</v>
      </c>
      <c r="U1430" s="26" t="s">
        <v>3922</v>
      </c>
    </row>
    <row r="1431" spans="1:21" hidden="1" x14ac:dyDescent="0.25">
      <c r="A1431" s="26"/>
      <c r="B1431" s="26"/>
      <c r="C1431" s="26" t="s">
        <v>3922</v>
      </c>
      <c r="D1431" s="26" t="s">
        <v>1619</v>
      </c>
      <c r="E1431" s="26" t="s">
        <v>3061</v>
      </c>
      <c r="F1431" s="26" t="s">
        <v>3934</v>
      </c>
      <c r="G1431" s="26" t="s">
        <v>3062</v>
      </c>
      <c r="H1431" s="26"/>
      <c r="I1431" s="26"/>
      <c r="J1431" s="26"/>
      <c r="K1431" s="26"/>
      <c r="L1431" s="26"/>
      <c r="M1431" s="28" t="s">
        <v>886</v>
      </c>
      <c r="N1431" s="28"/>
      <c r="O1431" s="28"/>
      <c r="P1431" s="28"/>
      <c r="Q1431" s="28"/>
      <c r="R1431" s="78"/>
      <c r="S1431" s="28"/>
      <c r="T1431" s="26" t="s">
        <v>3922</v>
      </c>
      <c r="U1431" s="26" t="s">
        <v>3922</v>
      </c>
    </row>
    <row r="1432" spans="1:21" ht="30" hidden="1" x14ac:dyDescent="0.25">
      <c r="A1432" s="26"/>
      <c r="B1432" s="26"/>
      <c r="C1432" s="26" t="s">
        <v>3922</v>
      </c>
      <c r="D1432" s="26" t="s">
        <v>1619</v>
      </c>
      <c r="E1432" s="26" t="s">
        <v>3058</v>
      </c>
      <c r="F1432" s="26" t="s">
        <v>1672</v>
      </c>
      <c r="G1432" s="26" t="s">
        <v>3059</v>
      </c>
      <c r="H1432" s="26"/>
      <c r="I1432" s="26"/>
      <c r="J1432" s="26"/>
      <c r="K1432" s="26"/>
      <c r="L1432" s="26"/>
      <c r="M1432" s="28" t="s">
        <v>886</v>
      </c>
      <c r="N1432" s="28"/>
      <c r="O1432" s="28"/>
      <c r="P1432" s="28"/>
      <c r="Q1432" s="28" t="s">
        <v>3060</v>
      </c>
      <c r="R1432" s="78">
        <v>45937</v>
      </c>
      <c r="S1432" s="28"/>
      <c r="T1432" s="26" t="s">
        <v>3922</v>
      </c>
      <c r="U1432" s="26" t="s">
        <v>4124</v>
      </c>
    </row>
    <row r="1433" spans="1:21" hidden="1" x14ac:dyDescent="0.25">
      <c r="A1433" s="26"/>
      <c r="B1433" s="26"/>
      <c r="C1433" s="26" t="s">
        <v>3922</v>
      </c>
      <c r="D1433" s="26" t="s">
        <v>1619</v>
      </c>
      <c r="E1433" s="26" t="s">
        <v>3055</v>
      </c>
      <c r="F1433" s="26" t="s">
        <v>1672</v>
      </c>
      <c r="G1433" s="26" t="s">
        <v>3056</v>
      </c>
      <c r="H1433" s="26"/>
      <c r="I1433" s="26"/>
      <c r="J1433" s="26"/>
      <c r="K1433" s="26"/>
      <c r="L1433" s="26"/>
      <c r="M1433" s="28" t="s">
        <v>886</v>
      </c>
      <c r="N1433" s="28"/>
      <c r="O1433" s="28"/>
      <c r="P1433" s="28"/>
      <c r="Q1433" s="28" t="s">
        <v>3057</v>
      </c>
      <c r="R1433" s="78">
        <v>45937</v>
      </c>
      <c r="S1433" s="28"/>
      <c r="T1433" s="26" t="s">
        <v>3922</v>
      </c>
      <c r="U1433" s="26" t="s">
        <v>4123</v>
      </c>
    </row>
    <row r="1434" spans="1:21" ht="45" hidden="1" x14ac:dyDescent="0.25">
      <c r="A1434" s="26"/>
      <c r="B1434" s="26"/>
      <c r="C1434" s="26" t="s">
        <v>3922</v>
      </c>
      <c r="D1434" s="26" t="s">
        <v>1619</v>
      </c>
      <c r="E1434" s="26" t="s">
        <v>3052</v>
      </c>
      <c r="F1434" s="26" t="s">
        <v>1672</v>
      </c>
      <c r="G1434" s="26" t="s">
        <v>3053</v>
      </c>
      <c r="H1434" s="26"/>
      <c r="I1434" s="26"/>
      <c r="J1434" s="26"/>
      <c r="K1434" s="26"/>
      <c r="L1434" s="26"/>
      <c r="M1434" s="28" t="s">
        <v>886</v>
      </c>
      <c r="N1434" s="28"/>
      <c r="O1434" s="28"/>
      <c r="P1434" s="28"/>
      <c r="Q1434" s="28" t="s">
        <v>3054</v>
      </c>
      <c r="R1434" s="78">
        <v>45937</v>
      </c>
      <c r="S1434" s="28"/>
      <c r="T1434" s="26" t="s">
        <v>3922</v>
      </c>
      <c r="U1434" s="26" t="s">
        <v>4122</v>
      </c>
    </row>
    <row r="1435" spans="1:21" ht="60" hidden="1" x14ac:dyDescent="0.25">
      <c r="A1435" s="26"/>
      <c r="B1435" s="26"/>
      <c r="C1435" s="26" t="s">
        <v>3922</v>
      </c>
      <c r="D1435" s="26" t="s">
        <v>1619</v>
      </c>
      <c r="E1435" s="26" t="s">
        <v>3074</v>
      </c>
      <c r="F1435" s="26" t="s">
        <v>3934</v>
      </c>
      <c r="G1435" s="26" t="s">
        <v>3075</v>
      </c>
      <c r="H1435" s="26"/>
      <c r="I1435" s="26"/>
      <c r="J1435" s="26"/>
      <c r="K1435" s="26"/>
      <c r="L1435" s="26"/>
      <c r="M1435" s="28" t="s">
        <v>886</v>
      </c>
      <c r="N1435" s="28"/>
      <c r="O1435" s="28"/>
      <c r="P1435" s="28"/>
      <c r="Q1435" s="28" t="s">
        <v>3076</v>
      </c>
      <c r="R1435" s="78">
        <v>45916</v>
      </c>
      <c r="S1435" s="28" t="s">
        <v>68</v>
      </c>
      <c r="T1435" s="26" t="s">
        <v>3922</v>
      </c>
      <c r="U1435" s="26" t="s">
        <v>3922</v>
      </c>
    </row>
    <row r="1436" spans="1:21" ht="30" hidden="1" x14ac:dyDescent="0.25">
      <c r="A1436" s="26"/>
      <c r="B1436" s="26"/>
      <c r="C1436" s="26" t="s">
        <v>3922</v>
      </c>
      <c r="D1436" s="26" t="s">
        <v>1619</v>
      </c>
      <c r="E1436" s="26" t="s">
        <v>3069</v>
      </c>
      <c r="F1436" s="26" t="s">
        <v>3933</v>
      </c>
      <c r="G1436" s="26" t="s">
        <v>3070</v>
      </c>
      <c r="H1436" s="26"/>
      <c r="I1436" s="26"/>
      <c r="J1436" s="26"/>
      <c r="K1436" s="26"/>
      <c r="L1436" s="26"/>
      <c r="M1436" s="28" t="s">
        <v>886</v>
      </c>
      <c r="N1436" s="28"/>
      <c r="O1436" s="28"/>
      <c r="P1436" s="28"/>
      <c r="Q1436" s="28" t="s">
        <v>3068</v>
      </c>
      <c r="R1436" s="78">
        <v>45915</v>
      </c>
      <c r="S1436" s="28" t="s">
        <v>68</v>
      </c>
      <c r="T1436" s="26" t="s">
        <v>3922</v>
      </c>
      <c r="U1436" s="26" t="s">
        <v>4127</v>
      </c>
    </row>
    <row r="1437" spans="1:21" ht="30" hidden="1" x14ac:dyDescent="0.25">
      <c r="A1437" s="26"/>
      <c r="B1437" s="26"/>
      <c r="C1437" s="26" t="s">
        <v>3922</v>
      </c>
      <c r="D1437" s="26" t="s">
        <v>1619</v>
      </c>
      <c r="E1437" s="26" t="s">
        <v>3066</v>
      </c>
      <c r="F1437" s="26" t="s">
        <v>3933</v>
      </c>
      <c r="G1437" s="26" t="s">
        <v>3067</v>
      </c>
      <c r="H1437" s="26"/>
      <c r="I1437" s="26"/>
      <c r="J1437" s="26"/>
      <c r="K1437" s="26"/>
      <c r="L1437" s="26"/>
      <c r="M1437" s="28" t="s">
        <v>886</v>
      </c>
      <c r="N1437" s="28"/>
      <c r="O1437" s="28"/>
      <c r="P1437" s="28"/>
      <c r="Q1437" s="28" t="s">
        <v>3068</v>
      </c>
      <c r="R1437" s="78">
        <v>45915</v>
      </c>
      <c r="S1437" s="28" t="s">
        <v>68</v>
      </c>
      <c r="T1437" s="26" t="s">
        <v>3922</v>
      </c>
      <c r="U1437" s="26" t="s">
        <v>4126</v>
      </c>
    </row>
    <row r="1438" spans="1:21" ht="45" hidden="1" x14ac:dyDescent="0.25">
      <c r="A1438" s="26"/>
      <c r="B1438" s="26"/>
      <c r="C1438" s="26" t="s">
        <v>3922</v>
      </c>
      <c r="D1438" s="26" t="s">
        <v>1619</v>
      </c>
      <c r="E1438" s="26" t="s">
        <v>3077</v>
      </c>
      <c r="F1438" s="26" t="s">
        <v>3934</v>
      </c>
      <c r="G1438" s="26" t="s">
        <v>3078</v>
      </c>
      <c r="H1438" s="26"/>
      <c r="I1438" s="26"/>
      <c r="J1438" s="26"/>
      <c r="K1438" s="26"/>
      <c r="L1438" s="26"/>
      <c r="M1438" s="28" t="s">
        <v>886</v>
      </c>
      <c r="N1438" s="28"/>
      <c r="O1438" s="28"/>
      <c r="P1438" s="28"/>
      <c r="Q1438" s="28" t="s">
        <v>3079</v>
      </c>
      <c r="R1438" s="78">
        <v>45912</v>
      </c>
      <c r="S1438" s="28" t="s">
        <v>68</v>
      </c>
      <c r="T1438" s="26" t="s">
        <v>3922</v>
      </c>
      <c r="U1438" s="26" t="s">
        <v>4129</v>
      </c>
    </row>
    <row r="1439" spans="1:21" hidden="1" x14ac:dyDescent="0.25">
      <c r="A1439" s="26"/>
      <c r="B1439" s="26"/>
      <c r="C1439" s="26" t="s">
        <v>3922</v>
      </c>
      <c r="D1439" s="26" t="s">
        <v>1619</v>
      </c>
      <c r="E1439" s="26" t="s">
        <v>3083</v>
      </c>
      <c r="F1439" s="26" t="s">
        <v>3933</v>
      </c>
      <c r="G1439" s="26" t="s">
        <v>3084</v>
      </c>
      <c r="H1439" s="26"/>
      <c r="I1439" s="26"/>
      <c r="J1439" s="26"/>
      <c r="K1439" s="26"/>
      <c r="L1439" s="26"/>
      <c r="M1439" s="28" t="s">
        <v>886</v>
      </c>
      <c r="N1439" s="28"/>
      <c r="O1439" s="28"/>
      <c r="P1439" s="28"/>
      <c r="Q1439" s="28"/>
      <c r="R1439" s="78">
        <v>45905</v>
      </c>
      <c r="S1439" s="28" t="s">
        <v>68</v>
      </c>
      <c r="T1439" s="26" t="s">
        <v>3922</v>
      </c>
      <c r="U1439" s="26" t="s">
        <v>4130</v>
      </c>
    </row>
    <row r="1440" spans="1:21" hidden="1" x14ac:dyDescent="0.25">
      <c r="A1440" s="26"/>
      <c r="B1440" s="26"/>
      <c r="C1440" s="26" t="s">
        <v>3922</v>
      </c>
      <c r="D1440" s="26" t="s">
        <v>1619</v>
      </c>
      <c r="E1440" s="26" t="s">
        <v>3040</v>
      </c>
      <c r="F1440" s="26" t="s">
        <v>3933</v>
      </c>
      <c r="G1440" s="26" t="s">
        <v>3041</v>
      </c>
      <c r="H1440" s="26"/>
      <c r="I1440" s="26"/>
      <c r="J1440" s="26"/>
      <c r="K1440" s="26"/>
      <c r="L1440" s="26"/>
      <c r="M1440" s="28" t="s">
        <v>886</v>
      </c>
      <c r="N1440" s="28"/>
      <c r="O1440" s="28"/>
      <c r="P1440" s="28"/>
      <c r="Q1440" s="28" t="s">
        <v>3042</v>
      </c>
      <c r="R1440" s="78">
        <v>45947</v>
      </c>
      <c r="S1440" s="28" t="s">
        <v>68</v>
      </c>
      <c r="T1440" s="26" t="s">
        <v>3922</v>
      </c>
      <c r="U1440" s="26" t="s">
        <v>4120</v>
      </c>
    </row>
    <row r="1441" spans="1:21" hidden="1" x14ac:dyDescent="0.25">
      <c r="A1441" s="26"/>
      <c r="B1441" s="26"/>
      <c r="C1441" s="26" t="s">
        <v>3922</v>
      </c>
      <c r="D1441" s="26" t="s">
        <v>1619</v>
      </c>
      <c r="E1441" s="26" t="s">
        <v>3080</v>
      </c>
      <c r="F1441" s="26" t="s">
        <v>3934</v>
      </c>
      <c r="G1441" s="26" t="s">
        <v>3081</v>
      </c>
      <c r="H1441" s="26"/>
      <c r="I1441" s="26"/>
      <c r="J1441" s="26"/>
      <c r="K1441" s="26"/>
      <c r="L1441" s="26"/>
      <c r="M1441" s="28" t="s">
        <v>886</v>
      </c>
      <c r="N1441" s="28"/>
      <c r="O1441" s="28"/>
      <c r="P1441" s="28"/>
      <c r="Q1441" s="28" t="s">
        <v>3082</v>
      </c>
      <c r="R1441" s="78">
        <v>45905</v>
      </c>
      <c r="S1441" s="28" t="s">
        <v>68</v>
      </c>
      <c r="T1441" s="26" t="s">
        <v>3922</v>
      </c>
      <c r="U1441" s="26" t="s">
        <v>3922</v>
      </c>
    </row>
    <row r="1442" spans="1:21" ht="30" hidden="1" x14ac:dyDescent="0.25">
      <c r="A1442" s="26"/>
      <c r="B1442" s="26"/>
      <c r="C1442" s="26" t="s">
        <v>3922</v>
      </c>
      <c r="D1442" s="26" t="s">
        <v>1619</v>
      </c>
      <c r="E1442" s="26" t="s">
        <v>3071</v>
      </c>
      <c r="F1442" s="26" t="s">
        <v>3935</v>
      </c>
      <c r="G1442" s="26" t="s">
        <v>3072</v>
      </c>
      <c r="H1442" s="26"/>
      <c r="I1442" s="26"/>
      <c r="J1442" s="26"/>
      <c r="K1442" s="26"/>
      <c r="L1442" s="26"/>
      <c r="M1442" s="26" t="s">
        <v>886</v>
      </c>
      <c r="N1442" s="26"/>
      <c r="O1442" s="26"/>
      <c r="P1442" s="26"/>
      <c r="Q1442" s="26" t="s">
        <v>3073</v>
      </c>
      <c r="R1442" s="26">
        <v>45917</v>
      </c>
      <c r="S1442" s="26" t="s">
        <v>68</v>
      </c>
      <c r="T1442" s="26" t="s">
        <v>3922</v>
      </c>
      <c r="U1442" s="26" t="s">
        <v>4128</v>
      </c>
    </row>
    <row r="1443" spans="1:21" ht="30" hidden="1" x14ac:dyDescent="0.25">
      <c r="A1443" s="26"/>
      <c r="B1443" s="26"/>
      <c r="C1443" s="26" t="s">
        <v>3922</v>
      </c>
      <c r="D1443" s="26" t="s">
        <v>1619</v>
      </c>
      <c r="E1443" s="26" t="s">
        <v>3085</v>
      </c>
      <c r="F1443" s="26" t="s">
        <v>3934</v>
      </c>
      <c r="G1443" s="26" t="s">
        <v>3086</v>
      </c>
      <c r="H1443" s="26"/>
      <c r="I1443" s="26"/>
      <c r="J1443" s="26"/>
      <c r="K1443" s="26"/>
      <c r="L1443" s="26"/>
      <c r="M1443" s="28" t="s">
        <v>886</v>
      </c>
      <c r="N1443" s="28"/>
      <c r="O1443" s="28"/>
      <c r="P1443" s="28"/>
      <c r="Q1443" s="28" t="s">
        <v>3087</v>
      </c>
      <c r="R1443" s="78">
        <v>45896</v>
      </c>
      <c r="S1443" s="28" t="s">
        <v>68</v>
      </c>
      <c r="T1443" s="26" t="s">
        <v>3922</v>
      </c>
      <c r="U1443" s="26" t="s">
        <v>3922</v>
      </c>
    </row>
    <row r="1444" spans="1:21" hidden="1" x14ac:dyDescent="0.25">
      <c r="A1444" s="26"/>
      <c r="B1444" s="26"/>
      <c r="C1444" s="26" t="s">
        <v>3922</v>
      </c>
      <c r="D1444" s="26" t="s">
        <v>1619</v>
      </c>
      <c r="E1444" s="26" t="s">
        <v>3063</v>
      </c>
      <c r="F1444" s="26" t="s">
        <v>3941</v>
      </c>
      <c r="G1444" s="26" t="s">
        <v>3064</v>
      </c>
      <c r="H1444" s="26"/>
      <c r="I1444" s="26"/>
      <c r="J1444" s="26"/>
      <c r="K1444" s="26"/>
      <c r="L1444" s="26"/>
      <c r="M1444" s="28" t="s">
        <v>886</v>
      </c>
      <c r="N1444" s="28"/>
      <c r="O1444" s="28" t="s">
        <v>109</v>
      </c>
      <c r="P1444" s="28"/>
      <c r="Q1444" s="28" t="s">
        <v>3065</v>
      </c>
      <c r="R1444" s="78">
        <v>45929</v>
      </c>
      <c r="S1444" s="28" t="s">
        <v>68</v>
      </c>
      <c r="T1444" s="26" t="s">
        <v>3922</v>
      </c>
      <c r="U1444" s="26" t="s">
        <v>4125</v>
      </c>
    </row>
    <row r="1445" spans="1:21" ht="60" hidden="1" x14ac:dyDescent="0.25">
      <c r="A1445" s="26"/>
      <c r="B1445" s="26"/>
      <c r="C1445" s="26" t="s">
        <v>3922</v>
      </c>
      <c r="D1445" s="26" t="s">
        <v>1619</v>
      </c>
      <c r="E1445" s="26" t="s">
        <v>3088</v>
      </c>
      <c r="F1445" s="26" t="s">
        <v>1648</v>
      </c>
      <c r="G1445" s="26" t="s">
        <v>3089</v>
      </c>
      <c r="H1445" s="26"/>
      <c r="I1445" s="26"/>
      <c r="J1445" s="26"/>
      <c r="K1445" s="26"/>
      <c r="L1445" s="26"/>
      <c r="M1445" s="28" t="s">
        <v>886</v>
      </c>
      <c r="N1445" s="28"/>
      <c r="O1445" s="28" t="s">
        <v>109</v>
      </c>
      <c r="P1445" s="28"/>
      <c r="Q1445" s="28" t="s">
        <v>3090</v>
      </c>
      <c r="R1445" s="78">
        <v>45866</v>
      </c>
      <c r="S1445" s="28" t="s">
        <v>76</v>
      </c>
      <c r="T1445" s="26" t="s">
        <v>3922</v>
      </c>
      <c r="U1445" s="26" t="s">
        <v>3922</v>
      </c>
    </row>
    <row r="1446" spans="1:21" ht="30" hidden="1" x14ac:dyDescent="0.25">
      <c r="A1446" s="26"/>
      <c r="B1446" s="26"/>
      <c r="C1446" s="26" t="s">
        <v>3922</v>
      </c>
      <c r="D1446" s="26" t="s">
        <v>1619</v>
      </c>
      <c r="E1446" s="26" t="s">
        <v>3094</v>
      </c>
      <c r="F1446" s="26" t="s">
        <v>1648</v>
      </c>
      <c r="G1446" s="26" t="s">
        <v>3095</v>
      </c>
      <c r="H1446" s="26"/>
      <c r="I1446" s="26"/>
      <c r="J1446" s="26"/>
      <c r="K1446" s="26"/>
      <c r="L1446" s="26"/>
      <c r="M1446" s="28" t="s">
        <v>886</v>
      </c>
      <c r="N1446" s="28"/>
      <c r="O1446" s="28" t="s">
        <v>109</v>
      </c>
      <c r="P1446" s="28"/>
      <c r="Q1446" s="28" t="s">
        <v>3096</v>
      </c>
      <c r="R1446" s="78">
        <v>45846</v>
      </c>
      <c r="S1446" s="28" t="s">
        <v>157</v>
      </c>
      <c r="T1446" s="26" t="s">
        <v>3922</v>
      </c>
      <c r="U1446" s="26" t="s">
        <v>4132</v>
      </c>
    </row>
    <row r="1447" spans="1:21" ht="75" hidden="1" x14ac:dyDescent="0.25">
      <c r="A1447" s="26"/>
      <c r="B1447" s="26"/>
      <c r="C1447" s="26" t="s">
        <v>3922</v>
      </c>
      <c r="D1447" s="26" t="s">
        <v>1619</v>
      </c>
      <c r="E1447" s="26" t="s">
        <v>3097</v>
      </c>
      <c r="F1447" s="26" t="s">
        <v>3933</v>
      </c>
      <c r="G1447" s="26" t="s">
        <v>3098</v>
      </c>
      <c r="H1447" s="26"/>
      <c r="I1447" s="26"/>
      <c r="J1447" s="26"/>
      <c r="K1447" s="26"/>
      <c r="L1447" s="26"/>
      <c r="M1447" s="28" t="s">
        <v>886</v>
      </c>
      <c r="N1447" s="28"/>
      <c r="O1447" s="28"/>
      <c r="P1447" s="28"/>
      <c r="Q1447" s="28" t="s">
        <v>3099</v>
      </c>
      <c r="R1447" s="78">
        <v>45846</v>
      </c>
      <c r="S1447" s="28" t="s">
        <v>44</v>
      </c>
      <c r="T1447" s="26" t="s">
        <v>3922</v>
      </c>
      <c r="U1447" s="26" t="s">
        <v>4133</v>
      </c>
    </row>
    <row r="1448" spans="1:21" ht="120" hidden="1" x14ac:dyDescent="0.25">
      <c r="A1448" s="26"/>
      <c r="B1448" s="26"/>
      <c r="C1448" s="26" t="s">
        <v>3922</v>
      </c>
      <c r="D1448" s="26" t="s">
        <v>1619</v>
      </c>
      <c r="E1448" s="26" t="s">
        <v>3100</v>
      </c>
      <c r="F1448" s="26" t="s">
        <v>3939</v>
      </c>
      <c r="G1448" s="26" t="s">
        <v>3101</v>
      </c>
      <c r="H1448" s="26"/>
      <c r="I1448" s="26"/>
      <c r="J1448" s="26"/>
      <c r="K1448" s="26"/>
      <c r="L1448" s="26"/>
      <c r="M1448" s="26" t="s">
        <v>886</v>
      </c>
      <c r="N1448" s="26"/>
      <c r="O1448" s="26"/>
      <c r="P1448" s="26"/>
      <c r="Q1448" s="26" t="s">
        <v>3102</v>
      </c>
      <c r="R1448" s="26">
        <v>45838</v>
      </c>
      <c r="S1448" s="26" t="s">
        <v>3103</v>
      </c>
      <c r="T1448" s="26" t="s">
        <v>3922</v>
      </c>
      <c r="U1448" s="26" t="s">
        <v>4134</v>
      </c>
    </row>
    <row r="1449" spans="1:21" ht="30" hidden="1" x14ac:dyDescent="0.25">
      <c r="A1449" s="26"/>
      <c r="B1449" s="26"/>
      <c r="C1449" s="26" t="s">
        <v>3922</v>
      </c>
      <c r="D1449" s="26" t="s">
        <v>1619</v>
      </c>
      <c r="E1449" s="26" t="s">
        <v>3232</v>
      </c>
      <c r="F1449" s="26" t="s">
        <v>3939</v>
      </c>
      <c r="G1449" s="26" t="s">
        <v>3233</v>
      </c>
      <c r="H1449" s="26"/>
      <c r="I1449" s="26"/>
      <c r="J1449" s="26"/>
      <c r="K1449" s="26"/>
      <c r="L1449" s="26"/>
      <c r="M1449" s="26" t="s">
        <v>886</v>
      </c>
      <c r="N1449" s="26"/>
      <c r="O1449" s="26"/>
      <c r="P1449" s="26"/>
      <c r="Q1449" s="26" t="s">
        <v>2643</v>
      </c>
      <c r="R1449" s="26">
        <v>45848</v>
      </c>
      <c r="S1449" s="26" t="s">
        <v>44</v>
      </c>
      <c r="T1449" s="26" t="s">
        <v>3922</v>
      </c>
      <c r="U1449" s="26" t="s">
        <v>4147</v>
      </c>
    </row>
    <row r="1450" spans="1:21" ht="45" hidden="1" x14ac:dyDescent="0.25">
      <c r="A1450" s="26"/>
      <c r="B1450" s="26">
        <v>3</v>
      </c>
      <c r="C1450" s="26" t="s">
        <v>3922</v>
      </c>
      <c r="D1450" s="26" t="s">
        <v>1619</v>
      </c>
      <c r="E1450" s="26" t="s">
        <v>3113</v>
      </c>
      <c r="F1450" s="26" t="s">
        <v>3949</v>
      </c>
      <c r="G1450" s="26" t="s">
        <v>3114</v>
      </c>
      <c r="H1450" s="26"/>
      <c r="I1450" s="26"/>
      <c r="J1450" s="26"/>
      <c r="K1450" s="26"/>
      <c r="L1450" s="26"/>
      <c r="M1450" s="28" t="s">
        <v>886</v>
      </c>
      <c r="N1450" s="28"/>
      <c r="O1450" s="28" t="s">
        <v>109</v>
      </c>
      <c r="P1450" s="28" t="s">
        <v>109</v>
      </c>
      <c r="Q1450" s="28" t="s">
        <v>3109</v>
      </c>
      <c r="R1450" s="78">
        <v>45824</v>
      </c>
      <c r="S1450" s="28" t="s">
        <v>76</v>
      </c>
      <c r="T1450" s="26" t="s">
        <v>3922</v>
      </c>
      <c r="U1450" s="26" t="s">
        <v>4137</v>
      </c>
    </row>
    <row r="1451" spans="1:21" ht="30" hidden="1" x14ac:dyDescent="0.25">
      <c r="A1451" s="26"/>
      <c r="B1451" s="26">
        <v>3</v>
      </c>
      <c r="C1451" s="26" t="s">
        <v>3922</v>
      </c>
      <c r="D1451" s="26" t="s">
        <v>1619</v>
      </c>
      <c r="E1451" s="26" t="s">
        <v>3104</v>
      </c>
      <c r="F1451" s="26" t="s">
        <v>1683</v>
      </c>
      <c r="G1451" s="26" t="s">
        <v>3105</v>
      </c>
      <c r="H1451" s="26"/>
      <c r="I1451" s="26"/>
      <c r="J1451" s="26"/>
      <c r="K1451" s="26"/>
      <c r="L1451" s="26"/>
      <c r="M1451" s="28" t="s">
        <v>886</v>
      </c>
      <c r="N1451" s="28" t="s">
        <v>109</v>
      </c>
      <c r="O1451" s="28"/>
      <c r="P1451" s="28"/>
      <c r="Q1451" s="28" t="s">
        <v>3106</v>
      </c>
      <c r="R1451" s="78">
        <v>45856</v>
      </c>
      <c r="S1451" s="28" t="s">
        <v>44</v>
      </c>
      <c r="T1451" s="26" t="s">
        <v>3922</v>
      </c>
      <c r="U1451" s="26" t="s">
        <v>4108</v>
      </c>
    </row>
    <row r="1452" spans="1:21" ht="45" hidden="1" x14ac:dyDescent="0.25">
      <c r="A1452" s="26"/>
      <c r="B1452" s="26">
        <v>3</v>
      </c>
      <c r="C1452" s="26" t="s">
        <v>3922</v>
      </c>
      <c r="D1452" s="26" t="s">
        <v>1619</v>
      </c>
      <c r="E1452" s="26" t="s">
        <v>3107</v>
      </c>
      <c r="F1452" s="26" t="s">
        <v>3949</v>
      </c>
      <c r="G1452" s="26" t="s">
        <v>3108</v>
      </c>
      <c r="H1452" s="26"/>
      <c r="I1452" s="26"/>
      <c r="J1452" s="26"/>
      <c r="K1452" s="26"/>
      <c r="L1452" s="26"/>
      <c r="M1452" s="28" t="s">
        <v>886</v>
      </c>
      <c r="N1452" s="28"/>
      <c r="O1452" s="28" t="s">
        <v>109</v>
      </c>
      <c r="P1452" s="28" t="s">
        <v>109</v>
      </c>
      <c r="Q1452" s="28" t="s">
        <v>3109</v>
      </c>
      <c r="R1452" s="78">
        <v>45824</v>
      </c>
      <c r="S1452" s="28" t="s">
        <v>76</v>
      </c>
      <c r="T1452" s="26" t="s">
        <v>3922</v>
      </c>
      <c r="U1452" s="26" t="s">
        <v>4135</v>
      </c>
    </row>
    <row r="1453" spans="1:21" ht="30" hidden="1" x14ac:dyDescent="0.25">
      <c r="A1453" s="26"/>
      <c r="B1453" s="26">
        <v>2</v>
      </c>
      <c r="C1453" s="26" t="s">
        <v>3922</v>
      </c>
      <c r="D1453" s="26" t="s">
        <v>1619</v>
      </c>
      <c r="E1453" s="26" t="s">
        <v>3021</v>
      </c>
      <c r="F1453" s="26" t="s">
        <v>3941</v>
      </c>
      <c r="G1453" s="26" t="s">
        <v>3022</v>
      </c>
      <c r="H1453" s="26"/>
      <c r="I1453" s="26"/>
      <c r="J1453" s="26"/>
      <c r="K1453" s="26"/>
      <c r="L1453" s="26"/>
      <c r="M1453" s="28" t="s">
        <v>886</v>
      </c>
      <c r="N1453" s="28"/>
      <c r="O1453" s="28"/>
      <c r="P1453" s="28"/>
      <c r="Q1453" s="28" t="s">
        <v>3023</v>
      </c>
      <c r="R1453" s="78">
        <v>45824</v>
      </c>
      <c r="S1453" s="28" t="s">
        <v>157</v>
      </c>
      <c r="T1453" s="26" t="s">
        <v>3922</v>
      </c>
      <c r="U1453" s="26" t="s">
        <v>4114</v>
      </c>
    </row>
    <row r="1454" spans="1:21" ht="45" hidden="1" x14ac:dyDescent="0.25">
      <c r="A1454" s="26"/>
      <c r="B1454" s="26">
        <v>3</v>
      </c>
      <c r="C1454" s="26" t="s">
        <v>3922</v>
      </c>
      <c r="D1454" s="26" t="s">
        <v>1619</v>
      </c>
      <c r="E1454" s="26" t="s">
        <v>3110</v>
      </c>
      <c r="F1454" s="26" t="s">
        <v>1773</v>
      </c>
      <c r="G1454" s="26" t="s">
        <v>3111</v>
      </c>
      <c r="H1454" s="26"/>
      <c r="I1454" s="26"/>
      <c r="J1454" s="26"/>
      <c r="K1454" s="26"/>
      <c r="L1454" s="26"/>
      <c r="M1454" s="28" t="s">
        <v>886</v>
      </c>
      <c r="N1454" s="28"/>
      <c r="O1454" s="28"/>
      <c r="P1454" s="28"/>
      <c r="Q1454" s="28" t="s">
        <v>3112</v>
      </c>
      <c r="R1454" s="78"/>
      <c r="S1454" s="28"/>
      <c r="T1454" s="26" t="s">
        <v>3922</v>
      </c>
      <c r="U1454" s="26" t="s">
        <v>4136</v>
      </c>
    </row>
    <row r="1455" spans="1:21" ht="30" hidden="1" x14ac:dyDescent="0.25">
      <c r="A1455" s="26"/>
      <c r="B1455" s="26">
        <v>4</v>
      </c>
      <c r="C1455" s="26" t="s">
        <v>3922</v>
      </c>
      <c r="D1455" s="26" t="s">
        <v>1619</v>
      </c>
      <c r="E1455" s="26" t="s">
        <v>3115</v>
      </c>
      <c r="F1455" s="26" t="s">
        <v>1631</v>
      </c>
      <c r="G1455" s="26" t="s">
        <v>3116</v>
      </c>
      <c r="H1455" s="26"/>
      <c r="I1455" s="26"/>
      <c r="J1455" s="26"/>
      <c r="K1455" s="26"/>
      <c r="L1455" s="26"/>
      <c r="M1455" s="28" t="s">
        <v>886</v>
      </c>
      <c r="N1455" s="28"/>
      <c r="O1455" s="28"/>
      <c r="P1455" s="28"/>
      <c r="Q1455" s="28" t="s">
        <v>3117</v>
      </c>
      <c r="R1455" s="78">
        <v>45791</v>
      </c>
      <c r="S1455" s="28" t="s">
        <v>44</v>
      </c>
      <c r="T1455" s="26" t="s">
        <v>3922</v>
      </c>
      <c r="U1455" s="26" t="s">
        <v>4138</v>
      </c>
    </row>
    <row r="1456" spans="1:21" ht="30" hidden="1" x14ac:dyDescent="0.25">
      <c r="A1456" s="26"/>
      <c r="B1456" s="26">
        <v>2</v>
      </c>
      <c r="C1456" s="26" t="s">
        <v>3922</v>
      </c>
      <c r="D1456" s="26" t="s">
        <v>1619</v>
      </c>
      <c r="E1456" s="26" t="s">
        <v>3017</v>
      </c>
      <c r="F1456" s="26" t="s">
        <v>3941</v>
      </c>
      <c r="G1456" s="26" t="s">
        <v>3018</v>
      </c>
      <c r="H1456" s="26"/>
      <c r="I1456" s="26"/>
      <c r="J1456" s="26"/>
      <c r="K1456" s="26"/>
      <c r="L1456" s="26"/>
      <c r="M1456" s="26" t="s">
        <v>886</v>
      </c>
      <c r="N1456" s="26"/>
      <c r="O1456" s="26"/>
      <c r="P1456" s="26"/>
      <c r="Q1456" s="26" t="s">
        <v>3019</v>
      </c>
      <c r="R1456" s="26">
        <v>45855</v>
      </c>
      <c r="S1456" s="26" t="s">
        <v>35</v>
      </c>
      <c r="T1456" s="26" t="s">
        <v>3922</v>
      </c>
      <c r="U1456" s="26" t="s">
        <v>4113</v>
      </c>
    </row>
    <row r="1457" spans="1:21" ht="30" hidden="1" x14ac:dyDescent="0.25">
      <c r="A1457" s="26"/>
      <c r="B1457" s="26">
        <v>2</v>
      </c>
      <c r="C1457" s="26" t="s">
        <v>3922</v>
      </c>
      <c r="D1457" s="26" t="s">
        <v>1619</v>
      </c>
      <c r="E1457" s="26" t="s">
        <v>3091</v>
      </c>
      <c r="F1457" s="26" t="s">
        <v>3935</v>
      </c>
      <c r="G1457" s="26" t="s">
        <v>3092</v>
      </c>
      <c r="H1457" s="26"/>
      <c r="I1457" s="26"/>
      <c r="J1457" s="26"/>
      <c r="K1457" s="26"/>
      <c r="L1457" s="26"/>
      <c r="M1457" s="28" t="s">
        <v>886</v>
      </c>
      <c r="N1457" s="28"/>
      <c r="O1457" s="28" t="s">
        <v>109</v>
      </c>
      <c r="P1457" s="28" t="s">
        <v>109</v>
      </c>
      <c r="Q1457" s="28" t="s">
        <v>3093</v>
      </c>
      <c r="R1457" s="78">
        <v>45814</v>
      </c>
      <c r="S1457" s="28" t="s">
        <v>76</v>
      </c>
      <c r="T1457" s="26" t="s">
        <v>3922</v>
      </c>
      <c r="U1457" s="26" t="s">
        <v>4131</v>
      </c>
    </row>
    <row r="1458" spans="1:21" ht="30" hidden="1" x14ac:dyDescent="0.25">
      <c r="A1458" s="26"/>
      <c r="B1458" s="26">
        <v>2</v>
      </c>
      <c r="C1458" s="26" t="s">
        <v>3922</v>
      </c>
      <c r="D1458" s="26" t="s">
        <v>1619</v>
      </c>
      <c r="E1458" s="26" t="s">
        <v>3024</v>
      </c>
      <c r="F1458" s="26" t="s">
        <v>1648</v>
      </c>
      <c r="G1458" s="26" t="s">
        <v>3025</v>
      </c>
      <c r="H1458" s="26"/>
      <c r="I1458" s="26"/>
      <c r="J1458" s="26"/>
      <c r="K1458" s="26"/>
      <c r="L1458" s="26"/>
      <c r="M1458" s="28" t="s">
        <v>886</v>
      </c>
      <c r="N1458" s="28" t="s">
        <v>109</v>
      </c>
      <c r="O1458" s="28"/>
      <c r="P1458" s="28"/>
      <c r="Q1458" s="28" t="s">
        <v>3026</v>
      </c>
      <c r="R1458" s="78">
        <v>45782</v>
      </c>
      <c r="S1458" s="28" t="s">
        <v>457</v>
      </c>
      <c r="T1458" s="26" t="s">
        <v>3922</v>
      </c>
      <c r="U1458" s="26" t="s">
        <v>4115</v>
      </c>
    </row>
    <row r="1459" spans="1:21" ht="30" hidden="1" x14ac:dyDescent="0.25">
      <c r="A1459" s="26"/>
      <c r="B1459" s="26">
        <v>2</v>
      </c>
      <c r="C1459" s="26" t="s">
        <v>3922</v>
      </c>
      <c r="D1459" s="26" t="s">
        <v>1619</v>
      </c>
      <c r="E1459" s="26" t="s">
        <v>3027</v>
      </c>
      <c r="F1459" s="26" t="s">
        <v>1648</v>
      </c>
      <c r="G1459" s="26" t="s">
        <v>3028</v>
      </c>
      <c r="H1459" s="26"/>
      <c r="I1459" s="26"/>
      <c r="J1459" s="26"/>
      <c r="K1459" s="26"/>
      <c r="L1459" s="26"/>
      <c r="M1459" s="26" t="s">
        <v>886</v>
      </c>
      <c r="N1459" s="26" t="s">
        <v>109</v>
      </c>
      <c r="O1459" s="26"/>
      <c r="P1459" s="26"/>
      <c r="Q1459" s="26" t="s">
        <v>3026</v>
      </c>
      <c r="R1459" s="78">
        <v>45782</v>
      </c>
      <c r="S1459" s="26" t="s">
        <v>457</v>
      </c>
      <c r="T1459" s="26" t="s">
        <v>3922</v>
      </c>
      <c r="U1459" s="26" t="s">
        <v>4116</v>
      </c>
    </row>
    <row r="1460" spans="1:21" ht="135" hidden="1" x14ac:dyDescent="0.25">
      <c r="A1460" s="26"/>
      <c r="B1460" s="26">
        <v>1</v>
      </c>
      <c r="C1460" s="26" t="s">
        <v>3922</v>
      </c>
      <c r="D1460" s="26" t="s">
        <v>1619</v>
      </c>
      <c r="E1460" s="26" t="s">
        <v>3014</v>
      </c>
      <c r="F1460" s="26" t="s">
        <v>1648</v>
      </c>
      <c r="G1460" s="26" t="s">
        <v>3015</v>
      </c>
      <c r="H1460" s="26"/>
      <c r="I1460" s="26"/>
      <c r="J1460" s="26"/>
      <c r="K1460" s="26"/>
      <c r="L1460" s="26"/>
      <c r="M1460" s="28" t="s">
        <v>886</v>
      </c>
      <c r="N1460" s="28" t="s">
        <v>109</v>
      </c>
      <c r="O1460" s="28"/>
      <c r="P1460" s="28"/>
      <c r="Q1460" s="28" t="s">
        <v>3016</v>
      </c>
      <c r="R1460" s="78">
        <v>45817</v>
      </c>
      <c r="S1460" s="28" t="s">
        <v>2859</v>
      </c>
      <c r="T1460" s="26" t="s">
        <v>3922</v>
      </c>
      <c r="U1460" s="26" t="s">
        <v>3922</v>
      </c>
    </row>
    <row r="1461" spans="1:21" ht="45" hidden="1" x14ac:dyDescent="0.25">
      <c r="A1461" s="26"/>
      <c r="B1461" s="26">
        <v>4</v>
      </c>
      <c r="C1461" s="26" t="s">
        <v>3922</v>
      </c>
      <c r="D1461" s="26" t="s">
        <v>1619</v>
      </c>
      <c r="E1461" s="26" t="s">
        <v>3132</v>
      </c>
      <c r="F1461" s="26" t="s">
        <v>3941</v>
      </c>
      <c r="G1461" s="26" t="s">
        <v>3133</v>
      </c>
      <c r="H1461" s="26"/>
      <c r="I1461" s="26"/>
      <c r="J1461" s="26"/>
      <c r="K1461" s="26"/>
      <c r="L1461" s="26"/>
      <c r="M1461" s="28" t="s">
        <v>886</v>
      </c>
      <c r="N1461" s="28"/>
      <c r="O1461" s="28"/>
      <c r="P1461" s="28"/>
      <c r="Q1461" s="28" t="s">
        <v>3134</v>
      </c>
      <c r="R1461" s="78">
        <v>45756</v>
      </c>
      <c r="S1461" s="28" t="s">
        <v>508</v>
      </c>
      <c r="T1461" s="26" t="s">
        <v>3922</v>
      </c>
      <c r="U1461" s="26" t="s">
        <v>3922</v>
      </c>
    </row>
    <row r="1462" spans="1:21" hidden="1" x14ac:dyDescent="0.25">
      <c r="A1462" s="26"/>
      <c r="B1462" s="26">
        <v>4</v>
      </c>
      <c r="C1462" s="26" t="s">
        <v>3922</v>
      </c>
      <c r="D1462" s="26" t="s">
        <v>1619</v>
      </c>
      <c r="E1462" s="26" t="s">
        <v>3126</v>
      </c>
      <c r="F1462" s="26" t="s">
        <v>1683</v>
      </c>
      <c r="G1462" s="26" t="s">
        <v>3127</v>
      </c>
      <c r="H1462" s="26"/>
      <c r="I1462" s="26"/>
      <c r="J1462" s="26"/>
      <c r="K1462" s="26"/>
      <c r="L1462" s="26"/>
      <c r="M1462" s="28" t="s">
        <v>886</v>
      </c>
      <c r="N1462" s="28"/>
      <c r="O1462" s="28"/>
      <c r="P1462" s="28"/>
      <c r="Q1462" s="28" t="s">
        <v>3128</v>
      </c>
      <c r="R1462" s="78"/>
      <c r="S1462" s="28"/>
      <c r="T1462" s="26" t="s">
        <v>3922</v>
      </c>
      <c r="U1462" s="26" t="s">
        <v>4003</v>
      </c>
    </row>
    <row r="1463" spans="1:21" ht="30" hidden="1" x14ac:dyDescent="0.25">
      <c r="A1463" s="26"/>
      <c r="B1463" s="26">
        <v>4</v>
      </c>
      <c r="C1463" s="26" t="s">
        <v>3922</v>
      </c>
      <c r="D1463" s="26" t="s">
        <v>1619</v>
      </c>
      <c r="E1463" s="26" t="s">
        <v>3121</v>
      </c>
      <c r="F1463" s="26" t="s">
        <v>3939</v>
      </c>
      <c r="G1463" s="26" t="s">
        <v>3122</v>
      </c>
      <c r="H1463" s="26"/>
      <c r="I1463" s="26"/>
      <c r="J1463" s="26"/>
      <c r="K1463" s="26"/>
      <c r="L1463" s="26"/>
      <c r="M1463" s="28" t="s">
        <v>886</v>
      </c>
      <c r="N1463" s="28"/>
      <c r="O1463" s="28"/>
      <c r="P1463" s="28"/>
      <c r="Q1463" s="28"/>
      <c r="R1463" s="78"/>
      <c r="S1463" s="28"/>
      <c r="T1463" s="26" t="s">
        <v>3922</v>
      </c>
      <c r="U1463" s="26" t="s">
        <v>4140</v>
      </c>
    </row>
    <row r="1464" spans="1:21" ht="30" hidden="1" x14ac:dyDescent="0.25">
      <c r="A1464" s="26"/>
      <c r="B1464" s="26">
        <v>4</v>
      </c>
      <c r="C1464" s="26" t="s">
        <v>3922</v>
      </c>
      <c r="D1464" s="26" t="s">
        <v>1619</v>
      </c>
      <c r="E1464" s="26" t="s">
        <v>3118</v>
      </c>
      <c r="F1464" s="26" t="s">
        <v>3949</v>
      </c>
      <c r="G1464" s="26" t="s">
        <v>3119</v>
      </c>
      <c r="H1464" s="26"/>
      <c r="I1464" s="26"/>
      <c r="J1464" s="26"/>
      <c r="K1464" s="26"/>
      <c r="L1464" s="26"/>
      <c r="M1464" s="28" t="s">
        <v>886</v>
      </c>
      <c r="N1464" s="28" t="s">
        <v>109</v>
      </c>
      <c r="O1464" s="28"/>
      <c r="P1464" s="28"/>
      <c r="Q1464" s="28" t="s">
        <v>3120</v>
      </c>
      <c r="R1464" s="78"/>
      <c r="S1464" s="28"/>
      <c r="T1464" s="26" t="s">
        <v>3922</v>
      </c>
      <c r="U1464" s="26" t="s">
        <v>4139</v>
      </c>
    </row>
    <row r="1465" spans="1:21" ht="30" hidden="1" x14ac:dyDescent="0.25">
      <c r="A1465" s="26"/>
      <c r="B1465" s="26">
        <v>4</v>
      </c>
      <c r="C1465" s="26" t="s">
        <v>3922</v>
      </c>
      <c r="D1465" s="26" t="s">
        <v>1619</v>
      </c>
      <c r="E1465" s="26" t="s">
        <v>3123</v>
      </c>
      <c r="F1465" s="26" t="s">
        <v>1747</v>
      </c>
      <c r="G1465" s="26" t="s">
        <v>3124</v>
      </c>
      <c r="H1465" s="26"/>
      <c r="I1465" s="26"/>
      <c r="J1465" s="26"/>
      <c r="K1465" s="26"/>
      <c r="L1465" s="26"/>
      <c r="M1465" s="28" t="s">
        <v>886</v>
      </c>
      <c r="N1465" s="28" t="s">
        <v>109</v>
      </c>
      <c r="O1465" s="28"/>
      <c r="P1465" s="28"/>
      <c r="Q1465" s="28" t="s">
        <v>3125</v>
      </c>
      <c r="R1465" s="78">
        <v>45775</v>
      </c>
      <c r="S1465" s="28" t="s">
        <v>72</v>
      </c>
      <c r="T1465" s="26" t="s">
        <v>3922</v>
      </c>
      <c r="U1465" s="26" t="s">
        <v>4141</v>
      </c>
    </row>
    <row r="1466" spans="1:21" ht="30" hidden="1" x14ac:dyDescent="0.25">
      <c r="A1466" s="26"/>
      <c r="B1466" s="26">
        <v>4</v>
      </c>
      <c r="C1466" s="26" t="s">
        <v>3922</v>
      </c>
      <c r="D1466" s="26" t="s">
        <v>1619</v>
      </c>
      <c r="E1466" s="26" t="s">
        <v>3141</v>
      </c>
      <c r="F1466" s="26" t="s">
        <v>3939</v>
      </c>
      <c r="G1466" s="26" t="s">
        <v>3142</v>
      </c>
      <c r="H1466" s="26"/>
      <c r="I1466" s="26"/>
      <c r="J1466" s="26"/>
      <c r="K1466" s="26"/>
      <c r="L1466" s="26"/>
      <c r="M1466" s="28" t="s">
        <v>886</v>
      </c>
      <c r="N1466" s="28"/>
      <c r="O1466" s="28"/>
      <c r="P1466" s="28"/>
      <c r="Q1466" s="28" t="s">
        <v>3143</v>
      </c>
      <c r="R1466" s="78">
        <v>45719</v>
      </c>
      <c r="S1466" s="28" t="s">
        <v>1838</v>
      </c>
      <c r="T1466" s="26" t="s">
        <v>3922</v>
      </c>
      <c r="U1466" s="26" t="s">
        <v>3922</v>
      </c>
    </row>
    <row r="1467" spans="1:21" ht="30" hidden="1" x14ac:dyDescent="0.25">
      <c r="A1467" s="26"/>
      <c r="B1467" s="26">
        <v>4</v>
      </c>
      <c r="C1467" s="26" t="s">
        <v>3922</v>
      </c>
      <c r="D1467" s="26" t="s">
        <v>1619</v>
      </c>
      <c r="E1467" s="26" t="s">
        <v>3138</v>
      </c>
      <c r="F1467" s="26" t="s">
        <v>3935</v>
      </c>
      <c r="G1467" s="26" t="s">
        <v>3139</v>
      </c>
      <c r="H1467" s="26"/>
      <c r="I1467" s="26"/>
      <c r="J1467" s="26"/>
      <c r="K1467" s="26"/>
      <c r="L1467" s="26"/>
      <c r="M1467" s="28" t="s">
        <v>886</v>
      </c>
      <c r="N1467" s="28"/>
      <c r="O1467" s="28"/>
      <c r="P1467" s="28"/>
      <c r="Q1467" s="28" t="s">
        <v>3140</v>
      </c>
      <c r="R1467" s="78">
        <v>45720</v>
      </c>
      <c r="S1467" s="28" t="s">
        <v>1838</v>
      </c>
      <c r="T1467" s="26" t="s">
        <v>3922</v>
      </c>
      <c r="U1467" s="26" t="s">
        <v>3922</v>
      </c>
    </row>
    <row r="1468" spans="1:21" ht="30" hidden="1" x14ac:dyDescent="0.25">
      <c r="A1468" s="26"/>
      <c r="B1468" s="26">
        <v>4</v>
      </c>
      <c r="C1468" s="26" t="s">
        <v>3922</v>
      </c>
      <c r="D1468" s="26" t="s">
        <v>1619</v>
      </c>
      <c r="E1468" s="26" t="s">
        <v>3129</v>
      </c>
      <c r="F1468" s="26" t="s">
        <v>3941</v>
      </c>
      <c r="G1468" s="26" t="s">
        <v>3130</v>
      </c>
      <c r="H1468" s="26"/>
      <c r="I1468" s="26"/>
      <c r="J1468" s="26"/>
      <c r="K1468" s="26"/>
      <c r="L1468" s="26"/>
      <c r="M1468" s="28" t="s">
        <v>886</v>
      </c>
      <c r="N1468" s="28"/>
      <c r="O1468" s="28"/>
      <c r="P1468" s="28"/>
      <c r="Q1468" s="28" t="s">
        <v>3131</v>
      </c>
      <c r="R1468" s="78">
        <v>45715</v>
      </c>
      <c r="S1468" s="28" t="s">
        <v>64</v>
      </c>
      <c r="T1468" s="26" t="s">
        <v>3922</v>
      </c>
      <c r="U1468" s="26" t="s">
        <v>3922</v>
      </c>
    </row>
    <row r="1469" spans="1:21" ht="30" hidden="1" x14ac:dyDescent="0.25">
      <c r="A1469" s="26"/>
      <c r="B1469" s="26">
        <v>4</v>
      </c>
      <c r="C1469" s="26" t="s">
        <v>3922</v>
      </c>
      <c r="D1469" s="26" t="s">
        <v>1619</v>
      </c>
      <c r="E1469" s="26" t="s">
        <v>3144</v>
      </c>
      <c r="F1469" s="26" t="s">
        <v>3939</v>
      </c>
      <c r="G1469" s="26" t="s">
        <v>3145</v>
      </c>
      <c r="H1469" s="26"/>
      <c r="I1469" s="26"/>
      <c r="J1469" s="26"/>
      <c r="K1469" s="26"/>
      <c r="L1469" s="26"/>
      <c r="M1469" s="28" t="s">
        <v>886</v>
      </c>
      <c r="N1469" s="28" t="s">
        <v>109</v>
      </c>
      <c r="O1469" s="28"/>
      <c r="P1469" s="28"/>
      <c r="Q1469" s="28" t="s">
        <v>3146</v>
      </c>
      <c r="R1469" s="78">
        <v>45707</v>
      </c>
      <c r="S1469" s="28" t="s">
        <v>1898</v>
      </c>
      <c r="T1469" s="26" t="s">
        <v>3922</v>
      </c>
      <c r="U1469" s="26" t="s">
        <v>3922</v>
      </c>
    </row>
    <row r="1470" spans="1:21" ht="30" hidden="1" x14ac:dyDescent="0.25">
      <c r="A1470" s="26"/>
      <c r="B1470" s="26">
        <v>4</v>
      </c>
      <c r="C1470" s="26" t="s">
        <v>3922</v>
      </c>
      <c r="D1470" s="26" t="s">
        <v>1619</v>
      </c>
      <c r="E1470" s="26" t="s">
        <v>3135</v>
      </c>
      <c r="F1470" s="26" t="s">
        <v>1631</v>
      </c>
      <c r="G1470" s="26" t="s">
        <v>3136</v>
      </c>
      <c r="H1470" s="26"/>
      <c r="I1470" s="26"/>
      <c r="J1470" s="26"/>
      <c r="K1470" s="26"/>
      <c r="L1470" s="26"/>
      <c r="M1470" s="28" t="s">
        <v>886</v>
      </c>
      <c r="N1470" s="28"/>
      <c r="O1470" s="28"/>
      <c r="P1470" s="28"/>
      <c r="Q1470" s="28" t="s">
        <v>3137</v>
      </c>
      <c r="R1470" s="78">
        <v>45726</v>
      </c>
      <c r="S1470" s="28" t="s">
        <v>68</v>
      </c>
      <c r="T1470" s="26" t="s">
        <v>3922</v>
      </c>
      <c r="U1470" s="26" t="s">
        <v>3922</v>
      </c>
    </row>
    <row r="1471" spans="1:21" ht="30" hidden="1" x14ac:dyDescent="0.25">
      <c r="A1471" s="26"/>
      <c r="B1471" s="26">
        <v>4</v>
      </c>
      <c r="C1471" s="26" t="s">
        <v>3922</v>
      </c>
      <c r="D1471" s="26" t="s">
        <v>1619</v>
      </c>
      <c r="E1471" s="26" t="s">
        <v>3147</v>
      </c>
      <c r="F1471" s="26" t="s">
        <v>1804</v>
      </c>
      <c r="G1471" s="26" t="s">
        <v>3148</v>
      </c>
      <c r="H1471" s="26"/>
      <c r="I1471" s="26"/>
      <c r="J1471" s="26"/>
      <c r="K1471" s="26"/>
      <c r="L1471" s="26"/>
      <c r="M1471" s="28" t="s">
        <v>886</v>
      </c>
      <c r="N1471" s="28" t="s">
        <v>109</v>
      </c>
      <c r="O1471" s="28" t="s">
        <v>109</v>
      </c>
      <c r="P1471" s="28"/>
      <c r="Q1471" s="28" t="s">
        <v>3149</v>
      </c>
      <c r="R1471" s="78">
        <v>45694</v>
      </c>
      <c r="S1471" s="28" t="s">
        <v>76</v>
      </c>
      <c r="T1471" s="26" t="s">
        <v>3922</v>
      </c>
      <c r="U1471" s="26" t="s">
        <v>3922</v>
      </c>
    </row>
    <row r="1472" spans="1:21" ht="30" hidden="1" x14ac:dyDescent="0.25">
      <c r="A1472" s="26"/>
      <c r="B1472" s="26">
        <v>4</v>
      </c>
      <c r="C1472" s="26" t="s">
        <v>3922</v>
      </c>
      <c r="D1472" s="26" t="s">
        <v>1619</v>
      </c>
      <c r="E1472" s="26" t="s">
        <v>3173</v>
      </c>
      <c r="F1472" s="26" t="s">
        <v>3941</v>
      </c>
      <c r="G1472" s="26" t="s">
        <v>3174</v>
      </c>
      <c r="H1472" s="26"/>
      <c r="I1472" s="26"/>
      <c r="J1472" s="26"/>
      <c r="K1472" s="26"/>
      <c r="L1472" s="26"/>
      <c r="M1472" s="28" t="s">
        <v>886</v>
      </c>
      <c r="N1472" s="28"/>
      <c r="O1472" s="28" t="s">
        <v>109</v>
      </c>
      <c r="P1472" s="28"/>
      <c r="Q1472" s="28" t="s">
        <v>3175</v>
      </c>
      <c r="R1472" s="78">
        <v>45687</v>
      </c>
      <c r="S1472" s="28" t="s">
        <v>35</v>
      </c>
      <c r="T1472" s="26" t="s">
        <v>3922</v>
      </c>
      <c r="U1472" s="26" t="s">
        <v>3922</v>
      </c>
    </row>
    <row r="1473" spans="1:21" ht="30" hidden="1" x14ac:dyDescent="0.25">
      <c r="A1473" s="26"/>
      <c r="B1473" s="26">
        <v>4</v>
      </c>
      <c r="C1473" s="26" t="s">
        <v>3922</v>
      </c>
      <c r="D1473" s="26" t="s">
        <v>1619</v>
      </c>
      <c r="E1473" s="26" t="s">
        <v>3176</v>
      </c>
      <c r="F1473" s="26" t="s">
        <v>3941</v>
      </c>
      <c r="G1473" s="26" t="s">
        <v>3177</v>
      </c>
      <c r="H1473" s="26"/>
      <c r="I1473" s="26"/>
      <c r="J1473" s="26"/>
      <c r="K1473" s="26"/>
      <c r="L1473" s="26"/>
      <c r="M1473" s="28" t="s">
        <v>886</v>
      </c>
      <c r="N1473" s="28"/>
      <c r="O1473" s="28" t="s">
        <v>109</v>
      </c>
      <c r="P1473" s="28"/>
      <c r="Q1473" s="28" t="s">
        <v>3175</v>
      </c>
      <c r="R1473" s="78">
        <v>45687</v>
      </c>
      <c r="S1473" s="28" t="s">
        <v>35</v>
      </c>
      <c r="T1473" s="26" t="s">
        <v>3922</v>
      </c>
      <c r="U1473" s="26" t="s">
        <v>3922</v>
      </c>
    </row>
    <row r="1474" spans="1:21" ht="30" hidden="1" x14ac:dyDescent="0.25">
      <c r="A1474" s="26"/>
      <c r="B1474" s="26">
        <v>4</v>
      </c>
      <c r="C1474" s="26" t="s">
        <v>3922</v>
      </c>
      <c r="D1474" s="26" t="s">
        <v>1619</v>
      </c>
      <c r="E1474" s="26" t="s">
        <v>3178</v>
      </c>
      <c r="F1474" s="26" t="s">
        <v>3941</v>
      </c>
      <c r="G1474" s="26" t="s">
        <v>3179</v>
      </c>
      <c r="H1474" s="26"/>
      <c r="I1474" s="26"/>
      <c r="J1474" s="26"/>
      <c r="K1474" s="26"/>
      <c r="L1474" s="26"/>
      <c r="M1474" s="28" t="s">
        <v>886</v>
      </c>
      <c r="N1474" s="28"/>
      <c r="O1474" s="28" t="s">
        <v>109</v>
      </c>
      <c r="P1474" s="28"/>
      <c r="Q1474" s="28" t="s">
        <v>3175</v>
      </c>
      <c r="R1474" s="78">
        <v>45687</v>
      </c>
      <c r="S1474" s="28" t="s">
        <v>35</v>
      </c>
      <c r="T1474" s="26" t="s">
        <v>3922</v>
      </c>
      <c r="U1474" s="26" t="s">
        <v>3922</v>
      </c>
    </row>
    <row r="1475" spans="1:21" ht="30" hidden="1" x14ac:dyDescent="0.25">
      <c r="A1475" s="26"/>
      <c r="B1475" s="26">
        <v>4</v>
      </c>
      <c r="C1475" s="26" t="s">
        <v>3922</v>
      </c>
      <c r="D1475" s="26" t="s">
        <v>1619</v>
      </c>
      <c r="E1475" s="26" t="s">
        <v>3150</v>
      </c>
      <c r="F1475" s="26" t="s">
        <v>1773</v>
      </c>
      <c r="G1475" s="26" t="s">
        <v>3151</v>
      </c>
      <c r="H1475" s="26"/>
      <c r="I1475" s="26"/>
      <c r="J1475" s="26"/>
      <c r="K1475" s="26"/>
      <c r="L1475" s="26"/>
      <c r="M1475" s="28" t="s">
        <v>886</v>
      </c>
      <c r="N1475" s="28"/>
      <c r="O1475" s="28" t="s">
        <v>109</v>
      </c>
      <c r="P1475" s="28"/>
      <c r="Q1475" s="28" t="s">
        <v>3152</v>
      </c>
      <c r="R1475" s="78">
        <v>45694</v>
      </c>
      <c r="S1475" s="28" t="s">
        <v>76</v>
      </c>
      <c r="T1475" s="26" t="s">
        <v>3922</v>
      </c>
      <c r="U1475" s="26" t="s">
        <v>3922</v>
      </c>
    </row>
    <row r="1476" spans="1:21" ht="30" hidden="1" x14ac:dyDescent="0.25">
      <c r="A1476" s="26"/>
      <c r="B1476" s="26">
        <v>4</v>
      </c>
      <c r="C1476" s="26" t="s">
        <v>3922</v>
      </c>
      <c r="D1476" s="26" t="s">
        <v>1619</v>
      </c>
      <c r="E1476" s="26" t="s">
        <v>3153</v>
      </c>
      <c r="F1476" s="26" t="s">
        <v>1773</v>
      </c>
      <c r="G1476" s="26" t="s">
        <v>3154</v>
      </c>
      <c r="H1476" s="26"/>
      <c r="I1476" s="26"/>
      <c r="J1476" s="26"/>
      <c r="K1476" s="26"/>
      <c r="L1476" s="26"/>
      <c r="M1476" s="28" t="s">
        <v>886</v>
      </c>
      <c r="N1476" s="28" t="s">
        <v>109</v>
      </c>
      <c r="O1476" s="28" t="s">
        <v>109</v>
      </c>
      <c r="P1476" s="28"/>
      <c r="Q1476" s="28" t="s">
        <v>3155</v>
      </c>
      <c r="R1476" s="78">
        <v>45694</v>
      </c>
      <c r="S1476" s="28" t="s">
        <v>76</v>
      </c>
      <c r="T1476" s="26" t="s">
        <v>3922</v>
      </c>
      <c r="U1476" s="26" t="s">
        <v>3922</v>
      </c>
    </row>
    <row r="1477" spans="1:21" ht="30" hidden="1" x14ac:dyDescent="0.25">
      <c r="A1477" s="26"/>
      <c r="B1477" s="26">
        <v>4</v>
      </c>
      <c r="C1477" s="26" t="s">
        <v>3922</v>
      </c>
      <c r="D1477" s="26" t="s">
        <v>1619</v>
      </c>
      <c r="E1477" s="26" t="s">
        <v>3156</v>
      </c>
      <c r="F1477" s="26" t="s">
        <v>1683</v>
      </c>
      <c r="G1477" s="26" t="s">
        <v>3157</v>
      </c>
      <c r="H1477" s="26"/>
      <c r="I1477" s="26"/>
      <c r="J1477" s="26"/>
      <c r="K1477" s="26"/>
      <c r="L1477" s="26"/>
      <c r="M1477" s="28" t="s">
        <v>886</v>
      </c>
      <c r="N1477" s="28"/>
      <c r="O1477" s="28"/>
      <c r="P1477" s="28" t="s">
        <v>109</v>
      </c>
      <c r="Q1477" s="28" t="s">
        <v>3158</v>
      </c>
      <c r="R1477" s="78">
        <v>45694</v>
      </c>
      <c r="S1477" s="28" t="s">
        <v>76</v>
      </c>
      <c r="T1477" s="26" t="s">
        <v>3922</v>
      </c>
      <c r="U1477" s="26" t="s">
        <v>3922</v>
      </c>
    </row>
    <row r="1478" spans="1:21" ht="30" hidden="1" x14ac:dyDescent="0.25">
      <c r="A1478" s="26"/>
      <c r="B1478" s="26">
        <v>4</v>
      </c>
      <c r="C1478" s="26" t="s">
        <v>3922</v>
      </c>
      <c r="D1478" s="26" t="s">
        <v>1619</v>
      </c>
      <c r="E1478" s="26" t="s">
        <v>3165</v>
      </c>
      <c r="F1478" s="26" t="s">
        <v>3935</v>
      </c>
      <c r="G1478" s="26" t="s">
        <v>3166</v>
      </c>
      <c r="H1478" s="26"/>
      <c r="I1478" s="26"/>
      <c r="J1478" s="26"/>
      <c r="K1478" s="26"/>
      <c r="L1478" s="26"/>
      <c r="M1478" s="28" t="s">
        <v>886</v>
      </c>
      <c r="N1478" s="28"/>
      <c r="O1478" s="28" t="s">
        <v>109</v>
      </c>
      <c r="P1478" s="28" t="s">
        <v>109</v>
      </c>
      <c r="Q1478" s="28" t="s">
        <v>3167</v>
      </c>
      <c r="R1478" s="78">
        <v>45693</v>
      </c>
      <c r="S1478" s="28" t="s">
        <v>76</v>
      </c>
      <c r="T1478" s="26" t="s">
        <v>3922</v>
      </c>
      <c r="U1478" s="26" t="s">
        <v>3922</v>
      </c>
    </row>
    <row r="1479" spans="1:21" ht="30" hidden="1" x14ac:dyDescent="0.25">
      <c r="A1479" s="26"/>
      <c r="B1479" s="26">
        <v>4</v>
      </c>
      <c r="C1479" s="26" t="s">
        <v>3922</v>
      </c>
      <c r="D1479" s="26" t="s">
        <v>1619</v>
      </c>
      <c r="E1479" s="26" t="s">
        <v>3168</v>
      </c>
      <c r="F1479" s="26" t="s">
        <v>3935</v>
      </c>
      <c r="G1479" s="26" t="s">
        <v>3169</v>
      </c>
      <c r="H1479" s="26"/>
      <c r="I1479" s="26"/>
      <c r="J1479" s="26"/>
      <c r="K1479" s="26"/>
      <c r="L1479" s="26"/>
      <c r="M1479" s="28" t="s">
        <v>886</v>
      </c>
      <c r="N1479" s="28"/>
      <c r="O1479" s="28" t="s">
        <v>109</v>
      </c>
      <c r="P1479" s="28" t="s">
        <v>109</v>
      </c>
      <c r="Q1479" s="28" t="s">
        <v>3167</v>
      </c>
      <c r="R1479" s="78">
        <v>45693</v>
      </c>
      <c r="S1479" s="28" t="s">
        <v>76</v>
      </c>
      <c r="T1479" s="26" t="s">
        <v>3922</v>
      </c>
      <c r="U1479" s="26" t="s">
        <v>3922</v>
      </c>
    </row>
    <row r="1480" spans="1:21" ht="45" hidden="1" x14ac:dyDescent="0.25">
      <c r="A1480" s="26"/>
      <c r="B1480" s="26">
        <v>4</v>
      </c>
      <c r="C1480" s="26" t="s">
        <v>3922</v>
      </c>
      <c r="D1480" s="26" t="s">
        <v>1619</v>
      </c>
      <c r="E1480" s="26" t="s">
        <v>3170</v>
      </c>
      <c r="F1480" s="26" t="s">
        <v>3949</v>
      </c>
      <c r="G1480" s="26" t="s">
        <v>3171</v>
      </c>
      <c r="H1480" s="26"/>
      <c r="I1480" s="26"/>
      <c r="J1480" s="26"/>
      <c r="K1480" s="26"/>
      <c r="L1480" s="26"/>
      <c r="M1480" s="28" t="s">
        <v>886</v>
      </c>
      <c r="N1480" s="28"/>
      <c r="O1480" s="28"/>
      <c r="P1480" s="28" t="s">
        <v>109</v>
      </c>
      <c r="Q1480" s="28" t="s">
        <v>3172</v>
      </c>
      <c r="R1480" s="78">
        <v>45688</v>
      </c>
      <c r="S1480" s="28" t="s">
        <v>76</v>
      </c>
      <c r="T1480" s="26" t="s">
        <v>3922</v>
      </c>
      <c r="U1480" s="26" t="s">
        <v>3922</v>
      </c>
    </row>
    <row r="1481" spans="1:21" ht="45" hidden="1" x14ac:dyDescent="0.25">
      <c r="A1481" s="26"/>
      <c r="B1481" s="26">
        <v>4</v>
      </c>
      <c r="C1481" s="26" t="s">
        <v>3922</v>
      </c>
      <c r="D1481" s="26" t="s">
        <v>1619</v>
      </c>
      <c r="E1481" s="26" t="s">
        <v>3180</v>
      </c>
      <c r="F1481" s="26" t="s">
        <v>3949</v>
      </c>
      <c r="G1481" s="26" t="s">
        <v>3181</v>
      </c>
      <c r="H1481" s="26"/>
      <c r="I1481" s="26"/>
      <c r="J1481" s="26"/>
      <c r="K1481" s="26"/>
      <c r="L1481" s="26"/>
      <c r="M1481" s="28" t="s">
        <v>886</v>
      </c>
      <c r="N1481" s="28"/>
      <c r="O1481" s="28"/>
      <c r="P1481" s="28" t="s">
        <v>109</v>
      </c>
      <c r="Q1481" s="28" t="s">
        <v>3182</v>
      </c>
      <c r="R1481" s="78">
        <v>45686</v>
      </c>
      <c r="S1481" s="28" t="s">
        <v>68</v>
      </c>
      <c r="T1481" s="26" t="s">
        <v>3922</v>
      </c>
      <c r="U1481" s="26" t="s">
        <v>3922</v>
      </c>
    </row>
    <row r="1482" spans="1:21" ht="90" hidden="1" x14ac:dyDescent="0.25">
      <c r="A1482" s="26"/>
      <c r="B1482" s="26">
        <v>4</v>
      </c>
      <c r="C1482" s="26" t="s">
        <v>3922</v>
      </c>
      <c r="D1482" s="26" t="s">
        <v>1619</v>
      </c>
      <c r="E1482" s="26" t="s">
        <v>3190</v>
      </c>
      <c r="F1482" s="26" t="s">
        <v>3939</v>
      </c>
      <c r="G1482" s="26" t="s">
        <v>3191</v>
      </c>
      <c r="H1482" s="26"/>
      <c r="I1482" s="26"/>
      <c r="J1482" s="26"/>
      <c r="K1482" s="26"/>
      <c r="L1482" s="26"/>
      <c r="M1482" s="28" t="s">
        <v>886</v>
      </c>
      <c r="N1482" s="28"/>
      <c r="O1482" s="28" t="s">
        <v>109</v>
      </c>
      <c r="P1482" s="28"/>
      <c r="Q1482" s="28" t="s">
        <v>3192</v>
      </c>
      <c r="R1482" s="78">
        <v>45679</v>
      </c>
      <c r="S1482" s="28" t="s">
        <v>35</v>
      </c>
      <c r="T1482" s="26" t="s">
        <v>3922</v>
      </c>
      <c r="U1482" s="26" t="s">
        <v>3922</v>
      </c>
    </row>
    <row r="1483" spans="1:21" ht="45" hidden="1" x14ac:dyDescent="0.25">
      <c r="A1483" s="26"/>
      <c r="B1483" s="26">
        <v>4</v>
      </c>
      <c r="C1483" s="26" t="s">
        <v>3922</v>
      </c>
      <c r="D1483" s="26" t="s">
        <v>1619</v>
      </c>
      <c r="E1483" s="26" t="s">
        <v>3159</v>
      </c>
      <c r="F1483" s="26" t="s">
        <v>1773</v>
      </c>
      <c r="G1483" s="26" t="s">
        <v>3160</v>
      </c>
      <c r="H1483" s="26"/>
      <c r="I1483" s="26"/>
      <c r="J1483" s="26"/>
      <c r="K1483" s="26"/>
      <c r="L1483" s="26"/>
      <c r="M1483" s="28" t="s">
        <v>886</v>
      </c>
      <c r="N1483" s="28" t="s">
        <v>109</v>
      </c>
      <c r="O1483" s="28"/>
      <c r="P1483" s="28"/>
      <c r="Q1483" s="28" t="s">
        <v>3161</v>
      </c>
      <c r="R1483" s="78">
        <v>45673</v>
      </c>
      <c r="S1483" s="28" t="s">
        <v>1898</v>
      </c>
      <c r="T1483" s="26" t="s">
        <v>3922</v>
      </c>
      <c r="U1483" s="26" t="s">
        <v>3922</v>
      </c>
    </row>
    <row r="1484" spans="1:21" ht="45" hidden="1" x14ac:dyDescent="0.25">
      <c r="A1484" s="26"/>
      <c r="B1484" s="26">
        <v>4</v>
      </c>
      <c r="C1484" s="26" t="s">
        <v>3922</v>
      </c>
      <c r="D1484" s="26" t="s">
        <v>1619</v>
      </c>
      <c r="E1484" s="26" t="s">
        <v>3183</v>
      </c>
      <c r="F1484" s="26" t="s">
        <v>1648</v>
      </c>
      <c r="G1484" s="26" t="s">
        <v>3184</v>
      </c>
      <c r="H1484" s="26"/>
      <c r="I1484" s="26"/>
      <c r="J1484" s="26"/>
      <c r="K1484" s="26"/>
      <c r="L1484" s="26"/>
      <c r="M1484" s="28" t="s">
        <v>886</v>
      </c>
      <c r="N1484" s="28" t="s">
        <v>109</v>
      </c>
      <c r="O1484" s="28"/>
      <c r="P1484" s="28"/>
      <c r="Q1484" s="28" t="s">
        <v>3185</v>
      </c>
      <c r="R1484" s="78">
        <v>45674</v>
      </c>
      <c r="S1484" s="28" t="s">
        <v>35</v>
      </c>
      <c r="T1484" s="26" t="s">
        <v>3922</v>
      </c>
      <c r="U1484" s="26" t="s">
        <v>3922</v>
      </c>
    </row>
    <row r="1485" spans="1:21" ht="60" hidden="1" x14ac:dyDescent="0.25">
      <c r="A1485" s="26"/>
      <c r="B1485" s="26">
        <v>4</v>
      </c>
      <c r="C1485" s="26" t="s">
        <v>3922</v>
      </c>
      <c r="D1485" s="26" t="s">
        <v>1619</v>
      </c>
      <c r="E1485" s="26" t="s">
        <v>3186</v>
      </c>
      <c r="F1485" s="26" t="s">
        <v>3187</v>
      </c>
      <c r="G1485" s="26" t="s">
        <v>3188</v>
      </c>
      <c r="H1485" s="26"/>
      <c r="I1485" s="26"/>
      <c r="J1485" s="26"/>
      <c r="K1485" s="26"/>
      <c r="L1485" s="26"/>
      <c r="M1485" s="28" t="s">
        <v>886</v>
      </c>
      <c r="N1485" s="28" t="s">
        <v>109</v>
      </c>
      <c r="O1485" s="28"/>
      <c r="P1485" s="28"/>
      <c r="Q1485" s="28" t="s">
        <v>3189</v>
      </c>
      <c r="R1485" s="78">
        <v>45679</v>
      </c>
      <c r="S1485" s="28" t="s">
        <v>35</v>
      </c>
      <c r="T1485" s="26" t="s">
        <v>3922</v>
      </c>
      <c r="U1485" s="26" t="s">
        <v>4142</v>
      </c>
    </row>
    <row r="1486" spans="1:21" ht="30" hidden="1" x14ac:dyDescent="0.25">
      <c r="A1486" s="26"/>
      <c r="B1486" s="26">
        <v>4</v>
      </c>
      <c r="C1486" s="26" t="s">
        <v>3922</v>
      </c>
      <c r="D1486" s="26" t="s">
        <v>1619</v>
      </c>
      <c r="E1486" s="26" t="s">
        <v>3193</v>
      </c>
      <c r="F1486" s="26" t="s">
        <v>3959</v>
      </c>
      <c r="G1486" s="26" t="s">
        <v>3194</v>
      </c>
      <c r="H1486" s="26"/>
      <c r="I1486" s="26"/>
      <c r="J1486" s="26"/>
      <c r="K1486" s="26"/>
      <c r="L1486" s="26"/>
      <c r="M1486" s="28" t="s">
        <v>886</v>
      </c>
      <c r="N1486" s="28" t="s">
        <v>109</v>
      </c>
      <c r="O1486" s="28"/>
      <c r="P1486" s="28"/>
      <c r="Q1486" s="28" t="s">
        <v>3195</v>
      </c>
      <c r="R1486" s="78"/>
      <c r="S1486" s="28"/>
      <c r="T1486" s="26" t="s">
        <v>3922</v>
      </c>
      <c r="U1486" s="26" t="s">
        <v>4143</v>
      </c>
    </row>
    <row r="1487" spans="1:21" ht="45" hidden="1" x14ac:dyDescent="0.25">
      <c r="A1487" s="26"/>
      <c r="B1487" s="26">
        <v>4</v>
      </c>
      <c r="C1487" s="26" t="s">
        <v>3922</v>
      </c>
      <c r="D1487" s="26" t="s">
        <v>1619</v>
      </c>
      <c r="E1487" s="26" t="s">
        <v>3229</v>
      </c>
      <c r="F1487" s="26" t="s">
        <v>1747</v>
      </c>
      <c r="G1487" s="26" t="s">
        <v>3230</v>
      </c>
      <c r="H1487" s="26"/>
      <c r="I1487" s="26"/>
      <c r="J1487" s="26"/>
      <c r="K1487" s="26"/>
      <c r="L1487" s="26"/>
      <c r="M1487" s="28" t="s">
        <v>886</v>
      </c>
      <c r="N1487" s="28" t="s">
        <v>109</v>
      </c>
      <c r="O1487" s="28"/>
      <c r="P1487" s="28"/>
      <c r="Q1487" s="28" t="s">
        <v>3231</v>
      </c>
      <c r="R1487" s="78">
        <v>45664</v>
      </c>
      <c r="S1487" s="28" t="s">
        <v>457</v>
      </c>
      <c r="T1487" s="26" t="s">
        <v>3922</v>
      </c>
      <c r="U1487" s="26" t="s">
        <v>4146</v>
      </c>
    </row>
    <row r="1488" spans="1:21" hidden="1" x14ac:dyDescent="0.25">
      <c r="A1488" s="26"/>
      <c r="B1488" s="26">
        <v>4</v>
      </c>
      <c r="C1488" s="26" t="s">
        <v>3922</v>
      </c>
      <c r="D1488" s="26" t="s">
        <v>1619</v>
      </c>
      <c r="E1488" s="26" t="s">
        <v>3199</v>
      </c>
      <c r="F1488" s="26" t="s">
        <v>1631</v>
      </c>
      <c r="G1488" s="26" t="s">
        <v>3200</v>
      </c>
      <c r="H1488" s="26"/>
      <c r="I1488" s="26"/>
      <c r="J1488" s="26"/>
      <c r="K1488" s="26"/>
      <c r="L1488" s="26"/>
      <c r="M1488" s="28" t="s">
        <v>886</v>
      </c>
      <c r="N1488" s="28" t="s">
        <v>109</v>
      </c>
      <c r="O1488" s="28"/>
      <c r="P1488" s="28"/>
      <c r="Q1488" s="28" t="s">
        <v>3201</v>
      </c>
      <c r="R1488" s="78">
        <v>45642</v>
      </c>
      <c r="S1488" s="28" t="s">
        <v>1986</v>
      </c>
      <c r="T1488" s="26" t="s">
        <v>3922</v>
      </c>
      <c r="U1488" s="26" t="s">
        <v>3922</v>
      </c>
    </row>
    <row r="1489" spans="1:21" ht="45" hidden="1" x14ac:dyDescent="0.25">
      <c r="A1489" s="26"/>
      <c r="B1489" s="26">
        <v>4</v>
      </c>
      <c r="C1489" s="26" t="s">
        <v>3922</v>
      </c>
      <c r="D1489" s="26" t="s">
        <v>1619</v>
      </c>
      <c r="E1489" s="26" t="s">
        <v>3196</v>
      </c>
      <c r="F1489" s="26" t="s">
        <v>1683</v>
      </c>
      <c r="G1489" s="26" t="s">
        <v>3197</v>
      </c>
      <c r="H1489" s="26"/>
      <c r="I1489" s="26"/>
      <c r="J1489" s="26"/>
      <c r="K1489" s="26"/>
      <c r="L1489" s="26"/>
      <c r="M1489" s="28" t="s">
        <v>886</v>
      </c>
      <c r="N1489" s="28"/>
      <c r="O1489" s="28" t="s">
        <v>109</v>
      </c>
      <c r="P1489" s="28" t="s">
        <v>109</v>
      </c>
      <c r="Q1489" s="28" t="s">
        <v>3198</v>
      </c>
      <c r="R1489" s="78">
        <v>45645</v>
      </c>
      <c r="S1489" s="28" t="s">
        <v>35</v>
      </c>
      <c r="T1489" s="26" t="s">
        <v>3922</v>
      </c>
      <c r="U1489" s="26" t="s">
        <v>3922</v>
      </c>
    </row>
    <row r="1490" spans="1:21" ht="45" hidden="1" x14ac:dyDescent="0.25">
      <c r="A1490" s="26"/>
      <c r="B1490" s="26">
        <v>4</v>
      </c>
      <c r="C1490" s="26" t="s">
        <v>3922</v>
      </c>
      <c r="D1490" s="26" t="s">
        <v>1619</v>
      </c>
      <c r="E1490" s="26" t="s">
        <v>3162</v>
      </c>
      <c r="F1490" s="26" t="s">
        <v>1747</v>
      </c>
      <c r="G1490" s="26" t="s">
        <v>3163</v>
      </c>
      <c r="H1490" s="26"/>
      <c r="I1490" s="26"/>
      <c r="J1490" s="26"/>
      <c r="K1490" s="26"/>
      <c r="L1490" s="26"/>
      <c r="M1490" s="28" t="s">
        <v>886</v>
      </c>
      <c r="N1490" s="28"/>
      <c r="O1490" s="28"/>
      <c r="P1490" s="28" t="s">
        <v>109</v>
      </c>
      <c r="Q1490" s="28" t="s">
        <v>3164</v>
      </c>
      <c r="R1490" s="78">
        <v>45621</v>
      </c>
      <c r="S1490" s="28" t="s">
        <v>380</v>
      </c>
      <c r="T1490" s="26" t="s">
        <v>3922</v>
      </c>
      <c r="U1490" s="26" t="s">
        <v>3922</v>
      </c>
    </row>
    <row r="1491" spans="1:21" ht="45" hidden="1" x14ac:dyDescent="0.25">
      <c r="A1491" s="26"/>
      <c r="B1491" s="26">
        <v>4</v>
      </c>
      <c r="C1491" s="26" t="s">
        <v>3922</v>
      </c>
      <c r="D1491" s="26" t="s">
        <v>1619</v>
      </c>
      <c r="E1491" s="26" t="s">
        <v>3209</v>
      </c>
      <c r="F1491" s="26" t="s">
        <v>1773</v>
      </c>
      <c r="G1491" s="26" t="s">
        <v>3210</v>
      </c>
      <c r="H1491" s="26"/>
      <c r="I1491" s="26"/>
      <c r="J1491" s="26"/>
      <c r="K1491" s="26"/>
      <c r="L1491" s="26"/>
      <c r="M1491" s="28" t="s">
        <v>886</v>
      </c>
      <c r="N1491" s="28" t="s">
        <v>109</v>
      </c>
      <c r="O1491" s="28"/>
      <c r="P1491" s="28"/>
      <c r="Q1491" s="28" t="s">
        <v>3204</v>
      </c>
      <c r="R1491" s="78">
        <v>45636</v>
      </c>
      <c r="S1491" s="28" t="s">
        <v>1898</v>
      </c>
      <c r="T1491" s="26" t="s">
        <v>3922</v>
      </c>
      <c r="U1491" s="26" t="s">
        <v>3922</v>
      </c>
    </row>
    <row r="1492" spans="1:21" ht="45" hidden="1" x14ac:dyDescent="0.25">
      <c r="A1492" s="26"/>
      <c r="B1492" s="26">
        <v>4</v>
      </c>
      <c r="C1492" s="26" t="s">
        <v>3922</v>
      </c>
      <c r="D1492" s="26" t="s">
        <v>1619</v>
      </c>
      <c r="E1492" s="26" t="s">
        <v>3207</v>
      </c>
      <c r="F1492" s="26" t="s">
        <v>1773</v>
      </c>
      <c r="G1492" s="26" t="s">
        <v>3208</v>
      </c>
      <c r="H1492" s="26"/>
      <c r="I1492" s="26"/>
      <c r="J1492" s="26"/>
      <c r="K1492" s="26"/>
      <c r="L1492" s="26"/>
      <c r="M1492" s="28" t="s">
        <v>886</v>
      </c>
      <c r="N1492" s="28" t="s">
        <v>109</v>
      </c>
      <c r="O1492" s="28"/>
      <c r="P1492" s="28"/>
      <c r="Q1492" s="28" t="s">
        <v>3204</v>
      </c>
      <c r="R1492" s="78">
        <v>45629</v>
      </c>
      <c r="S1492" s="28" t="s">
        <v>1898</v>
      </c>
      <c r="T1492" s="26" t="s">
        <v>3922</v>
      </c>
      <c r="U1492" s="26" t="s">
        <v>3922</v>
      </c>
    </row>
    <row r="1493" spans="1:21" ht="45" hidden="1" x14ac:dyDescent="0.25">
      <c r="A1493" s="26"/>
      <c r="B1493" s="26">
        <v>4</v>
      </c>
      <c r="C1493" s="26" t="s">
        <v>3922</v>
      </c>
      <c r="D1493" s="26" t="s">
        <v>1619</v>
      </c>
      <c r="E1493" s="26" t="s">
        <v>3205</v>
      </c>
      <c r="F1493" s="26" t="s">
        <v>1773</v>
      </c>
      <c r="G1493" s="26" t="s">
        <v>3206</v>
      </c>
      <c r="H1493" s="26"/>
      <c r="I1493" s="26"/>
      <c r="J1493" s="26"/>
      <c r="K1493" s="26"/>
      <c r="L1493" s="26"/>
      <c r="M1493" s="28" t="s">
        <v>886</v>
      </c>
      <c r="N1493" s="28" t="s">
        <v>109</v>
      </c>
      <c r="O1493" s="28"/>
      <c r="P1493" s="28"/>
      <c r="Q1493" s="28" t="s">
        <v>3204</v>
      </c>
      <c r="R1493" s="78">
        <v>45636</v>
      </c>
      <c r="S1493" s="28" t="s">
        <v>1898</v>
      </c>
      <c r="T1493" s="26" t="s">
        <v>3922</v>
      </c>
      <c r="U1493" s="26" t="s">
        <v>3922</v>
      </c>
    </row>
    <row r="1494" spans="1:21" ht="45" hidden="1" x14ac:dyDescent="0.25">
      <c r="A1494" s="26"/>
      <c r="B1494" s="26">
        <v>4</v>
      </c>
      <c r="C1494" s="26" t="s">
        <v>3922</v>
      </c>
      <c r="D1494" s="26" t="s">
        <v>1619</v>
      </c>
      <c r="E1494" s="26" t="s">
        <v>3202</v>
      </c>
      <c r="F1494" s="26" t="s">
        <v>1773</v>
      </c>
      <c r="G1494" s="26" t="s">
        <v>3203</v>
      </c>
      <c r="H1494" s="26"/>
      <c r="I1494" s="26"/>
      <c r="J1494" s="26"/>
      <c r="K1494" s="26"/>
      <c r="L1494" s="26"/>
      <c r="M1494" s="28" t="s">
        <v>886</v>
      </c>
      <c r="N1494" s="28" t="s">
        <v>109</v>
      </c>
      <c r="O1494" s="28"/>
      <c r="P1494" s="28"/>
      <c r="Q1494" s="28" t="s">
        <v>3204</v>
      </c>
      <c r="R1494" s="78">
        <v>45629</v>
      </c>
      <c r="S1494" s="28" t="s">
        <v>1898</v>
      </c>
      <c r="T1494" s="26" t="s">
        <v>3922</v>
      </c>
      <c r="U1494" s="26" t="s">
        <v>3922</v>
      </c>
    </row>
    <row r="1495" spans="1:21" hidden="1" x14ac:dyDescent="0.25">
      <c r="A1495" s="26"/>
      <c r="B1495" s="26">
        <v>4</v>
      </c>
      <c r="C1495" s="26" t="s">
        <v>3922</v>
      </c>
      <c r="D1495" s="26" t="s">
        <v>1619</v>
      </c>
      <c r="E1495" s="26" t="s">
        <v>3220</v>
      </c>
      <c r="F1495" s="26" t="s">
        <v>1747</v>
      </c>
      <c r="G1495" s="26" t="s">
        <v>3221</v>
      </c>
      <c r="H1495" s="26"/>
      <c r="I1495" s="26"/>
      <c r="J1495" s="26"/>
      <c r="K1495" s="26"/>
      <c r="L1495" s="26"/>
      <c r="M1495" s="28" t="s">
        <v>886</v>
      </c>
      <c r="N1495" s="28"/>
      <c r="O1495" s="28" t="s">
        <v>109</v>
      </c>
      <c r="P1495" s="28"/>
      <c r="Q1495" s="28" t="s">
        <v>3222</v>
      </c>
      <c r="R1495" s="78">
        <v>45616</v>
      </c>
      <c r="S1495" s="28"/>
      <c r="T1495" s="26" t="s">
        <v>3922</v>
      </c>
      <c r="U1495" s="26" t="s">
        <v>4144</v>
      </c>
    </row>
    <row r="1496" spans="1:21" ht="30" hidden="1" x14ac:dyDescent="0.25">
      <c r="A1496" s="26"/>
      <c r="B1496" s="26">
        <v>4</v>
      </c>
      <c r="C1496" s="26" t="s">
        <v>3922</v>
      </c>
      <c r="D1496" s="26" t="s">
        <v>1619</v>
      </c>
      <c r="E1496" s="26" t="s">
        <v>3223</v>
      </c>
      <c r="F1496" s="26" t="s">
        <v>1683</v>
      </c>
      <c r="G1496" s="26" t="s">
        <v>3224</v>
      </c>
      <c r="H1496" s="26"/>
      <c r="I1496" s="26"/>
      <c r="J1496" s="26"/>
      <c r="K1496" s="26"/>
      <c r="L1496" s="26"/>
      <c r="M1496" s="28" t="s">
        <v>886</v>
      </c>
      <c r="N1496" s="28"/>
      <c r="O1496" s="28"/>
      <c r="P1496" s="28" t="s">
        <v>109</v>
      </c>
      <c r="Q1496" s="28" t="s">
        <v>3225</v>
      </c>
      <c r="R1496" s="78">
        <v>45615</v>
      </c>
      <c r="S1496" s="28" t="s">
        <v>76</v>
      </c>
      <c r="T1496" s="26" t="s">
        <v>3922</v>
      </c>
      <c r="U1496" s="26" t="s">
        <v>3922</v>
      </c>
    </row>
    <row r="1497" spans="1:21" ht="30" hidden="1" x14ac:dyDescent="0.25">
      <c r="A1497" s="26"/>
      <c r="B1497" s="26">
        <v>4</v>
      </c>
      <c r="C1497" s="26" t="s">
        <v>3922</v>
      </c>
      <c r="D1497" s="26" t="s">
        <v>1619</v>
      </c>
      <c r="E1497" s="26" t="s">
        <v>3226</v>
      </c>
      <c r="F1497" s="26" t="s">
        <v>1661</v>
      </c>
      <c r="G1497" s="26" t="s">
        <v>3227</v>
      </c>
      <c r="H1497" s="26"/>
      <c r="I1497" s="26"/>
      <c r="J1497" s="26"/>
      <c r="K1497" s="26"/>
      <c r="L1497" s="26"/>
      <c r="M1497" s="28" t="s">
        <v>886</v>
      </c>
      <c r="N1497" s="28" t="s">
        <v>109</v>
      </c>
      <c r="O1497" s="28"/>
      <c r="P1497" s="28"/>
      <c r="Q1497" s="28" t="s">
        <v>3228</v>
      </c>
      <c r="R1497" s="78">
        <v>45595</v>
      </c>
      <c r="S1497" s="28" t="s">
        <v>76</v>
      </c>
      <c r="T1497" s="26" t="s">
        <v>3922</v>
      </c>
      <c r="U1497" s="26" t="s">
        <v>4145</v>
      </c>
    </row>
    <row r="1498" spans="1:21" ht="60" hidden="1" x14ac:dyDescent="0.25">
      <c r="A1498" s="26"/>
      <c r="B1498" s="26">
        <v>4</v>
      </c>
      <c r="C1498" s="26" t="s">
        <v>3922</v>
      </c>
      <c r="D1498" s="26" t="s">
        <v>1619</v>
      </c>
      <c r="E1498" s="26" t="s">
        <v>3214</v>
      </c>
      <c r="F1498" s="26" t="s">
        <v>3933</v>
      </c>
      <c r="G1498" s="26" t="s">
        <v>3215</v>
      </c>
      <c r="H1498" s="26"/>
      <c r="I1498" s="26"/>
      <c r="J1498" s="26"/>
      <c r="K1498" s="26"/>
      <c r="L1498" s="26"/>
      <c r="M1498" s="26" t="s">
        <v>886</v>
      </c>
      <c r="N1498" s="26" t="s">
        <v>109</v>
      </c>
      <c r="O1498" s="26"/>
      <c r="P1498" s="26"/>
      <c r="Q1498" s="26" t="s">
        <v>3216</v>
      </c>
      <c r="R1498" s="26">
        <v>45582</v>
      </c>
      <c r="S1498" s="26" t="s">
        <v>713</v>
      </c>
      <c r="T1498" s="26" t="s">
        <v>3922</v>
      </c>
      <c r="U1498" s="26" t="s">
        <v>3922</v>
      </c>
    </row>
    <row r="1499" spans="1:21" hidden="1" x14ac:dyDescent="0.25">
      <c r="A1499" s="26"/>
      <c r="B1499" s="26">
        <v>4</v>
      </c>
      <c r="C1499" s="26" t="s">
        <v>3922</v>
      </c>
      <c r="D1499" s="26" t="s">
        <v>1619</v>
      </c>
      <c r="E1499" s="26" t="s">
        <v>3211</v>
      </c>
      <c r="F1499" s="26" t="s">
        <v>3933</v>
      </c>
      <c r="G1499" s="26" t="s">
        <v>3212</v>
      </c>
      <c r="H1499" s="26"/>
      <c r="I1499" s="26"/>
      <c r="J1499" s="26"/>
      <c r="K1499" s="26"/>
      <c r="L1499" s="26"/>
      <c r="M1499" s="28" t="s">
        <v>886</v>
      </c>
      <c r="N1499" s="28"/>
      <c r="O1499" s="28" t="s">
        <v>109</v>
      </c>
      <c r="P1499" s="28"/>
      <c r="Q1499" s="28" t="s">
        <v>3213</v>
      </c>
      <c r="R1499" s="78">
        <v>45579</v>
      </c>
      <c r="S1499" s="28"/>
      <c r="T1499" s="26" t="s">
        <v>3922</v>
      </c>
      <c r="U1499" s="26" t="s">
        <v>3922</v>
      </c>
    </row>
    <row r="1500" spans="1:21" hidden="1" x14ac:dyDescent="0.25">
      <c r="A1500" s="26"/>
      <c r="B1500" s="26">
        <v>4</v>
      </c>
      <c r="C1500" s="26" t="s">
        <v>3922</v>
      </c>
      <c r="D1500" s="26" t="s">
        <v>1619</v>
      </c>
      <c r="E1500" s="26" t="s">
        <v>3217</v>
      </c>
      <c r="F1500" s="26" t="s">
        <v>3941</v>
      </c>
      <c r="G1500" s="26" t="s">
        <v>3218</v>
      </c>
      <c r="H1500" s="26"/>
      <c r="I1500" s="26"/>
      <c r="J1500" s="26"/>
      <c r="K1500" s="26"/>
      <c r="L1500" s="26"/>
      <c r="M1500" s="28" t="s">
        <v>886</v>
      </c>
      <c r="N1500" s="28"/>
      <c r="O1500" s="28" t="s">
        <v>109</v>
      </c>
      <c r="P1500" s="28"/>
      <c r="Q1500" s="28" t="s">
        <v>3219</v>
      </c>
      <c r="R1500" s="78">
        <v>45580</v>
      </c>
      <c r="S1500" s="28"/>
      <c r="T1500" s="26" t="s">
        <v>3922</v>
      </c>
      <c r="U1500" s="26" t="s">
        <v>3922</v>
      </c>
    </row>
    <row r="1501" spans="1:21" hidden="1" x14ac:dyDescent="0.25">
      <c r="A1501" s="26"/>
      <c r="B1501" s="26"/>
      <c r="C1501" s="26" t="s">
        <v>3922</v>
      </c>
      <c r="D1501" s="26" t="s">
        <v>1619</v>
      </c>
      <c r="E1501" s="26" t="s">
        <v>4605</v>
      </c>
      <c r="F1501" s="26" t="s">
        <v>3949</v>
      </c>
      <c r="G1501" s="26" t="s">
        <v>4606</v>
      </c>
      <c r="H1501" s="26"/>
      <c r="I1501" s="26"/>
      <c r="J1501" s="26"/>
      <c r="K1501" s="26"/>
      <c r="L1501" s="26"/>
      <c r="M1501" s="26"/>
      <c r="N1501" s="26"/>
      <c r="O1501" s="26"/>
      <c r="P1501" s="26"/>
      <c r="Q1501" s="26"/>
      <c r="R1501" s="26"/>
      <c r="S1501" s="26"/>
      <c r="T1501" s="26" t="s">
        <v>3922</v>
      </c>
      <c r="U1501" s="26"/>
    </row>
    <row r="1502" spans="1:21" hidden="1" x14ac:dyDescent="0.25">
      <c r="A1502" s="26" t="s">
        <v>109</v>
      </c>
      <c r="B1502" s="26"/>
      <c r="C1502" s="26" t="s">
        <v>3922</v>
      </c>
      <c r="D1502" s="26" t="s">
        <v>1619</v>
      </c>
      <c r="E1502" s="26" t="s">
        <v>1620</v>
      </c>
      <c r="F1502" s="26" t="s">
        <v>3934</v>
      </c>
      <c r="G1502" s="26" t="s">
        <v>1621</v>
      </c>
      <c r="H1502" s="26"/>
      <c r="I1502" s="26"/>
      <c r="J1502" s="26"/>
      <c r="K1502" s="26"/>
      <c r="L1502" s="26"/>
      <c r="M1502" s="28"/>
      <c r="N1502" s="28"/>
      <c r="O1502" s="28"/>
      <c r="P1502" s="28"/>
      <c r="Q1502" s="28" t="s">
        <v>1622</v>
      </c>
      <c r="R1502" s="78"/>
      <c r="S1502" s="28"/>
      <c r="T1502" s="26" t="s">
        <v>3922</v>
      </c>
      <c r="U1502" s="26" t="s">
        <v>3922</v>
      </c>
    </row>
    <row r="1503" spans="1:21" ht="30" hidden="1" x14ac:dyDescent="0.25">
      <c r="A1503" s="26"/>
      <c r="B1503" s="26"/>
      <c r="C1503" s="26" t="s">
        <v>3922</v>
      </c>
      <c r="D1503" s="26" t="s">
        <v>1619</v>
      </c>
      <c r="E1503" s="26" t="s">
        <v>3243</v>
      </c>
      <c r="F1503" s="26" t="s">
        <v>3934</v>
      </c>
      <c r="G1503" s="26" t="s">
        <v>3244</v>
      </c>
      <c r="H1503" s="26"/>
      <c r="I1503" s="26"/>
      <c r="J1503" s="26"/>
      <c r="K1503" s="26"/>
      <c r="L1503" s="26"/>
      <c r="M1503" s="28"/>
      <c r="N1503" s="28"/>
      <c r="O1503" s="28"/>
      <c r="P1503" s="28"/>
      <c r="Q1503" s="28"/>
      <c r="R1503" s="78"/>
      <c r="S1503" s="28"/>
      <c r="T1503" s="26" t="s">
        <v>3922</v>
      </c>
      <c r="U1503" s="26"/>
    </row>
    <row r="1504" spans="1:21" hidden="1" x14ac:dyDescent="0.25">
      <c r="A1504" s="26"/>
      <c r="B1504" s="26" t="s">
        <v>109</v>
      </c>
      <c r="C1504" s="26" t="s">
        <v>3922</v>
      </c>
      <c r="D1504" s="26" t="s">
        <v>3245</v>
      </c>
      <c r="E1504" s="26" t="s">
        <v>3246</v>
      </c>
      <c r="F1504" s="26" t="s">
        <v>4148</v>
      </c>
      <c r="G1504" s="26" t="s">
        <v>3247</v>
      </c>
      <c r="H1504" s="26"/>
      <c r="I1504" s="26"/>
      <c r="J1504" s="26"/>
      <c r="K1504" s="26"/>
      <c r="L1504" s="26"/>
      <c r="M1504" s="28" t="s">
        <v>29</v>
      </c>
      <c r="N1504" s="28"/>
      <c r="O1504" s="28"/>
      <c r="P1504" s="28"/>
      <c r="Q1504" s="28" t="s">
        <v>3248</v>
      </c>
      <c r="R1504" s="78">
        <v>45789</v>
      </c>
      <c r="S1504" s="28" t="s">
        <v>1440</v>
      </c>
      <c r="T1504" s="26" t="s">
        <v>3922</v>
      </c>
      <c r="U1504" s="26" t="s">
        <v>3922</v>
      </c>
    </row>
    <row r="1505" spans="1:21" hidden="1" x14ac:dyDescent="0.25">
      <c r="A1505" s="26"/>
      <c r="B1505" s="26" t="s">
        <v>109</v>
      </c>
      <c r="C1505" s="26" t="s">
        <v>3922</v>
      </c>
      <c r="D1505" s="26" t="s">
        <v>3245</v>
      </c>
      <c r="E1505" s="26" t="s">
        <v>3249</v>
      </c>
      <c r="F1505" s="26" t="s">
        <v>4148</v>
      </c>
      <c r="G1505" s="26" t="s">
        <v>3250</v>
      </c>
      <c r="H1505" s="26"/>
      <c r="I1505" s="26"/>
      <c r="J1505" s="26"/>
      <c r="K1505" s="26"/>
      <c r="L1505" s="26"/>
      <c r="M1505" s="28" t="s">
        <v>29</v>
      </c>
      <c r="N1505" s="28"/>
      <c r="O1505" s="28"/>
      <c r="P1505" s="28"/>
      <c r="Q1505" s="28"/>
      <c r="R1505" s="78"/>
      <c r="S1505" s="28"/>
      <c r="T1505" s="26" t="s">
        <v>3922</v>
      </c>
      <c r="U1505" s="26" t="s">
        <v>3922</v>
      </c>
    </row>
    <row r="1506" spans="1:21" hidden="1" x14ac:dyDescent="0.25">
      <c r="A1506" s="26"/>
      <c r="B1506" s="26" t="s">
        <v>109</v>
      </c>
      <c r="C1506" s="26" t="s">
        <v>3922</v>
      </c>
      <c r="D1506" s="26" t="s">
        <v>3245</v>
      </c>
      <c r="E1506" s="26" t="s">
        <v>3251</v>
      </c>
      <c r="F1506" s="26" t="s">
        <v>4149</v>
      </c>
      <c r="G1506" s="26" t="s">
        <v>3252</v>
      </c>
      <c r="H1506" s="26"/>
      <c r="I1506" s="26"/>
      <c r="J1506" s="26"/>
      <c r="K1506" s="26"/>
      <c r="L1506" s="26"/>
      <c r="M1506" s="28" t="s">
        <v>29</v>
      </c>
      <c r="N1506" s="28"/>
      <c r="O1506" s="28"/>
      <c r="P1506" s="28"/>
      <c r="Q1506" s="28"/>
      <c r="R1506" s="78"/>
      <c r="S1506" s="28"/>
      <c r="T1506" s="26" t="s">
        <v>3922</v>
      </c>
      <c r="U1506" s="26" t="s">
        <v>3922</v>
      </c>
    </row>
    <row r="1507" spans="1:21" hidden="1" x14ac:dyDescent="0.25">
      <c r="A1507" s="26"/>
      <c r="B1507" s="26" t="s">
        <v>109</v>
      </c>
      <c r="C1507" s="26" t="s">
        <v>3922</v>
      </c>
      <c r="D1507" s="26" t="s">
        <v>3245</v>
      </c>
      <c r="E1507" s="26" t="s">
        <v>3253</v>
      </c>
      <c r="F1507" s="26" t="s">
        <v>4148</v>
      </c>
      <c r="G1507" s="26" t="s">
        <v>3254</v>
      </c>
      <c r="H1507" s="26"/>
      <c r="I1507" s="26"/>
      <c r="J1507" s="26"/>
      <c r="K1507" s="26"/>
      <c r="L1507" s="26"/>
      <c r="M1507" s="28" t="s">
        <v>29</v>
      </c>
      <c r="N1507" s="28"/>
      <c r="O1507" s="28"/>
      <c r="P1507" s="28"/>
      <c r="Q1507" s="28" t="s">
        <v>3255</v>
      </c>
      <c r="R1507" s="78">
        <v>45720</v>
      </c>
      <c r="S1507" s="28" t="s">
        <v>44</v>
      </c>
      <c r="T1507" s="26" t="s">
        <v>3922</v>
      </c>
      <c r="U1507" s="26" t="s">
        <v>3922</v>
      </c>
    </row>
    <row r="1508" spans="1:21" ht="30" hidden="1" x14ac:dyDescent="0.25">
      <c r="A1508" s="26"/>
      <c r="B1508" s="26" t="s">
        <v>109</v>
      </c>
      <c r="C1508" s="26" t="s">
        <v>3922</v>
      </c>
      <c r="D1508" s="26" t="s">
        <v>3245</v>
      </c>
      <c r="E1508" s="26" t="s">
        <v>3256</v>
      </c>
      <c r="F1508" s="26" t="s">
        <v>4148</v>
      </c>
      <c r="G1508" s="26" t="s">
        <v>3257</v>
      </c>
      <c r="H1508" s="26"/>
      <c r="I1508" s="26"/>
      <c r="J1508" s="26"/>
      <c r="K1508" s="26"/>
      <c r="L1508" s="26"/>
      <c r="M1508" s="28" t="s">
        <v>29</v>
      </c>
      <c r="N1508" s="28"/>
      <c r="O1508" s="28"/>
      <c r="P1508" s="28"/>
      <c r="Q1508" s="28" t="s">
        <v>3258</v>
      </c>
      <c r="R1508" s="78">
        <v>45716</v>
      </c>
      <c r="S1508" s="28" t="s">
        <v>3259</v>
      </c>
      <c r="T1508" s="26" t="s">
        <v>3922</v>
      </c>
      <c r="U1508" s="26" t="s">
        <v>3922</v>
      </c>
    </row>
    <row r="1509" spans="1:21" hidden="1" x14ac:dyDescent="0.25">
      <c r="A1509" s="26"/>
      <c r="B1509" s="26" t="s">
        <v>109</v>
      </c>
      <c r="C1509" s="26" t="s">
        <v>3922</v>
      </c>
      <c r="D1509" s="26" t="s">
        <v>3245</v>
      </c>
      <c r="E1509" s="26" t="s">
        <v>3260</v>
      </c>
      <c r="F1509" s="26" t="s">
        <v>4149</v>
      </c>
      <c r="G1509" s="26" t="s">
        <v>3261</v>
      </c>
      <c r="H1509" s="26"/>
      <c r="I1509" s="26"/>
      <c r="J1509" s="26"/>
      <c r="K1509" s="26"/>
      <c r="L1509" s="26"/>
      <c r="M1509" s="28" t="s">
        <v>29</v>
      </c>
      <c r="N1509" s="28"/>
      <c r="O1509" s="28"/>
      <c r="P1509" s="28"/>
      <c r="Q1509" s="28"/>
      <c r="R1509" s="78"/>
      <c r="S1509" s="28"/>
      <c r="T1509" s="26" t="s">
        <v>3922</v>
      </c>
      <c r="U1509" s="26" t="s">
        <v>3922</v>
      </c>
    </row>
    <row r="1510" spans="1:21" ht="30" hidden="1" x14ac:dyDescent="0.25">
      <c r="A1510" s="26"/>
      <c r="B1510" s="26" t="s">
        <v>109</v>
      </c>
      <c r="C1510" s="26" t="s">
        <v>3922</v>
      </c>
      <c r="D1510" s="26" t="s">
        <v>3245</v>
      </c>
      <c r="E1510" s="26" t="s">
        <v>3262</v>
      </c>
      <c r="F1510" s="26" t="s">
        <v>3263</v>
      </c>
      <c r="G1510" s="26" t="s">
        <v>3264</v>
      </c>
      <c r="H1510" s="26"/>
      <c r="I1510" s="26"/>
      <c r="J1510" s="26"/>
      <c r="K1510" s="26"/>
      <c r="L1510" s="26"/>
      <c r="M1510" s="28" t="s">
        <v>29</v>
      </c>
      <c r="N1510" s="28"/>
      <c r="O1510" s="28"/>
      <c r="P1510" s="28"/>
      <c r="Q1510" s="28" t="s">
        <v>3265</v>
      </c>
      <c r="R1510" s="78">
        <v>45685</v>
      </c>
      <c r="S1510" s="28" t="s">
        <v>3259</v>
      </c>
      <c r="T1510" s="26" t="s">
        <v>3922</v>
      </c>
      <c r="U1510" s="26" t="s">
        <v>3922</v>
      </c>
    </row>
    <row r="1511" spans="1:21" hidden="1" x14ac:dyDescent="0.25">
      <c r="A1511" s="26"/>
      <c r="B1511" s="26" t="s">
        <v>109</v>
      </c>
      <c r="C1511" s="26" t="s">
        <v>3922</v>
      </c>
      <c r="D1511" s="26" t="s">
        <v>3245</v>
      </c>
      <c r="E1511" s="26" t="s">
        <v>3266</v>
      </c>
      <c r="F1511" s="26" t="s">
        <v>4149</v>
      </c>
      <c r="G1511" s="26" t="s">
        <v>3267</v>
      </c>
      <c r="H1511" s="26"/>
      <c r="I1511" s="26"/>
      <c r="J1511" s="26"/>
      <c r="K1511" s="26"/>
      <c r="L1511" s="26"/>
      <c r="M1511" s="26" t="s">
        <v>29</v>
      </c>
      <c r="N1511" s="26"/>
      <c r="O1511" s="26"/>
      <c r="P1511" s="26"/>
      <c r="Q1511" s="26"/>
      <c r="R1511" s="26"/>
      <c r="S1511" s="26"/>
      <c r="T1511" s="26" t="s">
        <v>3922</v>
      </c>
      <c r="U1511" s="26" t="s">
        <v>3922</v>
      </c>
    </row>
    <row r="1512" spans="1:21" ht="30" hidden="1" x14ac:dyDescent="0.25">
      <c r="A1512" s="26"/>
      <c r="B1512" s="26" t="s">
        <v>109</v>
      </c>
      <c r="C1512" s="26" t="s">
        <v>3922</v>
      </c>
      <c r="D1512" s="26" t="s">
        <v>3245</v>
      </c>
      <c r="E1512" s="26" t="s">
        <v>3268</v>
      </c>
      <c r="F1512" s="26" t="s">
        <v>4149</v>
      </c>
      <c r="G1512" s="26" t="s">
        <v>3269</v>
      </c>
      <c r="H1512" s="26"/>
      <c r="I1512" s="26"/>
      <c r="J1512" s="26"/>
      <c r="K1512" s="26"/>
      <c r="L1512" s="26"/>
      <c r="M1512" s="28" t="s">
        <v>29</v>
      </c>
      <c r="N1512" s="28"/>
      <c r="O1512" s="28"/>
      <c r="P1512" s="28"/>
      <c r="Q1512" s="28"/>
      <c r="R1512" s="78"/>
      <c r="S1512" s="28"/>
      <c r="T1512" s="26" t="s">
        <v>3922</v>
      </c>
      <c r="U1512" s="26" t="s">
        <v>3922</v>
      </c>
    </row>
    <row r="1513" spans="1:21" hidden="1" x14ac:dyDescent="0.25">
      <c r="A1513" s="26"/>
      <c r="B1513" s="26" t="s">
        <v>109</v>
      </c>
      <c r="C1513" s="26" t="s">
        <v>3922</v>
      </c>
      <c r="D1513" s="26" t="s">
        <v>3245</v>
      </c>
      <c r="E1513" s="26" t="s">
        <v>3270</v>
      </c>
      <c r="F1513" s="26" t="s">
        <v>4149</v>
      </c>
      <c r="G1513" s="26" t="s">
        <v>3271</v>
      </c>
      <c r="H1513" s="26"/>
      <c r="I1513" s="26"/>
      <c r="J1513" s="26"/>
      <c r="K1513" s="26"/>
      <c r="L1513" s="26"/>
      <c r="M1513" s="28" t="s">
        <v>29</v>
      </c>
      <c r="N1513" s="28"/>
      <c r="O1513" s="28"/>
      <c r="P1513" s="28"/>
      <c r="Q1513" s="28" t="s">
        <v>2628</v>
      </c>
      <c r="R1513" s="78"/>
      <c r="S1513" s="28"/>
      <c r="T1513" s="26" t="s">
        <v>3922</v>
      </c>
      <c r="U1513" s="26" t="s">
        <v>3922</v>
      </c>
    </row>
    <row r="1514" spans="1:21" hidden="1" x14ac:dyDescent="0.25">
      <c r="A1514" s="26"/>
      <c r="B1514" s="26" t="s">
        <v>109</v>
      </c>
      <c r="C1514" s="26" t="s">
        <v>3922</v>
      </c>
      <c r="D1514" s="26" t="s">
        <v>3245</v>
      </c>
      <c r="E1514" s="26" t="s">
        <v>3272</v>
      </c>
      <c r="F1514" s="26" t="s">
        <v>3245</v>
      </c>
      <c r="G1514" s="26" t="s">
        <v>3273</v>
      </c>
      <c r="H1514" s="26"/>
      <c r="I1514" s="26"/>
      <c r="J1514" s="26"/>
      <c r="K1514" s="26"/>
      <c r="L1514" s="26"/>
      <c r="M1514" s="28" t="s">
        <v>29</v>
      </c>
      <c r="N1514" s="28"/>
      <c r="O1514" s="28"/>
      <c r="P1514" s="28"/>
      <c r="Q1514" s="28" t="s">
        <v>2628</v>
      </c>
      <c r="R1514" s="78"/>
      <c r="S1514" s="28"/>
      <c r="T1514" s="26" t="s">
        <v>3922</v>
      </c>
      <c r="U1514" s="26" t="s">
        <v>3922</v>
      </c>
    </row>
    <row r="1515" spans="1:21" hidden="1" x14ac:dyDescent="0.25">
      <c r="A1515" s="26"/>
      <c r="B1515" s="26" t="s">
        <v>109</v>
      </c>
      <c r="C1515" s="26" t="s">
        <v>3922</v>
      </c>
      <c r="D1515" s="26" t="s">
        <v>3245</v>
      </c>
      <c r="E1515" s="26" t="s">
        <v>3274</v>
      </c>
      <c r="F1515" s="26" t="s">
        <v>4150</v>
      </c>
      <c r="G1515" s="26" t="s">
        <v>3275</v>
      </c>
      <c r="H1515" s="26"/>
      <c r="I1515" s="26"/>
      <c r="J1515" s="26"/>
      <c r="K1515" s="26"/>
      <c r="L1515" s="26"/>
      <c r="M1515" s="28" t="s">
        <v>29</v>
      </c>
      <c r="N1515" s="28"/>
      <c r="O1515" s="28"/>
      <c r="P1515" s="28"/>
      <c r="Q1515" s="28" t="s">
        <v>2628</v>
      </c>
      <c r="R1515" s="78"/>
      <c r="S1515" s="28"/>
      <c r="T1515" s="26" t="s">
        <v>3922</v>
      </c>
      <c r="U1515" s="26" t="s">
        <v>3922</v>
      </c>
    </row>
    <row r="1516" spans="1:21" ht="30" hidden="1" x14ac:dyDescent="0.25">
      <c r="A1516" s="26"/>
      <c r="B1516" s="26" t="s">
        <v>109</v>
      </c>
      <c r="C1516" s="26" t="s">
        <v>3922</v>
      </c>
      <c r="D1516" s="26" t="s">
        <v>3245</v>
      </c>
      <c r="E1516" s="26" t="s">
        <v>3276</v>
      </c>
      <c r="F1516" s="26" t="s">
        <v>4148</v>
      </c>
      <c r="G1516" s="26" t="s">
        <v>3277</v>
      </c>
      <c r="H1516" s="26"/>
      <c r="I1516" s="26"/>
      <c r="J1516" s="26"/>
      <c r="K1516" s="26"/>
      <c r="L1516" s="26"/>
      <c r="M1516" s="28" t="s">
        <v>29</v>
      </c>
      <c r="N1516" s="28"/>
      <c r="O1516" s="28"/>
      <c r="P1516" s="28"/>
      <c r="Q1516" s="28"/>
      <c r="R1516" s="78">
        <v>45638</v>
      </c>
      <c r="S1516" s="28" t="s">
        <v>3259</v>
      </c>
      <c r="T1516" s="26" t="s">
        <v>3922</v>
      </c>
      <c r="U1516" s="26" t="s">
        <v>3922</v>
      </c>
    </row>
    <row r="1517" spans="1:21" ht="30" hidden="1" x14ac:dyDescent="0.25">
      <c r="A1517" s="26"/>
      <c r="B1517" s="26" t="s">
        <v>109</v>
      </c>
      <c r="C1517" s="26" t="s">
        <v>3922</v>
      </c>
      <c r="D1517" s="26" t="s">
        <v>3245</v>
      </c>
      <c r="E1517" s="26" t="s">
        <v>3278</v>
      </c>
      <c r="F1517" s="26" t="s">
        <v>4148</v>
      </c>
      <c r="G1517" s="26" t="s">
        <v>3279</v>
      </c>
      <c r="H1517" s="26"/>
      <c r="I1517" s="26"/>
      <c r="J1517" s="26"/>
      <c r="K1517" s="26"/>
      <c r="L1517" s="26"/>
      <c r="M1517" s="28" t="s">
        <v>29</v>
      </c>
      <c r="N1517" s="28"/>
      <c r="O1517" s="28"/>
      <c r="P1517" s="28"/>
      <c r="Q1517" s="28" t="s">
        <v>3280</v>
      </c>
      <c r="R1517" s="78">
        <v>45637</v>
      </c>
      <c r="S1517" s="28" t="s">
        <v>3259</v>
      </c>
      <c r="T1517" s="26" t="s">
        <v>3922</v>
      </c>
      <c r="U1517" s="26" t="s">
        <v>3922</v>
      </c>
    </row>
    <row r="1518" spans="1:21" hidden="1" x14ac:dyDescent="0.25">
      <c r="A1518" s="26"/>
      <c r="B1518" s="26" t="s">
        <v>109</v>
      </c>
      <c r="C1518" s="26" t="s">
        <v>3922</v>
      </c>
      <c r="D1518" s="26" t="s">
        <v>3245</v>
      </c>
      <c r="E1518" s="26" t="s">
        <v>3281</v>
      </c>
      <c r="F1518" s="26" t="s">
        <v>3263</v>
      </c>
      <c r="G1518" s="26" t="s">
        <v>3282</v>
      </c>
      <c r="H1518" s="26"/>
      <c r="I1518" s="26"/>
      <c r="J1518" s="26"/>
      <c r="K1518" s="26"/>
      <c r="L1518" s="26"/>
      <c r="M1518" s="28" t="s">
        <v>29</v>
      </c>
      <c r="N1518" s="28"/>
      <c r="O1518" s="28"/>
      <c r="P1518" s="28"/>
      <c r="Q1518" s="28"/>
      <c r="R1518" s="78"/>
      <c r="S1518" s="28"/>
      <c r="T1518" s="26" t="s">
        <v>3922</v>
      </c>
      <c r="U1518" s="26" t="s">
        <v>3922</v>
      </c>
    </row>
    <row r="1519" spans="1:21" hidden="1" x14ac:dyDescent="0.25">
      <c r="A1519" s="26"/>
      <c r="B1519" s="26" t="s">
        <v>109</v>
      </c>
      <c r="C1519" s="26" t="s">
        <v>3922</v>
      </c>
      <c r="D1519" s="26" t="s">
        <v>3245</v>
      </c>
      <c r="E1519" s="26" t="s">
        <v>3283</v>
      </c>
      <c r="F1519" s="26" t="s">
        <v>3263</v>
      </c>
      <c r="G1519" s="26" t="s">
        <v>3284</v>
      </c>
      <c r="H1519" s="26"/>
      <c r="I1519" s="26"/>
      <c r="J1519" s="26"/>
      <c r="K1519" s="26"/>
      <c r="L1519" s="26"/>
      <c r="M1519" s="26" t="s">
        <v>29</v>
      </c>
      <c r="N1519" s="26"/>
      <c r="O1519" s="26"/>
      <c r="P1519" s="26"/>
      <c r="Q1519" s="26"/>
      <c r="R1519" s="26"/>
      <c r="S1519" s="26"/>
      <c r="T1519" s="26" t="s">
        <v>3922</v>
      </c>
      <c r="U1519" s="26" t="s">
        <v>3922</v>
      </c>
    </row>
    <row r="1520" spans="1:21" hidden="1" x14ac:dyDescent="0.25">
      <c r="A1520" s="26"/>
      <c r="B1520" s="26" t="s">
        <v>109</v>
      </c>
      <c r="C1520" s="26" t="s">
        <v>3922</v>
      </c>
      <c r="D1520" s="26" t="s">
        <v>3245</v>
      </c>
      <c r="E1520" s="26" t="s">
        <v>3285</v>
      </c>
      <c r="F1520" s="26" t="s">
        <v>3263</v>
      </c>
      <c r="G1520" s="26" t="s">
        <v>3286</v>
      </c>
      <c r="H1520" s="26"/>
      <c r="I1520" s="26"/>
      <c r="J1520" s="26"/>
      <c r="K1520" s="26"/>
      <c r="L1520" s="26"/>
      <c r="M1520" s="26" t="s">
        <v>29</v>
      </c>
      <c r="N1520" s="26"/>
      <c r="O1520" s="26"/>
      <c r="P1520" s="26"/>
      <c r="Q1520" s="26"/>
      <c r="R1520" s="26"/>
      <c r="S1520" s="26"/>
      <c r="T1520" s="26" t="s">
        <v>3922</v>
      </c>
      <c r="U1520" s="26" t="s">
        <v>3922</v>
      </c>
    </row>
    <row r="1521" spans="1:21" ht="30" hidden="1" x14ac:dyDescent="0.25">
      <c r="A1521" s="26"/>
      <c r="B1521" s="26" t="s">
        <v>109</v>
      </c>
      <c r="C1521" s="26" t="s">
        <v>3922</v>
      </c>
      <c r="D1521" s="26" t="s">
        <v>3245</v>
      </c>
      <c r="E1521" s="26" t="s">
        <v>3287</v>
      </c>
      <c r="F1521" s="26" t="s">
        <v>3263</v>
      </c>
      <c r="G1521" s="26" t="s">
        <v>3288</v>
      </c>
      <c r="H1521" s="26"/>
      <c r="I1521" s="26"/>
      <c r="J1521" s="26"/>
      <c r="K1521" s="26"/>
      <c r="L1521" s="26"/>
      <c r="M1521" s="28" t="s">
        <v>29</v>
      </c>
      <c r="N1521" s="28"/>
      <c r="O1521" s="28"/>
      <c r="P1521" s="28"/>
      <c r="Q1521" s="28"/>
      <c r="R1521" s="78"/>
      <c r="S1521" s="28"/>
      <c r="T1521" s="26" t="s">
        <v>3922</v>
      </c>
      <c r="U1521" s="26" t="s">
        <v>3922</v>
      </c>
    </row>
    <row r="1522" spans="1:21" hidden="1" x14ac:dyDescent="0.25">
      <c r="A1522" s="26"/>
      <c r="B1522" s="26" t="s">
        <v>109</v>
      </c>
      <c r="C1522" s="26" t="s">
        <v>3922</v>
      </c>
      <c r="D1522" s="26" t="s">
        <v>3245</v>
      </c>
      <c r="E1522" s="26" t="s">
        <v>3289</v>
      </c>
      <c r="F1522" s="26" t="s">
        <v>3263</v>
      </c>
      <c r="G1522" s="26" t="s">
        <v>3290</v>
      </c>
      <c r="H1522" s="26"/>
      <c r="I1522" s="26"/>
      <c r="J1522" s="26"/>
      <c r="K1522" s="26"/>
      <c r="L1522" s="26"/>
      <c r="M1522" s="28" t="s">
        <v>29</v>
      </c>
      <c r="N1522" s="28"/>
      <c r="O1522" s="28"/>
      <c r="P1522" s="28"/>
      <c r="Q1522" s="28"/>
      <c r="R1522" s="78"/>
      <c r="S1522" s="28"/>
      <c r="T1522" s="26" t="s">
        <v>3922</v>
      </c>
      <c r="U1522" s="26" t="s">
        <v>3922</v>
      </c>
    </row>
    <row r="1523" spans="1:21" ht="30" hidden="1" x14ac:dyDescent="0.25">
      <c r="A1523" s="26"/>
      <c r="B1523" s="26" t="s">
        <v>109</v>
      </c>
      <c r="C1523" s="26" t="s">
        <v>3922</v>
      </c>
      <c r="D1523" s="26" t="s">
        <v>3245</v>
      </c>
      <c r="E1523" s="26" t="s">
        <v>3291</v>
      </c>
      <c r="F1523" s="26" t="s">
        <v>4148</v>
      </c>
      <c r="G1523" s="26" t="s">
        <v>3292</v>
      </c>
      <c r="H1523" s="26"/>
      <c r="I1523" s="26"/>
      <c r="J1523" s="26"/>
      <c r="K1523" s="26"/>
      <c r="L1523" s="26"/>
      <c r="M1523" s="28" t="s">
        <v>29</v>
      </c>
      <c r="N1523" s="28"/>
      <c r="O1523" s="28"/>
      <c r="P1523" s="28"/>
      <c r="Q1523" s="28" t="s">
        <v>3293</v>
      </c>
      <c r="R1523" s="78">
        <v>45813</v>
      </c>
      <c r="S1523" s="28" t="s">
        <v>3294</v>
      </c>
      <c r="T1523" s="26" t="s">
        <v>3922</v>
      </c>
      <c r="U1523" s="26" t="s">
        <v>3922</v>
      </c>
    </row>
    <row r="1524" spans="1:21" ht="30" hidden="1" x14ac:dyDescent="0.25">
      <c r="A1524" s="26"/>
      <c r="B1524" s="26" t="s">
        <v>109</v>
      </c>
      <c r="C1524" s="26" t="s">
        <v>3922</v>
      </c>
      <c r="D1524" s="26" t="s">
        <v>3245</v>
      </c>
      <c r="E1524" s="26" t="s">
        <v>3295</v>
      </c>
      <c r="F1524" s="26" t="s">
        <v>4148</v>
      </c>
      <c r="G1524" s="26" t="s">
        <v>3296</v>
      </c>
      <c r="H1524" s="26"/>
      <c r="I1524" s="26"/>
      <c r="J1524" s="26"/>
      <c r="K1524" s="26"/>
      <c r="L1524" s="26"/>
      <c r="M1524" s="28" t="s">
        <v>29</v>
      </c>
      <c r="N1524" s="28"/>
      <c r="O1524" s="28"/>
      <c r="P1524" s="28"/>
      <c r="Q1524" s="28" t="s">
        <v>3297</v>
      </c>
      <c r="R1524" s="78"/>
      <c r="S1524" s="28"/>
      <c r="T1524" s="26" t="s">
        <v>3922</v>
      </c>
      <c r="U1524" s="26" t="s">
        <v>3922</v>
      </c>
    </row>
    <row r="1525" spans="1:21" ht="30" hidden="1" x14ac:dyDescent="0.25">
      <c r="A1525" s="26"/>
      <c r="B1525" s="26" t="s">
        <v>109</v>
      </c>
      <c r="C1525" s="26" t="s">
        <v>3922</v>
      </c>
      <c r="D1525" s="26" t="s">
        <v>3245</v>
      </c>
      <c r="E1525" s="26" t="s">
        <v>3298</v>
      </c>
      <c r="F1525" s="26" t="s">
        <v>3263</v>
      </c>
      <c r="G1525" s="26" t="s">
        <v>3299</v>
      </c>
      <c r="H1525" s="26"/>
      <c r="I1525" s="26"/>
      <c r="J1525" s="26"/>
      <c r="K1525" s="26"/>
      <c r="L1525" s="26"/>
      <c r="M1525" s="28" t="s">
        <v>29</v>
      </c>
      <c r="N1525" s="28"/>
      <c r="O1525" s="28"/>
      <c r="P1525" s="28"/>
      <c r="Q1525" s="28"/>
      <c r="R1525" s="78"/>
      <c r="S1525" s="28"/>
      <c r="T1525" s="26" t="s">
        <v>3922</v>
      </c>
      <c r="U1525" s="26"/>
    </row>
    <row r="1526" spans="1:21" hidden="1" x14ac:dyDescent="0.25">
      <c r="A1526" s="26"/>
      <c r="B1526" s="26" t="s">
        <v>109</v>
      </c>
      <c r="C1526" s="26" t="s">
        <v>3922</v>
      </c>
      <c r="D1526" s="26" t="s">
        <v>3245</v>
      </c>
      <c r="E1526" s="26" t="s">
        <v>3300</v>
      </c>
      <c r="F1526" s="26" t="s">
        <v>4149</v>
      </c>
      <c r="G1526" s="26" t="s">
        <v>3301</v>
      </c>
      <c r="H1526" s="26"/>
      <c r="I1526" s="26"/>
      <c r="J1526" s="26"/>
      <c r="K1526" s="26"/>
      <c r="L1526" s="26"/>
      <c r="M1526" s="28" t="s">
        <v>631</v>
      </c>
      <c r="N1526" s="28"/>
      <c r="O1526" s="28"/>
      <c r="P1526" s="28"/>
      <c r="Q1526" s="28"/>
      <c r="R1526" s="78"/>
      <c r="S1526" s="28"/>
      <c r="T1526" s="26" t="s">
        <v>3922</v>
      </c>
      <c r="U1526" s="26"/>
    </row>
    <row r="1527" spans="1:21" ht="45" hidden="1" x14ac:dyDescent="0.25">
      <c r="A1527" s="26"/>
      <c r="B1527" s="26" t="s">
        <v>109</v>
      </c>
      <c r="C1527" s="26" t="s">
        <v>3922</v>
      </c>
      <c r="D1527" s="26" t="s">
        <v>3245</v>
      </c>
      <c r="E1527" s="26" t="s">
        <v>3302</v>
      </c>
      <c r="F1527" s="26" t="s">
        <v>3263</v>
      </c>
      <c r="G1527" s="26" t="s">
        <v>3303</v>
      </c>
      <c r="H1527" s="26"/>
      <c r="I1527" s="26"/>
      <c r="J1527" s="26"/>
      <c r="K1527" s="26"/>
      <c r="L1527" s="26"/>
      <c r="M1527" s="28" t="s">
        <v>631</v>
      </c>
      <c r="N1527" s="28"/>
      <c r="O1527" s="28"/>
      <c r="P1527" s="28"/>
      <c r="Q1527" s="28"/>
      <c r="R1527" s="78"/>
      <c r="S1527" s="28"/>
      <c r="T1527" s="26" t="s">
        <v>3922</v>
      </c>
      <c r="U1527" s="26"/>
    </row>
    <row r="1528" spans="1:21" ht="30" hidden="1" x14ac:dyDescent="0.25">
      <c r="A1528" s="26"/>
      <c r="B1528" s="26" t="s">
        <v>109</v>
      </c>
      <c r="C1528" s="26" t="s">
        <v>3922</v>
      </c>
      <c r="D1528" s="26" t="s">
        <v>3245</v>
      </c>
      <c r="E1528" s="26" t="s">
        <v>3304</v>
      </c>
      <c r="F1528" s="26" t="s">
        <v>3263</v>
      </c>
      <c r="G1528" s="26" t="s">
        <v>3305</v>
      </c>
      <c r="H1528" s="26"/>
      <c r="I1528" s="26"/>
      <c r="J1528" s="26"/>
      <c r="K1528" s="26"/>
      <c r="L1528" s="26"/>
      <c r="M1528" s="28" t="s">
        <v>631</v>
      </c>
      <c r="N1528" s="28"/>
      <c r="O1528" s="28"/>
      <c r="P1528" s="28"/>
      <c r="Q1528" s="28"/>
      <c r="R1528" s="78"/>
      <c r="S1528" s="28"/>
      <c r="T1528" s="26" t="s">
        <v>3922</v>
      </c>
      <c r="U1528" s="26" t="s">
        <v>3922</v>
      </c>
    </row>
    <row r="1529" spans="1:21" ht="30" hidden="1" x14ac:dyDescent="0.25">
      <c r="A1529" s="26"/>
      <c r="B1529" s="26" t="s">
        <v>109</v>
      </c>
      <c r="C1529" s="26" t="s">
        <v>3922</v>
      </c>
      <c r="D1529" s="26" t="s">
        <v>3245</v>
      </c>
      <c r="E1529" s="26" t="s">
        <v>3306</v>
      </c>
      <c r="F1529" s="26" t="s">
        <v>3263</v>
      </c>
      <c r="G1529" s="26" t="s">
        <v>3299</v>
      </c>
      <c r="H1529" s="26"/>
      <c r="I1529" s="26"/>
      <c r="J1529" s="26"/>
      <c r="K1529" s="26"/>
      <c r="L1529" s="26"/>
      <c r="M1529" s="28" t="s">
        <v>631</v>
      </c>
      <c r="N1529" s="28"/>
      <c r="O1529" s="28"/>
      <c r="P1529" s="28"/>
      <c r="Q1529" s="28" t="s">
        <v>3307</v>
      </c>
      <c r="R1529" s="78"/>
      <c r="S1529" s="28"/>
      <c r="T1529" s="26" t="s">
        <v>3922</v>
      </c>
      <c r="U1529" s="26" t="s">
        <v>3922</v>
      </c>
    </row>
    <row r="1530" spans="1:21" hidden="1" x14ac:dyDescent="0.25">
      <c r="A1530" s="26"/>
      <c r="B1530" s="26" t="s">
        <v>109</v>
      </c>
      <c r="C1530" s="26" t="s">
        <v>3922</v>
      </c>
      <c r="D1530" s="26" t="s">
        <v>3245</v>
      </c>
      <c r="E1530" s="26" t="s">
        <v>3308</v>
      </c>
      <c r="F1530" s="26" t="s">
        <v>3263</v>
      </c>
      <c r="G1530" s="26" t="s">
        <v>3309</v>
      </c>
      <c r="H1530" s="26"/>
      <c r="I1530" s="26"/>
      <c r="J1530" s="26"/>
      <c r="K1530" s="26"/>
      <c r="L1530" s="26"/>
      <c r="M1530" s="28" t="s">
        <v>631</v>
      </c>
      <c r="N1530" s="28"/>
      <c r="O1530" s="28"/>
      <c r="P1530" s="28"/>
      <c r="Q1530" s="28"/>
      <c r="R1530" s="78"/>
      <c r="S1530" s="28"/>
      <c r="T1530" s="26" t="s">
        <v>3922</v>
      </c>
      <c r="U1530" s="26"/>
    </row>
    <row r="1531" spans="1:21" ht="30" hidden="1" x14ac:dyDescent="0.25">
      <c r="A1531" s="26"/>
      <c r="B1531" s="26" t="s">
        <v>109</v>
      </c>
      <c r="C1531" s="26" t="s">
        <v>3922</v>
      </c>
      <c r="D1531" s="26" t="s">
        <v>3310</v>
      </c>
      <c r="E1531" s="26" t="s">
        <v>3311</v>
      </c>
      <c r="F1531" s="26">
        <v>2800</v>
      </c>
      <c r="G1531" s="26" t="s">
        <v>3312</v>
      </c>
      <c r="H1531" s="26"/>
      <c r="I1531" s="26"/>
      <c r="J1531" s="26"/>
      <c r="K1531" s="26"/>
      <c r="L1531" s="26"/>
      <c r="M1531" s="28" t="s">
        <v>631</v>
      </c>
      <c r="N1531" s="28"/>
      <c r="O1531" s="28"/>
      <c r="P1531" s="28"/>
      <c r="Q1531" s="28"/>
      <c r="R1531" s="78"/>
      <c r="S1531" s="28"/>
      <c r="T1531" s="26" t="s">
        <v>3922</v>
      </c>
      <c r="U1531" s="26" t="s">
        <v>3922</v>
      </c>
    </row>
    <row r="1532" spans="1:21" ht="45" hidden="1" x14ac:dyDescent="0.25">
      <c r="A1532" s="26"/>
      <c r="B1532" s="26"/>
      <c r="C1532" s="26" t="s">
        <v>3922</v>
      </c>
      <c r="D1532" s="26" t="s">
        <v>3313</v>
      </c>
      <c r="E1532" s="26" t="s">
        <v>3314</v>
      </c>
      <c r="F1532" s="26" t="s">
        <v>3315</v>
      </c>
      <c r="G1532" s="26" t="s">
        <v>3316</v>
      </c>
      <c r="H1532" s="26"/>
      <c r="I1532" s="26"/>
      <c r="J1532" s="26"/>
      <c r="K1532" s="26"/>
      <c r="L1532" s="26"/>
      <c r="M1532" s="28" t="s">
        <v>29</v>
      </c>
      <c r="N1532" s="28"/>
      <c r="O1532" s="28"/>
      <c r="P1532" s="28"/>
      <c r="Q1532" s="28" t="s">
        <v>3317</v>
      </c>
      <c r="R1532" s="78">
        <v>45863</v>
      </c>
      <c r="S1532" s="28" t="s">
        <v>44</v>
      </c>
      <c r="T1532" s="26" t="s">
        <v>3922</v>
      </c>
      <c r="U1532" s="26"/>
    </row>
    <row r="1533" spans="1:21" ht="30" hidden="1" x14ac:dyDescent="0.25">
      <c r="A1533" s="26"/>
      <c r="B1533" s="26" t="s">
        <v>109</v>
      </c>
      <c r="C1533" s="26" t="s">
        <v>3922</v>
      </c>
      <c r="D1533" s="26" t="s">
        <v>3313</v>
      </c>
      <c r="E1533" s="26" t="s">
        <v>3318</v>
      </c>
      <c r="F1533" s="26" t="s">
        <v>3313</v>
      </c>
      <c r="G1533" s="26" t="s">
        <v>3319</v>
      </c>
      <c r="H1533" s="26"/>
      <c r="I1533" s="26"/>
      <c r="J1533" s="26"/>
      <c r="K1533" s="26"/>
      <c r="L1533" s="26"/>
      <c r="M1533" s="28" t="s">
        <v>29</v>
      </c>
      <c r="N1533" s="28"/>
      <c r="O1533" s="28"/>
      <c r="P1533" s="28"/>
      <c r="Q1533" s="28"/>
      <c r="R1533" s="78"/>
      <c r="S1533" s="28"/>
      <c r="T1533" s="26" t="s">
        <v>3922</v>
      </c>
      <c r="U1533" s="26" t="s">
        <v>3922</v>
      </c>
    </row>
    <row r="1534" spans="1:21" ht="30" hidden="1" x14ac:dyDescent="0.25">
      <c r="A1534" s="26"/>
      <c r="B1534" s="26" t="s">
        <v>109</v>
      </c>
      <c r="C1534" s="26" t="s">
        <v>3922</v>
      </c>
      <c r="D1534" s="26" t="s">
        <v>3313</v>
      </c>
      <c r="E1534" s="26" t="s">
        <v>3320</v>
      </c>
      <c r="F1534" s="26" t="s">
        <v>4151</v>
      </c>
      <c r="G1534" s="26" t="s">
        <v>3321</v>
      </c>
      <c r="H1534" s="26"/>
      <c r="I1534" s="26"/>
      <c r="J1534" s="26"/>
      <c r="K1534" s="26"/>
      <c r="L1534" s="26"/>
      <c r="M1534" s="28" t="s">
        <v>29</v>
      </c>
      <c r="N1534" s="28"/>
      <c r="O1534" s="28"/>
      <c r="P1534" s="28"/>
      <c r="Q1534" s="28" t="s">
        <v>559</v>
      </c>
      <c r="R1534" s="78">
        <v>45763</v>
      </c>
      <c r="S1534" s="28" t="s">
        <v>44</v>
      </c>
      <c r="T1534" s="26" t="s">
        <v>3922</v>
      </c>
      <c r="U1534" s="26" t="s">
        <v>3922</v>
      </c>
    </row>
    <row r="1535" spans="1:21" hidden="1" x14ac:dyDescent="0.25">
      <c r="A1535" s="26"/>
      <c r="B1535" s="26" t="s">
        <v>109</v>
      </c>
      <c r="C1535" s="26" t="s">
        <v>3922</v>
      </c>
      <c r="D1535" s="26" t="s">
        <v>3313</v>
      </c>
      <c r="E1535" s="26" t="s">
        <v>3322</v>
      </c>
      <c r="F1535" s="26" t="s">
        <v>4151</v>
      </c>
      <c r="G1535" s="26" t="s">
        <v>3323</v>
      </c>
      <c r="H1535" s="26"/>
      <c r="I1535" s="26"/>
      <c r="J1535" s="26"/>
      <c r="K1535" s="26"/>
      <c r="L1535" s="26"/>
      <c r="M1535" s="28" t="s">
        <v>29</v>
      </c>
      <c r="N1535" s="28"/>
      <c r="O1535" s="28"/>
      <c r="P1535" s="28"/>
      <c r="Q1535" s="28" t="s">
        <v>559</v>
      </c>
      <c r="R1535" s="78">
        <v>45769</v>
      </c>
      <c r="S1535" s="28" t="s">
        <v>157</v>
      </c>
      <c r="T1535" s="26" t="s">
        <v>3922</v>
      </c>
      <c r="U1535" s="26" t="s">
        <v>3922</v>
      </c>
    </row>
    <row r="1536" spans="1:21" hidden="1" x14ac:dyDescent="0.25">
      <c r="A1536" s="26"/>
      <c r="B1536" s="26" t="s">
        <v>109</v>
      </c>
      <c r="C1536" s="26" t="s">
        <v>3922</v>
      </c>
      <c r="D1536" s="26" t="s">
        <v>3313</v>
      </c>
      <c r="E1536" s="26" t="s">
        <v>3324</v>
      </c>
      <c r="F1536" s="26" t="s">
        <v>4151</v>
      </c>
      <c r="G1536" s="26" t="s">
        <v>3325</v>
      </c>
      <c r="H1536" s="26"/>
      <c r="I1536" s="26"/>
      <c r="J1536" s="26"/>
      <c r="K1536" s="26"/>
      <c r="L1536" s="26"/>
      <c r="M1536" s="28" t="s">
        <v>29</v>
      </c>
      <c r="N1536" s="28"/>
      <c r="O1536" s="28"/>
      <c r="P1536" s="28"/>
      <c r="Q1536" s="28" t="s">
        <v>559</v>
      </c>
      <c r="R1536" s="78">
        <v>45797</v>
      </c>
      <c r="S1536" s="28" t="s">
        <v>369</v>
      </c>
      <c r="T1536" s="26" t="s">
        <v>3922</v>
      </c>
      <c r="U1536" s="26" t="s">
        <v>3922</v>
      </c>
    </row>
    <row r="1537" spans="1:21" ht="30" hidden="1" x14ac:dyDescent="0.25">
      <c r="A1537" s="26"/>
      <c r="B1537" s="26" t="s">
        <v>109</v>
      </c>
      <c r="C1537" s="26" t="s">
        <v>3922</v>
      </c>
      <c r="D1537" s="26" t="s">
        <v>3313</v>
      </c>
      <c r="E1537" s="26" t="s">
        <v>3326</v>
      </c>
      <c r="F1537" s="26" t="s">
        <v>4152</v>
      </c>
      <c r="G1537" s="26" t="s">
        <v>3327</v>
      </c>
      <c r="H1537" s="26"/>
      <c r="I1537" s="26"/>
      <c r="J1537" s="26"/>
      <c r="K1537" s="26"/>
      <c r="L1537" s="26"/>
      <c r="M1537" s="28" t="s">
        <v>29</v>
      </c>
      <c r="N1537" s="28"/>
      <c r="O1537" s="28"/>
      <c r="P1537" s="28"/>
      <c r="Q1537" s="28" t="s">
        <v>559</v>
      </c>
      <c r="R1537" s="78">
        <v>45806</v>
      </c>
      <c r="S1537" s="28" t="s">
        <v>44</v>
      </c>
      <c r="T1537" s="26" t="s">
        <v>3922</v>
      </c>
      <c r="U1537" s="26" t="s">
        <v>3922</v>
      </c>
    </row>
    <row r="1538" spans="1:21" ht="30" hidden="1" x14ac:dyDescent="0.25">
      <c r="A1538" s="26"/>
      <c r="B1538" s="26" t="s">
        <v>109</v>
      </c>
      <c r="C1538" s="26" t="s">
        <v>3922</v>
      </c>
      <c r="D1538" s="26" t="s">
        <v>3313</v>
      </c>
      <c r="E1538" s="26" t="s">
        <v>3328</v>
      </c>
      <c r="F1538" s="26" t="s">
        <v>3313</v>
      </c>
      <c r="G1538" s="26" t="s">
        <v>3329</v>
      </c>
      <c r="H1538" s="26"/>
      <c r="I1538" s="26"/>
      <c r="J1538" s="26"/>
      <c r="K1538" s="26"/>
      <c r="L1538" s="26"/>
      <c r="M1538" s="26" t="s">
        <v>29</v>
      </c>
      <c r="N1538" s="26"/>
      <c r="O1538" s="26"/>
      <c r="P1538" s="26"/>
      <c r="Q1538" s="26"/>
      <c r="R1538" s="26"/>
      <c r="S1538" s="26"/>
      <c r="T1538" s="26" t="s">
        <v>3922</v>
      </c>
      <c r="U1538" s="26" t="s">
        <v>3922</v>
      </c>
    </row>
    <row r="1539" spans="1:21" ht="30" hidden="1" x14ac:dyDescent="0.25">
      <c r="A1539" s="26"/>
      <c r="B1539" s="26" t="s">
        <v>109</v>
      </c>
      <c r="C1539" s="26" t="s">
        <v>3922</v>
      </c>
      <c r="D1539" s="26" t="s">
        <v>3313</v>
      </c>
      <c r="E1539" s="26" t="s">
        <v>3330</v>
      </c>
      <c r="F1539" s="26" t="s">
        <v>3313</v>
      </c>
      <c r="G1539" s="26" t="s">
        <v>3331</v>
      </c>
      <c r="H1539" s="26"/>
      <c r="I1539" s="26"/>
      <c r="J1539" s="26"/>
      <c r="K1539" s="26"/>
      <c r="L1539" s="26"/>
      <c r="M1539" s="28" t="s">
        <v>29</v>
      </c>
      <c r="N1539" s="28" t="s">
        <v>109</v>
      </c>
      <c r="O1539" s="28"/>
      <c r="P1539" s="28"/>
      <c r="Q1539" s="28" t="s">
        <v>3332</v>
      </c>
      <c r="R1539" s="78">
        <v>45782</v>
      </c>
      <c r="S1539" s="28" t="s">
        <v>369</v>
      </c>
      <c r="T1539" s="26" t="s">
        <v>3922</v>
      </c>
      <c r="U1539" s="26" t="s">
        <v>3922</v>
      </c>
    </row>
    <row r="1540" spans="1:21" ht="30" hidden="1" x14ac:dyDescent="0.25">
      <c r="A1540" s="26"/>
      <c r="B1540" s="26" t="s">
        <v>109</v>
      </c>
      <c r="C1540" s="26" t="s">
        <v>3922</v>
      </c>
      <c r="D1540" s="26" t="s">
        <v>3313</v>
      </c>
      <c r="E1540" s="26" t="s">
        <v>3333</v>
      </c>
      <c r="F1540" s="26" t="s">
        <v>3313</v>
      </c>
      <c r="G1540" s="26" t="s">
        <v>3334</v>
      </c>
      <c r="H1540" s="26"/>
      <c r="I1540" s="26"/>
      <c r="J1540" s="26"/>
      <c r="K1540" s="26"/>
      <c r="L1540" s="26"/>
      <c r="M1540" s="28" t="s">
        <v>29</v>
      </c>
      <c r="N1540" s="28"/>
      <c r="O1540" s="28"/>
      <c r="P1540" s="28"/>
      <c r="Q1540" s="28"/>
      <c r="R1540" s="78"/>
      <c r="S1540" s="28"/>
      <c r="T1540" s="26" t="s">
        <v>3922</v>
      </c>
      <c r="U1540" s="26" t="s">
        <v>3922</v>
      </c>
    </row>
    <row r="1541" spans="1:21" ht="30" hidden="1" x14ac:dyDescent="0.25">
      <c r="A1541" s="26"/>
      <c r="B1541" s="26" t="s">
        <v>109</v>
      </c>
      <c r="C1541" s="26" t="s">
        <v>3922</v>
      </c>
      <c r="D1541" s="26" t="s">
        <v>3313</v>
      </c>
      <c r="E1541" s="26" t="s">
        <v>3335</v>
      </c>
      <c r="F1541" s="26" t="s">
        <v>3313</v>
      </c>
      <c r="G1541" s="26" t="s">
        <v>3336</v>
      </c>
      <c r="H1541" s="26"/>
      <c r="I1541" s="26"/>
      <c r="J1541" s="26"/>
      <c r="K1541" s="26"/>
      <c r="L1541" s="26"/>
      <c r="M1541" s="28" t="s">
        <v>29</v>
      </c>
      <c r="N1541" s="28"/>
      <c r="O1541" s="28"/>
      <c r="P1541" s="28"/>
      <c r="Q1541" s="28"/>
      <c r="R1541" s="78"/>
      <c r="S1541" s="28"/>
      <c r="T1541" s="26" t="s">
        <v>3922</v>
      </c>
      <c r="U1541" s="26" t="s">
        <v>3922</v>
      </c>
    </row>
    <row r="1542" spans="1:21" ht="30" hidden="1" x14ac:dyDescent="0.25">
      <c r="A1542" s="26"/>
      <c r="B1542" s="26" t="s">
        <v>109</v>
      </c>
      <c r="C1542" s="26" t="s">
        <v>3922</v>
      </c>
      <c r="D1542" s="26" t="s">
        <v>3313</v>
      </c>
      <c r="E1542" s="26" t="s">
        <v>3337</v>
      </c>
      <c r="F1542" s="26" t="s">
        <v>3313</v>
      </c>
      <c r="G1542" s="26" t="s">
        <v>3338</v>
      </c>
      <c r="H1542" s="26"/>
      <c r="I1542" s="26"/>
      <c r="J1542" s="26"/>
      <c r="K1542" s="26"/>
      <c r="L1542" s="26"/>
      <c r="M1542" s="28" t="s">
        <v>29</v>
      </c>
      <c r="N1542" s="28"/>
      <c r="O1542" s="28"/>
      <c r="P1542" s="28"/>
      <c r="Q1542" s="28" t="s">
        <v>3339</v>
      </c>
      <c r="R1542" s="78">
        <v>45782</v>
      </c>
      <c r="S1542" s="28" t="s">
        <v>369</v>
      </c>
      <c r="T1542" s="26" t="s">
        <v>3922</v>
      </c>
      <c r="U1542" s="26" t="s">
        <v>3922</v>
      </c>
    </row>
    <row r="1543" spans="1:21" ht="30" hidden="1" x14ac:dyDescent="0.25">
      <c r="A1543" s="26"/>
      <c r="B1543" s="26" t="s">
        <v>109</v>
      </c>
      <c r="C1543" s="26" t="s">
        <v>3922</v>
      </c>
      <c r="D1543" s="26" t="s">
        <v>3313</v>
      </c>
      <c r="E1543" s="26" t="s">
        <v>3340</v>
      </c>
      <c r="F1543" s="26" t="s">
        <v>3313</v>
      </c>
      <c r="G1543" s="26" t="s">
        <v>3341</v>
      </c>
      <c r="H1543" s="26"/>
      <c r="I1543" s="26"/>
      <c r="J1543" s="26"/>
      <c r="K1543" s="26"/>
      <c r="L1543" s="26"/>
      <c r="M1543" s="28" t="s">
        <v>29</v>
      </c>
      <c r="N1543" s="28"/>
      <c r="O1543" s="28"/>
      <c r="P1543" s="28"/>
      <c r="Q1543" s="28" t="s">
        <v>3342</v>
      </c>
      <c r="R1543" s="78">
        <v>45779</v>
      </c>
      <c r="S1543" s="28" t="s">
        <v>369</v>
      </c>
      <c r="T1543" s="26" t="s">
        <v>3922</v>
      </c>
      <c r="U1543" s="26" t="s">
        <v>3922</v>
      </c>
    </row>
    <row r="1544" spans="1:21" ht="30" hidden="1" x14ac:dyDescent="0.25">
      <c r="A1544" s="26"/>
      <c r="B1544" s="26" t="s">
        <v>109</v>
      </c>
      <c r="C1544" s="26" t="s">
        <v>3922</v>
      </c>
      <c r="D1544" s="26" t="s">
        <v>3313</v>
      </c>
      <c r="E1544" s="26" t="s">
        <v>3343</v>
      </c>
      <c r="F1544" s="26" t="s">
        <v>3313</v>
      </c>
      <c r="G1544" s="26" t="s">
        <v>3344</v>
      </c>
      <c r="H1544" s="26"/>
      <c r="I1544" s="26"/>
      <c r="J1544" s="26"/>
      <c r="K1544" s="26"/>
      <c r="L1544" s="26"/>
      <c r="M1544" s="28" t="s">
        <v>29</v>
      </c>
      <c r="N1544" s="28"/>
      <c r="O1544" s="28"/>
      <c r="P1544" s="28"/>
      <c r="Q1544" s="28" t="s">
        <v>3345</v>
      </c>
      <c r="R1544" s="78">
        <v>45775</v>
      </c>
      <c r="S1544" s="28" t="s">
        <v>3346</v>
      </c>
      <c r="T1544" s="26" t="s">
        <v>3922</v>
      </c>
      <c r="U1544" s="26" t="s">
        <v>3922</v>
      </c>
    </row>
    <row r="1545" spans="1:21" ht="30" hidden="1" x14ac:dyDescent="0.25">
      <c r="A1545" s="26"/>
      <c r="B1545" s="26" t="s">
        <v>109</v>
      </c>
      <c r="C1545" s="26" t="s">
        <v>3922</v>
      </c>
      <c r="D1545" s="26" t="s">
        <v>3313</v>
      </c>
      <c r="E1545" s="26" t="s">
        <v>3347</v>
      </c>
      <c r="F1545" s="26" t="s">
        <v>3313</v>
      </c>
      <c r="G1545" s="26" t="s">
        <v>3348</v>
      </c>
      <c r="H1545" s="26"/>
      <c r="I1545" s="26"/>
      <c r="J1545" s="26"/>
      <c r="K1545" s="26"/>
      <c r="L1545" s="26"/>
      <c r="M1545" s="28" t="s">
        <v>29</v>
      </c>
      <c r="N1545" s="28"/>
      <c r="O1545" s="28"/>
      <c r="P1545" s="28"/>
      <c r="Q1545" s="28" t="s">
        <v>3349</v>
      </c>
      <c r="R1545" s="78">
        <v>45775</v>
      </c>
      <c r="S1545" s="28" t="s">
        <v>3346</v>
      </c>
      <c r="T1545" s="26" t="s">
        <v>3922</v>
      </c>
      <c r="U1545" s="26" t="s">
        <v>3922</v>
      </c>
    </row>
    <row r="1546" spans="1:21" ht="30" hidden="1" x14ac:dyDescent="0.25">
      <c r="A1546" s="26"/>
      <c r="B1546" s="26" t="s">
        <v>109</v>
      </c>
      <c r="C1546" s="26" t="s">
        <v>3922</v>
      </c>
      <c r="D1546" s="26" t="s">
        <v>3313</v>
      </c>
      <c r="E1546" s="26" t="s">
        <v>3350</v>
      </c>
      <c r="F1546" s="26" t="s">
        <v>3313</v>
      </c>
      <c r="G1546" s="26" t="s">
        <v>3351</v>
      </c>
      <c r="H1546" s="26"/>
      <c r="I1546" s="26"/>
      <c r="J1546" s="26"/>
      <c r="K1546" s="26"/>
      <c r="L1546" s="26"/>
      <c r="M1546" s="28" t="s">
        <v>29</v>
      </c>
      <c r="N1546" s="28"/>
      <c r="O1546" s="28"/>
      <c r="P1546" s="28"/>
      <c r="Q1546" s="28"/>
      <c r="R1546" s="78"/>
      <c r="S1546" s="28"/>
      <c r="T1546" s="26" t="s">
        <v>3922</v>
      </c>
      <c r="U1546" s="26" t="s">
        <v>3922</v>
      </c>
    </row>
    <row r="1547" spans="1:21" ht="30" hidden="1" x14ac:dyDescent="0.25">
      <c r="A1547" s="26"/>
      <c r="B1547" s="26" t="s">
        <v>109</v>
      </c>
      <c r="C1547" s="26" t="s">
        <v>3922</v>
      </c>
      <c r="D1547" s="26" t="s">
        <v>3313</v>
      </c>
      <c r="E1547" s="26" t="s">
        <v>3352</v>
      </c>
      <c r="F1547" s="26" t="s">
        <v>3313</v>
      </c>
      <c r="G1547" s="26" t="s">
        <v>3353</v>
      </c>
      <c r="H1547" s="26"/>
      <c r="I1547" s="26"/>
      <c r="J1547" s="26"/>
      <c r="K1547" s="26"/>
      <c r="L1547" s="26"/>
      <c r="M1547" s="28" t="s">
        <v>29</v>
      </c>
      <c r="N1547" s="28"/>
      <c r="O1547" s="28"/>
      <c r="P1547" s="28"/>
      <c r="Q1547" s="28"/>
      <c r="R1547" s="78">
        <v>45710</v>
      </c>
      <c r="S1547" s="28"/>
      <c r="T1547" s="26" t="s">
        <v>3922</v>
      </c>
      <c r="U1547" s="26" t="s">
        <v>3922</v>
      </c>
    </row>
    <row r="1548" spans="1:21" ht="30" hidden="1" x14ac:dyDescent="0.25">
      <c r="A1548" s="26"/>
      <c r="B1548" s="26" t="s">
        <v>109</v>
      </c>
      <c r="C1548" s="26" t="s">
        <v>3922</v>
      </c>
      <c r="D1548" s="26" t="s">
        <v>3313</v>
      </c>
      <c r="E1548" s="26" t="s">
        <v>3354</v>
      </c>
      <c r="F1548" s="26" t="s">
        <v>3313</v>
      </c>
      <c r="G1548" s="26" t="s">
        <v>3355</v>
      </c>
      <c r="H1548" s="26"/>
      <c r="I1548" s="26"/>
      <c r="J1548" s="26"/>
      <c r="K1548" s="26"/>
      <c r="L1548" s="26"/>
      <c r="M1548" s="28" t="s">
        <v>29</v>
      </c>
      <c r="N1548" s="28"/>
      <c r="O1548" s="28"/>
      <c r="P1548" s="28"/>
      <c r="Q1548" s="28"/>
      <c r="R1548" s="78"/>
      <c r="S1548" s="28"/>
      <c r="T1548" s="26" t="s">
        <v>3922</v>
      </c>
      <c r="U1548" s="26" t="s">
        <v>3922</v>
      </c>
    </row>
    <row r="1549" spans="1:21" ht="30" hidden="1" x14ac:dyDescent="0.25">
      <c r="A1549" s="26"/>
      <c r="B1549" s="26" t="s">
        <v>109</v>
      </c>
      <c r="C1549" s="26" t="s">
        <v>3922</v>
      </c>
      <c r="D1549" s="26" t="s">
        <v>3313</v>
      </c>
      <c r="E1549" s="26" t="s">
        <v>3356</v>
      </c>
      <c r="F1549" s="26" t="s">
        <v>3313</v>
      </c>
      <c r="G1549" s="26" t="s">
        <v>3357</v>
      </c>
      <c r="H1549" s="26"/>
      <c r="I1549" s="26"/>
      <c r="J1549" s="26"/>
      <c r="K1549" s="26"/>
      <c r="L1549" s="26"/>
      <c r="M1549" s="28" t="s">
        <v>29</v>
      </c>
      <c r="N1549" s="28"/>
      <c r="O1549" s="28"/>
      <c r="P1549" s="28"/>
      <c r="Q1549" s="28"/>
      <c r="R1549" s="78"/>
      <c r="S1549" s="28"/>
      <c r="T1549" s="26" t="s">
        <v>3922</v>
      </c>
      <c r="U1549" s="26" t="s">
        <v>3922</v>
      </c>
    </row>
    <row r="1550" spans="1:21" ht="30" hidden="1" x14ac:dyDescent="0.25">
      <c r="A1550" s="26"/>
      <c r="B1550" s="26" t="s">
        <v>109</v>
      </c>
      <c r="C1550" s="26" t="s">
        <v>3922</v>
      </c>
      <c r="D1550" s="26" t="s">
        <v>3313</v>
      </c>
      <c r="E1550" s="26" t="s">
        <v>3358</v>
      </c>
      <c r="F1550" s="26" t="s">
        <v>3313</v>
      </c>
      <c r="G1550" s="26" t="s">
        <v>3359</v>
      </c>
      <c r="H1550" s="26"/>
      <c r="I1550" s="26"/>
      <c r="J1550" s="26"/>
      <c r="K1550" s="26"/>
      <c r="L1550" s="26"/>
      <c r="M1550" s="28" t="s">
        <v>29</v>
      </c>
      <c r="N1550" s="28"/>
      <c r="O1550" s="28"/>
      <c r="P1550" s="28"/>
      <c r="Q1550" s="28"/>
      <c r="R1550" s="78"/>
      <c r="S1550" s="28"/>
      <c r="T1550" s="26" t="s">
        <v>3922</v>
      </c>
      <c r="U1550" s="26" t="s">
        <v>3922</v>
      </c>
    </row>
    <row r="1551" spans="1:21" hidden="1" x14ac:dyDescent="0.25">
      <c r="A1551" s="26"/>
      <c r="B1551" s="26" t="s">
        <v>109</v>
      </c>
      <c r="C1551" s="26" t="s">
        <v>3922</v>
      </c>
      <c r="D1551" s="26" t="s">
        <v>3313</v>
      </c>
      <c r="E1551" s="26" t="s">
        <v>3360</v>
      </c>
      <c r="F1551" s="26" t="s">
        <v>3361</v>
      </c>
      <c r="G1551" s="26" t="s">
        <v>3362</v>
      </c>
      <c r="H1551" s="26"/>
      <c r="I1551" s="26"/>
      <c r="J1551" s="26"/>
      <c r="K1551" s="26"/>
      <c r="L1551" s="26"/>
      <c r="M1551" s="26" t="s">
        <v>29</v>
      </c>
      <c r="N1551" s="26"/>
      <c r="O1551" s="26"/>
      <c r="P1551" s="26"/>
      <c r="Q1551" s="26"/>
      <c r="R1551" s="26"/>
      <c r="S1551" s="26"/>
      <c r="T1551" s="26" t="s">
        <v>3922</v>
      </c>
      <c r="U1551" s="26" t="s">
        <v>3922</v>
      </c>
    </row>
    <row r="1552" spans="1:21" ht="30" hidden="1" x14ac:dyDescent="0.25">
      <c r="A1552" s="26"/>
      <c r="B1552" s="26" t="s">
        <v>109</v>
      </c>
      <c r="C1552" s="26" t="s">
        <v>3922</v>
      </c>
      <c r="D1552" s="26" t="s">
        <v>3313</v>
      </c>
      <c r="E1552" s="26" t="s">
        <v>3363</v>
      </c>
      <c r="F1552" s="26" t="s">
        <v>3313</v>
      </c>
      <c r="G1552" s="26" t="s">
        <v>3364</v>
      </c>
      <c r="H1552" s="26"/>
      <c r="I1552" s="26"/>
      <c r="J1552" s="26"/>
      <c r="K1552" s="26"/>
      <c r="L1552" s="26"/>
      <c r="M1552" s="26" t="s">
        <v>29</v>
      </c>
      <c r="N1552" s="26"/>
      <c r="O1552" s="26"/>
      <c r="P1552" s="26"/>
      <c r="Q1552" s="26"/>
      <c r="R1552" s="26"/>
      <c r="S1552" s="26"/>
      <c r="T1552" s="26" t="s">
        <v>3922</v>
      </c>
      <c r="U1552" s="26" t="s">
        <v>3922</v>
      </c>
    </row>
    <row r="1553" spans="1:21" ht="30" hidden="1" x14ac:dyDescent="0.25">
      <c r="A1553" s="26"/>
      <c r="B1553" s="26" t="s">
        <v>109</v>
      </c>
      <c r="C1553" s="26" t="s">
        <v>3922</v>
      </c>
      <c r="D1553" s="26" t="s">
        <v>3313</v>
      </c>
      <c r="E1553" s="26" t="s">
        <v>3365</v>
      </c>
      <c r="F1553" s="26" t="s">
        <v>3313</v>
      </c>
      <c r="G1553" s="26" t="s">
        <v>3366</v>
      </c>
      <c r="H1553" s="26"/>
      <c r="I1553" s="26"/>
      <c r="J1553" s="26"/>
      <c r="K1553" s="26"/>
      <c r="L1553" s="26"/>
      <c r="M1553" s="26" t="s">
        <v>29</v>
      </c>
      <c r="N1553" s="26"/>
      <c r="O1553" s="26"/>
      <c r="P1553" s="26"/>
      <c r="Q1553" s="26"/>
      <c r="R1553" s="26"/>
      <c r="S1553" s="26"/>
      <c r="T1553" s="26" t="s">
        <v>3922</v>
      </c>
      <c r="U1553" s="26" t="s">
        <v>3922</v>
      </c>
    </row>
    <row r="1554" spans="1:21" hidden="1" x14ac:dyDescent="0.25">
      <c r="A1554" s="26"/>
      <c r="B1554" s="26" t="s">
        <v>109</v>
      </c>
      <c r="C1554" s="26" t="s">
        <v>3922</v>
      </c>
      <c r="D1554" s="26" t="s">
        <v>3313</v>
      </c>
      <c r="E1554" s="26" t="s">
        <v>3367</v>
      </c>
      <c r="F1554" s="26" t="s">
        <v>3361</v>
      </c>
      <c r="G1554" s="26" t="s">
        <v>3368</v>
      </c>
      <c r="H1554" s="26"/>
      <c r="I1554" s="26"/>
      <c r="J1554" s="26"/>
      <c r="K1554" s="26"/>
      <c r="L1554" s="26"/>
      <c r="M1554" s="28" t="s">
        <v>29</v>
      </c>
      <c r="N1554" s="28"/>
      <c r="O1554" s="28"/>
      <c r="P1554" s="28"/>
      <c r="Q1554" s="28"/>
      <c r="R1554" s="78"/>
      <c r="S1554" s="28"/>
      <c r="T1554" s="26" t="s">
        <v>3922</v>
      </c>
      <c r="U1554" s="26" t="s">
        <v>3922</v>
      </c>
    </row>
    <row r="1555" spans="1:21" hidden="1" x14ac:dyDescent="0.25">
      <c r="A1555" s="26"/>
      <c r="B1555" s="26" t="s">
        <v>109</v>
      </c>
      <c r="C1555" s="26" t="s">
        <v>3922</v>
      </c>
      <c r="D1555" s="26" t="s">
        <v>3313</v>
      </c>
      <c r="E1555" s="26" t="s">
        <v>3369</v>
      </c>
      <c r="F1555" s="26" t="s">
        <v>3370</v>
      </c>
      <c r="G1555" s="26" t="s">
        <v>3371</v>
      </c>
      <c r="H1555" s="26"/>
      <c r="I1555" s="26"/>
      <c r="J1555" s="26"/>
      <c r="K1555" s="26"/>
      <c r="L1555" s="26"/>
      <c r="M1555" s="28" t="s">
        <v>29</v>
      </c>
      <c r="N1555" s="28"/>
      <c r="O1555" s="28"/>
      <c r="P1555" s="28"/>
      <c r="Q1555" s="28"/>
      <c r="R1555" s="78"/>
      <c r="S1555" s="28"/>
      <c r="T1555" s="26" t="s">
        <v>3922</v>
      </c>
      <c r="U1555" s="26" t="s">
        <v>3922</v>
      </c>
    </row>
    <row r="1556" spans="1:21" hidden="1" x14ac:dyDescent="0.25">
      <c r="A1556" s="26"/>
      <c r="B1556" s="26" t="s">
        <v>109</v>
      </c>
      <c r="C1556" s="26" t="s">
        <v>3922</v>
      </c>
      <c r="D1556" s="26" t="s">
        <v>3313</v>
      </c>
      <c r="E1556" s="26" t="s">
        <v>3372</v>
      </c>
      <c r="F1556" s="26" t="s">
        <v>3370</v>
      </c>
      <c r="G1556" s="26" t="s">
        <v>3373</v>
      </c>
      <c r="H1556" s="26"/>
      <c r="I1556" s="26"/>
      <c r="J1556" s="26"/>
      <c r="K1556" s="26"/>
      <c r="L1556" s="26"/>
      <c r="M1556" s="28" t="s">
        <v>29</v>
      </c>
      <c r="N1556" s="28"/>
      <c r="O1556" s="28"/>
      <c r="P1556" s="28"/>
      <c r="Q1556" s="28"/>
      <c r="R1556" s="78"/>
      <c r="S1556" s="28"/>
      <c r="T1556" s="26" t="s">
        <v>3922</v>
      </c>
      <c r="U1556" s="26" t="s">
        <v>3922</v>
      </c>
    </row>
    <row r="1557" spans="1:21" ht="45" hidden="1" x14ac:dyDescent="0.25">
      <c r="A1557" s="26"/>
      <c r="B1557" s="26" t="s">
        <v>109</v>
      </c>
      <c r="C1557" s="26" t="s">
        <v>3922</v>
      </c>
      <c r="D1557" s="26" t="s">
        <v>3313</v>
      </c>
      <c r="E1557" s="26" t="s">
        <v>3374</v>
      </c>
      <c r="F1557" s="26" t="s">
        <v>3313</v>
      </c>
      <c r="G1557" s="26" t="s">
        <v>3375</v>
      </c>
      <c r="H1557" s="26"/>
      <c r="I1557" s="26"/>
      <c r="J1557" s="26"/>
      <c r="K1557" s="26"/>
      <c r="L1557" s="26"/>
      <c r="M1557" s="28" t="s">
        <v>29</v>
      </c>
      <c r="N1557" s="28"/>
      <c r="O1557" s="28"/>
      <c r="P1557" s="28"/>
      <c r="Q1557" s="28"/>
      <c r="R1557" s="78"/>
      <c r="S1557" s="28"/>
      <c r="T1557" s="26" t="s">
        <v>3922</v>
      </c>
      <c r="U1557" s="26" t="s">
        <v>3922</v>
      </c>
    </row>
    <row r="1558" spans="1:21" ht="30" hidden="1" x14ac:dyDescent="0.25">
      <c r="A1558" s="26"/>
      <c r="B1558" s="26" t="s">
        <v>109</v>
      </c>
      <c r="C1558" s="26" t="s">
        <v>3922</v>
      </c>
      <c r="D1558" s="26" t="s">
        <v>3313</v>
      </c>
      <c r="E1558" s="26" t="s">
        <v>3376</v>
      </c>
      <c r="F1558" s="26" t="s">
        <v>3313</v>
      </c>
      <c r="G1558" s="26" t="s">
        <v>3377</v>
      </c>
      <c r="H1558" s="26"/>
      <c r="I1558" s="26"/>
      <c r="J1558" s="26"/>
      <c r="K1558" s="26"/>
      <c r="L1558" s="26"/>
      <c r="M1558" s="28" t="s">
        <v>29</v>
      </c>
      <c r="N1558" s="28"/>
      <c r="O1558" s="28"/>
      <c r="P1558" s="28"/>
      <c r="Q1558" s="28"/>
      <c r="R1558" s="78"/>
      <c r="S1558" s="28"/>
      <c r="T1558" s="26" t="s">
        <v>3922</v>
      </c>
      <c r="U1558" s="26" t="s">
        <v>3922</v>
      </c>
    </row>
    <row r="1559" spans="1:21" ht="30" hidden="1" x14ac:dyDescent="0.25">
      <c r="A1559" s="26"/>
      <c r="B1559" s="26" t="s">
        <v>109</v>
      </c>
      <c r="C1559" s="26" t="s">
        <v>3922</v>
      </c>
      <c r="D1559" s="26" t="s">
        <v>3313</v>
      </c>
      <c r="E1559" s="26" t="s">
        <v>3378</v>
      </c>
      <c r="F1559" s="26" t="s">
        <v>3313</v>
      </c>
      <c r="G1559" s="26" t="s">
        <v>3379</v>
      </c>
      <c r="H1559" s="26"/>
      <c r="I1559" s="26"/>
      <c r="J1559" s="26"/>
      <c r="K1559" s="26"/>
      <c r="L1559" s="26"/>
      <c r="M1559" s="28" t="s">
        <v>29</v>
      </c>
      <c r="N1559" s="28"/>
      <c r="O1559" s="28"/>
      <c r="P1559" s="28"/>
      <c r="Q1559" s="28"/>
      <c r="R1559" s="78"/>
      <c r="S1559" s="28"/>
      <c r="T1559" s="26" t="s">
        <v>3922</v>
      </c>
      <c r="U1559" s="26" t="s">
        <v>3922</v>
      </c>
    </row>
    <row r="1560" spans="1:21" ht="30" hidden="1" x14ac:dyDescent="0.25">
      <c r="A1560" s="26"/>
      <c r="B1560" s="26" t="s">
        <v>109</v>
      </c>
      <c r="C1560" s="26" t="s">
        <v>3922</v>
      </c>
      <c r="D1560" s="26" t="s">
        <v>3313</v>
      </c>
      <c r="E1560" s="26" t="s">
        <v>3380</v>
      </c>
      <c r="F1560" s="26" t="s">
        <v>3313</v>
      </c>
      <c r="G1560" s="26" t="s">
        <v>3381</v>
      </c>
      <c r="H1560" s="26"/>
      <c r="I1560" s="26"/>
      <c r="J1560" s="26"/>
      <c r="K1560" s="26"/>
      <c r="L1560" s="26"/>
      <c r="M1560" s="28" t="s">
        <v>29</v>
      </c>
      <c r="N1560" s="28"/>
      <c r="O1560" s="28"/>
      <c r="P1560" s="28"/>
      <c r="Q1560" s="28"/>
      <c r="R1560" s="78"/>
      <c r="S1560" s="28"/>
      <c r="T1560" s="26" t="s">
        <v>3922</v>
      </c>
      <c r="U1560" s="26" t="s">
        <v>3922</v>
      </c>
    </row>
    <row r="1561" spans="1:21" ht="30" hidden="1" x14ac:dyDescent="0.25">
      <c r="A1561" s="26"/>
      <c r="B1561" s="26" t="s">
        <v>109</v>
      </c>
      <c r="C1561" s="26" t="s">
        <v>3922</v>
      </c>
      <c r="D1561" s="26" t="s">
        <v>3313</v>
      </c>
      <c r="E1561" s="26" t="s">
        <v>3382</v>
      </c>
      <c r="F1561" s="26" t="s">
        <v>3313</v>
      </c>
      <c r="G1561" s="26" t="s">
        <v>3383</v>
      </c>
      <c r="H1561" s="26"/>
      <c r="I1561" s="26"/>
      <c r="J1561" s="26"/>
      <c r="K1561" s="26"/>
      <c r="L1561" s="26"/>
      <c r="M1561" s="28" t="s">
        <v>29</v>
      </c>
      <c r="N1561" s="28"/>
      <c r="O1561" s="28"/>
      <c r="P1561" s="28"/>
      <c r="Q1561" s="28"/>
      <c r="R1561" s="78"/>
      <c r="S1561" s="28"/>
      <c r="T1561" s="26" t="s">
        <v>3922</v>
      </c>
      <c r="U1561" s="26" t="s">
        <v>3922</v>
      </c>
    </row>
    <row r="1562" spans="1:21" ht="30" hidden="1" x14ac:dyDescent="0.25">
      <c r="A1562" s="26"/>
      <c r="B1562" s="26" t="s">
        <v>109</v>
      </c>
      <c r="C1562" s="26" t="s">
        <v>3922</v>
      </c>
      <c r="D1562" s="26" t="s">
        <v>3313</v>
      </c>
      <c r="E1562" s="26" t="s">
        <v>3384</v>
      </c>
      <c r="F1562" s="26" t="s">
        <v>3313</v>
      </c>
      <c r="G1562" s="26" t="s">
        <v>3385</v>
      </c>
      <c r="H1562" s="26"/>
      <c r="I1562" s="26"/>
      <c r="J1562" s="26"/>
      <c r="K1562" s="26"/>
      <c r="L1562" s="26"/>
      <c r="M1562" s="28" t="s">
        <v>29</v>
      </c>
      <c r="N1562" s="28"/>
      <c r="O1562" s="28"/>
      <c r="P1562" s="28"/>
      <c r="Q1562" s="28"/>
      <c r="R1562" s="78"/>
      <c r="S1562" s="28"/>
      <c r="T1562" s="26" t="s">
        <v>3922</v>
      </c>
      <c r="U1562" s="26" t="s">
        <v>3922</v>
      </c>
    </row>
    <row r="1563" spans="1:21" ht="30" hidden="1" x14ac:dyDescent="0.25">
      <c r="A1563" s="26"/>
      <c r="B1563" s="26" t="s">
        <v>109</v>
      </c>
      <c r="C1563" s="26" t="s">
        <v>3922</v>
      </c>
      <c r="D1563" s="26" t="s">
        <v>3313</v>
      </c>
      <c r="E1563" s="26" t="s">
        <v>3386</v>
      </c>
      <c r="F1563" s="26" t="s">
        <v>3313</v>
      </c>
      <c r="G1563" s="26" t="s">
        <v>3387</v>
      </c>
      <c r="H1563" s="26"/>
      <c r="I1563" s="26"/>
      <c r="J1563" s="26"/>
      <c r="K1563" s="26"/>
      <c r="L1563" s="26"/>
      <c r="M1563" s="28" t="s">
        <v>29</v>
      </c>
      <c r="N1563" s="28"/>
      <c r="O1563" s="28"/>
      <c r="P1563" s="28"/>
      <c r="Q1563" s="28"/>
      <c r="R1563" s="78"/>
      <c r="S1563" s="28" t="s">
        <v>85</v>
      </c>
      <c r="T1563" s="26" t="s">
        <v>3922</v>
      </c>
      <c r="U1563" s="26" t="s">
        <v>3922</v>
      </c>
    </row>
    <row r="1564" spans="1:21" ht="30" hidden="1" x14ac:dyDescent="0.25">
      <c r="A1564" s="26"/>
      <c r="B1564" s="26" t="s">
        <v>109</v>
      </c>
      <c r="C1564" s="26" t="s">
        <v>3922</v>
      </c>
      <c r="D1564" s="26" t="s">
        <v>3313</v>
      </c>
      <c r="E1564" s="26" t="s">
        <v>3388</v>
      </c>
      <c r="F1564" s="26" t="s">
        <v>3370</v>
      </c>
      <c r="G1564" s="26" t="s">
        <v>3389</v>
      </c>
      <c r="H1564" s="26"/>
      <c r="I1564" s="26"/>
      <c r="J1564" s="26"/>
      <c r="K1564" s="26"/>
      <c r="L1564" s="26"/>
      <c r="M1564" s="28" t="s">
        <v>29</v>
      </c>
      <c r="N1564" s="28"/>
      <c r="O1564" s="28"/>
      <c r="P1564" s="28"/>
      <c r="Q1564" s="28"/>
      <c r="R1564" s="78"/>
      <c r="S1564" s="28"/>
      <c r="T1564" s="26" t="s">
        <v>3922</v>
      </c>
      <c r="U1564" s="26" t="s">
        <v>3922</v>
      </c>
    </row>
    <row r="1565" spans="1:21" ht="30" hidden="1" x14ac:dyDescent="0.25">
      <c r="A1565" s="26"/>
      <c r="B1565" s="26" t="s">
        <v>109</v>
      </c>
      <c r="C1565" s="26" t="s">
        <v>3922</v>
      </c>
      <c r="D1565" s="26" t="s">
        <v>3313</v>
      </c>
      <c r="E1565" s="26" t="s">
        <v>3390</v>
      </c>
      <c r="F1565" s="26" t="s">
        <v>3313</v>
      </c>
      <c r="G1565" s="26" t="s">
        <v>3391</v>
      </c>
      <c r="H1565" s="26"/>
      <c r="I1565" s="26"/>
      <c r="J1565" s="26"/>
      <c r="K1565" s="26"/>
      <c r="L1565" s="26"/>
      <c r="M1565" s="28" t="s">
        <v>29</v>
      </c>
      <c r="N1565" s="28"/>
      <c r="O1565" s="28"/>
      <c r="P1565" s="28"/>
      <c r="Q1565" s="28"/>
      <c r="R1565" s="78"/>
      <c r="S1565" s="28"/>
      <c r="T1565" s="26" t="s">
        <v>3922</v>
      </c>
      <c r="U1565" s="26" t="s">
        <v>3922</v>
      </c>
    </row>
    <row r="1566" spans="1:21" hidden="1" x14ac:dyDescent="0.25">
      <c r="A1566" s="26"/>
      <c r="B1566" s="26" t="s">
        <v>109</v>
      </c>
      <c r="C1566" s="26" t="s">
        <v>3922</v>
      </c>
      <c r="D1566" s="26" t="s">
        <v>3313</v>
      </c>
      <c r="E1566" s="26" t="s">
        <v>3392</v>
      </c>
      <c r="F1566" s="26" t="s">
        <v>3361</v>
      </c>
      <c r="G1566" s="26" t="s">
        <v>3393</v>
      </c>
      <c r="H1566" s="26"/>
      <c r="I1566" s="26"/>
      <c r="J1566" s="26"/>
      <c r="K1566" s="26"/>
      <c r="L1566" s="26"/>
      <c r="M1566" s="28" t="s">
        <v>29</v>
      </c>
      <c r="N1566" s="28"/>
      <c r="O1566" s="28"/>
      <c r="P1566" s="28"/>
      <c r="Q1566" s="28"/>
      <c r="R1566" s="78"/>
      <c r="S1566" s="28"/>
      <c r="T1566" s="26" t="s">
        <v>3922</v>
      </c>
      <c r="U1566" s="26" t="s">
        <v>3922</v>
      </c>
    </row>
    <row r="1567" spans="1:21" ht="30" hidden="1" x14ac:dyDescent="0.25">
      <c r="A1567" s="26"/>
      <c r="B1567" s="26" t="s">
        <v>109</v>
      </c>
      <c r="C1567" s="26" t="s">
        <v>3922</v>
      </c>
      <c r="D1567" s="26" t="s">
        <v>3313</v>
      </c>
      <c r="E1567" s="26" t="s">
        <v>3394</v>
      </c>
      <c r="F1567" s="26" t="s">
        <v>3313</v>
      </c>
      <c r="G1567" s="26" t="s">
        <v>3395</v>
      </c>
      <c r="H1567" s="26"/>
      <c r="I1567" s="26"/>
      <c r="J1567" s="26"/>
      <c r="K1567" s="26"/>
      <c r="L1567" s="26"/>
      <c r="M1567" s="28" t="s">
        <v>29</v>
      </c>
      <c r="N1567" s="28"/>
      <c r="O1567" s="28"/>
      <c r="P1567" s="28"/>
      <c r="Q1567" s="28"/>
      <c r="R1567" s="78"/>
      <c r="S1567" s="28"/>
      <c r="T1567" s="26" t="s">
        <v>3922</v>
      </c>
      <c r="U1567" s="26" t="s">
        <v>3922</v>
      </c>
    </row>
    <row r="1568" spans="1:21" ht="30" hidden="1" x14ac:dyDescent="0.25">
      <c r="A1568" s="26"/>
      <c r="B1568" s="26" t="s">
        <v>109</v>
      </c>
      <c r="C1568" s="26" t="s">
        <v>3922</v>
      </c>
      <c r="D1568" s="26" t="s">
        <v>3313</v>
      </c>
      <c r="E1568" s="26" t="s">
        <v>3396</v>
      </c>
      <c r="F1568" s="26" t="s">
        <v>3313</v>
      </c>
      <c r="G1568" s="26" t="s">
        <v>3397</v>
      </c>
      <c r="H1568" s="26"/>
      <c r="I1568" s="26"/>
      <c r="J1568" s="26"/>
      <c r="K1568" s="26"/>
      <c r="L1568" s="26"/>
      <c r="M1568" s="28" t="s">
        <v>29</v>
      </c>
      <c r="N1568" s="28"/>
      <c r="O1568" s="28"/>
      <c r="P1568" s="28"/>
      <c r="Q1568" s="28"/>
      <c r="R1568" s="78"/>
      <c r="S1568" s="28" t="s">
        <v>184</v>
      </c>
      <c r="T1568" s="26" t="s">
        <v>3922</v>
      </c>
      <c r="U1568" s="26" t="s">
        <v>3922</v>
      </c>
    </row>
    <row r="1569" spans="1:21" ht="45" hidden="1" x14ac:dyDescent="0.25">
      <c r="A1569" s="26"/>
      <c r="B1569" s="26" t="s">
        <v>109</v>
      </c>
      <c r="C1569" s="26" t="s">
        <v>3922</v>
      </c>
      <c r="D1569" s="26" t="s">
        <v>3313</v>
      </c>
      <c r="E1569" s="26" t="s">
        <v>3398</v>
      </c>
      <c r="F1569" s="26" t="s">
        <v>3313</v>
      </c>
      <c r="G1569" s="26" t="s">
        <v>3399</v>
      </c>
      <c r="H1569" s="26"/>
      <c r="I1569" s="26"/>
      <c r="J1569" s="26"/>
      <c r="K1569" s="26"/>
      <c r="L1569" s="26"/>
      <c r="M1569" s="28" t="s">
        <v>29</v>
      </c>
      <c r="N1569" s="28"/>
      <c r="O1569" s="28"/>
      <c r="P1569" s="28"/>
      <c r="Q1569" s="28" t="s">
        <v>3400</v>
      </c>
      <c r="R1569" s="78">
        <v>45720</v>
      </c>
      <c r="S1569" s="28" t="s">
        <v>85</v>
      </c>
      <c r="T1569" s="26" t="s">
        <v>3922</v>
      </c>
      <c r="U1569" s="26" t="s">
        <v>3922</v>
      </c>
    </row>
    <row r="1570" spans="1:21" ht="30" hidden="1" x14ac:dyDescent="0.25">
      <c r="A1570" s="26"/>
      <c r="B1570" s="26" t="s">
        <v>109</v>
      </c>
      <c r="C1570" s="26" t="s">
        <v>3922</v>
      </c>
      <c r="D1570" s="26" t="s">
        <v>3313</v>
      </c>
      <c r="E1570" s="26" t="s">
        <v>3401</v>
      </c>
      <c r="F1570" s="26" t="s">
        <v>3313</v>
      </c>
      <c r="G1570" s="26" t="s">
        <v>3402</v>
      </c>
      <c r="H1570" s="26"/>
      <c r="I1570" s="26"/>
      <c r="J1570" s="26"/>
      <c r="K1570" s="26"/>
      <c r="L1570" s="26"/>
      <c r="M1570" s="28" t="s">
        <v>29</v>
      </c>
      <c r="N1570" s="28"/>
      <c r="O1570" s="28"/>
      <c r="P1570" s="28"/>
      <c r="Q1570" s="28" t="s">
        <v>3403</v>
      </c>
      <c r="R1570" s="78">
        <v>45715</v>
      </c>
      <c r="S1570" s="28" t="s">
        <v>76</v>
      </c>
      <c r="T1570" s="26" t="s">
        <v>3922</v>
      </c>
      <c r="U1570" s="26" t="s">
        <v>3922</v>
      </c>
    </row>
    <row r="1571" spans="1:21" ht="30" hidden="1" x14ac:dyDescent="0.25">
      <c r="A1571" s="26"/>
      <c r="B1571" s="26" t="s">
        <v>109</v>
      </c>
      <c r="C1571" s="26" t="s">
        <v>3922</v>
      </c>
      <c r="D1571" s="26" t="s">
        <v>3313</v>
      </c>
      <c r="E1571" s="26" t="s">
        <v>3404</v>
      </c>
      <c r="F1571" s="26" t="s">
        <v>3313</v>
      </c>
      <c r="G1571" s="26" t="s">
        <v>3405</v>
      </c>
      <c r="H1571" s="26"/>
      <c r="I1571" s="26"/>
      <c r="J1571" s="26"/>
      <c r="K1571" s="26"/>
      <c r="L1571" s="26"/>
      <c r="M1571" s="28" t="s">
        <v>29</v>
      </c>
      <c r="N1571" s="28"/>
      <c r="O1571" s="28"/>
      <c r="P1571" s="28"/>
      <c r="Q1571" s="28" t="s">
        <v>2156</v>
      </c>
      <c r="R1571" s="78">
        <v>45706</v>
      </c>
      <c r="S1571" s="28" t="s">
        <v>85</v>
      </c>
      <c r="T1571" s="26" t="s">
        <v>3922</v>
      </c>
      <c r="U1571" s="26" t="s">
        <v>3922</v>
      </c>
    </row>
    <row r="1572" spans="1:21" ht="30" hidden="1" x14ac:dyDescent="0.25">
      <c r="A1572" s="26"/>
      <c r="B1572" s="26" t="s">
        <v>109</v>
      </c>
      <c r="C1572" s="26" t="s">
        <v>3922</v>
      </c>
      <c r="D1572" s="26" t="s">
        <v>3313</v>
      </c>
      <c r="E1572" s="26" t="s">
        <v>3406</v>
      </c>
      <c r="F1572" s="26" t="s">
        <v>3313</v>
      </c>
      <c r="G1572" s="26" t="s">
        <v>3407</v>
      </c>
      <c r="H1572" s="26"/>
      <c r="I1572" s="26"/>
      <c r="J1572" s="26"/>
      <c r="K1572" s="26"/>
      <c r="L1572" s="26"/>
      <c r="M1572" s="28" t="s">
        <v>29</v>
      </c>
      <c r="N1572" s="28"/>
      <c r="O1572" s="28"/>
      <c r="P1572" s="28"/>
      <c r="Q1572" s="28" t="s">
        <v>2156</v>
      </c>
      <c r="R1572" s="78">
        <v>45701</v>
      </c>
      <c r="S1572" s="28" t="s">
        <v>85</v>
      </c>
      <c r="T1572" s="26" t="s">
        <v>3922</v>
      </c>
      <c r="U1572" s="26" t="s">
        <v>3922</v>
      </c>
    </row>
    <row r="1573" spans="1:21" hidden="1" x14ac:dyDescent="0.25">
      <c r="A1573" s="26"/>
      <c r="B1573" s="26" t="s">
        <v>109</v>
      </c>
      <c r="C1573" s="26" t="s">
        <v>3922</v>
      </c>
      <c r="D1573" s="26" t="s">
        <v>3313</v>
      </c>
      <c r="E1573" s="26" t="s">
        <v>3408</v>
      </c>
      <c r="F1573" s="26" t="s">
        <v>4153</v>
      </c>
      <c r="G1573" s="26" t="s">
        <v>3409</v>
      </c>
      <c r="H1573" s="26"/>
      <c r="I1573" s="26"/>
      <c r="J1573" s="26"/>
      <c r="K1573" s="26"/>
      <c r="L1573" s="26"/>
      <c r="M1573" s="28" t="s">
        <v>29</v>
      </c>
      <c r="N1573" s="28"/>
      <c r="O1573" s="28"/>
      <c r="P1573" s="28"/>
      <c r="Q1573" s="28"/>
      <c r="R1573" s="78"/>
      <c r="S1573" s="28" t="s">
        <v>85</v>
      </c>
      <c r="T1573" s="26" t="s">
        <v>3922</v>
      </c>
      <c r="U1573" s="26" t="s">
        <v>3922</v>
      </c>
    </row>
    <row r="1574" spans="1:21" hidden="1" x14ac:dyDescent="0.25">
      <c r="A1574" s="26"/>
      <c r="B1574" s="26" t="s">
        <v>109</v>
      </c>
      <c r="C1574" s="26" t="s">
        <v>3922</v>
      </c>
      <c r="D1574" s="26" t="s">
        <v>3313</v>
      </c>
      <c r="E1574" s="26" t="s">
        <v>3410</v>
      </c>
      <c r="F1574" s="26" t="s">
        <v>4153</v>
      </c>
      <c r="G1574" s="26" t="s">
        <v>3411</v>
      </c>
      <c r="H1574" s="26"/>
      <c r="I1574" s="26"/>
      <c r="J1574" s="26"/>
      <c r="K1574" s="26"/>
      <c r="L1574" s="26"/>
      <c r="M1574" s="28" t="s">
        <v>29</v>
      </c>
      <c r="N1574" s="28"/>
      <c r="O1574" s="28"/>
      <c r="P1574" s="28"/>
      <c r="Q1574" s="28"/>
      <c r="R1574" s="78"/>
      <c r="S1574" s="28" t="s">
        <v>85</v>
      </c>
      <c r="T1574" s="26" t="s">
        <v>3922</v>
      </c>
      <c r="U1574" s="26" t="s">
        <v>3922</v>
      </c>
    </row>
    <row r="1575" spans="1:21" ht="30" hidden="1" x14ac:dyDescent="0.25">
      <c r="A1575" s="26"/>
      <c r="B1575" s="26" t="s">
        <v>109</v>
      </c>
      <c r="C1575" s="26" t="s">
        <v>3922</v>
      </c>
      <c r="D1575" s="26" t="s">
        <v>3313</v>
      </c>
      <c r="E1575" s="26" t="s">
        <v>3412</v>
      </c>
      <c r="F1575" s="26" t="s">
        <v>3313</v>
      </c>
      <c r="G1575" s="26" t="s">
        <v>3413</v>
      </c>
      <c r="H1575" s="26"/>
      <c r="I1575" s="26"/>
      <c r="J1575" s="26"/>
      <c r="K1575" s="26"/>
      <c r="L1575" s="26"/>
      <c r="M1575" s="28" t="s">
        <v>29</v>
      </c>
      <c r="N1575" s="28"/>
      <c r="O1575" s="28"/>
      <c r="P1575" s="28"/>
      <c r="Q1575" s="28"/>
      <c r="R1575" s="78">
        <v>45700</v>
      </c>
      <c r="S1575" s="28" t="s">
        <v>85</v>
      </c>
      <c r="T1575" s="26" t="s">
        <v>3922</v>
      </c>
      <c r="U1575" s="26" t="s">
        <v>3922</v>
      </c>
    </row>
    <row r="1576" spans="1:21" ht="30" hidden="1" x14ac:dyDescent="0.25">
      <c r="A1576" s="26"/>
      <c r="B1576" s="26" t="s">
        <v>109</v>
      </c>
      <c r="C1576" s="26" t="s">
        <v>3922</v>
      </c>
      <c r="D1576" s="26" t="s">
        <v>3313</v>
      </c>
      <c r="E1576" s="26" t="s">
        <v>3414</v>
      </c>
      <c r="F1576" s="26" t="s">
        <v>3313</v>
      </c>
      <c r="G1576" s="26" t="s">
        <v>3415</v>
      </c>
      <c r="H1576" s="26"/>
      <c r="I1576" s="26"/>
      <c r="J1576" s="26"/>
      <c r="K1576" s="26"/>
      <c r="L1576" s="26"/>
      <c r="M1576" s="26" t="s">
        <v>29</v>
      </c>
      <c r="N1576" s="26"/>
      <c r="O1576" s="26"/>
      <c r="P1576" s="26"/>
      <c r="Q1576" s="26"/>
      <c r="R1576" s="78"/>
      <c r="S1576" s="26" t="s">
        <v>85</v>
      </c>
      <c r="T1576" s="26" t="s">
        <v>3922</v>
      </c>
      <c r="U1576" s="26" t="s">
        <v>3922</v>
      </c>
    </row>
    <row r="1577" spans="1:21" ht="30" hidden="1" x14ac:dyDescent="0.25">
      <c r="A1577" s="26"/>
      <c r="B1577" s="26" t="s">
        <v>109</v>
      </c>
      <c r="C1577" s="26" t="s">
        <v>3922</v>
      </c>
      <c r="D1577" s="26" t="s">
        <v>3313</v>
      </c>
      <c r="E1577" s="26" t="s">
        <v>3416</v>
      </c>
      <c r="F1577" s="26" t="s">
        <v>3313</v>
      </c>
      <c r="G1577" s="26" t="s">
        <v>3417</v>
      </c>
      <c r="H1577" s="26"/>
      <c r="I1577" s="26"/>
      <c r="J1577" s="26"/>
      <c r="K1577" s="26"/>
      <c r="L1577" s="26"/>
      <c r="M1577" s="28" t="s">
        <v>29</v>
      </c>
      <c r="N1577" s="28"/>
      <c r="O1577" s="28"/>
      <c r="P1577" s="28"/>
      <c r="Q1577" s="28"/>
      <c r="R1577" s="78"/>
      <c r="S1577" s="28" t="s">
        <v>85</v>
      </c>
      <c r="T1577" s="26" t="s">
        <v>3922</v>
      </c>
      <c r="U1577" s="26" t="s">
        <v>3922</v>
      </c>
    </row>
    <row r="1578" spans="1:21" ht="30" hidden="1" x14ac:dyDescent="0.25">
      <c r="A1578" s="26"/>
      <c r="B1578" s="26" t="s">
        <v>109</v>
      </c>
      <c r="C1578" s="26" t="s">
        <v>3922</v>
      </c>
      <c r="D1578" s="26" t="s">
        <v>3313</v>
      </c>
      <c r="E1578" s="26" t="s">
        <v>3418</v>
      </c>
      <c r="F1578" s="26" t="s">
        <v>3313</v>
      </c>
      <c r="G1578" s="26" t="s">
        <v>3419</v>
      </c>
      <c r="H1578" s="26"/>
      <c r="I1578" s="26"/>
      <c r="J1578" s="26"/>
      <c r="K1578" s="26"/>
      <c r="L1578" s="26"/>
      <c r="M1578" s="28" t="s">
        <v>29</v>
      </c>
      <c r="N1578" s="28"/>
      <c r="O1578" s="28"/>
      <c r="P1578" s="28"/>
      <c r="Q1578" s="28"/>
      <c r="R1578" s="78"/>
      <c r="S1578" s="28" t="s">
        <v>85</v>
      </c>
      <c r="T1578" s="26" t="s">
        <v>3922</v>
      </c>
      <c r="U1578" s="26" t="s">
        <v>3922</v>
      </c>
    </row>
    <row r="1579" spans="1:21" ht="30" hidden="1" x14ac:dyDescent="0.25">
      <c r="A1579" s="26"/>
      <c r="B1579" s="26" t="s">
        <v>109</v>
      </c>
      <c r="C1579" s="26" t="s">
        <v>3922</v>
      </c>
      <c r="D1579" s="26" t="s">
        <v>3313</v>
      </c>
      <c r="E1579" s="26" t="s">
        <v>3420</v>
      </c>
      <c r="F1579" s="26" t="s">
        <v>3313</v>
      </c>
      <c r="G1579" s="26" t="s">
        <v>3421</v>
      </c>
      <c r="H1579" s="26"/>
      <c r="I1579" s="26"/>
      <c r="J1579" s="26"/>
      <c r="K1579" s="26"/>
      <c r="L1579" s="26"/>
      <c r="M1579" s="28" t="s">
        <v>29</v>
      </c>
      <c r="N1579" s="28"/>
      <c r="O1579" s="28"/>
      <c r="P1579" s="28"/>
      <c r="Q1579" s="28"/>
      <c r="R1579" s="78"/>
      <c r="S1579" s="28" t="s">
        <v>85</v>
      </c>
      <c r="T1579" s="26" t="s">
        <v>3922</v>
      </c>
      <c r="U1579" s="26" t="s">
        <v>3922</v>
      </c>
    </row>
    <row r="1580" spans="1:21" hidden="1" x14ac:dyDescent="0.25">
      <c r="A1580" s="26"/>
      <c r="B1580" s="26" t="s">
        <v>109</v>
      </c>
      <c r="C1580" s="26" t="s">
        <v>3922</v>
      </c>
      <c r="D1580" s="26" t="s">
        <v>3313</v>
      </c>
      <c r="E1580" s="26" t="s">
        <v>3422</v>
      </c>
      <c r="F1580" s="26" t="s">
        <v>3370</v>
      </c>
      <c r="G1580" s="26" t="s">
        <v>3423</v>
      </c>
      <c r="H1580" s="26"/>
      <c r="I1580" s="26"/>
      <c r="J1580" s="26"/>
      <c r="K1580" s="26"/>
      <c r="L1580" s="26"/>
      <c r="M1580" s="26" t="s">
        <v>29</v>
      </c>
      <c r="N1580" s="26"/>
      <c r="O1580" s="26"/>
      <c r="P1580" s="26"/>
      <c r="Q1580" s="26"/>
      <c r="R1580" s="26"/>
      <c r="S1580" s="26"/>
      <c r="T1580" s="26" t="s">
        <v>3922</v>
      </c>
      <c r="U1580" s="26" t="s">
        <v>3922</v>
      </c>
    </row>
    <row r="1581" spans="1:21" ht="30" hidden="1" x14ac:dyDescent="0.25">
      <c r="A1581" s="26"/>
      <c r="B1581" s="26" t="s">
        <v>109</v>
      </c>
      <c r="C1581" s="26" t="s">
        <v>3922</v>
      </c>
      <c r="D1581" s="26" t="s">
        <v>3313</v>
      </c>
      <c r="E1581" s="26" t="s">
        <v>3424</v>
      </c>
      <c r="F1581" s="26" t="s">
        <v>4153</v>
      </c>
      <c r="G1581" s="26" t="s">
        <v>3425</v>
      </c>
      <c r="H1581" s="26"/>
      <c r="I1581" s="26"/>
      <c r="J1581" s="26"/>
      <c r="K1581" s="26"/>
      <c r="L1581" s="26"/>
      <c r="M1581" s="28" t="s">
        <v>29</v>
      </c>
      <c r="N1581" s="28"/>
      <c r="O1581" s="28"/>
      <c r="P1581" s="28"/>
      <c r="Q1581" s="28"/>
      <c r="R1581" s="78"/>
      <c r="S1581" s="28"/>
      <c r="T1581" s="26" t="s">
        <v>3922</v>
      </c>
      <c r="U1581" s="26" t="s">
        <v>3922</v>
      </c>
    </row>
    <row r="1582" spans="1:21" hidden="1" x14ac:dyDescent="0.25">
      <c r="A1582" s="26"/>
      <c r="B1582" s="26" t="s">
        <v>109</v>
      </c>
      <c r="C1582" s="26" t="s">
        <v>3922</v>
      </c>
      <c r="D1582" s="26" t="s">
        <v>3313</v>
      </c>
      <c r="E1582" s="26" t="s">
        <v>3426</v>
      </c>
      <c r="F1582" s="26" t="s">
        <v>3370</v>
      </c>
      <c r="G1582" s="26" t="s">
        <v>3427</v>
      </c>
      <c r="H1582" s="26"/>
      <c r="I1582" s="26"/>
      <c r="J1582" s="26"/>
      <c r="K1582" s="26"/>
      <c r="L1582" s="26"/>
      <c r="M1582" s="28" t="s">
        <v>29</v>
      </c>
      <c r="N1582" s="28"/>
      <c r="O1582" s="28"/>
      <c r="P1582" s="28"/>
      <c r="Q1582" s="28"/>
      <c r="R1582" s="78"/>
      <c r="S1582" s="28"/>
      <c r="T1582" s="26" t="s">
        <v>3922</v>
      </c>
      <c r="U1582" s="26" t="s">
        <v>3922</v>
      </c>
    </row>
    <row r="1583" spans="1:21" hidden="1" x14ac:dyDescent="0.25">
      <c r="A1583" s="26"/>
      <c r="B1583" s="26" t="s">
        <v>109</v>
      </c>
      <c r="C1583" s="26" t="s">
        <v>3922</v>
      </c>
      <c r="D1583" s="26" t="s">
        <v>3313</v>
      </c>
      <c r="E1583" s="26" t="s">
        <v>3428</v>
      </c>
      <c r="F1583" s="26" t="s">
        <v>3370</v>
      </c>
      <c r="G1583" s="26" t="s">
        <v>3429</v>
      </c>
      <c r="H1583" s="26"/>
      <c r="I1583" s="26"/>
      <c r="J1583" s="26"/>
      <c r="K1583" s="26"/>
      <c r="L1583" s="26"/>
      <c r="M1583" s="26" t="s">
        <v>29</v>
      </c>
      <c r="N1583" s="26"/>
      <c r="O1583" s="26"/>
      <c r="P1583" s="26"/>
      <c r="Q1583" s="26"/>
      <c r="R1583" s="26"/>
      <c r="S1583" s="26"/>
      <c r="T1583" s="26" t="s">
        <v>3922</v>
      </c>
      <c r="U1583" s="26" t="s">
        <v>3922</v>
      </c>
    </row>
    <row r="1584" spans="1:21" ht="30" hidden="1" x14ac:dyDescent="0.25">
      <c r="A1584" s="26"/>
      <c r="B1584" s="26" t="s">
        <v>109</v>
      </c>
      <c r="C1584" s="26" t="s">
        <v>3922</v>
      </c>
      <c r="D1584" s="26" t="s">
        <v>3313</v>
      </c>
      <c r="E1584" s="26" t="s">
        <v>3430</v>
      </c>
      <c r="F1584" s="26" t="s">
        <v>3313</v>
      </c>
      <c r="G1584" s="26" t="s">
        <v>3431</v>
      </c>
      <c r="H1584" s="26"/>
      <c r="I1584" s="26"/>
      <c r="J1584" s="26"/>
      <c r="K1584" s="26"/>
      <c r="L1584" s="26"/>
      <c r="M1584" s="28" t="s">
        <v>29</v>
      </c>
      <c r="N1584" s="28"/>
      <c r="O1584" s="28"/>
      <c r="P1584" s="28"/>
      <c r="Q1584" s="28"/>
      <c r="R1584" s="78"/>
      <c r="S1584" s="28"/>
      <c r="T1584" s="26" t="s">
        <v>3922</v>
      </c>
      <c r="U1584" s="26" t="s">
        <v>3922</v>
      </c>
    </row>
    <row r="1585" spans="1:21" ht="30" hidden="1" x14ac:dyDescent="0.25">
      <c r="A1585" s="26"/>
      <c r="B1585" s="26" t="s">
        <v>109</v>
      </c>
      <c r="C1585" s="26" t="s">
        <v>3922</v>
      </c>
      <c r="D1585" s="26" t="s">
        <v>3313</v>
      </c>
      <c r="E1585" s="26" t="s">
        <v>3432</v>
      </c>
      <c r="F1585" s="26" t="s">
        <v>3313</v>
      </c>
      <c r="G1585" s="26" t="s">
        <v>3433</v>
      </c>
      <c r="H1585" s="26"/>
      <c r="I1585" s="26"/>
      <c r="J1585" s="26"/>
      <c r="K1585" s="26"/>
      <c r="L1585" s="26"/>
      <c r="M1585" s="28" t="s">
        <v>29</v>
      </c>
      <c r="N1585" s="28"/>
      <c r="O1585" s="28"/>
      <c r="P1585" s="28"/>
      <c r="Q1585" s="28"/>
      <c r="R1585" s="78"/>
      <c r="S1585" s="28"/>
      <c r="T1585" s="26" t="s">
        <v>3922</v>
      </c>
      <c r="U1585" s="26" t="s">
        <v>3922</v>
      </c>
    </row>
    <row r="1586" spans="1:21" ht="30" hidden="1" x14ac:dyDescent="0.25">
      <c r="A1586" s="26"/>
      <c r="B1586" s="26" t="s">
        <v>109</v>
      </c>
      <c r="C1586" s="26" t="s">
        <v>3922</v>
      </c>
      <c r="D1586" s="26" t="s">
        <v>3313</v>
      </c>
      <c r="E1586" s="26" t="s">
        <v>3434</v>
      </c>
      <c r="F1586" s="26" t="s">
        <v>3435</v>
      </c>
      <c r="G1586" s="26" t="s">
        <v>3351</v>
      </c>
      <c r="H1586" s="26"/>
      <c r="I1586" s="26"/>
      <c r="J1586" s="26"/>
      <c r="K1586" s="26"/>
      <c r="L1586" s="26"/>
      <c r="M1586" s="28" t="s">
        <v>29</v>
      </c>
      <c r="N1586" s="28"/>
      <c r="O1586" s="28"/>
      <c r="P1586" s="28"/>
      <c r="Q1586" s="28"/>
      <c r="R1586" s="78"/>
      <c r="S1586" s="28"/>
      <c r="T1586" s="26" t="s">
        <v>3922</v>
      </c>
      <c r="U1586" s="26" t="s">
        <v>3922</v>
      </c>
    </row>
    <row r="1587" spans="1:21" hidden="1" x14ac:dyDescent="0.25">
      <c r="A1587" s="26"/>
      <c r="B1587" s="26" t="s">
        <v>109</v>
      </c>
      <c r="C1587" s="26" t="s">
        <v>3922</v>
      </c>
      <c r="D1587" s="26" t="s">
        <v>3313</v>
      </c>
      <c r="E1587" s="26" t="s">
        <v>3436</v>
      </c>
      <c r="F1587" s="26" t="s">
        <v>3370</v>
      </c>
      <c r="G1587" s="26" t="s">
        <v>3437</v>
      </c>
      <c r="H1587" s="26"/>
      <c r="I1587" s="26"/>
      <c r="J1587" s="26"/>
      <c r="K1587" s="26"/>
      <c r="L1587" s="26"/>
      <c r="M1587" s="28" t="s">
        <v>29</v>
      </c>
      <c r="N1587" s="28"/>
      <c r="O1587" s="28"/>
      <c r="P1587" s="28"/>
      <c r="Q1587" s="28"/>
      <c r="R1587" s="78"/>
      <c r="S1587" s="28"/>
      <c r="T1587" s="26" t="s">
        <v>3922</v>
      </c>
      <c r="U1587" s="26" t="s">
        <v>3922</v>
      </c>
    </row>
    <row r="1588" spans="1:21" hidden="1" x14ac:dyDescent="0.25">
      <c r="A1588" s="26"/>
      <c r="B1588" s="26" t="s">
        <v>109</v>
      </c>
      <c r="C1588" s="26" t="s">
        <v>3922</v>
      </c>
      <c r="D1588" s="26" t="s">
        <v>3313</v>
      </c>
      <c r="E1588" s="26" t="s">
        <v>3438</v>
      </c>
      <c r="F1588" s="26" t="s">
        <v>3370</v>
      </c>
      <c r="G1588" s="26" t="s">
        <v>3439</v>
      </c>
      <c r="H1588" s="26"/>
      <c r="I1588" s="26"/>
      <c r="J1588" s="26"/>
      <c r="K1588" s="26"/>
      <c r="L1588" s="26"/>
      <c r="M1588" s="28" t="s">
        <v>29</v>
      </c>
      <c r="N1588" s="28"/>
      <c r="O1588" s="28"/>
      <c r="P1588" s="28"/>
      <c r="Q1588" s="28"/>
      <c r="R1588" s="78"/>
      <c r="S1588" s="28"/>
      <c r="T1588" s="26" t="s">
        <v>3922</v>
      </c>
      <c r="U1588" s="26" t="s">
        <v>3922</v>
      </c>
    </row>
    <row r="1589" spans="1:21" ht="30" hidden="1" x14ac:dyDescent="0.25">
      <c r="A1589" s="26"/>
      <c r="B1589" s="26" t="s">
        <v>109</v>
      </c>
      <c r="C1589" s="26" t="s">
        <v>3922</v>
      </c>
      <c r="D1589" s="26" t="s">
        <v>3313</v>
      </c>
      <c r="E1589" s="26" t="s">
        <v>3440</v>
      </c>
      <c r="F1589" s="26" t="s">
        <v>3313</v>
      </c>
      <c r="G1589" s="26" t="s">
        <v>3441</v>
      </c>
      <c r="H1589" s="26"/>
      <c r="I1589" s="26"/>
      <c r="J1589" s="26"/>
      <c r="K1589" s="26"/>
      <c r="L1589" s="26"/>
      <c r="M1589" s="28" t="s">
        <v>29</v>
      </c>
      <c r="N1589" s="28"/>
      <c r="O1589" s="28"/>
      <c r="P1589" s="28"/>
      <c r="Q1589" s="28"/>
      <c r="R1589" s="78">
        <v>45681</v>
      </c>
      <c r="S1589" s="28" t="s">
        <v>369</v>
      </c>
      <c r="T1589" s="26" t="s">
        <v>3922</v>
      </c>
      <c r="U1589" s="26" t="s">
        <v>3922</v>
      </c>
    </row>
    <row r="1590" spans="1:21" hidden="1" x14ac:dyDescent="0.25">
      <c r="A1590" s="26"/>
      <c r="B1590" s="26" t="s">
        <v>109</v>
      </c>
      <c r="C1590" s="26" t="s">
        <v>3922</v>
      </c>
      <c r="D1590" s="26" t="s">
        <v>3313</v>
      </c>
      <c r="E1590" s="26" t="s">
        <v>3442</v>
      </c>
      <c r="F1590" s="26" t="s">
        <v>4151</v>
      </c>
      <c r="G1590" s="26" t="s">
        <v>3443</v>
      </c>
      <c r="H1590" s="26"/>
      <c r="I1590" s="26"/>
      <c r="J1590" s="26"/>
      <c r="K1590" s="26"/>
      <c r="L1590" s="26"/>
      <c r="M1590" s="28" t="s">
        <v>29</v>
      </c>
      <c r="N1590" s="28"/>
      <c r="O1590" s="28"/>
      <c r="P1590" s="28"/>
      <c r="Q1590" s="28"/>
      <c r="R1590" s="78">
        <v>45680</v>
      </c>
      <c r="S1590" s="28" t="s">
        <v>369</v>
      </c>
      <c r="T1590" s="26" t="s">
        <v>3922</v>
      </c>
      <c r="U1590" s="26" t="s">
        <v>3922</v>
      </c>
    </row>
    <row r="1591" spans="1:21" hidden="1" x14ac:dyDescent="0.25">
      <c r="A1591" s="26"/>
      <c r="B1591" s="26" t="s">
        <v>109</v>
      </c>
      <c r="C1591" s="26" t="s">
        <v>3922</v>
      </c>
      <c r="D1591" s="26" t="s">
        <v>3313</v>
      </c>
      <c r="E1591" s="26" t="s">
        <v>3444</v>
      </c>
      <c r="F1591" s="26" t="s">
        <v>4151</v>
      </c>
      <c r="G1591" s="26" t="s">
        <v>3445</v>
      </c>
      <c r="H1591" s="26"/>
      <c r="I1591" s="26"/>
      <c r="J1591" s="26"/>
      <c r="K1591" s="26"/>
      <c r="L1591" s="26"/>
      <c r="M1591" s="28" t="s">
        <v>29</v>
      </c>
      <c r="N1591" s="28"/>
      <c r="O1591" s="28"/>
      <c r="P1591" s="28"/>
      <c r="Q1591" s="28"/>
      <c r="R1591" s="78">
        <v>45681</v>
      </c>
      <c r="S1591" s="28" t="s">
        <v>369</v>
      </c>
      <c r="T1591" s="26" t="s">
        <v>3922</v>
      </c>
      <c r="U1591" s="26" t="s">
        <v>3922</v>
      </c>
    </row>
    <row r="1592" spans="1:21" hidden="1" x14ac:dyDescent="0.25">
      <c r="A1592" s="26"/>
      <c r="B1592" s="26" t="s">
        <v>109</v>
      </c>
      <c r="C1592" s="26" t="s">
        <v>3922</v>
      </c>
      <c r="D1592" s="26" t="s">
        <v>3313</v>
      </c>
      <c r="E1592" s="26" t="s">
        <v>3446</v>
      </c>
      <c r="F1592" s="26" t="s">
        <v>3361</v>
      </c>
      <c r="G1592" s="26" t="s">
        <v>3447</v>
      </c>
      <c r="H1592" s="26"/>
      <c r="I1592" s="26"/>
      <c r="J1592" s="26"/>
      <c r="K1592" s="26"/>
      <c r="L1592" s="26"/>
      <c r="M1592" s="26" t="s">
        <v>29</v>
      </c>
      <c r="N1592" s="26"/>
      <c r="O1592" s="26"/>
      <c r="P1592" s="26"/>
      <c r="Q1592" s="26" t="s">
        <v>3448</v>
      </c>
      <c r="R1592" s="78">
        <v>45679</v>
      </c>
      <c r="S1592" s="26" t="s">
        <v>3449</v>
      </c>
      <c r="T1592" s="26" t="s">
        <v>3922</v>
      </c>
      <c r="U1592" s="26" t="s">
        <v>3922</v>
      </c>
    </row>
    <row r="1593" spans="1:21" ht="30" hidden="1" x14ac:dyDescent="0.25">
      <c r="A1593" s="117"/>
      <c r="B1593" s="117" t="s">
        <v>109</v>
      </c>
      <c r="C1593" s="117" t="s">
        <v>3922</v>
      </c>
      <c r="D1593" s="117" t="s">
        <v>3313</v>
      </c>
      <c r="E1593" s="117" t="s">
        <v>3450</v>
      </c>
      <c r="F1593" s="117" t="s">
        <v>3435</v>
      </c>
      <c r="G1593" s="117" t="s">
        <v>3451</v>
      </c>
      <c r="H1593" s="117"/>
      <c r="I1593" s="117"/>
      <c r="J1593" s="117"/>
      <c r="K1593" s="117"/>
      <c r="L1593" s="117"/>
      <c r="M1593" s="118" t="s">
        <v>29</v>
      </c>
      <c r="N1593" s="118"/>
      <c r="O1593" s="118"/>
      <c r="P1593" s="118"/>
      <c r="Q1593" s="118" t="s">
        <v>3448</v>
      </c>
      <c r="R1593" s="119">
        <v>45679</v>
      </c>
      <c r="S1593" s="118" t="s">
        <v>3449</v>
      </c>
      <c r="T1593" s="117" t="s">
        <v>3922</v>
      </c>
      <c r="U1593" s="117" t="s">
        <v>3922</v>
      </c>
    </row>
    <row r="1594" spans="1:21" ht="30" hidden="1" x14ac:dyDescent="0.25">
      <c r="A1594" s="117"/>
      <c r="B1594" s="117" t="s">
        <v>109</v>
      </c>
      <c r="C1594" s="117" t="s">
        <v>3922</v>
      </c>
      <c r="D1594" s="117" t="s">
        <v>3313</v>
      </c>
      <c r="E1594" s="117" t="s">
        <v>3452</v>
      </c>
      <c r="F1594" s="117" t="s">
        <v>3313</v>
      </c>
      <c r="G1594" s="117" t="s">
        <v>3453</v>
      </c>
      <c r="H1594" s="117"/>
      <c r="I1594" s="117"/>
      <c r="J1594" s="117"/>
      <c r="K1594" s="117"/>
      <c r="L1594" s="117"/>
      <c r="M1594" s="118" t="s">
        <v>29</v>
      </c>
      <c r="N1594" s="118"/>
      <c r="O1594" s="118"/>
      <c r="P1594" s="118"/>
      <c r="Q1594" s="118" t="s">
        <v>3448</v>
      </c>
      <c r="R1594" s="119">
        <v>45674</v>
      </c>
      <c r="S1594" s="118" t="s">
        <v>3449</v>
      </c>
      <c r="T1594" s="117" t="s">
        <v>3922</v>
      </c>
      <c r="U1594" s="117" t="s">
        <v>3922</v>
      </c>
    </row>
    <row r="1595" spans="1:21" ht="30" hidden="1" x14ac:dyDescent="0.25">
      <c r="A1595" s="117"/>
      <c r="B1595" s="117" t="s">
        <v>109</v>
      </c>
      <c r="C1595" s="117" t="s">
        <v>3922</v>
      </c>
      <c r="D1595" s="117" t="s">
        <v>3313</v>
      </c>
      <c r="E1595" s="117" t="s">
        <v>3454</v>
      </c>
      <c r="F1595" s="117" t="s">
        <v>3313</v>
      </c>
      <c r="G1595" s="117" t="s">
        <v>3453</v>
      </c>
      <c r="H1595" s="117"/>
      <c r="I1595" s="117"/>
      <c r="J1595" s="117"/>
      <c r="K1595" s="117"/>
      <c r="L1595" s="117"/>
      <c r="M1595" s="118" t="s">
        <v>29</v>
      </c>
      <c r="N1595" s="118"/>
      <c r="O1595" s="118"/>
      <c r="P1595" s="118"/>
      <c r="Q1595" s="118"/>
      <c r="R1595" s="119">
        <v>45672</v>
      </c>
      <c r="S1595" s="118" t="s">
        <v>3455</v>
      </c>
      <c r="T1595" s="117" t="s">
        <v>3922</v>
      </c>
      <c r="U1595" s="117" t="s">
        <v>3922</v>
      </c>
    </row>
    <row r="1596" spans="1:21" ht="30" hidden="1" x14ac:dyDescent="0.25">
      <c r="A1596" s="117"/>
      <c r="B1596" s="117" t="s">
        <v>109</v>
      </c>
      <c r="C1596" s="117" t="s">
        <v>3922</v>
      </c>
      <c r="D1596" s="117" t="s">
        <v>3313</v>
      </c>
      <c r="E1596" s="117" t="s">
        <v>3456</v>
      </c>
      <c r="F1596" s="117" t="s">
        <v>3313</v>
      </c>
      <c r="G1596" s="117" t="s">
        <v>3457</v>
      </c>
      <c r="H1596" s="117"/>
      <c r="I1596" s="117"/>
      <c r="J1596" s="117"/>
      <c r="K1596" s="117"/>
      <c r="L1596" s="117"/>
      <c r="M1596" s="118" t="s">
        <v>29</v>
      </c>
      <c r="N1596" s="118"/>
      <c r="O1596" s="118"/>
      <c r="P1596" s="118"/>
      <c r="Q1596" s="118"/>
      <c r="R1596" s="119"/>
      <c r="S1596" s="118"/>
      <c r="T1596" s="117" t="s">
        <v>3922</v>
      </c>
      <c r="U1596" s="117" t="s">
        <v>3922</v>
      </c>
    </row>
    <row r="1597" spans="1:21" ht="30" hidden="1" x14ac:dyDescent="0.25">
      <c r="A1597" s="117"/>
      <c r="B1597" s="117" t="s">
        <v>109</v>
      </c>
      <c r="C1597" s="117" t="s">
        <v>3922</v>
      </c>
      <c r="D1597" s="117" t="s">
        <v>3313</v>
      </c>
      <c r="E1597" s="117" t="s">
        <v>3458</v>
      </c>
      <c r="F1597" s="117" t="s">
        <v>3361</v>
      </c>
      <c r="G1597" s="117" t="s">
        <v>3459</v>
      </c>
      <c r="H1597" s="117"/>
      <c r="I1597" s="117"/>
      <c r="J1597" s="117"/>
      <c r="K1597" s="117"/>
      <c r="L1597" s="117"/>
      <c r="M1597" s="118" t="s">
        <v>29</v>
      </c>
      <c r="N1597" s="118"/>
      <c r="O1597" s="118"/>
      <c r="P1597" s="118"/>
      <c r="Q1597" s="118"/>
      <c r="R1597" s="119"/>
      <c r="S1597" s="118"/>
      <c r="T1597" s="117" t="s">
        <v>3922</v>
      </c>
      <c r="U1597" s="117" t="s">
        <v>3922</v>
      </c>
    </row>
    <row r="1598" spans="1:21" ht="30" hidden="1" x14ac:dyDescent="0.25">
      <c r="A1598" s="117"/>
      <c r="B1598" s="117" t="s">
        <v>109</v>
      </c>
      <c r="C1598" s="117" t="s">
        <v>3922</v>
      </c>
      <c r="D1598" s="117" t="s">
        <v>3313</v>
      </c>
      <c r="E1598" s="117" t="s">
        <v>3460</v>
      </c>
      <c r="F1598" s="117" t="s">
        <v>3313</v>
      </c>
      <c r="G1598" s="117" t="s">
        <v>3461</v>
      </c>
      <c r="H1598" s="117"/>
      <c r="I1598" s="117"/>
      <c r="J1598" s="117"/>
      <c r="K1598" s="117"/>
      <c r="L1598" s="117"/>
      <c r="M1598" s="118" t="s">
        <v>29</v>
      </c>
      <c r="N1598" s="118"/>
      <c r="O1598" s="118"/>
      <c r="P1598" s="118"/>
      <c r="Q1598" s="118"/>
      <c r="R1598" s="119">
        <v>45784</v>
      </c>
      <c r="S1598" s="118" t="s">
        <v>686</v>
      </c>
      <c r="T1598" s="117" t="s">
        <v>3922</v>
      </c>
      <c r="U1598" s="117" t="s">
        <v>3922</v>
      </c>
    </row>
    <row r="1599" spans="1:21" ht="30" hidden="1" x14ac:dyDescent="0.25">
      <c r="A1599" s="117"/>
      <c r="B1599" s="117" t="s">
        <v>109</v>
      </c>
      <c r="C1599" s="117" t="s">
        <v>3922</v>
      </c>
      <c r="D1599" s="117" t="s">
        <v>3313</v>
      </c>
      <c r="E1599" s="117" t="s">
        <v>3462</v>
      </c>
      <c r="F1599" s="117" t="s">
        <v>3313</v>
      </c>
      <c r="G1599" s="117" t="s">
        <v>3463</v>
      </c>
      <c r="H1599" s="117"/>
      <c r="I1599" s="117"/>
      <c r="J1599" s="117"/>
      <c r="K1599" s="117"/>
      <c r="L1599" s="117"/>
      <c r="M1599" s="118" t="s">
        <v>29</v>
      </c>
      <c r="N1599" s="118"/>
      <c r="O1599" s="118"/>
      <c r="P1599" s="118"/>
      <c r="Q1599" s="118"/>
      <c r="R1599" s="119">
        <v>45785</v>
      </c>
      <c r="S1599" s="118" t="s">
        <v>686</v>
      </c>
      <c r="T1599" s="117" t="s">
        <v>3922</v>
      </c>
      <c r="U1599" s="117" t="s">
        <v>3922</v>
      </c>
    </row>
    <row r="1600" spans="1:21" ht="30" hidden="1" x14ac:dyDescent="0.25">
      <c r="A1600" s="117"/>
      <c r="B1600" s="117" t="s">
        <v>109</v>
      </c>
      <c r="C1600" s="117" t="s">
        <v>3922</v>
      </c>
      <c r="D1600" s="117" t="s">
        <v>3313</v>
      </c>
      <c r="E1600" s="117" t="s">
        <v>3464</v>
      </c>
      <c r="F1600" s="117" t="s">
        <v>3313</v>
      </c>
      <c r="G1600" s="117" t="s">
        <v>3465</v>
      </c>
      <c r="H1600" s="117"/>
      <c r="I1600" s="117"/>
      <c r="J1600" s="117"/>
      <c r="K1600" s="117"/>
      <c r="L1600" s="117"/>
      <c r="M1600" s="118" t="s">
        <v>29</v>
      </c>
      <c r="N1600" s="118"/>
      <c r="O1600" s="118"/>
      <c r="P1600" s="118"/>
      <c r="Q1600" s="118" t="s">
        <v>3466</v>
      </c>
      <c r="R1600" s="119">
        <v>45775</v>
      </c>
      <c r="S1600" s="118" t="s">
        <v>3346</v>
      </c>
      <c r="T1600" s="117" t="s">
        <v>3922</v>
      </c>
      <c r="U1600" s="117" t="s">
        <v>3922</v>
      </c>
    </row>
    <row r="1601" spans="1:21" ht="30" hidden="1" x14ac:dyDescent="0.25">
      <c r="A1601" s="117"/>
      <c r="B1601" s="117" t="s">
        <v>109</v>
      </c>
      <c r="C1601" s="117" t="s">
        <v>3922</v>
      </c>
      <c r="D1601" s="117" t="s">
        <v>3313</v>
      </c>
      <c r="E1601" s="117" t="s">
        <v>3467</v>
      </c>
      <c r="F1601" s="117" t="s">
        <v>3313</v>
      </c>
      <c r="G1601" s="117" t="s">
        <v>3468</v>
      </c>
      <c r="H1601" s="117"/>
      <c r="I1601" s="117"/>
      <c r="J1601" s="117"/>
      <c r="K1601" s="117"/>
      <c r="L1601" s="117"/>
      <c r="M1601" s="118" t="s">
        <v>29</v>
      </c>
      <c r="N1601" s="118"/>
      <c r="O1601" s="118"/>
      <c r="P1601" s="118"/>
      <c r="Q1601" s="118" t="s">
        <v>3469</v>
      </c>
      <c r="R1601" s="119">
        <v>45784</v>
      </c>
      <c r="S1601" s="118" t="s">
        <v>3294</v>
      </c>
      <c r="T1601" s="117" t="s">
        <v>3922</v>
      </c>
      <c r="U1601" s="117" t="s">
        <v>3922</v>
      </c>
    </row>
    <row r="1602" spans="1:21" ht="30" hidden="1" customHeight="1" x14ac:dyDescent="0.25">
      <c r="A1602" s="117"/>
      <c r="B1602" s="117" t="s">
        <v>109</v>
      </c>
      <c r="C1602" s="117" t="s">
        <v>3922</v>
      </c>
      <c r="D1602" s="117" t="s">
        <v>3313</v>
      </c>
      <c r="E1602" s="117" t="s">
        <v>3470</v>
      </c>
      <c r="F1602" s="117" t="s">
        <v>3313</v>
      </c>
      <c r="G1602" s="117" t="s">
        <v>3471</v>
      </c>
      <c r="H1602" s="117"/>
      <c r="I1602" s="117"/>
      <c r="J1602" s="117"/>
      <c r="K1602" s="117"/>
      <c r="L1602" s="117"/>
      <c r="M1602" s="118" t="s">
        <v>29</v>
      </c>
      <c r="N1602" s="118"/>
      <c r="O1602" s="118"/>
      <c r="P1602" s="118"/>
      <c r="Q1602" s="118"/>
      <c r="R1602" s="119"/>
      <c r="S1602" s="118"/>
      <c r="T1602" s="117" t="s">
        <v>3922</v>
      </c>
      <c r="U1602" s="117" t="s">
        <v>3922</v>
      </c>
    </row>
    <row r="1603" spans="1:21" hidden="1" x14ac:dyDescent="0.25">
      <c r="A1603" s="117"/>
      <c r="B1603" s="117" t="s">
        <v>109</v>
      </c>
      <c r="C1603" s="117" t="s">
        <v>3922</v>
      </c>
      <c r="D1603" s="117" t="s">
        <v>3313</v>
      </c>
      <c r="E1603" s="117" t="s">
        <v>3472</v>
      </c>
      <c r="F1603" s="117" t="s">
        <v>3370</v>
      </c>
      <c r="G1603" s="117" t="s">
        <v>3473</v>
      </c>
      <c r="H1603" s="117"/>
      <c r="I1603" s="117"/>
      <c r="J1603" s="117"/>
      <c r="K1603" s="117"/>
      <c r="L1603" s="117"/>
      <c r="M1603" s="118" t="s">
        <v>29</v>
      </c>
      <c r="N1603" s="118"/>
      <c r="O1603" s="118"/>
      <c r="P1603" s="118"/>
      <c r="Q1603" s="118"/>
      <c r="R1603" s="119"/>
      <c r="S1603" s="118"/>
      <c r="T1603" s="117" t="s">
        <v>3922</v>
      </c>
      <c r="U1603" s="117" t="s">
        <v>3922</v>
      </c>
    </row>
    <row r="1604" spans="1:21" ht="30" hidden="1" x14ac:dyDescent="0.25">
      <c r="A1604" s="117"/>
      <c r="B1604" s="117" t="s">
        <v>109</v>
      </c>
      <c r="C1604" s="117" t="s">
        <v>3922</v>
      </c>
      <c r="D1604" s="117" t="s">
        <v>3313</v>
      </c>
      <c r="E1604" s="117" t="s">
        <v>3474</v>
      </c>
      <c r="F1604" s="117" t="s">
        <v>3313</v>
      </c>
      <c r="G1604" s="117" t="s">
        <v>3475</v>
      </c>
      <c r="H1604" s="117"/>
      <c r="I1604" s="117"/>
      <c r="J1604" s="117"/>
      <c r="K1604" s="117"/>
      <c r="L1604" s="117"/>
      <c r="M1604" s="118" t="s">
        <v>29</v>
      </c>
      <c r="N1604" s="118"/>
      <c r="O1604" s="118"/>
      <c r="P1604" s="118"/>
      <c r="Q1604" s="118"/>
      <c r="R1604" s="119"/>
      <c r="S1604" s="118"/>
      <c r="T1604" s="117" t="s">
        <v>3922</v>
      </c>
      <c r="U1604" s="117" t="s">
        <v>3922</v>
      </c>
    </row>
    <row r="1605" spans="1:21" ht="30" hidden="1" x14ac:dyDescent="0.25">
      <c r="A1605" s="117"/>
      <c r="B1605" s="117" t="s">
        <v>109</v>
      </c>
      <c r="C1605" s="117" t="s">
        <v>3922</v>
      </c>
      <c r="D1605" s="117" t="s">
        <v>3313</v>
      </c>
      <c r="E1605" s="117" t="s">
        <v>3476</v>
      </c>
      <c r="F1605" s="117" t="s">
        <v>3313</v>
      </c>
      <c r="G1605" s="117" t="s">
        <v>3477</v>
      </c>
      <c r="H1605" s="117"/>
      <c r="I1605" s="117"/>
      <c r="J1605" s="117"/>
      <c r="K1605" s="117"/>
      <c r="L1605" s="117"/>
      <c r="M1605" s="118" t="s">
        <v>29</v>
      </c>
      <c r="N1605" s="118"/>
      <c r="O1605" s="118"/>
      <c r="P1605" s="118"/>
      <c r="Q1605" s="118"/>
      <c r="R1605" s="119"/>
      <c r="S1605" s="118"/>
      <c r="T1605" s="117" t="s">
        <v>3922</v>
      </c>
      <c r="U1605" s="117" t="s">
        <v>3922</v>
      </c>
    </row>
    <row r="1606" spans="1:21" ht="30" hidden="1" x14ac:dyDescent="0.25">
      <c r="A1606" s="117"/>
      <c r="B1606" s="117"/>
      <c r="C1606" s="117" t="s">
        <v>3922</v>
      </c>
      <c r="D1606" s="117" t="s">
        <v>3313</v>
      </c>
      <c r="E1606" s="117" t="s">
        <v>3478</v>
      </c>
      <c r="F1606" s="117" t="s">
        <v>3313</v>
      </c>
      <c r="G1606" s="117" t="s">
        <v>3479</v>
      </c>
      <c r="H1606" s="117"/>
      <c r="I1606" s="117"/>
      <c r="J1606" s="117"/>
      <c r="K1606" s="117"/>
      <c r="L1606" s="117"/>
      <c r="M1606" s="118" t="s">
        <v>29</v>
      </c>
      <c r="N1606" s="118"/>
      <c r="O1606" s="118"/>
      <c r="P1606" s="118"/>
      <c r="Q1606" s="118"/>
      <c r="R1606" s="119"/>
      <c r="S1606" s="118"/>
      <c r="T1606" s="117" t="s">
        <v>3922</v>
      </c>
      <c r="U1606" s="117" t="s">
        <v>3922</v>
      </c>
    </row>
    <row r="1607" spans="1:21" hidden="1" x14ac:dyDescent="0.25">
      <c r="A1607" s="117"/>
      <c r="B1607" s="117"/>
      <c r="C1607" s="117" t="s">
        <v>3922</v>
      </c>
      <c r="D1607" s="117" t="s">
        <v>3313</v>
      </c>
      <c r="E1607" s="117" t="s">
        <v>3480</v>
      </c>
      <c r="F1607" s="117" t="s">
        <v>3370</v>
      </c>
      <c r="G1607" s="117" t="s">
        <v>3481</v>
      </c>
      <c r="H1607" s="117"/>
      <c r="I1607" s="117"/>
      <c r="J1607" s="117"/>
      <c r="K1607" s="117"/>
      <c r="L1607" s="117"/>
      <c r="M1607" s="118" t="s">
        <v>29</v>
      </c>
      <c r="N1607" s="118"/>
      <c r="O1607" s="118"/>
      <c r="P1607" s="118"/>
      <c r="Q1607" s="118"/>
      <c r="R1607" s="119"/>
      <c r="S1607" s="118"/>
      <c r="T1607" s="117" t="s">
        <v>3922</v>
      </c>
      <c r="U1607" s="117" t="s">
        <v>3922</v>
      </c>
    </row>
    <row r="1608" spans="1:21" hidden="1" x14ac:dyDescent="0.25">
      <c r="A1608" s="117"/>
      <c r="B1608" s="117"/>
      <c r="C1608" s="117" t="s">
        <v>3922</v>
      </c>
      <c r="D1608" s="117" t="s">
        <v>3313</v>
      </c>
      <c r="E1608" s="117" t="s">
        <v>3482</v>
      </c>
      <c r="F1608" s="117" t="s">
        <v>3370</v>
      </c>
      <c r="G1608" s="117" t="s">
        <v>3483</v>
      </c>
      <c r="H1608" s="117"/>
      <c r="I1608" s="117"/>
      <c r="J1608" s="117"/>
      <c r="K1608" s="117"/>
      <c r="L1608" s="117"/>
      <c r="M1608" s="118" t="s">
        <v>29</v>
      </c>
      <c r="N1608" s="118"/>
      <c r="O1608" s="118"/>
      <c r="P1608" s="118"/>
      <c r="Q1608" s="118"/>
      <c r="R1608" s="119"/>
      <c r="S1608" s="118"/>
      <c r="T1608" s="117" t="s">
        <v>3922</v>
      </c>
      <c r="U1608" s="117" t="s">
        <v>3922</v>
      </c>
    </row>
    <row r="1609" spans="1:21" ht="30" hidden="1" x14ac:dyDescent="0.25">
      <c r="A1609" s="117"/>
      <c r="B1609" s="117"/>
      <c r="C1609" s="117" t="s">
        <v>3922</v>
      </c>
      <c r="D1609" s="117" t="s">
        <v>3313</v>
      </c>
      <c r="E1609" s="117" t="s">
        <v>3484</v>
      </c>
      <c r="F1609" s="117" t="s">
        <v>3313</v>
      </c>
      <c r="G1609" s="117" t="s">
        <v>3485</v>
      </c>
      <c r="H1609" s="117"/>
      <c r="I1609" s="117"/>
      <c r="J1609" s="117"/>
      <c r="K1609" s="117"/>
      <c r="L1609" s="117"/>
      <c r="M1609" s="118" t="s">
        <v>29</v>
      </c>
      <c r="N1609" s="118"/>
      <c r="O1609" s="118"/>
      <c r="P1609" s="118"/>
      <c r="Q1609" s="118"/>
      <c r="R1609" s="119"/>
      <c r="S1609" s="118"/>
      <c r="T1609" s="117" t="s">
        <v>3922</v>
      </c>
      <c r="U1609" s="117" t="s">
        <v>3922</v>
      </c>
    </row>
    <row r="1610" spans="1:21" ht="30" hidden="1" x14ac:dyDescent="0.25">
      <c r="A1610" s="117"/>
      <c r="B1610" s="117" t="s">
        <v>109</v>
      </c>
      <c r="C1610" s="117" t="s">
        <v>3922</v>
      </c>
      <c r="D1610" s="117" t="s">
        <v>3313</v>
      </c>
      <c r="E1610" s="117" t="s">
        <v>3486</v>
      </c>
      <c r="F1610" s="117" t="s">
        <v>3313</v>
      </c>
      <c r="G1610" s="117" t="s">
        <v>3487</v>
      </c>
      <c r="H1610" s="117"/>
      <c r="I1610" s="117"/>
      <c r="J1610" s="117"/>
      <c r="K1610" s="117"/>
      <c r="L1610" s="117"/>
      <c r="M1610" s="118" t="s">
        <v>29</v>
      </c>
      <c r="N1610" s="118"/>
      <c r="O1610" s="118"/>
      <c r="P1610" s="118"/>
      <c r="Q1610" s="118"/>
      <c r="R1610" s="119"/>
      <c r="S1610" s="118"/>
      <c r="T1610" s="117" t="s">
        <v>3922</v>
      </c>
      <c r="U1610" s="117" t="s">
        <v>3922</v>
      </c>
    </row>
    <row r="1611" spans="1:21" ht="30" hidden="1" x14ac:dyDescent="0.25">
      <c r="A1611" s="117"/>
      <c r="B1611" s="117"/>
      <c r="C1611" s="117" t="s">
        <v>3922</v>
      </c>
      <c r="D1611" s="117" t="s">
        <v>3313</v>
      </c>
      <c r="E1611" s="117" t="s">
        <v>3488</v>
      </c>
      <c r="F1611" s="117" t="s">
        <v>3313</v>
      </c>
      <c r="G1611" s="117" t="s">
        <v>3489</v>
      </c>
      <c r="H1611" s="117"/>
      <c r="I1611" s="117"/>
      <c r="J1611" s="117"/>
      <c r="K1611" s="117"/>
      <c r="L1611" s="117"/>
      <c r="M1611" s="117" t="s">
        <v>29</v>
      </c>
      <c r="N1611" s="117"/>
      <c r="O1611" s="117"/>
      <c r="P1611" s="117"/>
      <c r="Q1611" s="117"/>
      <c r="R1611" s="117"/>
      <c r="S1611" s="117"/>
      <c r="T1611" s="117" t="s">
        <v>3922</v>
      </c>
      <c r="U1611" s="117" t="s">
        <v>3922</v>
      </c>
    </row>
    <row r="1612" spans="1:21" ht="30" hidden="1" x14ac:dyDescent="0.25">
      <c r="A1612" s="117"/>
      <c r="B1612" s="117" t="s">
        <v>109</v>
      </c>
      <c r="C1612" s="117" t="s">
        <v>3922</v>
      </c>
      <c r="D1612" s="117" t="s">
        <v>3313</v>
      </c>
      <c r="E1612" s="117" t="s">
        <v>3490</v>
      </c>
      <c r="F1612" s="117" t="s">
        <v>3313</v>
      </c>
      <c r="G1612" s="117" t="s">
        <v>3491</v>
      </c>
      <c r="H1612" s="117"/>
      <c r="I1612" s="117"/>
      <c r="J1612" s="117"/>
      <c r="K1612" s="117"/>
      <c r="L1612" s="117"/>
      <c r="M1612" s="118" t="s">
        <v>29</v>
      </c>
      <c r="N1612" s="118"/>
      <c r="O1612" s="118"/>
      <c r="P1612" s="118"/>
      <c r="Q1612" s="118"/>
      <c r="R1612" s="119"/>
      <c r="S1612" s="118"/>
      <c r="T1612" s="117" t="s">
        <v>3922</v>
      </c>
      <c r="U1612" s="117" t="s">
        <v>3922</v>
      </c>
    </row>
    <row r="1613" spans="1:21" ht="30" hidden="1" x14ac:dyDescent="0.25">
      <c r="A1613" s="117"/>
      <c r="B1613" s="117" t="s">
        <v>109</v>
      </c>
      <c r="C1613" s="117" t="s">
        <v>3922</v>
      </c>
      <c r="D1613" s="117" t="s">
        <v>3313</v>
      </c>
      <c r="E1613" s="117" t="s">
        <v>3492</v>
      </c>
      <c r="F1613" s="117" t="s">
        <v>3313</v>
      </c>
      <c r="G1613" s="117" t="s">
        <v>3493</v>
      </c>
      <c r="H1613" s="117"/>
      <c r="I1613" s="117"/>
      <c r="J1613" s="117"/>
      <c r="K1613" s="117"/>
      <c r="L1613" s="117"/>
      <c r="M1613" s="118" t="s">
        <v>29</v>
      </c>
      <c r="N1613" s="118"/>
      <c r="O1613" s="118"/>
      <c r="P1613" s="118"/>
      <c r="Q1613" s="118"/>
      <c r="R1613" s="119"/>
      <c r="S1613" s="118"/>
      <c r="T1613" s="117" t="s">
        <v>3922</v>
      </c>
      <c r="U1613" s="117" t="s">
        <v>3922</v>
      </c>
    </row>
    <row r="1614" spans="1:21" ht="30" hidden="1" x14ac:dyDescent="0.25">
      <c r="A1614" s="117"/>
      <c r="B1614" s="117" t="s">
        <v>109</v>
      </c>
      <c r="C1614" s="117" t="s">
        <v>3922</v>
      </c>
      <c r="D1614" s="117" t="s">
        <v>3313</v>
      </c>
      <c r="E1614" s="117" t="s">
        <v>3494</v>
      </c>
      <c r="F1614" s="117" t="s">
        <v>3313</v>
      </c>
      <c r="G1614" s="117" t="s">
        <v>3495</v>
      </c>
      <c r="H1614" s="117"/>
      <c r="I1614" s="117"/>
      <c r="J1614" s="117"/>
      <c r="K1614" s="117"/>
      <c r="L1614" s="117"/>
      <c r="M1614" s="118" t="s">
        <v>29</v>
      </c>
      <c r="N1614" s="118"/>
      <c r="O1614" s="118"/>
      <c r="P1614" s="118"/>
      <c r="Q1614" s="118"/>
      <c r="R1614" s="119"/>
      <c r="S1614" s="118"/>
      <c r="T1614" s="117" t="s">
        <v>3922</v>
      </c>
      <c r="U1614" s="117" t="s">
        <v>3922</v>
      </c>
    </row>
    <row r="1615" spans="1:21" ht="30" hidden="1" x14ac:dyDescent="0.25">
      <c r="A1615" s="117"/>
      <c r="B1615" s="117" t="s">
        <v>109</v>
      </c>
      <c r="C1615" s="117" t="s">
        <v>3922</v>
      </c>
      <c r="D1615" s="117" t="s">
        <v>3313</v>
      </c>
      <c r="E1615" s="117" t="s">
        <v>3496</v>
      </c>
      <c r="F1615" s="117" t="s">
        <v>3313</v>
      </c>
      <c r="G1615" s="117" t="s">
        <v>3497</v>
      </c>
      <c r="H1615" s="117"/>
      <c r="I1615" s="117"/>
      <c r="J1615" s="117"/>
      <c r="K1615" s="117"/>
      <c r="L1615" s="117"/>
      <c r="M1615" s="118" t="s">
        <v>29</v>
      </c>
      <c r="N1615" s="118"/>
      <c r="O1615" s="118"/>
      <c r="P1615" s="118"/>
      <c r="Q1615" s="118"/>
      <c r="R1615" s="119"/>
      <c r="S1615" s="118"/>
      <c r="T1615" s="117" t="s">
        <v>3922</v>
      </c>
      <c r="U1615" s="117" t="s">
        <v>3922</v>
      </c>
    </row>
    <row r="1616" spans="1:21" ht="30" hidden="1" x14ac:dyDescent="0.25">
      <c r="A1616" s="117"/>
      <c r="B1616" s="117" t="s">
        <v>109</v>
      </c>
      <c r="C1616" s="117" t="s">
        <v>3922</v>
      </c>
      <c r="D1616" s="117" t="s">
        <v>3313</v>
      </c>
      <c r="E1616" s="117" t="s">
        <v>3498</v>
      </c>
      <c r="F1616" s="117" t="s">
        <v>3313</v>
      </c>
      <c r="G1616" s="117" t="s">
        <v>3499</v>
      </c>
      <c r="H1616" s="117"/>
      <c r="I1616" s="117"/>
      <c r="J1616" s="117"/>
      <c r="K1616" s="117"/>
      <c r="L1616" s="117"/>
      <c r="M1616" s="118" t="s">
        <v>29</v>
      </c>
      <c r="N1616" s="118"/>
      <c r="O1616" s="118"/>
      <c r="P1616" s="118"/>
      <c r="Q1616" s="118"/>
      <c r="R1616" s="119"/>
      <c r="S1616" s="118"/>
      <c r="T1616" s="117" t="s">
        <v>3922</v>
      </c>
      <c r="U1616" s="117" t="s">
        <v>3922</v>
      </c>
    </row>
    <row r="1617" spans="1:21" ht="30" hidden="1" x14ac:dyDescent="0.25">
      <c r="A1617" s="117"/>
      <c r="B1617" s="117" t="s">
        <v>109</v>
      </c>
      <c r="C1617" s="117" t="s">
        <v>3922</v>
      </c>
      <c r="D1617" s="117" t="s">
        <v>3313</v>
      </c>
      <c r="E1617" s="117" t="s">
        <v>3500</v>
      </c>
      <c r="F1617" s="117" t="s">
        <v>3313</v>
      </c>
      <c r="G1617" s="117" t="s">
        <v>3501</v>
      </c>
      <c r="H1617" s="117"/>
      <c r="I1617" s="117"/>
      <c r="J1617" s="117"/>
      <c r="K1617" s="117"/>
      <c r="L1617" s="117"/>
      <c r="M1617" s="118" t="s">
        <v>29</v>
      </c>
      <c r="N1617" s="118"/>
      <c r="O1617" s="118"/>
      <c r="P1617" s="118"/>
      <c r="Q1617" s="118"/>
      <c r="R1617" s="119"/>
      <c r="S1617" s="118"/>
      <c r="T1617" s="117" t="s">
        <v>3922</v>
      </c>
      <c r="U1617" s="117" t="s">
        <v>3922</v>
      </c>
    </row>
    <row r="1618" spans="1:21" ht="30" hidden="1" x14ac:dyDescent="0.25">
      <c r="A1618" s="117"/>
      <c r="B1618" s="117" t="s">
        <v>109</v>
      </c>
      <c r="C1618" s="117" t="s">
        <v>3922</v>
      </c>
      <c r="D1618" s="117" t="s">
        <v>3313</v>
      </c>
      <c r="E1618" s="117" t="s">
        <v>3502</v>
      </c>
      <c r="F1618" s="117" t="s">
        <v>3313</v>
      </c>
      <c r="G1618" s="117" t="s">
        <v>3503</v>
      </c>
      <c r="H1618" s="117"/>
      <c r="I1618" s="117"/>
      <c r="J1618" s="117"/>
      <c r="K1618" s="117"/>
      <c r="L1618" s="117"/>
      <c r="M1618" s="118" t="s">
        <v>29</v>
      </c>
      <c r="N1618" s="118"/>
      <c r="O1618" s="118"/>
      <c r="P1618" s="118"/>
      <c r="Q1618" s="118"/>
      <c r="R1618" s="119"/>
      <c r="S1618" s="118"/>
      <c r="T1618" s="117" t="s">
        <v>3922</v>
      </c>
      <c r="U1618" s="117" t="s">
        <v>3922</v>
      </c>
    </row>
    <row r="1619" spans="1:21" hidden="1" x14ac:dyDescent="0.25">
      <c r="A1619" s="117"/>
      <c r="B1619" s="117"/>
      <c r="C1619" s="117" t="s">
        <v>3922</v>
      </c>
      <c r="D1619" s="117" t="s">
        <v>3313</v>
      </c>
      <c r="E1619" s="117" t="s">
        <v>3504</v>
      </c>
      <c r="F1619" s="117" t="s">
        <v>4151</v>
      </c>
      <c r="G1619" s="117" t="s">
        <v>3505</v>
      </c>
      <c r="H1619" s="117"/>
      <c r="I1619" s="117"/>
      <c r="J1619" s="117"/>
      <c r="K1619" s="117"/>
      <c r="L1619" s="117"/>
      <c r="M1619" s="118" t="s">
        <v>29</v>
      </c>
      <c r="N1619" s="118"/>
      <c r="O1619" s="118"/>
      <c r="P1619" s="118"/>
      <c r="Q1619" s="118"/>
      <c r="R1619" s="119"/>
      <c r="S1619" s="118"/>
      <c r="T1619" s="117" t="s">
        <v>3922</v>
      </c>
      <c r="U1619" s="117" t="s">
        <v>3922</v>
      </c>
    </row>
    <row r="1620" spans="1:21" hidden="1" x14ac:dyDescent="0.25">
      <c r="A1620" s="117"/>
      <c r="B1620" s="117"/>
      <c r="C1620" s="117" t="s">
        <v>3922</v>
      </c>
      <c r="D1620" s="117" t="s">
        <v>3313</v>
      </c>
      <c r="E1620" s="117" t="s">
        <v>3506</v>
      </c>
      <c r="F1620" s="117" t="s">
        <v>4154</v>
      </c>
      <c r="G1620" s="117" t="s">
        <v>3507</v>
      </c>
      <c r="H1620" s="117"/>
      <c r="I1620" s="117"/>
      <c r="J1620" s="117"/>
      <c r="K1620" s="117"/>
      <c r="L1620" s="117"/>
      <c r="M1620" s="117" t="s">
        <v>29</v>
      </c>
      <c r="N1620" s="117"/>
      <c r="O1620" s="117"/>
      <c r="P1620" s="117"/>
      <c r="Q1620" s="117"/>
      <c r="R1620" s="117"/>
      <c r="S1620" s="117"/>
      <c r="T1620" s="117" t="s">
        <v>3922</v>
      </c>
      <c r="U1620" s="117" t="s">
        <v>3922</v>
      </c>
    </row>
    <row r="1621" spans="1:21" ht="30" hidden="1" x14ac:dyDescent="0.25">
      <c r="A1621" s="117"/>
      <c r="B1621" s="117" t="s">
        <v>109</v>
      </c>
      <c r="C1621" s="117" t="s">
        <v>3922</v>
      </c>
      <c r="D1621" s="117" t="s">
        <v>3313</v>
      </c>
      <c r="E1621" s="117" t="s">
        <v>3508</v>
      </c>
      <c r="F1621" s="117" t="s">
        <v>3313</v>
      </c>
      <c r="G1621" s="117" t="s">
        <v>3509</v>
      </c>
      <c r="H1621" s="117"/>
      <c r="I1621" s="117"/>
      <c r="J1621" s="117"/>
      <c r="K1621" s="117"/>
      <c r="L1621" s="117"/>
      <c r="M1621" s="118" t="s">
        <v>29</v>
      </c>
      <c r="N1621" s="118"/>
      <c r="O1621" s="118"/>
      <c r="P1621" s="118"/>
      <c r="Q1621" s="118"/>
      <c r="R1621" s="119"/>
      <c r="S1621" s="118"/>
      <c r="T1621" s="117" t="s">
        <v>3922</v>
      </c>
      <c r="U1621" s="117" t="s">
        <v>3922</v>
      </c>
    </row>
    <row r="1622" spans="1:21" hidden="1" x14ac:dyDescent="0.25">
      <c r="A1622" s="117"/>
      <c r="B1622" s="117"/>
      <c r="C1622" s="117" t="s">
        <v>3922</v>
      </c>
      <c r="D1622" s="117" t="s">
        <v>3313</v>
      </c>
      <c r="E1622" s="117" t="s">
        <v>3510</v>
      </c>
      <c r="F1622" s="117" t="s">
        <v>4154</v>
      </c>
      <c r="G1622" s="117" t="s">
        <v>3511</v>
      </c>
      <c r="H1622" s="117"/>
      <c r="I1622" s="117"/>
      <c r="J1622" s="117"/>
      <c r="K1622" s="117"/>
      <c r="L1622" s="117"/>
      <c r="M1622" s="118" t="s">
        <v>29</v>
      </c>
      <c r="N1622" s="118"/>
      <c r="O1622" s="118"/>
      <c r="P1622" s="118"/>
      <c r="Q1622" s="118"/>
      <c r="R1622" s="119"/>
      <c r="S1622" s="118"/>
      <c r="T1622" s="117" t="s">
        <v>3922</v>
      </c>
      <c r="U1622" s="117" t="s">
        <v>3922</v>
      </c>
    </row>
    <row r="1623" spans="1:21" ht="30" hidden="1" x14ac:dyDescent="0.25">
      <c r="A1623" s="117"/>
      <c r="B1623" s="117"/>
      <c r="C1623" s="117" t="s">
        <v>3922</v>
      </c>
      <c r="D1623" s="117" t="s">
        <v>3313</v>
      </c>
      <c r="E1623" s="117" t="s">
        <v>3512</v>
      </c>
      <c r="F1623" s="117" t="s">
        <v>3513</v>
      </c>
      <c r="G1623" s="117" t="s">
        <v>3514</v>
      </c>
      <c r="H1623" s="117"/>
      <c r="I1623" s="117"/>
      <c r="J1623" s="117"/>
      <c r="K1623" s="117"/>
      <c r="L1623" s="117"/>
      <c r="M1623" s="118" t="s">
        <v>29</v>
      </c>
      <c r="N1623" s="118"/>
      <c r="O1623" s="118"/>
      <c r="P1623" s="118"/>
      <c r="Q1623" s="118"/>
      <c r="R1623" s="119"/>
      <c r="S1623" s="118"/>
      <c r="T1623" s="117" t="s">
        <v>3922</v>
      </c>
      <c r="U1623" s="117"/>
    </row>
    <row r="1624" spans="1:21" ht="30" hidden="1" x14ac:dyDescent="0.25">
      <c r="A1624" s="117"/>
      <c r="B1624" s="117"/>
      <c r="C1624" s="117" t="s">
        <v>3922</v>
      </c>
      <c r="D1624" s="117" t="s">
        <v>3313</v>
      </c>
      <c r="E1624" s="117" t="s">
        <v>3515</v>
      </c>
      <c r="F1624" s="117" t="s">
        <v>3513</v>
      </c>
      <c r="G1624" s="117" t="s">
        <v>3516</v>
      </c>
      <c r="H1624" s="117"/>
      <c r="I1624" s="117"/>
      <c r="J1624" s="117"/>
      <c r="K1624" s="117"/>
      <c r="L1624" s="117"/>
      <c r="M1624" s="118" t="s">
        <v>29</v>
      </c>
      <c r="N1624" s="118"/>
      <c r="O1624" s="118"/>
      <c r="P1624" s="118"/>
      <c r="Q1624" s="118"/>
      <c r="R1624" s="119"/>
      <c r="S1624" s="118"/>
      <c r="T1624" s="117" t="s">
        <v>3922</v>
      </c>
      <c r="U1624" s="117"/>
    </row>
    <row r="1625" spans="1:21" hidden="1" x14ac:dyDescent="0.25">
      <c r="A1625" s="117"/>
      <c r="B1625" s="117"/>
      <c r="C1625" s="117" t="s">
        <v>3922</v>
      </c>
      <c r="D1625" s="117" t="s">
        <v>3313</v>
      </c>
      <c r="E1625" s="117" t="s">
        <v>3517</v>
      </c>
      <c r="F1625" s="117" t="s">
        <v>3513</v>
      </c>
      <c r="G1625" s="117" t="s">
        <v>3518</v>
      </c>
      <c r="H1625" s="117"/>
      <c r="I1625" s="117"/>
      <c r="J1625" s="117"/>
      <c r="K1625" s="117"/>
      <c r="L1625" s="117"/>
      <c r="M1625" s="118" t="s">
        <v>29</v>
      </c>
      <c r="N1625" s="118"/>
      <c r="O1625" s="118"/>
      <c r="P1625" s="118"/>
      <c r="Q1625" s="118"/>
      <c r="R1625" s="119"/>
      <c r="S1625" s="118"/>
      <c r="T1625" s="117" t="s">
        <v>3922</v>
      </c>
      <c r="U1625" s="117"/>
    </row>
    <row r="1626" spans="1:21" ht="30" hidden="1" x14ac:dyDescent="0.25">
      <c r="A1626" s="117"/>
      <c r="B1626" s="117" t="s">
        <v>109</v>
      </c>
      <c r="C1626" s="117" t="s">
        <v>3922</v>
      </c>
      <c r="D1626" s="117" t="s">
        <v>3313</v>
      </c>
      <c r="E1626" s="117" t="s">
        <v>3519</v>
      </c>
      <c r="F1626" s="117" t="s">
        <v>3313</v>
      </c>
      <c r="G1626" s="117" t="s">
        <v>3520</v>
      </c>
      <c r="H1626" s="117"/>
      <c r="I1626" s="117"/>
      <c r="J1626" s="117"/>
      <c r="K1626" s="117"/>
      <c r="L1626" s="117"/>
      <c r="M1626" s="117" t="s">
        <v>29</v>
      </c>
      <c r="N1626" s="117"/>
      <c r="O1626" s="117"/>
      <c r="P1626" s="117"/>
      <c r="Q1626" s="117"/>
      <c r="R1626" s="117">
        <v>45894</v>
      </c>
      <c r="S1626" s="117" t="s">
        <v>369</v>
      </c>
      <c r="T1626" s="117" t="s">
        <v>3922</v>
      </c>
      <c r="U1626" s="117" t="s">
        <v>3922</v>
      </c>
    </row>
    <row r="1627" spans="1:21" ht="30" hidden="1" x14ac:dyDescent="0.25">
      <c r="A1627" s="117"/>
      <c r="B1627" s="117" t="s">
        <v>109</v>
      </c>
      <c r="C1627" s="117" t="s">
        <v>3922</v>
      </c>
      <c r="D1627" s="117" t="s">
        <v>3313</v>
      </c>
      <c r="E1627" s="117" t="s">
        <v>3521</v>
      </c>
      <c r="F1627" s="117" t="s">
        <v>3313</v>
      </c>
      <c r="G1627" s="117" t="s">
        <v>3522</v>
      </c>
      <c r="H1627" s="117"/>
      <c r="I1627" s="117"/>
      <c r="J1627" s="117"/>
      <c r="K1627" s="117"/>
      <c r="L1627" s="117"/>
      <c r="M1627" s="118" t="s">
        <v>29</v>
      </c>
      <c r="N1627" s="118"/>
      <c r="O1627" s="118"/>
      <c r="P1627" s="118"/>
      <c r="Q1627" s="118"/>
      <c r="R1627" s="119">
        <v>45894</v>
      </c>
      <c r="S1627" s="118" t="s">
        <v>369</v>
      </c>
      <c r="T1627" s="117" t="s">
        <v>3922</v>
      </c>
      <c r="U1627" s="117" t="s">
        <v>3922</v>
      </c>
    </row>
    <row r="1628" spans="1:21" hidden="1" x14ac:dyDescent="0.25">
      <c r="A1628" s="117"/>
      <c r="B1628" s="117"/>
      <c r="C1628" s="117" t="s">
        <v>3922</v>
      </c>
      <c r="D1628" s="117" t="s">
        <v>3313</v>
      </c>
      <c r="E1628" s="117" t="s">
        <v>3523</v>
      </c>
      <c r="F1628" s="117" t="s">
        <v>4155</v>
      </c>
      <c r="G1628" s="117" t="s">
        <v>3447</v>
      </c>
      <c r="H1628" s="117"/>
      <c r="I1628" s="117"/>
      <c r="J1628" s="117"/>
      <c r="K1628" s="117"/>
      <c r="L1628" s="117"/>
      <c r="M1628" s="118" t="s">
        <v>29</v>
      </c>
      <c r="N1628" s="118"/>
      <c r="O1628" s="118"/>
      <c r="P1628" s="118"/>
      <c r="Q1628" s="118"/>
      <c r="R1628" s="119"/>
      <c r="S1628" s="118"/>
      <c r="T1628" s="117" t="s">
        <v>3922</v>
      </c>
      <c r="U1628" s="117"/>
    </row>
    <row r="1629" spans="1:21" ht="30" hidden="1" x14ac:dyDescent="0.25">
      <c r="A1629" s="117"/>
      <c r="B1629" s="117"/>
      <c r="C1629" s="117" t="s">
        <v>3922</v>
      </c>
      <c r="D1629" s="117" t="s">
        <v>3313</v>
      </c>
      <c r="E1629" s="117" t="s">
        <v>3524</v>
      </c>
      <c r="F1629" s="117" t="s">
        <v>4155</v>
      </c>
      <c r="G1629" s="117" t="s">
        <v>3525</v>
      </c>
      <c r="H1629" s="117"/>
      <c r="I1629" s="117"/>
      <c r="J1629" s="117"/>
      <c r="K1629" s="117"/>
      <c r="L1629" s="117"/>
      <c r="M1629" s="118" t="s">
        <v>29</v>
      </c>
      <c r="N1629" s="118"/>
      <c r="O1629" s="118"/>
      <c r="P1629" s="118"/>
      <c r="Q1629" s="118"/>
      <c r="R1629" s="119"/>
      <c r="S1629" s="118"/>
      <c r="T1629" s="117" t="s">
        <v>3922</v>
      </c>
      <c r="U1629" s="117"/>
    </row>
    <row r="1630" spans="1:21" hidden="1" x14ac:dyDescent="0.25">
      <c r="A1630" s="117"/>
      <c r="B1630" s="117"/>
      <c r="C1630" s="117" t="s">
        <v>3922</v>
      </c>
      <c r="D1630" s="117" t="s">
        <v>3313</v>
      </c>
      <c r="E1630" s="117" t="s">
        <v>3526</v>
      </c>
      <c r="F1630" s="117" t="s">
        <v>4153</v>
      </c>
      <c r="G1630" s="117" t="s">
        <v>3527</v>
      </c>
      <c r="H1630" s="117"/>
      <c r="I1630" s="117"/>
      <c r="J1630" s="117"/>
      <c r="K1630" s="117"/>
      <c r="L1630" s="117"/>
      <c r="M1630" s="118" t="s">
        <v>29</v>
      </c>
      <c r="N1630" s="118"/>
      <c r="O1630" s="118"/>
      <c r="P1630" s="118"/>
      <c r="Q1630" s="118"/>
      <c r="R1630" s="119">
        <v>45903</v>
      </c>
      <c r="S1630" s="118" t="s">
        <v>369</v>
      </c>
      <c r="T1630" s="117" t="s">
        <v>3922</v>
      </c>
      <c r="U1630" s="117"/>
    </row>
    <row r="1631" spans="1:21" ht="30" hidden="1" x14ac:dyDescent="0.25">
      <c r="A1631" s="117"/>
      <c r="B1631" s="117"/>
      <c r="C1631" s="117" t="s">
        <v>3922</v>
      </c>
      <c r="D1631" s="117" t="s">
        <v>3313</v>
      </c>
      <c r="E1631" s="117" t="s">
        <v>3528</v>
      </c>
      <c r="F1631" s="117" t="s">
        <v>4155</v>
      </c>
      <c r="G1631" s="117" t="s">
        <v>3529</v>
      </c>
      <c r="H1631" s="117"/>
      <c r="I1631" s="117"/>
      <c r="J1631" s="117"/>
      <c r="K1631" s="117"/>
      <c r="L1631" s="117"/>
      <c r="M1631" s="118" t="s">
        <v>29</v>
      </c>
      <c r="N1631" s="118"/>
      <c r="O1631" s="118"/>
      <c r="P1631" s="118"/>
      <c r="Q1631" s="118"/>
      <c r="R1631" s="119"/>
      <c r="S1631" s="118"/>
      <c r="T1631" s="117" t="s">
        <v>3922</v>
      </c>
      <c r="U1631" s="117"/>
    </row>
    <row r="1632" spans="1:21" ht="30" hidden="1" x14ac:dyDescent="0.25">
      <c r="A1632" s="117"/>
      <c r="B1632" s="117"/>
      <c r="C1632" s="117" t="s">
        <v>3922</v>
      </c>
      <c r="D1632" s="117" t="s">
        <v>3313</v>
      </c>
      <c r="E1632" s="117" t="s">
        <v>3530</v>
      </c>
      <c r="F1632" s="117" t="s">
        <v>3315</v>
      </c>
      <c r="G1632" s="117" t="s">
        <v>3531</v>
      </c>
      <c r="H1632" s="117"/>
      <c r="I1632" s="117"/>
      <c r="J1632" s="117"/>
      <c r="K1632" s="117"/>
      <c r="L1632" s="117"/>
      <c r="M1632" s="118" t="s">
        <v>29</v>
      </c>
      <c r="N1632" s="118"/>
      <c r="O1632" s="118"/>
      <c r="P1632" s="118"/>
      <c r="Q1632" s="118"/>
      <c r="R1632" s="119"/>
      <c r="S1632" s="118"/>
      <c r="T1632" s="117" t="s">
        <v>3922</v>
      </c>
      <c r="U1632" s="117"/>
    </row>
    <row r="1633" spans="1:21" ht="30" hidden="1" x14ac:dyDescent="0.25">
      <c r="A1633" s="117"/>
      <c r="B1633" s="117"/>
      <c r="C1633" s="117" t="s">
        <v>3922</v>
      </c>
      <c r="D1633" s="117" t="s">
        <v>3313</v>
      </c>
      <c r="E1633" s="117" t="s">
        <v>3532</v>
      </c>
      <c r="F1633" s="117" t="s">
        <v>4155</v>
      </c>
      <c r="G1633" s="117" t="s">
        <v>3533</v>
      </c>
      <c r="H1633" s="117"/>
      <c r="I1633" s="117"/>
      <c r="J1633" s="117"/>
      <c r="K1633" s="117"/>
      <c r="L1633" s="117"/>
      <c r="M1633" s="117" t="s">
        <v>29</v>
      </c>
      <c r="N1633" s="117"/>
      <c r="O1633" s="117"/>
      <c r="P1633" s="117"/>
      <c r="Q1633" s="117"/>
      <c r="R1633" s="117"/>
      <c r="S1633" s="117"/>
      <c r="T1633" s="117" t="s">
        <v>3922</v>
      </c>
      <c r="U1633" s="117"/>
    </row>
    <row r="1634" spans="1:21" hidden="1" x14ac:dyDescent="0.25">
      <c r="A1634" s="117"/>
      <c r="B1634" s="117"/>
      <c r="C1634" s="117" t="s">
        <v>3922</v>
      </c>
      <c r="D1634" s="117" t="s">
        <v>3313</v>
      </c>
      <c r="E1634" s="117" t="s">
        <v>3534</v>
      </c>
      <c r="F1634" s="117" t="s">
        <v>3315</v>
      </c>
      <c r="G1634" s="117" t="s">
        <v>3535</v>
      </c>
      <c r="H1634" s="117"/>
      <c r="I1634" s="117"/>
      <c r="J1634" s="117"/>
      <c r="K1634" s="117"/>
      <c r="L1634" s="117"/>
      <c r="M1634" s="118" t="s">
        <v>29</v>
      </c>
      <c r="N1634" s="118"/>
      <c r="O1634" s="118"/>
      <c r="P1634" s="118"/>
      <c r="Q1634" s="118"/>
      <c r="R1634" s="119"/>
      <c r="S1634" s="118"/>
      <c r="T1634" s="117" t="s">
        <v>3922</v>
      </c>
      <c r="U1634" s="117"/>
    </row>
    <row r="1635" spans="1:21" ht="30" hidden="1" x14ac:dyDescent="0.25">
      <c r="A1635" s="117"/>
      <c r="B1635" s="117"/>
      <c r="C1635" s="117" t="s">
        <v>3922</v>
      </c>
      <c r="D1635" s="117" t="s">
        <v>3313</v>
      </c>
      <c r="E1635" s="117" t="s">
        <v>3536</v>
      </c>
      <c r="F1635" s="117" t="s">
        <v>3513</v>
      </c>
      <c r="G1635" s="117" t="s">
        <v>3537</v>
      </c>
      <c r="H1635" s="117"/>
      <c r="I1635" s="117"/>
      <c r="J1635" s="117"/>
      <c r="K1635" s="117"/>
      <c r="L1635" s="117"/>
      <c r="M1635" s="118" t="s">
        <v>29</v>
      </c>
      <c r="N1635" s="118"/>
      <c r="O1635" s="118"/>
      <c r="P1635" s="118"/>
      <c r="Q1635" s="118"/>
      <c r="R1635" s="119"/>
      <c r="S1635" s="118"/>
      <c r="T1635" s="117" t="s">
        <v>3922</v>
      </c>
      <c r="U1635" s="117"/>
    </row>
    <row r="1636" spans="1:21" hidden="1" x14ac:dyDescent="0.25">
      <c r="A1636" s="117"/>
      <c r="B1636" s="117"/>
      <c r="C1636" s="117" t="s">
        <v>3922</v>
      </c>
      <c r="D1636" s="117" t="s">
        <v>3313</v>
      </c>
      <c r="E1636" s="117" t="s">
        <v>3538</v>
      </c>
      <c r="F1636" s="117" t="s">
        <v>4151</v>
      </c>
      <c r="G1636" s="117" t="s">
        <v>3539</v>
      </c>
      <c r="H1636" s="117"/>
      <c r="I1636" s="117"/>
      <c r="J1636" s="117"/>
      <c r="K1636" s="117"/>
      <c r="L1636" s="117"/>
      <c r="M1636" s="118" t="s">
        <v>29</v>
      </c>
      <c r="N1636" s="118"/>
      <c r="O1636" s="118"/>
      <c r="P1636" s="118"/>
      <c r="Q1636" s="118"/>
      <c r="R1636" s="119"/>
      <c r="S1636" s="118"/>
      <c r="T1636" s="117" t="s">
        <v>3922</v>
      </c>
      <c r="U1636" s="117"/>
    </row>
    <row r="1637" spans="1:21" ht="75" hidden="1" x14ac:dyDescent="0.25">
      <c r="A1637" s="117"/>
      <c r="B1637" s="117"/>
      <c r="C1637" s="117" t="s">
        <v>3922</v>
      </c>
      <c r="D1637" s="117" t="s">
        <v>3313</v>
      </c>
      <c r="E1637" s="117" t="s">
        <v>3540</v>
      </c>
      <c r="F1637" s="117" t="s">
        <v>3513</v>
      </c>
      <c r="G1637" s="117" t="s">
        <v>3541</v>
      </c>
      <c r="H1637" s="117"/>
      <c r="I1637" s="117"/>
      <c r="J1637" s="117"/>
      <c r="K1637" s="117"/>
      <c r="L1637" s="117"/>
      <c r="M1637" s="118" t="s">
        <v>29</v>
      </c>
      <c r="N1637" s="118"/>
      <c r="O1637" s="118"/>
      <c r="P1637" s="118"/>
      <c r="Q1637" s="118" t="s">
        <v>3542</v>
      </c>
      <c r="R1637" s="119">
        <v>45917</v>
      </c>
      <c r="S1637" s="118" t="s">
        <v>369</v>
      </c>
      <c r="T1637" s="117" t="s">
        <v>3922</v>
      </c>
      <c r="U1637" s="117"/>
    </row>
    <row r="1638" spans="1:21" hidden="1" x14ac:dyDescent="0.25">
      <c r="A1638" s="117"/>
      <c r="B1638" s="117"/>
      <c r="C1638" s="117" t="s">
        <v>3922</v>
      </c>
      <c r="D1638" s="117" t="s">
        <v>3313</v>
      </c>
      <c r="E1638" s="117" t="s">
        <v>3543</v>
      </c>
      <c r="F1638" s="117" t="s">
        <v>4151</v>
      </c>
      <c r="G1638" s="117" t="s">
        <v>3544</v>
      </c>
      <c r="H1638" s="117"/>
      <c r="I1638" s="117"/>
      <c r="J1638" s="117"/>
      <c r="K1638" s="117"/>
      <c r="L1638" s="117"/>
      <c r="M1638" s="117" t="s">
        <v>29</v>
      </c>
      <c r="N1638" s="117"/>
      <c r="O1638" s="117"/>
      <c r="P1638" s="117"/>
      <c r="Q1638" s="117" t="s">
        <v>3545</v>
      </c>
      <c r="R1638" s="117">
        <v>45918</v>
      </c>
      <c r="S1638" s="117" t="s">
        <v>369</v>
      </c>
      <c r="T1638" s="117" t="s">
        <v>3922</v>
      </c>
      <c r="U1638" s="117"/>
    </row>
    <row r="1639" spans="1:21" ht="30" hidden="1" x14ac:dyDescent="0.25">
      <c r="A1639" s="117"/>
      <c r="B1639" s="117"/>
      <c r="C1639" s="117" t="s">
        <v>3922</v>
      </c>
      <c r="D1639" s="117" t="s">
        <v>3313</v>
      </c>
      <c r="E1639" s="117" t="s">
        <v>3546</v>
      </c>
      <c r="F1639" s="117" t="s">
        <v>4151</v>
      </c>
      <c r="G1639" s="117" t="s">
        <v>3547</v>
      </c>
      <c r="H1639" s="117"/>
      <c r="I1639" s="117"/>
      <c r="J1639" s="117"/>
      <c r="K1639" s="117"/>
      <c r="L1639" s="117"/>
      <c r="M1639" s="118" t="s">
        <v>29</v>
      </c>
      <c r="N1639" s="118"/>
      <c r="O1639" s="118"/>
      <c r="P1639" s="118"/>
      <c r="Q1639" s="118" t="s">
        <v>3548</v>
      </c>
      <c r="R1639" s="119">
        <v>45918</v>
      </c>
      <c r="S1639" s="118" t="s">
        <v>369</v>
      </c>
      <c r="T1639" s="117" t="s">
        <v>3922</v>
      </c>
      <c r="U1639" s="117"/>
    </row>
    <row r="1640" spans="1:21" hidden="1" x14ac:dyDescent="0.25">
      <c r="A1640" s="117"/>
      <c r="B1640" s="117"/>
      <c r="C1640" s="117" t="s">
        <v>3922</v>
      </c>
      <c r="D1640" s="117" t="s">
        <v>3313</v>
      </c>
      <c r="E1640" s="117" t="s">
        <v>3549</v>
      </c>
      <c r="F1640" s="117" t="s">
        <v>4151</v>
      </c>
      <c r="G1640" s="117" t="s">
        <v>3550</v>
      </c>
      <c r="H1640" s="117"/>
      <c r="I1640" s="117"/>
      <c r="J1640" s="117"/>
      <c r="K1640" s="117"/>
      <c r="L1640" s="117"/>
      <c r="M1640" s="118" t="s">
        <v>29</v>
      </c>
      <c r="N1640" s="118"/>
      <c r="O1640" s="118"/>
      <c r="P1640" s="118"/>
      <c r="Q1640" s="118" t="s">
        <v>3551</v>
      </c>
      <c r="R1640" s="119">
        <v>45919</v>
      </c>
      <c r="S1640" s="118" t="s">
        <v>369</v>
      </c>
      <c r="T1640" s="117" t="s">
        <v>3922</v>
      </c>
      <c r="U1640" s="117"/>
    </row>
    <row r="1641" spans="1:21" hidden="1" x14ac:dyDescent="0.25">
      <c r="A1641" s="117"/>
      <c r="B1641" s="117"/>
      <c r="C1641" s="117" t="s">
        <v>3922</v>
      </c>
      <c r="D1641" s="117" t="s">
        <v>3313</v>
      </c>
      <c r="E1641" s="117" t="s">
        <v>3552</v>
      </c>
      <c r="F1641" s="117" t="s">
        <v>3513</v>
      </c>
      <c r="G1641" s="117" t="s">
        <v>3553</v>
      </c>
      <c r="H1641" s="117"/>
      <c r="I1641" s="117"/>
      <c r="J1641" s="117"/>
      <c r="K1641" s="117"/>
      <c r="L1641" s="117"/>
      <c r="M1641" s="118" t="s">
        <v>29</v>
      </c>
      <c r="N1641" s="118"/>
      <c r="O1641" s="118"/>
      <c r="P1641" s="118"/>
      <c r="Q1641" s="118" t="s">
        <v>3554</v>
      </c>
      <c r="R1641" s="119">
        <v>45922</v>
      </c>
      <c r="S1641" s="118" t="s">
        <v>369</v>
      </c>
      <c r="T1641" s="117" t="s">
        <v>3922</v>
      </c>
      <c r="U1641" s="117"/>
    </row>
    <row r="1642" spans="1:21" hidden="1" x14ac:dyDescent="0.25">
      <c r="A1642" s="117"/>
      <c r="B1642" s="117"/>
      <c r="C1642" s="117" t="s">
        <v>3922</v>
      </c>
      <c r="D1642" s="117" t="s">
        <v>3313</v>
      </c>
      <c r="E1642" s="117" t="s">
        <v>3555</v>
      </c>
      <c r="F1642" s="117" t="s">
        <v>3513</v>
      </c>
      <c r="G1642" s="117" t="s">
        <v>3556</v>
      </c>
      <c r="H1642" s="117"/>
      <c r="I1642" s="117"/>
      <c r="J1642" s="117"/>
      <c r="K1642" s="117"/>
      <c r="L1642" s="117"/>
      <c r="M1642" s="118" t="s">
        <v>29</v>
      </c>
      <c r="N1642" s="118"/>
      <c r="O1642" s="118"/>
      <c r="P1642" s="118"/>
      <c r="Q1642" s="118" t="s">
        <v>3557</v>
      </c>
      <c r="R1642" s="119">
        <v>45922</v>
      </c>
      <c r="S1642" s="118" t="s">
        <v>369</v>
      </c>
      <c r="T1642" s="117" t="s">
        <v>3922</v>
      </c>
      <c r="U1642" s="117"/>
    </row>
    <row r="1643" spans="1:21" hidden="1" x14ac:dyDescent="0.25">
      <c r="A1643" s="117"/>
      <c r="B1643" s="117"/>
      <c r="C1643" s="117" t="s">
        <v>3922</v>
      </c>
      <c r="D1643" s="117" t="s">
        <v>3313</v>
      </c>
      <c r="E1643" s="117" t="s">
        <v>3558</v>
      </c>
      <c r="F1643" s="117" t="s">
        <v>4156</v>
      </c>
      <c r="G1643" s="117" t="s">
        <v>3559</v>
      </c>
      <c r="H1643" s="117"/>
      <c r="I1643" s="117"/>
      <c r="J1643" s="117"/>
      <c r="K1643" s="117"/>
      <c r="L1643" s="117"/>
      <c r="M1643" s="118" t="s">
        <v>29</v>
      </c>
      <c r="N1643" s="118"/>
      <c r="O1643" s="118"/>
      <c r="P1643" s="118"/>
      <c r="Q1643" s="118"/>
      <c r="R1643" s="119"/>
      <c r="S1643" s="118"/>
      <c r="T1643" s="117" t="s">
        <v>3922</v>
      </c>
      <c r="U1643" s="117"/>
    </row>
    <row r="1644" spans="1:21" hidden="1" x14ac:dyDescent="0.25">
      <c r="A1644" s="117"/>
      <c r="B1644" s="117"/>
      <c r="C1644" s="117" t="s">
        <v>3922</v>
      </c>
      <c r="D1644" s="117" t="s">
        <v>3313</v>
      </c>
      <c r="E1644" s="117" t="s">
        <v>3560</v>
      </c>
      <c r="F1644" s="117" t="s">
        <v>3513</v>
      </c>
      <c r="G1644" s="117" t="s">
        <v>3561</v>
      </c>
      <c r="H1644" s="117"/>
      <c r="I1644" s="117"/>
      <c r="J1644" s="117"/>
      <c r="K1644" s="117"/>
      <c r="L1644" s="117"/>
      <c r="M1644" s="118" t="s">
        <v>29</v>
      </c>
      <c r="N1644" s="118"/>
      <c r="O1644" s="118"/>
      <c r="P1644" s="118"/>
      <c r="Q1644" s="118" t="s">
        <v>3562</v>
      </c>
      <c r="R1644" s="119">
        <v>45944</v>
      </c>
      <c r="S1644" s="118" t="s">
        <v>44</v>
      </c>
      <c r="T1644" s="117" t="s">
        <v>3922</v>
      </c>
      <c r="U1644" s="117"/>
    </row>
    <row r="1645" spans="1:21" ht="45" hidden="1" x14ac:dyDescent="0.25">
      <c r="A1645" s="117"/>
      <c r="B1645" s="117"/>
      <c r="C1645" s="117" t="s">
        <v>3922</v>
      </c>
      <c r="D1645" s="117" t="s">
        <v>3313</v>
      </c>
      <c r="E1645" s="117" t="s">
        <v>3563</v>
      </c>
      <c r="F1645" s="117" t="s">
        <v>3513</v>
      </c>
      <c r="G1645" s="117" t="s">
        <v>3564</v>
      </c>
      <c r="H1645" s="117"/>
      <c r="I1645" s="117"/>
      <c r="J1645" s="117"/>
      <c r="K1645" s="117"/>
      <c r="L1645" s="117"/>
      <c r="M1645" s="118" t="s">
        <v>29</v>
      </c>
      <c r="N1645" s="118"/>
      <c r="O1645" s="118"/>
      <c r="P1645" s="118"/>
      <c r="Q1645" s="118" t="s">
        <v>3565</v>
      </c>
      <c r="R1645" s="119">
        <v>45945</v>
      </c>
      <c r="S1645" s="118" t="s">
        <v>44</v>
      </c>
      <c r="T1645" s="117" t="s">
        <v>3922</v>
      </c>
      <c r="U1645" s="117"/>
    </row>
    <row r="1646" spans="1:21" hidden="1" x14ac:dyDescent="0.25">
      <c r="A1646" s="117"/>
      <c r="B1646" s="117"/>
      <c r="C1646" s="117" t="s">
        <v>3922</v>
      </c>
      <c r="D1646" s="117" t="s">
        <v>3313</v>
      </c>
      <c r="E1646" s="117" t="s">
        <v>3566</v>
      </c>
      <c r="F1646" s="117" t="s">
        <v>3567</v>
      </c>
      <c r="G1646" s="117" t="s">
        <v>3568</v>
      </c>
      <c r="H1646" s="117"/>
      <c r="I1646" s="117"/>
      <c r="J1646" s="117"/>
      <c r="K1646" s="117"/>
      <c r="L1646" s="117"/>
      <c r="M1646" s="118" t="s">
        <v>29</v>
      </c>
      <c r="N1646" s="118"/>
      <c r="O1646" s="118"/>
      <c r="P1646" s="118"/>
      <c r="Q1646" s="118" t="s">
        <v>3569</v>
      </c>
      <c r="R1646" s="119">
        <v>45945</v>
      </c>
      <c r="S1646" s="118" t="s">
        <v>44</v>
      </c>
      <c r="T1646" s="117" t="s">
        <v>3922</v>
      </c>
      <c r="U1646" s="117"/>
    </row>
    <row r="1647" spans="1:21" ht="75" hidden="1" x14ac:dyDescent="0.25">
      <c r="A1647" s="117"/>
      <c r="B1647" s="117"/>
      <c r="C1647" s="117" t="s">
        <v>3922</v>
      </c>
      <c r="D1647" s="117" t="s">
        <v>3313</v>
      </c>
      <c r="E1647" s="117" t="s">
        <v>3570</v>
      </c>
      <c r="F1647" s="117" t="s">
        <v>3513</v>
      </c>
      <c r="G1647" s="117" t="s">
        <v>3571</v>
      </c>
      <c r="H1647" s="117"/>
      <c r="I1647" s="117"/>
      <c r="J1647" s="117"/>
      <c r="K1647" s="117"/>
      <c r="L1647" s="117"/>
      <c r="M1647" s="118" t="s">
        <v>29</v>
      </c>
      <c r="N1647" s="118"/>
      <c r="O1647" s="118"/>
      <c r="P1647" s="118"/>
      <c r="Q1647" s="118" t="s">
        <v>3572</v>
      </c>
      <c r="R1647" s="119">
        <v>45945</v>
      </c>
      <c r="S1647" s="118" t="s">
        <v>44</v>
      </c>
      <c r="T1647" s="117" t="s">
        <v>3922</v>
      </c>
      <c r="U1647" s="117"/>
    </row>
    <row r="1648" spans="1:21" ht="30" hidden="1" x14ac:dyDescent="0.25">
      <c r="A1648" s="117"/>
      <c r="B1648" s="117"/>
      <c r="C1648" s="117" t="s">
        <v>3922</v>
      </c>
      <c r="D1648" s="117" t="s">
        <v>3313</v>
      </c>
      <c r="E1648" s="117" t="s">
        <v>3573</v>
      </c>
      <c r="F1648" s="117" t="s">
        <v>3513</v>
      </c>
      <c r="G1648" s="117" t="s">
        <v>3574</v>
      </c>
      <c r="H1648" s="117"/>
      <c r="I1648" s="117"/>
      <c r="J1648" s="117"/>
      <c r="K1648" s="117"/>
      <c r="L1648" s="117"/>
      <c r="M1648" s="118" t="s">
        <v>29</v>
      </c>
      <c r="N1648" s="118"/>
      <c r="O1648" s="118"/>
      <c r="P1648" s="118"/>
      <c r="Q1648" s="118" t="s">
        <v>3575</v>
      </c>
      <c r="R1648" s="119">
        <v>45946</v>
      </c>
      <c r="S1648" s="118" t="s">
        <v>56</v>
      </c>
      <c r="T1648" s="117" t="s">
        <v>3922</v>
      </c>
      <c r="U1648" s="117"/>
    </row>
    <row r="1649" spans="1:21" ht="30" hidden="1" x14ac:dyDescent="0.25">
      <c r="A1649" s="117"/>
      <c r="B1649" s="117"/>
      <c r="C1649" s="117" t="s">
        <v>3922</v>
      </c>
      <c r="D1649" s="117" t="s">
        <v>3313</v>
      </c>
      <c r="E1649" s="117" t="s">
        <v>3576</v>
      </c>
      <c r="F1649" s="117" t="s">
        <v>3513</v>
      </c>
      <c r="G1649" s="117" t="s">
        <v>3577</v>
      </c>
      <c r="H1649" s="117"/>
      <c r="I1649" s="117"/>
      <c r="J1649" s="117"/>
      <c r="K1649" s="117"/>
      <c r="L1649" s="117"/>
      <c r="M1649" s="118" t="s">
        <v>29</v>
      </c>
      <c r="N1649" s="118"/>
      <c r="O1649" s="118"/>
      <c r="P1649" s="118"/>
      <c r="Q1649" s="118" t="s">
        <v>3575</v>
      </c>
      <c r="R1649" s="119">
        <v>45946</v>
      </c>
      <c r="S1649" s="118" t="s">
        <v>56</v>
      </c>
      <c r="T1649" s="117" t="s">
        <v>3922</v>
      </c>
      <c r="U1649" s="117"/>
    </row>
    <row r="1650" spans="1:21" ht="45" hidden="1" x14ac:dyDescent="0.25">
      <c r="A1650" s="117"/>
      <c r="B1650" s="117"/>
      <c r="C1650" s="117" t="s">
        <v>3922</v>
      </c>
      <c r="D1650" s="117" t="s">
        <v>3313</v>
      </c>
      <c r="E1650" s="117" t="s">
        <v>3578</v>
      </c>
      <c r="F1650" s="117" t="s">
        <v>4157</v>
      </c>
      <c r="G1650" s="117" t="s">
        <v>3579</v>
      </c>
      <c r="H1650" s="117"/>
      <c r="I1650" s="117"/>
      <c r="J1650" s="117"/>
      <c r="K1650" s="117"/>
      <c r="L1650" s="117"/>
      <c r="M1650" s="118" t="s">
        <v>29</v>
      </c>
      <c r="N1650" s="118"/>
      <c r="O1650" s="118"/>
      <c r="P1650" s="118"/>
      <c r="Q1650" s="118" t="s">
        <v>3580</v>
      </c>
      <c r="R1650" s="119">
        <v>45944</v>
      </c>
      <c r="S1650" s="118" t="s">
        <v>44</v>
      </c>
      <c r="T1650" s="117" t="s">
        <v>3922</v>
      </c>
      <c r="U1650" s="117"/>
    </row>
    <row r="1651" spans="1:21" hidden="1" x14ac:dyDescent="0.25">
      <c r="A1651" s="117"/>
      <c r="B1651" s="117"/>
      <c r="C1651" s="117" t="s">
        <v>3922</v>
      </c>
      <c r="D1651" s="117" t="s">
        <v>3313</v>
      </c>
      <c r="E1651" s="117" t="s">
        <v>3581</v>
      </c>
      <c r="F1651" s="117" t="s">
        <v>3513</v>
      </c>
      <c r="G1651" s="117" t="s">
        <v>3582</v>
      </c>
      <c r="H1651" s="117"/>
      <c r="I1651" s="117"/>
      <c r="J1651" s="117"/>
      <c r="K1651" s="117"/>
      <c r="L1651" s="117"/>
      <c r="M1651" s="118" t="s">
        <v>29</v>
      </c>
      <c r="N1651" s="118"/>
      <c r="O1651" s="118"/>
      <c r="P1651" s="118"/>
      <c r="Q1651" s="118"/>
      <c r="R1651" s="119">
        <v>45960</v>
      </c>
      <c r="S1651" s="118" t="s">
        <v>369</v>
      </c>
      <c r="T1651" s="117" t="s">
        <v>3922</v>
      </c>
      <c r="U1651" s="117"/>
    </row>
    <row r="1652" spans="1:21" ht="30" hidden="1" x14ac:dyDescent="0.25">
      <c r="A1652" s="117"/>
      <c r="B1652" s="117"/>
      <c r="C1652" s="117" t="s">
        <v>3922</v>
      </c>
      <c r="D1652" s="117" t="s">
        <v>3313</v>
      </c>
      <c r="E1652" s="117" t="s">
        <v>3583</v>
      </c>
      <c r="F1652" s="117" t="s">
        <v>4152</v>
      </c>
      <c r="G1652" s="117" t="s">
        <v>3584</v>
      </c>
      <c r="H1652" s="117"/>
      <c r="I1652" s="117"/>
      <c r="J1652" s="117"/>
      <c r="K1652" s="117"/>
      <c r="L1652" s="117"/>
      <c r="M1652" s="118" t="s">
        <v>29</v>
      </c>
      <c r="N1652" s="118"/>
      <c r="O1652" s="118"/>
      <c r="P1652" s="118"/>
      <c r="Q1652" s="118"/>
      <c r="R1652" s="119"/>
      <c r="S1652" s="118"/>
      <c r="T1652" s="117" t="s">
        <v>3922</v>
      </c>
      <c r="U1652" s="117"/>
    </row>
    <row r="1653" spans="1:21" hidden="1" x14ac:dyDescent="0.25">
      <c r="A1653" s="117"/>
      <c r="B1653" s="117"/>
      <c r="C1653" s="117" t="s">
        <v>3922</v>
      </c>
      <c r="D1653" s="117" t="s">
        <v>3313</v>
      </c>
      <c r="E1653" s="117" t="s">
        <v>3585</v>
      </c>
      <c r="F1653" s="117" t="s">
        <v>4155</v>
      </c>
      <c r="G1653" s="117" t="s">
        <v>3586</v>
      </c>
      <c r="H1653" s="117"/>
      <c r="I1653" s="117"/>
      <c r="J1653" s="117"/>
      <c r="K1653" s="117"/>
      <c r="L1653" s="117"/>
      <c r="M1653" s="118" t="s">
        <v>29</v>
      </c>
      <c r="N1653" s="118"/>
      <c r="O1653" s="118"/>
      <c r="P1653" s="118"/>
      <c r="Q1653" s="118"/>
      <c r="R1653" s="119"/>
      <c r="S1653" s="118"/>
      <c r="T1653" s="117" t="s">
        <v>3922</v>
      </c>
      <c r="U1653" s="117"/>
    </row>
    <row r="1654" spans="1:21" ht="30" hidden="1" x14ac:dyDescent="0.25">
      <c r="A1654" s="117"/>
      <c r="B1654" s="117"/>
      <c r="C1654" s="117" t="s">
        <v>3922</v>
      </c>
      <c r="D1654" s="117" t="s">
        <v>3313</v>
      </c>
      <c r="E1654" s="117" t="s">
        <v>3587</v>
      </c>
      <c r="F1654" s="117" t="s">
        <v>4155</v>
      </c>
      <c r="G1654" s="117" t="s">
        <v>3529</v>
      </c>
      <c r="H1654" s="117"/>
      <c r="I1654" s="117"/>
      <c r="J1654" s="117"/>
      <c r="K1654" s="117"/>
      <c r="L1654" s="117"/>
      <c r="M1654" s="118" t="s">
        <v>29</v>
      </c>
      <c r="N1654" s="118"/>
      <c r="O1654" s="118"/>
      <c r="P1654" s="118"/>
      <c r="Q1654" s="118"/>
      <c r="R1654" s="119"/>
      <c r="S1654" s="118"/>
      <c r="T1654" s="117" t="s">
        <v>3922</v>
      </c>
      <c r="U1654" s="117"/>
    </row>
    <row r="1655" spans="1:21" ht="30" hidden="1" x14ac:dyDescent="0.25">
      <c r="A1655" s="117"/>
      <c r="B1655" s="117"/>
      <c r="C1655" s="117" t="s">
        <v>3922</v>
      </c>
      <c r="D1655" s="117" t="s">
        <v>3313</v>
      </c>
      <c r="E1655" s="117" t="s">
        <v>3588</v>
      </c>
      <c r="F1655" s="117" t="s">
        <v>4155</v>
      </c>
      <c r="G1655" s="117" t="s">
        <v>3525</v>
      </c>
      <c r="H1655" s="117"/>
      <c r="I1655" s="117"/>
      <c r="J1655" s="117"/>
      <c r="K1655" s="117"/>
      <c r="L1655" s="117"/>
      <c r="M1655" s="118" t="s">
        <v>29</v>
      </c>
      <c r="N1655" s="118"/>
      <c r="O1655" s="118"/>
      <c r="P1655" s="118"/>
      <c r="Q1655" s="118"/>
      <c r="R1655" s="119"/>
      <c r="S1655" s="118"/>
      <c r="T1655" s="117" t="s">
        <v>3922</v>
      </c>
      <c r="U1655" s="117"/>
    </row>
    <row r="1656" spans="1:21" hidden="1" x14ac:dyDescent="0.25">
      <c r="A1656" s="117"/>
      <c r="B1656" s="117"/>
      <c r="C1656" s="117" t="s">
        <v>3922</v>
      </c>
      <c r="D1656" s="117" t="s">
        <v>3313</v>
      </c>
      <c r="E1656" s="117" t="s">
        <v>3589</v>
      </c>
      <c r="F1656" s="117" t="s">
        <v>4151</v>
      </c>
      <c r="G1656" s="117" t="s">
        <v>3590</v>
      </c>
      <c r="H1656" s="117"/>
      <c r="I1656" s="117"/>
      <c r="J1656" s="117"/>
      <c r="K1656" s="117"/>
      <c r="L1656" s="117"/>
      <c r="M1656" s="118" t="s">
        <v>29</v>
      </c>
      <c r="N1656" s="118"/>
      <c r="O1656" s="118"/>
      <c r="P1656" s="118"/>
      <c r="Q1656" s="118"/>
      <c r="R1656" s="119"/>
      <c r="S1656" s="118"/>
      <c r="T1656" s="117" t="s">
        <v>3922</v>
      </c>
      <c r="U1656" s="117"/>
    </row>
    <row r="1657" spans="1:21" hidden="1" x14ac:dyDescent="0.25">
      <c r="A1657" s="117"/>
      <c r="B1657" s="117"/>
      <c r="C1657" s="117" t="s">
        <v>3922</v>
      </c>
      <c r="D1657" s="117" t="s">
        <v>3313</v>
      </c>
      <c r="E1657" s="117" t="s">
        <v>3591</v>
      </c>
      <c r="F1657" s="117" t="s">
        <v>4151</v>
      </c>
      <c r="G1657" s="117" t="s">
        <v>3592</v>
      </c>
      <c r="H1657" s="117"/>
      <c r="I1657" s="117"/>
      <c r="J1657" s="117"/>
      <c r="K1657" s="117"/>
      <c r="L1657" s="117"/>
      <c r="M1657" s="118" t="s">
        <v>29</v>
      </c>
      <c r="N1657" s="118"/>
      <c r="O1657" s="118"/>
      <c r="P1657" s="118"/>
      <c r="Q1657" s="118"/>
      <c r="R1657" s="119"/>
      <c r="S1657" s="118"/>
      <c r="T1657" s="117" t="s">
        <v>3922</v>
      </c>
      <c r="U1657" s="117"/>
    </row>
    <row r="1658" spans="1:21" x14ac:dyDescent="0.25">
      <c r="A1658" s="117"/>
      <c r="B1658" s="117"/>
      <c r="C1658" s="117" t="s">
        <v>109</v>
      </c>
      <c r="D1658" s="117" t="s">
        <v>3313</v>
      </c>
      <c r="E1658" s="117" t="s">
        <v>5182</v>
      </c>
      <c r="F1658" s="117" t="s">
        <v>4151</v>
      </c>
      <c r="G1658" s="117" t="s">
        <v>3742</v>
      </c>
      <c r="H1658" s="117"/>
      <c r="I1658" s="117" t="s">
        <v>109</v>
      </c>
      <c r="J1658" s="117" t="s">
        <v>109</v>
      </c>
      <c r="K1658" s="117" t="s">
        <v>109</v>
      </c>
      <c r="L1658" s="117"/>
      <c r="M1658" s="118" t="s">
        <v>631</v>
      </c>
      <c r="N1658" s="118"/>
      <c r="O1658" s="118"/>
      <c r="P1658" s="118"/>
      <c r="Q1658" s="118"/>
      <c r="R1658" s="119"/>
      <c r="S1658" s="118"/>
      <c r="T1658" s="117" t="s">
        <v>109</v>
      </c>
      <c r="U1658" s="117"/>
    </row>
    <row r="1659" spans="1:21" hidden="1" x14ac:dyDescent="0.25">
      <c r="A1659" s="117"/>
      <c r="B1659" s="117"/>
      <c r="C1659" s="117" t="s">
        <v>3922</v>
      </c>
      <c r="D1659" s="117" t="s">
        <v>3313</v>
      </c>
      <c r="E1659" s="117" t="s">
        <v>4584</v>
      </c>
      <c r="F1659" s="117" t="s">
        <v>4151</v>
      </c>
      <c r="G1659" s="117" t="s">
        <v>3592</v>
      </c>
      <c r="H1659" s="117"/>
      <c r="I1659" s="117"/>
      <c r="J1659" s="117"/>
      <c r="K1659" s="117"/>
      <c r="L1659" s="117"/>
      <c r="M1659" s="118" t="s">
        <v>631</v>
      </c>
      <c r="N1659" s="118"/>
      <c r="O1659" s="118"/>
      <c r="P1659" s="118"/>
      <c r="Q1659" s="118"/>
      <c r="R1659" s="119"/>
      <c r="S1659" s="118"/>
      <c r="T1659" s="117" t="s">
        <v>3922</v>
      </c>
      <c r="U1659" s="117"/>
    </row>
    <row r="1660" spans="1:21" ht="30" hidden="1" x14ac:dyDescent="0.25">
      <c r="A1660" s="117"/>
      <c r="B1660" s="117"/>
      <c r="C1660" s="117" t="s">
        <v>3922</v>
      </c>
      <c r="D1660" s="117" t="s">
        <v>3313</v>
      </c>
      <c r="E1660" s="117" t="s">
        <v>4904</v>
      </c>
      <c r="F1660" s="117" t="s">
        <v>4155</v>
      </c>
      <c r="G1660" s="117" t="s">
        <v>3525</v>
      </c>
      <c r="H1660" s="117"/>
      <c r="I1660" s="117"/>
      <c r="J1660" s="117"/>
      <c r="K1660" s="117"/>
      <c r="L1660" s="117"/>
      <c r="M1660" s="118" t="s">
        <v>631</v>
      </c>
      <c r="N1660" s="118"/>
      <c r="O1660" s="118"/>
      <c r="P1660" s="118"/>
      <c r="Q1660" s="118"/>
      <c r="R1660" s="119"/>
      <c r="S1660" s="118"/>
      <c r="T1660" s="117" t="s">
        <v>3922</v>
      </c>
      <c r="U1660" s="117"/>
    </row>
    <row r="1661" spans="1:21" ht="30" hidden="1" x14ac:dyDescent="0.25">
      <c r="A1661" s="117"/>
      <c r="B1661" s="117"/>
      <c r="C1661" s="117" t="s">
        <v>3922</v>
      </c>
      <c r="D1661" s="117" t="s">
        <v>3313</v>
      </c>
      <c r="E1661" s="117" t="s">
        <v>4899</v>
      </c>
      <c r="F1661" s="117" t="s">
        <v>4155</v>
      </c>
      <c r="G1661" s="117" t="s">
        <v>4900</v>
      </c>
      <c r="H1661" s="117"/>
      <c r="I1661" s="117"/>
      <c r="J1661" s="117"/>
      <c r="K1661" s="117"/>
      <c r="L1661" s="117"/>
      <c r="M1661" s="118" t="s">
        <v>631</v>
      </c>
      <c r="N1661" s="118"/>
      <c r="O1661" s="118"/>
      <c r="P1661" s="118"/>
      <c r="Q1661" s="118"/>
      <c r="R1661" s="119"/>
      <c r="S1661" s="118"/>
      <c r="T1661" s="117" t="s">
        <v>3922</v>
      </c>
      <c r="U1661" s="117"/>
    </row>
    <row r="1662" spans="1:21" ht="30" hidden="1" x14ac:dyDescent="0.25">
      <c r="A1662" s="117"/>
      <c r="B1662" s="117"/>
      <c r="C1662" s="117" t="s">
        <v>3922</v>
      </c>
      <c r="D1662" s="117" t="s">
        <v>3313</v>
      </c>
      <c r="E1662" s="117" t="s">
        <v>4901</v>
      </c>
      <c r="F1662" s="117" t="s">
        <v>4155</v>
      </c>
      <c r="G1662" s="117" t="s">
        <v>3529</v>
      </c>
      <c r="H1662" s="117"/>
      <c r="I1662" s="117"/>
      <c r="J1662" s="117"/>
      <c r="K1662" s="117"/>
      <c r="L1662" s="117"/>
      <c r="M1662" s="118" t="s">
        <v>631</v>
      </c>
      <c r="N1662" s="118"/>
      <c r="O1662" s="118"/>
      <c r="P1662" s="118"/>
      <c r="Q1662" s="118"/>
      <c r="R1662" s="119"/>
      <c r="S1662" s="118"/>
      <c r="T1662" s="117" t="s">
        <v>3922</v>
      </c>
      <c r="U1662" s="117"/>
    </row>
    <row r="1663" spans="1:21" hidden="1" x14ac:dyDescent="0.25">
      <c r="A1663" s="117"/>
      <c r="B1663" s="117"/>
      <c r="C1663" s="117" t="s">
        <v>3922</v>
      </c>
      <c r="D1663" s="117" t="s">
        <v>3313</v>
      </c>
      <c r="E1663" s="117" t="s">
        <v>5079</v>
      </c>
      <c r="F1663" s="117" t="s">
        <v>4151</v>
      </c>
      <c r="G1663" s="117" t="s">
        <v>5080</v>
      </c>
      <c r="H1663" s="117"/>
      <c r="I1663" s="117"/>
      <c r="J1663" s="117"/>
      <c r="K1663" s="117"/>
      <c r="L1663" s="117"/>
      <c r="M1663" s="117" t="s">
        <v>631</v>
      </c>
      <c r="N1663" s="117"/>
      <c r="O1663" s="117"/>
      <c r="P1663" s="117"/>
      <c r="Q1663" s="117"/>
      <c r="R1663" s="119"/>
      <c r="S1663" s="117"/>
      <c r="T1663" s="117" t="s">
        <v>3922</v>
      </c>
      <c r="U1663" s="117"/>
    </row>
    <row r="1664" spans="1:21" hidden="1" x14ac:dyDescent="0.25">
      <c r="A1664" s="117"/>
      <c r="B1664" s="117"/>
      <c r="C1664" s="117" t="s">
        <v>3922</v>
      </c>
      <c r="D1664" s="117" t="s">
        <v>3313</v>
      </c>
      <c r="E1664" s="117" t="s">
        <v>4922</v>
      </c>
      <c r="F1664" s="117" t="s">
        <v>4151</v>
      </c>
      <c r="G1664" s="117" t="s">
        <v>4923</v>
      </c>
      <c r="H1664" s="117"/>
      <c r="I1664" s="117"/>
      <c r="J1664" s="117"/>
      <c r="K1664" s="117"/>
      <c r="L1664" s="117"/>
      <c r="M1664" s="118" t="s">
        <v>631</v>
      </c>
      <c r="N1664" s="118"/>
      <c r="O1664" s="118"/>
      <c r="P1664" s="118"/>
      <c r="Q1664" s="118"/>
      <c r="R1664" s="119"/>
      <c r="S1664" s="118"/>
      <c r="T1664" s="117" t="s">
        <v>3922</v>
      </c>
      <c r="U1664" s="117"/>
    </row>
    <row r="1665" spans="1:21" ht="30" hidden="1" x14ac:dyDescent="0.25">
      <c r="A1665" s="117"/>
      <c r="B1665" s="117"/>
      <c r="C1665" s="117" t="s">
        <v>3922</v>
      </c>
      <c r="D1665" s="117" t="s">
        <v>3313</v>
      </c>
      <c r="E1665" s="117" t="s">
        <v>4898</v>
      </c>
      <c r="F1665" s="117" t="s">
        <v>3617</v>
      </c>
      <c r="G1665" s="117" t="s">
        <v>4498</v>
      </c>
      <c r="H1665" s="117"/>
      <c r="I1665" s="117"/>
      <c r="J1665" s="117"/>
      <c r="K1665" s="117"/>
      <c r="L1665" s="117"/>
      <c r="M1665" s="118" t="s">
        <v>631</v>
      </c>
      <c r="N1665" s="118"/>
      <c r="O1665" s="118"/>
      <c r="P1665" s="118"/>
      <c r="Q1665" s="118"/>
      <c r="R1665" s="119"/>
      <c r="S1665" s="118"/>
      <c r="T1665" s="117" t="s">
        <v>3922</v>
      </c>
      <c r="U1665" s="117"/>
    </row>
    <row r="1666" spans="1:21" ht="30" hidden="1" x14ac:dyDescent="0.25">
      <c r="A1666" s="117"/>
      <c r="B1666" s="117"/>
      <c r="C1666" s="117" t="s">
        <v>3922</v>
      </c>
      <c r="D1666" s="117" t="s">
        <v>3313</v>
      </c>
      <c r="E1666" s="117" t="s">
        <v>4821</v>
      </c>
      <c r="F1666" s="117" t="s">
        <v>3315</v>
      </c>
      <c r="G1666" s="117" t="s">
        <v>4822</v>
      </c>
      <c r="H1666" s="117"/>
      <c r="I1666" s="117"/>
      <c r="J1666" s="117"/>
      <c r="K1666" s="117"/>
      <c r="L1666" s="117"/>
      <c r="M1666" s="118" t="s">
        <v>631</v>
      </c>
      <c r="N1666" s="118"/>
      <c r="O1666" s="118"/>
      <c r="P1666" s="118"/>
      <c r="Q1666" s="118"/>
      <c r="R1666" s="119"/>
      <c r="S1666" s="118"/>
      <c r="T1666" s="117" t="s">
        <v>3922</v>
      </c>
      <c r="U1666" s="117"/>
    </row>
    <row r="1667" spans="1:21" ht="30" hidden="1" x14ac:dyDescent="0.25">
      <c r="A1667" s="117"/>
      <c r="B1667" s="117"/>
      <c r="C1667" s="117" t="s">
        <v>3922</v>
      </c>
      <c r="D1667" s="117" t="s">
        <v>3313</v>
      </c>
      <c r="E1667" s="117" t="s">
        <v>4707</v>
      </c>
      <c r="F1667" s="117" t="s">
        <v>3617</v>
      </c>
      <c r="G1667" s="117" t="s">
        <v>4708</v>
      </c>
      <c r="H1667" s="117"/>
      <c r="I1667" s="117"/>
      <c r="J1667" s="117"/>
      <c r="K1667" s="117"/>
      <c r="L1667" s="117"/>
      <c r="M1667" s="118" t="s">
        <v>631</v>
      </c>
      <c r="N1667" s="118"/>
      <c r="O1667" s="118"/>
      <c r="P1667" s="118"/>
      <c r="Q1667" s="118"/>
      <c r="R1667" s="119"/>
      <c r="S1667" s="118"/>
      <c r="T1667" s="117" t="s">
        <v>3922</v>
      </c>
      <c r="U1667" s="117"/>
    </row>
    <row r="1668" spans="1:21" ht="30" hidden="1" x14ac:dyDescent="0.25">
      <c r="A1668" s="117"/>
      <c r="B1668" s="117"/>
      <c r="C1668" s="117" t="s">
        <v>3922</v>
      </c>
      <c r="D1668" s="117" t="s">
        <v>3313</v>
      </c>
      <c r="E1668" s="117" t="s">
        <v>4684</v>
      </c>
      <c r="F1668" s="117" t="s">
        <v>3567</v>
      </c>
      <c r="G1668" s="117" t="s">
        <v>3774</v>
      </c>
      <c r="H1668" s="117"/>
      <c r="I1668" s="117"/>
      <c r="J1668" s="117"/>
      <c r="K1668" s="117"/>
      <c r="L1668" s="117"/>
      <c r="M1668" s="118" t="s">
        <v>631</v>
      </c>
      <c r="N1668" s="118"/>
      <c r="O1668" s="118"/>
      <c r="P1668" s="118"/>
      <c r="Q1668" s="118"/>
      <c r="R1668" s="119"/>
      <c r="S1668" s="118"/>
      <c r="T1668" s="117" t="s">
        <v>3922</v>
      </c>
      <c r="U1668" s="117"/>
    </row>
    <row r="1669" spans="1:21" hidden="1" x14ac:dyDescent="0.25">
      <c r="A1669" s="117"/>
      <c r="B1669" s="117"/>
      <c r="C1669" s="117" t="s">
        <v>3922</v>
      </c>
      <c r="D1669" s="117" t="s">
        <v>3313</v>
      </c>
      <c r="E1669" s="117" t="s">
        <v>4685</v>
      </c>
      <c r="F1669" s="117" t="s">
        <v>3513</v>
      </c>
      <c r="G1669" s="117" t="s">
        <v>4686</v>
      </c>
      <c r="H1669" s="117"/>
      <c r="I1669" s="117"/>
      <c r="J1669" s="117"/>
      <c r="K1669" s="117"/>
      <c r="L1669" s="117"/>
      <c r="M1669" s="118" t="s">
        <v>631</v>
      </c>
      <c r="N1669" s="118"/>
      <c r="O1669" s="118"/>
      <c r="P1669" s="118"/>
      <c r="Q1669" s="118"/>
      <c r="R1669" s="119"/>
      <c r="S1669" s="118"/>
      <c r="T1669" s="117" t="s">
        <v>3922</v>
      </c>
      <c r="U1669" s="117"/>
    </row>
    <row r="1670" spans="1:21" hidden="1" x14ac:dyDescent="0.25">
      <c r="A1670" s="117"/>
      <c r="B1670" s="117"/>
      <c r="C1670" s="117" t="s">
        <v>3922</v>
      </c>
      <c r="D1670" s="117" t="s">
        <v>3313</v>
      </c>
      <c r="E1670" s="117" t="s">
        <v>4674</v>
      </c>
      <c r="F1670" s="117" t="s">
        <v>4151</v>
      </c>
      <c r="G1670" s="117" t="s">
        <v>4675</v>
      </c>
      <c r="H1670" s="117"/>
      <c r="I1670" s="117"/>
      <c r="J1670" s="117"/>
      <c r="K1670" s="117"/>
      <c r="L1670" s="117"/>
      <c r="M1670" s="118" t="s">
        <v>631</v>
      </c>
      <c r="N1670" s="118"/>
      <c r="O1670" s="118"/>
      <c r="P1670" s="118"/>
      <c r="Q1670" s="118"/>
      <c r="R1670" s="119"/>
      <c r="S1670" s="118"/>
      <c r="T1670" s="117" t="s">
        <v>3922</v>
      </c>
      <c r="U1670" s="117"/>
    </row>
    <row r="1671" spans="1:21" hidden="1" x14ac:dyDescent="0.25">
      <c r="A1671" s="117"/>
      <c r="B1671" s="117"/>
      <c r="C1671" s="117" t="s">
        <v>3922</v>
      </c>
      <c r="D1671" s="117" t="s">
        <v>3313</v>
      </c>
      <c r="E1671" s="117" t="s">
        <v>4499</v>
      </c>
      <c r="F1671" s="117" t="s">
        <v>4151</v>
      </c>
      <c r="G1671" s="117" t="s">
        <v>4500</v>
      </c>
      <c r="H1671" s="117"/>
      <c r="I1671" s="117"/>
      <c r="J1671" s="117"/>
      <c r="K1671" s="117"/>
      <c r="L1671" s="117"/>
      <c r="M1671" s="118" t="s">
        <v>631</v>
      </c>
      <c r="N1671" s="118"/>
      <c r="O1671" s="118"/>
      <c r="P1671" s="118"/>
      <c r="Q1671" s="118"/>
      <c r="R1671" s="119"/>
      <c r="S1671" s="118"/>
      <c r="T1671" s="117" t="s">
        <v>3922</v>
      </c>
      <c r="U1671" s="117"/>
    </row>
    <row r="1672" spans="1:21" ht="30" hidden="1" x14ac:dyDescent="0.25">
      <c r="A1672" s="117"/>
      <c r="B1672" s="117"/>
      <c r="C1672" s="117" t="s">
        <v>3922</v>
      </c>
      <c r="D1672" s="117" t="s">
        <v>3313</v>
      </c>
      <c r="E1672" s="117" t="s">
        <v>4497</v>
      </c>
      <c r="F1672" s="117" t="s">
        <v>3617</v>
      </c>
      <c r="G1672" s="117" t="s">
        <v>4498</v>
      </c>
      <c r="H1672" s="117"/>
      <c r="I1672" s="117"/>
      <c r="J1672" s="117"/>
      <c r="K1672" s="117"/>
      <c r="L1672" s="117"/>
      <c r="M1672" s="118" t="s">
        <v>631</v>
      </c>
      <c r="N1672" s="118"/>
      <c r="O1672" s="118"/>
      <c r="P1672" s="118"/>
      <c r="Q1672" s="118"/>
      <c r="R1672" s="119"/>
      <c r="S1672" s="118"/>
      <c r="T1672" s="117" t="s">
        <v>3922</v>
      </c>
      <c r="U1672" s="117"/>
    </row>
    <row r="1673" spans="1:21" hidden="1" x14ac:dyDescent="0.25">
      <c r="A1673" s="117"/>
      <c r="B1673" s="117"/>
      <c r="C1673" s="117" t="s">
        <v>3922</v>
      </c>
      <c r="D1673" s="117" t="s">
        <v>3313</v>
      </c>
      <c r="E1673" s="117" t="s">
        <v>3593</v>
      </c>
      <c r="F1673" s="117" t="s">
        <v>4153</v>
      </c>
      <c r="G1673" s="117" t="s">
        <v>3594</v>
      </c>
      <c r="H1673" s="117"/>
      <c r="I1673" s="117"/>
      <c r="J1673" s="117"/>
      <c r="K1673" s="117"/>
      <c r="L1673" s="117"/>
      <c r="M1673" s="118" t="s">
        <v>631</v>
      </c>
      <c r="N1673" s="118"/>
      <c r="O1673" s="118"/>
      <c r="P1673" s="118"/>
      <c r="Q1673" s="118"/>
      <c r="R1673" s="119"/>
      <c r="S1673" s="118"/>
      <c r="T1673" s="117" t="s">
        <v>3922</v>
      </c>
      <c r="U1673" s="117"/>
    </row>
    <row r="1674" spans="1:21" hidden="1" x14ac:dyDescent="0.25">
      <c r="A1674" s="117"/>
      <c r="B1674" s="117"/>
      <c r="C1674" s="117" t="s">
        <v>3922</v>
      </c>
      <c r="D1674" s="117" t="s">
        <v>3313</v>
      </c>
      <c r="E1674" s="117" t="s">
        <v>3595</v>
      </c>
      <c r="F1674" s="117" t="s">
        <v>4153</v>
      </c>
      <c r="G1674" s="117" t="s">
        <v>3594</v>
      </c>
      <c r="H1674" s="117"/>
      <c r="I1674" s="117"/>
      <c r="J1674" s="117"/>
      <c r="K1674" s="117"/>
      <c r="L1674" s="117"/>
      <c r="M1674" s="118" t="s">
        <v>631</v>
      </c>
      <c r="N1674" s="118"/>
      <c r="O1674" s="118"/>
      <c r="P1674" s="118"/>
      <c r="Q1674" s="118"/>
      <c r="R1674" s="119"/>
      <c r="S1674" s="118"/>
      <c r="T1674" s="117" t="s">
        <v>3922</v>
      </c>
      <c r="U1674" s="117"/>
    </row>
    <row r="1675" spans="1:21" ht="30" hidden="1" x14ac:dyDescent="0.25">
      <c r="A1675" s="117"/>
      <c r="B1675" s="117"/>
      <c r="C1675" s="117" t="s">
        <v>3922</v>
      </c>
      <c r="D1675" s="117" t="s">
        <v>3313</v>
      </c>
      <c r="E1675" s="117" t="s">
        <v>3598</v>
      </c>
      <c r="F1675" s="117" t="s">
        <v>3315</v>
      </c>
      <c r="G1675" s="117" t="s">
        <v>3599</v>
      </c>
      <c r="H1675" s="117"/>
      <c r="I1675" s="117"/>
      <c r="J1675" s="117"/>
      <c r="K1675" s="117"/>
      <c r="L1675" s="117"/>
      <c r="M1675" s="118" t="s">
        <v>631</v>
      </c>
      <c r="N1675" s="118"/>
      <c r="O1675" s="118"/>
      <c r="P1675" s="118"/>
      <c r="Q1675" s="118"/>
      <c r="R1675" s="119"/>
      <c r="S1675" s="118"/>
      <c r="T1675" s="117" t="s">
        <v>3922</v>
      </c>
      <c r="U1675" s="117"/>
    </row>
    <row r="1676" spans="1:21" hidden="1" x14ac:dyDescent="0.25">
      <c r="A1676" s="117"/>
      <c r="B1676" s="117"/>
      <c r="C1676" s="117" t="s">
        <v>3922</v>
      </c>
      <c r="D1676" s="117" t="s">
        <v>3313</v>
      </c>
      <c r="E1676" s="117" t="s">
        <v>3600</v>
      </c>
      <c r="F1676" s="117" t="s">
        <v>4155</v>
      </c>
      <c r="G1676" s="117" t="s">
        <v>3601</v>
      </c>
      <c r="H1676" s="117"/>
      <c r="I1676" s="117"/>
      <c r="J1676" s="117"/>
      <c r="K1676" s="117"/>
      <c r="L1676" s="117"/>
      <c r="M1676" s="118" t="s">
        <v>631</v>
      </c>
      <c r="N1676" s="118"/>
      <c r="O1676" s="118"/>
      <c r="P1676" s="118"/>
      <c r="Q1676" s="118"/>
      <c r="R1676" s="119"/>
      <c r="S1676" s="118"/>
      <c r="T1676" s="117" t="s">
        <v>3922</v>
      </c>
      <c r="U1676" s="117"/>
    </row>
    <row r="1677" spans="1:21" hidden="1" x14ac:dyDescent="0.25">
      <c r="A1677" s="117"/>
      <c r="B1677" s="117"/>
      <c r="C1677" s="117" t="s">
        <v>3922</v>
      </c>
      <c r="D1677" s="117" t="s">
        <v>3313</v>
      </c>
      <c r="E1677" s="117" t="s">
        <v>3602</v>
      </c>
      <c r="F1677" s="117" t="s">
        <v>4151</v>
      </c>
      <c r="G1677" s="117" t="s">
        <v>3603</v>
      </c>
      <c r="H1677" s="117"/>
      <c r="I1677" s="117"/>
      <c r="J1677" s="117"/>
      <c r="K1677" s="117"/>
      <c r="L1677" s="117"/>
      <c r="M1677" s="118" t="s">
        <v>631</v>
      </c>
      <c r="N1677" s="118"/>
      <c r="O1677" s="118"/>
      <c r="P1677" s="118"/>
      <c r="Q1677" s="118"/>
      <c r="R1677" s="119"/>
      <c r="S1677" s="118"/>
      <c r="T1677" s="117" t="s">
        <v>3922</v>
      </c>
      <c r="U1677" s="117"/>
    </row>
    <row r="1678" spans="1:21" ht="30" hidden="1" x14ac:dyDescent="0.25">
      <c r="A1678" s="117"/>
      <c r="B1678" s="117"/>
      <c r="C1678" s="117" t="s">
        <v>3922</v>
      </c>
      <c r="D1678" s="117" t="s">
        <v>3313</v>
      </c>
      <c r="E1678" s="117" t="s">
        <v>3604</v>
      </c>
      <c r="F1678" s="117" t="s">
        <v>4152</v>
      </c>
      <c r="G1678" s="117" t="s">
        <v>3605</v>
      </c>
      <c r="H1678" s="117"/>
      <c r="I1678" s="117"/>
      <c r="J1678" s="117"/>
      <c r="K1678" s="117"/>
      <c r="L1678" s="117"/>
      <c r="M1678" s="118" t="s">
        <v>631</v>
      </c>
      <c r="N1678" s="118"/>
      <c r="O1678" s="118"/>
      <c r="P1678" s="118"/>
      <c r="Q1678" s="118"/>
      <c r="R1678" s="119"/>
      <c r="S1678" s="118"/>
      <c r="T1678" s="117" t="s">
        <v>3922</v>
      </c>
      <c r="U1678" s="117"/>
    </row>
    <row r="1679" spans="1:21" ht="30" hidden="1" x14ac:dyDescent="0.25">
      <c r="A1679" s="117"/>
      <c r="B1679" s="117"/>
      <c r="C1679" s="117" t="s">
        <v>3922</v>
      </c>
      <c r="D1679" s="117" t="s">
        <v>3313</v>
      </c>
      <c r="E1679" s="117" t="s">
        <v>3606</v>
      </c>
      <c r="F1679" s="117" t="s">
        <v>4152</v>
      </c>
      <c r="G1679" s="117" t="s">
        <v>3607</v>
      </c>
      <c r="H1679" s="117"/>
      <c r="I1679" s="117"/>
      <c r="J1679" s="117"/>
      <c r="K1679" s="117"/>
      <c r="L1679" s="117"/>
      <c r="M1679" s="117" t="s">
        <v>631</v>
      </c>
      <c r="N1679" s="117"/>
      <c r="O1679" s="117"/>
      <c r="P1679" s="117"/>
      <c r="Q1679" s="117"/>
      <c r="R1679" s="117"/>
      <c r="S1679" s="117"/>
      <c r="T1679" s="117" t="s">
        <v>3922</v>
      </c>
      <c r="U1679" s="117"/>
    </row>
    <row r="1680" spans="1:21" ht="30" hidden="1" x14ac:dyDescent="0.25">
      <c r="A1680" s="117"/>
      <c r="B1680" s="117"/>
      <c r="C1680" s="117" t="s">
        <v>3922</v>
      </c>
      <c r="D1680" s="117" t="s">
        <v>3313</v>
      </c>
      <c r="E1680" s="117" t="s">
        <v>3608</v>
      </c>
      <c r="F1680" s="117" t="s">
        <v>3513</v>
      </c>
      <c r="G1680" s="117" t="s">
        <v>3609</v>
      </c>
      <c r="H1680" s="117"/>
      <c r="I1680" s="117"/>
      <c r="J1680" s="117"/>
      <c r="K1680" s="117"/>
      <c r="L1680" s="117"/>
      <c r="M1680" s="118" t="s">
        <v>631</v>
      </c>
      <c r="N1680" s="118"/>
      <c r="O1680" s="118"/>
      <c r="P1680" s="118"/>
      <c r="Q1680" s="118"/>
      <c r="R1680" s="119"/>
      <c r="S1680" s="118"/>
      <c r="T1680" s="117" t="s">
        <v>3922</v>
      </c>
      <c r="U1680" s="117"/>
    </row>
    <row r="1681" spans="1:21" ht="30" hidden="1" x14ac:dyDescent="0.25">
      <c r="A1681" s="117"/>
      <c r="B1681" s="117"/>
      <c r="C1681" s="117" t="s">
        <v>3922</v>
      </c>
      <c r="D1681" s="117" t="s">
        <v>3313</v>
      </c>
      <c r="E1681" s="117" t="s">
        <v>3610</v>
      </c>
      <c r="F1681" s="117" t="s">
        <v>4158</v>
      </c>
      <c r="G1681" s="117" t="s">
        <v>3611</v>
      </c>
      <c r="H1681" s="117"/>
      <c r="I1681" s="117"/>
      <c r="J1681" s="117"/>
      <c r="K1681" s="117"/>
      <c r="L1681" s="117"/>
      <c r="M1681" s="118" t="s">
        <v>631</v>
      </c>
      <c r="N1681" s="118"/>
      <c r="O1681" s="118"/>
      <c r="P1681" s="118"/>
      <c r="Q1681" s="118"/>
      <c r="R1681" s="119"/>
      <c r="S1681" s="118"/>
      <c r="T1681" s="117" t="s">
        <v>3922</v>
      </c>
      <c r="U1681" s="117"/>
    </row>
    <row r="1682" spans="1:21" hidden="1" x14ac:dyDescent="0.25">
      <c r="A1682" s="117"/>
      <c r="B1682" s="117"/>
      <c r="C1682" s="117" t="s">
        <v>3922</v>
      </c>
      <c r="D1682" s="117" t="s">
        <v>3313</v>
      </c>
      <c r="E1682" s="117" t="s">
        <v>3612</v>
      </c>
      <c r="F1682" s="117" t="s">
        <v>4151</v>
      </c>
      <c r="G1682" s="117" t="s">
        <v>3613</v>
      </c>
      <c r="H1682" s="117"/>
      <c r="I1682" s="117"/>
      <c r="J1682" s="117"/>
      <c r="K1682" s="117"/>
      <c r="L1682" s="117"/>
      <c r="M1682" s="118" t="s">
        <v>631</v>
      </c>
      <c r="N1682" s="118"/>
      <c r="O1682" s="118"/>
      <c r="P1682" s="118"/>
      <c r="Q1682" s="118"/>
      <c r="R1682" s="119"/>
      <c r="S1682" s="118"/>
      <c r="T1682" s="117" t="s">
        <v>3922</v>
      </c>
      <c r="U1682" s="117"/>
    </row>
    <row r="1683" spans="1:21" hidden="1" x14ac:dyDescent="0.25">
      <c r="A1683" s="117"/>
      <c r="B1683" s="117"/>
      <c r="C1683" s="117" t="s">
        <v>3922</v>
      </c>
      <c r="D1683" s="117" t="s">
        <v>3313</v>
      </c>
      <c r="E1683" s="117" t="s">
        <v>3614</v>
      </c>
      <c r="F1683" s="117" t="s">
        <v>3315</v>
      </c>
      <c r="G1683" s="117" t="s">
        <v>3615</v>
      </c>
      <c r="H1683" s="117"/>
      <c r="I1683" s="117"/>
      <c r="J1683" s="117"/>
      <c r="K1683" s="117"/>
      <c r="L1683" s="117"/>
      <c r="M1683" s="117" t="s">
        <v>631</v>
      </c>
      <c r="N1683" s="117"/>
      <c r="O1683" s="117"/>
      <c r="P1683" s="117"/>
      <c r="Q1683" s="117"/>
      <c r="R1683" s="117"/>
      <c r="S1683" s="117"/>
      <c r="T1683" s="117" t="s">
        <v>3922</v>
      </c>
      <c r="U1683" s="117"/>
    </row>
    <row r="1684" spans="1:21" ht="30" hidden="1" x14ac:dyDescent="0.25">
      <c r="A1684" s="117"/>
      <c r="B1684" s="117"/>
      <c r="C1684" s="117" t="s">
        <v>3922</v>
      </c>
      <c r="D1684" s="117" t="s">
        <v>3313</v>
      </c>
      <c r="E1684" s="117" t="s">
        <v>3616</v>
      </c>
      <c r="F1684" s="117" t="s">
        <v>3617</v>
      </c>
      <c r="G1684" s="117" t="s">
        <v>3618</v>
      </c>
      <c r="H1684" s="117"/>
      <c r="I1684" s="117"/>
      <c r="J1684" s="117"/>
      <c r="K1684" s="117"/>
      <c r="L1684" s="117"/>
      <c r="M1684" s="118" t="s">
        <v>631</v>
      </c>
      <c r="N1684" s="118"/>
      <c r="O1684" s="118"/>
      <c r="P1684" s="118"/>
      <c r="Q1684" s="118"/>
      <c r="R1684" s="119"/>
      <c r="S1684" s="118"/>
      <c r="T1684" s="117" t="s">
        <v>3922</v>
      </c>
      <c r="U1684" s="117"/>
    </row>
    <row r="1685" spans="1:21" hidden="1" x14ac:dyDescent="0.25">
      <c r="A1685" s="117"/>
      <c r="B1685" s="117"/>
      <c r="C1685" s="117" t="s">
        <v>3922</v>
      </c>
      <c r="D1685" s="117" t="s">
        <v>3313</v>
      </c>
      <c r="E1685" s="117" t="s">
        <v>3619</v>
      </c>
      <c r="F1685" s="117" t="s">
        <v>4151</v>
      </c>
      <c r="G1685" s="117" t="s">
        <v>3620</v>
      </c>
      <c r="H1685" s="117"/>
      <c r="I1685" s="117"/>
      <c r="J1685" s="117"/>
      <c r="K1685" s="117"/>
      <c r="L1685" s="117"/>
      <c r="M1685" s="118" t="s">
        <v>631</v>
      </c>
      <c r="N1685" s="118"/>
      <c r="O1685" s="118"/>
      <c r="P1685" s="118"/>
      <c r="Q1685" s="118"/>
      <c r="R1685" s="119">
        <v>45895</v>
      </c>
      <c r="S1685" s="118" t="s">
        <v>369</v>
      </c>
      <c r="T1685" s="117" t="s">
        <v>3922</v>
      </c>
      <c r="U1685" s="117"/>
    </row>
    <row r="1686" spans="1:21" hidden="1" x14ac:dyDescent="0.25">
      <c r="A1686" s="117"/>
      <c r="B1686" s="117"/>
      <c r="C1686" s="117" t="s">
        <v>3922</v>
      </c>
      <c r="D1686" s="117" t="s">
        <v>3313</v>
      </c>
      <c r="E1686" s="117" t="s">
        <v>3621</v>
      </c>
      <c r="F1686" s="117" t="s">
        <v>3315</v>
      </c>
      <c r="G1686" s="117" t="s">
        <v>3622</v>
      </c>
      <c r="H1686" s="117"/>
      <c r="I1686" s="117"/>
      <c r="J1686" s="117"/>
      <c r="K1686" s="117"/>
      <c r="L1686" s="117"/>
      <c r="M1686" s="118" t="s">
        <v>631</v>
      </c>
      <c r="N1686" s="118"/>
      <c r="O1686" s="118"/>
      <c r="P1686" s="118"/>
      <c r="Q1686" s="118"/>
      <c r="R1686" s="119"/>
      <c r="S1686" s="118"/>
      <c r="T1686" s="117" t="s">
        <v>3922</v>
      </c>
      <c r="U1686" s="117"/>
    </row>
    <row r="1687" spans="1:21" hidden="1" x14ac:dyDescent="0.25">
      <c r="A1687" s="117"/>
      <c r="B1687" s="117"/>
      <c r="C1687" s="117" t="s">
        <v>3922</v>
      </c>
      <c r="D1687" s="117" t="s">
        <v>3313</v>
      </c>
      <c r="E1687" s="117" t="s">
        <v>3623</v>
      </c>
      <c r="F1687" s="117" t="s">
        <v>4151</v>
      </c>
      <c r="G1687" s="117" t="s">
        <v>3624</v>
      </c>
      <c r="H1687" s="117"/>
      <c r="I1687" s="117"/>
      <c r="J1687" s="117"/>
      <c r="K1687" s="117"/>
      <c r="L1687" s="117"/>
      <c r="M1687" s="117" t="s">
        <v>631</v>
      </c>
      <c r="N1687" s="117"/>
      <c r="O1687" s="117"/>
      <c r="P1687" s="117"/>
      <c r="Q1687" s="117"/>
      <c r="R1687" s="117"/>
      <c r="S1687" s="117"/>
      <c r="T1687" s="117" t="s">
        <v>3922</v>
      </c>
      <c r="U1687" s="117"/>
    </row>
    <row r="1688" spans="1:21" hidden="1" x14ac:dyDescent="0.25">
      <c r="A1688" s="117"/>
      <c r="B1688" s="117"/>
      <c r="C1688" s="117" t="s">
        <v>3922</v>
      </c>
      <c r="D1688" s="117" t="s">
        <v>3313</v>
      </c>
      <c r="E1688" s="117" t="s">
        <v>3625</v>
      </c>
      <c r="F1688" s="117" t="s">
        <v>3315</v>
      </c>
      <c r="G1688" s="117" t="s">
        <v>3626</v>
      </c>
      <c r="H1688" s="117"/>
      <c r="I1688" s="117"/>
      <c r="J1688" s="117"/>
      <c r="K1688" s="117"/>
      <c r="L1688" s="117"/>
      <c r="M1688" s="118" t="s">
        <v>631</v>
      </c>
      <c r="N1688" s="118"/>
      <c r="O1688" s="118"/>
      <c r="P1688" s="118"/>
      <c r="Q1688" s="118"/>
      <c r="R1688" s="119"/>
      <c r="S1688" s="118"/>
      <c r="T1688" s="117" t="s">
        <v>3922</v>
      </c>
      <c r="U1688" s="117"/>
    </row>
    <row r="1689" spans="1:21" hidden="1" x14ac:dyDescent="0.25">
      <c r="A1689" s="117"/>
      <c r="B1689" s="117"/>
      <c r="C1689" s="117" t="s">
        <v>3922</v>
      </c>
      <c r="D1689" s="117" t="s">
        <v>3313</v>
      </c>
      <c r="E1689" s="117" t="s">
        <v>3627</v>
      </c>
      <c r="F1689" s="117" t="s">
        <v>3315</v>
      </c>
      <c r="G1689" s="117" t="s">
        <v>3628</v>
      </c>
      <c r="H1689" s="117"/>
      <c r="I1689" s="117"/>
      <c r="J1689" s="117"/>
      <c r="K1689" s="117"/>
      <c r="L1689" s="117"/>
      <c r="M1689" s="117" t="s">
        <v>631</v>
      </c>
      <c r="N1689" s="117"/>
      <c r="O1689" s="117"/>
      <c r="P1689" s="117"/>
      <c r="Q1689" s="117"/>
      <c r="R1689" s="117"/>
      <c r="S1689" s="117"/>
      <c r="T1689" s="117" t="s">
        <v>3922</v>
      </c>
      <c r="U1689" s="117"/>
    </row>
    <row r="1690" spans="1:21" hidden="1" x14ac:dyDescent="0.25">
      <c r="A1690" s="26"/>
      <c r="B1690" s="26"/>
      <c r="C1690" s="26" t="s">
        <v>3922</v>
      </c>
      <c r="D1690" s="26" t="s">
        <v>3313</v>
      </c>
      <c r="E1690" s="26" t="s">
        <v>3629</v>
      </c>
      <c r="F1690" s="26" t="s">
        <v>3315</v>
      </c>
      <c r="G1690" s="26" t="s">
        <v>3630</v>
      </c>
      <c r="H1690" s="26"/>
      <c r="I1690" s="26"/>
      <c r="J1690" s="26"/>
      <c r="K1690" s="26"/>
      <c r="L1690" s="26"/>
      <c r="M1690" s="28" t="s">
        <v>631</v>
      </c>
      <c r="N1690" s="28"/>
      <c r="O1690" s="28"/>
      <c r="P1690" s="28"/>
      <c r="Q1690" s="28"/>
      <c r="R1690" s="78"/>
      <c r="S1690" s="28"/>
      <c r="T1690" s="26" t="s">
        <v>3922</v>
      </c>
      <c r="U1690" s="26"/>
    </row>
    <row r="1691" spans="1:21" ht="30" hidden="1" x14ac:dyDescent="0.25">
      <c r="A1691" s="26"/>
      <c r="B1691" s="26"/>
      <c r="C1691" s="26" t="s">
        <v>3922</v>
      </c>
      <c r="D1691" s="26" t="s">
        <v>3313</v>
      </c>
      <c r="E1691" s="26" t="s">
        <v>3631</v>
      </c>
      <c r="F1691" s="26" t="s">
        <v>3513</v>
      </c>
      <c r="G1691" s="26" t="s">
        <v>3632</v>
      </c>
      <c r="H1691" s="26"/>
      <c r="I1691" s="26"/>
      <c r="J1691" s="26"/>
      <c r="K1691" s="26"/>
      <c r="L1691" s="26"/>
      <c r="M1691" s="28" t="s">
        <v>631</v>
      </c>
      <c r="N1691" s="28"/>
      <c r="O1691" s="28"/>
      <c r="P1691" s="28"/>
      <c r="Q1691" s="28"/>
      <c r="R1691" s="78"/>
      <c r="S1691" s="28"/>
      <c r="T1691" s="26" t="s">
        <v>3922</v>
      </c>
      <c r="U1691" s="26"/>
    </row>
    <row r="1692" spans="1:21" hidden="1" x14ac:dyDescent="0.25">
      <c r="A1692" s="26"/>
      <c r="B1692" s="26"/>
      <c r="C1692" s="26" t="s">
        <v>3922</v>
      </c>
      <c r="D1692" s="26" t="s">
        <v>3313</v>
      </c>
      <c r="E1692" s="26" t="s">
        <v>3633</v>
      </c>
      <c r="F1692" s="26" t="s">
        <v>4151</v>
      </c>
      <c r="G1692" s="26" t="s">
        <v>3634</v>
      </c>
      <c r="H1692" s="26"/>
      <c r="I1692" s="26"/>
      <c r="J1692" s="26"/>
      <c r="K1692" s="26"/>
      <c r="L1692" s="26"/>
      <c r="M1692" s="28" t="s">
        <v>631</v>
      </c>
      <c r="N1692" s="28"/>
      <c r="O1692" s="28"/>
      <c r="P1692" s="28"/>
      <c r="Q1692" s="28"/>
      <c r="R1692" s="78"/>
      <c r="S1692" s="28"/>
      <c r="T1692" s="26" t="s">
        <v>3922</v>
      </c>
      <c r="U1692" s="26"/>
    </row>
    <row r="1693" spans="1:21" hidden="1" x14ac:dyDescent="0.25">
      <c r="A1693" s="26"/>
      <c r="B1693" s="26"/>
      <c r="C1693" s="26" t="s">
        <v>3922</v>
      </c>
      <c r="D1693" s="26" t="s">
        <v>3313</v>
      </c>
      <c r="E1693" s="26" t="s">
        <v>3635</v>
      </c>
      <c r="F1693" s="26" t="s">
        <v>4154</v>
      </c>
      <c r="G1693" s="26" t="s">
        <v>3636</v>
      </c>
      <c r="H1693" s="26"/>
      <c r="I1693" s="26"/>
      <c r="J1693" s="26"/>
      <c r="K1693" s="26"/>
      <c r="L1693" s="26"/>
      <c r="M1693" s="28" t="s">
        <v>631</v>
      </c>
      <c r="N1693" s="28"/>
      <c r="O1693" s="28"/>
      <c r="P1693" s="28"/>
      <c r="Q1693" s="28"/>
      <c r="R1693" s="78"/>
      <c r="S1693" s="28"/>
      <c r="T1693" s="26" t="s">
        <v>3922</v>
      </c>
      <c r="U1693" s="26" t="s">
        <v>3922</v>
      </c>
    </row>
    <row r="1694" spans="1:21" hidden="1" x14ac:dyDescent="0.25">
      <c r="A1694" s="117"/>
      <c r="B1694" s="117"/>
      <c r="C1694" s="117" t="s">
        <v>3922</v>
      </c>
      <c r="D1694" s="117" t="s">
        <v>3313</v>
      </c>
      <c r="E1694" s="117" t="s">
        <v>3637</v>
      </c>
      <c r="F1694" s="117" t="s">
        <v>4151</v>
      </c>
      <c r="G1694" s="117" t="s">
        <v>3439</v>
      </c>
      <c r="H1694" s="117"/>
      <c r="I1694" s="117"/>
      <c r="J1694" s="117"/>
      <c r="K1694" s="117"/>
      <c r="L1694" s="117"/>
      <c r="M1694" s="118" t="s">
        <v>631</v>
      </c>
      <c r="N1694" s="118"/>
      <c r="O1694" s="118"/>
      <c r="P1694" s="118"/>
      <c r="Q1694" s="118"/>
      <c r="R1694" s="119"/>
      <c r="S1694" s="118"/>
      <c r="T1694" s="117" t="s">
        <v>3922</v>
      </c>
      <c r="U1694" s="117" t="s">
        <v>3922</v>
      </c>
    </row>
    <row r="1695" spans="1:21" hidden="1" x14ac:dyDescent="0.25">
      <c r="A1695" s="117"/>
      <c r="B1695" s="117"/>
      <c r="C1695" s="117" t="s">
        <v>3922</v>
      </c>
      <c r="D1695" s="117" t="s">
        <v>3313</v>
      </c>
      <c r="E1695" s="117" t="s">
        <v>3638</v>
      </c>
      <c r="F1695" s="117" t="s">
        <v>4151</v>
      </c>
      <c r="G1695" s="117" t="s">
        <v>3639</v>
      </c>
      <c r="H1695" s="117"/>
      <c r="I1695" s="117"/>
      <c r="J1695" s="117"/>
      <c r="K1695" s="117"/>
      <c r="L1695" s="117"/>
      <c r="M1695" s="118" t="s">
        <v>631</v>
      </c>
      <c r="N1695" s="118"/>
      <c r="O1695" s="118"/>
      <c r="P1695" s="118"/>
      <c r="Q1695" s="118"/>
      <c r="R1695" s="119">
        <v>45824</v>
      </c>
      <c r="S1695" s="118" t="s">
        <v>369</v>
      </c>
      <c r="T1695" s="117" t="s">
        <v>3922</v>
      </c>
      <c r="U1695" s="117" t="s">
        <v>3922</v>
      </c>
    </row>
    <row r="1696" spans="1:21" hidden="1" x14ac:dyDescent="0.25">
      <c r="A1696" s="117"/>
      <c r="B1696" s="117"/>
      <c r="C1696" s="117" t="s">
        <v>3922</v>
      </c>
      <c r="D1696" s="117" t="s">
        <v>3313</v>
      </c>
      <c r="E1696" s="117" t="s">
        <v>3640</v>
      </c>
      <c r="F1696" s="117" t="s">
        <v>3370</v>
      </c>
      <c r="G1696" s="117" t="s">
        <v>3641</v>
      </c>
      <c r="H1696" s="117"/>
      <c r="I1696" s="117"/>
      <c r="J1696" s="117"/>
      <c r="K1696" s="117"/>
      <c r="L1696" s="117"/>
      <c r="M1696" s="118" t="s">
        <v>631</v>
      </c>
      <c r="N1696" s="118"/>
      <c r="O1696" s="118"/>
      <c r="P1696" s="118"/>
      <c r="Q1696" s="118"/>
      <c r="R1696" s="119"/>
      <c r="S1696" s="118"/>
      <c r="T1696" s="117" t="s">
        <v>3922</v>
      </c>
      <c r="U1696" s="117" t="s">
        <v>3922</v>
      </c>
    </row>
    <row r="1697" spans="1:21" ht="30" hidden="1" x14ac:dyDescent="0.25">
      <c r="A1697" s="117"/>
      <c r="B1697" s="117" t="s">
        <v>109</v>
      </c>
      <c r="C1697" s="117" t="s">
        <v>3922</v>
      </c>
      <c r="D1697" s="117" t="s">
        <v>3313</v>
      </c>
      <c r="E1697" s="117" t="s">
        <v>3642</v>
      </c>
      <c r="F1697" s="117" t="s">
        <v>3313</v>
      </c>
      <c r="G1697" s="117" t="s">
        <v>3643</v>
      </c>
      <c r="H1697" s="117"/>
      <c r="I1697" s="117"/>
      <c r="J1697" s="117"/>
      <c r="K1697" s="117"/>
      <c r="L1697" s="117"/>
      <c r="M1697" s="118" t="s">
        <v>631</v>
      </c>
      <c r="N1697" s="118"/>
      <c r="O1697" s="118"/>
      <c r="P1697" s="118"/>
      <c r="Q1697" s="118"/>
      <c r="R1697" s="119"/>
      <c r="S1697" s="118"/>
      <c r="T1697" s="117" t="s">
        <v>3922</v>
      </c>
      <c r="U1697" s="117" t="s">
        <v>3922</v>
      </c>
    </row>
    <row r="1698" spans="1:21" ht="30" hidden="1" x14ac:dyDescent="0.25">
      <c r="A1698" s="117"/>
      <c r="B1698" s="117" t="s">
        <v>109</v>
      </c>
      <c r="C1698" s="117" t="s">
        <v>3922</v>
      </c>
      <c r="D1698" s="117" t="s">
        <v>3313</v>
      </c>
      <c r="E1698" s="117" t="s">
        <v>3644</v>
      </c>
      <c r="F1698" s="117" t="s">
        <v>3313</v>
      </c>
      <c r="G1698" s="117" t="s">
        <v>3645</v>
      </c>
      <c r="H1698" s="117"/>
      <c r="I1698" s="117"/>
      <c r="J1698" s="117"/>
      <c r="K1698" s="117"/>
      <c r="L1698" s="117"/>
      <c r="M1698" s="118" t="s">
        <v>631</v>
      </c>
      <c r="N1698" s="118"/>
      <c r="O1698" s="118"/>
      <c r="P1698" s="118"/>
      <c r="Q1698" s="118"/>
      <c r="R1698" s="119"/>
      <c r="S1698" s="118"/>
      <c r="T1698" s="117" t="s">
        <v>3922</v>
      </c>
      <c r="U1698" s="117" t="s">
        <v>3922</v>
      </c>
    </row>
    <row r="1699" spans="1:21" ht="30" hidden="1" x14ac:dyDescent="0.25">
      <c r="A1699" s="117"/>
      <c r="B1699" s="117" t="s">
        <v>109</v>
      </c>
      <c r="C1699" s="117" t="s">
        <v>3922</v>
      </c>
      <c r="D1699" s="117" t="s">
        <v>3313</v>
      </c>
      <c r="E1699" s="117" t="s">
        <v>3646</v>
      </c>
      <c r="F1699" s="117" t="s">
        <v>3313</v>
      </c>
      <c r="G1699" s="117" t="s">
        <v>3647</v>
      </c>
      <c r="H1699" s="117"/>
      <c r="I1699" s="117"/>
      <c r="J1699" s="117"/>
      <c r="K1699" s="117"/>
      <c r="L1699" s="117"/>
      <c r="M1699" s="118" t="s">
        <v>631</v>
      </c>
      <c r="N1699" s="118"/>
      <c r="O1699" s="118"/>
      <c r="P1699" s="118"/>
      <c r="Q1699" s="118"/>
      <c r="R1699" s="119">
        <v>45792</v>
      </c>
      <c r="S1699" s="118" t="s">
        <v>686</v>
      </c>
      <c r="T1699" s="117" t="s">
        <v>3922</v>
      </c>
      <c r="U1699" s="117" t="s">
        <v>3922</v>
      </c>
    </row>
    <row r="1700" spans="1:21" ht="30" hidden="1" x14ac:dyDescent="0.25">
      <c r="A1700" s="117"/>
      <c r="B1700" s="117" t="s">
        <v>109</v>
      </c>
      <c r="C1700" s="117" t="s">
        <v>3922</v>
      </c>
      <c r="D1700" s="117" t="s">
        <v>3313</v>
      </c>
      <c r="E1700" s="117" t="s">
        <v>3648</v>
      </c>
      <c r="F1700" s="117" t="s">
        <v>3313</v>
      </c>
      <c r="G1700" s="117" t="s">
        <v>3649</v>
      </c>
      <c r="H1700" s="117"/>
      <c r="I1700" s="117"/>
      <c r="J1700" s="117"/>
      <c r="K1700" s="117"/>
      <c r="L1700" s="117"/>
      <c r="M1700" s="118" t="s">
        <v>631</v>
      </c>
      <c r="N1700" s="118"/>
      <c r="O1700" s="118"/>
      <c r="P1700" s="118"/>
      <c r="Q1700" s="118"/>
      <c r="R1700" s="119">
        <v>45792</v>
      </c>
      <c r="S1700" s="118" t="s">
        <v>686</v>
      </c>
      <c r="T1700" s="117" t="s">
        <v>3922</v>
      </c>
      <c r="U1700" s="117" t="s">
        <v>3922</v>
      </c>
    </row>
    <row r="1701" spans="1:21" ht="30" hidden="1" x14ac:dyDescent="0.25">
      <c r="A1701" s="117"/>
      <c r="B1701" s="117" t="s">
        <v>109</v>
      </c>
      <c r="C1701" s="117" t="s">
        <v>3922</v>
      </c>
      <c r="D1701" s="117" t="s">
        <v>3313</v>
      </c>
      <c r="E1701" s="117" t="s">
        <v>3650</v>
      </c>
      <c r="F1701" s="117" t="s">
        <v>3313</v>
      </c>
      <c r="G1701" s="117" t="s">
        <v>3651</v>
      </c>
      <c r="H1701" s="117"/>
      <c r="I1701" s="117"/>
      <c r="J1701" s="117"/>
      <c r="K1701" s="117"/>
      <c r="L1701" s="117"/>
      <c r="M1701" s="117" t="s">
        <v>631</v>
      </c>
      <c r="N1701" s="117"/>
      <c r="O1701" s="117"/>
      <c r="P1701" s="117"/>
      <c r="Q1701" s="117"/>
      <c r="R1701" s="117"/>
      <c r="S1701" s="117"/>
      <c r="T1701" s="117" t="s">
        <v>3922</v>
      </c>
      <c r="U1701" s="117" t="s">
        <v>3922</v>
      </c>
    </row>
    <row r="1702" spans="1:21" ht="30" hidden="1" x14ac:dyDescent="0.25">
      <c r="A1702" s="117"/>
      <c r="B1702" s="117" t="s">
        <v>109</v>
      </c>
      <c r="C1702" s="117" t="s">
        <v>3922</v>
      </c>
      <c r="D1702" s="117" t="s">
        <v>3313</v>
      </c>
      <c r="E1702" s="117" t="s">
        <v>3652</v>
      </c>
      <c r="F1702" s="117" t="s">
        <v>3313</v>
      </c>
      <c r="G1702" s="117" t="s">
        <v>3653</v>
      </c>
      <c r="H1702" s="117"/>
      <c r="I1702" s="117"/>
      <c r="J1702" s="117"/>
      <c r="K1702" s="117"/>
      <c r="L1702" s="117"/>
      <c r="M1702" s="118" t="s">
        <v>631</v>
      </c>
      <c r="N1702" s="118"/>
      <c r="O1702" s="118"/>
      <c r="P1702" s="118"/>
      <c r="Q1702" s="118"/>
      <c r="R1702" s="119"/>
      <c r="S1702" s="118"/>
      <c r="T1702" s="117" t="s">
        <v>3922</v>
      </c>
      <c r="U1702" s="117" t="s">
        <v>3922</v>
      </c>
    </row>
    <row r="1703" spans="1:21" ht="30" hidden="1" x14ac:dyDescent="0.25">
      <c r="A1703" s="117"/>
      <c r="B1703" s="117" t="s">
        <v>109</v>
      </c>
      <c r="C1703" s="117" t="s">
        <v>3922</v>
      </c>
      <c r="D1703" s="117" t="s">
        <v>3313</v>
      </c>
      <c r="E1703" s="117" t="s">
        <v>3654</v>
      </c>
      <c r="F1703" s="117" t="s">
        <v>3313</v>
      </c>
      <c r="G1703" s="117" t="s">
        <v>3655</v>
      </c>
      <c r="H1703" s="117"/>
      <c r="I1703" s="117"/>
      <c r="J1703" s="117"/>
      <c r="K1703" s="117"/>
      <c r="L1703" s="117"/>
      <c r="M1703" s="118" t="s">
        <v>631</v>
      </c>
      <c r="N1703" s="118"/>
      <c r="O1703" s="118"/>
      <c r="P1703" s="118"/>
      <c r="Q1703" s="118"/>
      <c r="R1703" s="119"/>
      <c r="S1703" s="118"/>
      <c r="T1703" s="117" t="s">
        <v>3922</v>
      </c>
      <c r="U1703" s="117" t="s">
        <v>3922</v>
      </c>
    </row>
    <row r="1704" spans="1:21" ht="30" hidden="1" x14ac:dyDescent="0.25">
      <c r="A1704" s="117"/>
      <c r="B1704" s="117" t="s">
        <v>109</v>
      </c>
      <c r="C1704" s="117" t="s">
        <v>3922</v>
      </c>
      <c r="D1704" s="117" t="s">
        <v>3313</v>
      </c>
      <c r="E1704" s="117" t="s">
        <v>3656</v>
      </c>
      <c r="F1704" s="117" t="s">
        <v>3313</v>
      </c>
      <c r="G1704" s="117" t="s">
        <v>3657</v>
      </c>
      <c r="H1704" s="117"/>
      <c r="I1704" s="117"/>
      <c r="J1704" s="117"/>
      <c r="K1704" s="117"/>
      <c r="L1704" s="117"/>
      <c r="M1704" s="118" t="s">
        <v>631</v>
      </c>
      <c r="N1704" s="118"/>
      <c r="O1704" s="118"/>
      <c r="P1704" s="118"/>
      <c r="Q1704" s="118"/>
      <c r="R1704" s="119"/>
      <c r="S1704" s="118"/>
      <c r="T1704" s="117" t="s">
        <v>3922</v>
      </c>
      <c r="U1704" s="117" t="s">
        <v>3922</v>
      </c>
    </row>
    <row r="1705" spans="1:21" ht="30" hidden="1" x14ac:dyDescent="0.25">
      <c r="A1705" s="117"/>
      <c r="B1705" s="117" t="s">
        <v>109</v>
      </c>
      <c r="C1705" s="117" t="s">
        <v>3922</v>
      </c>
      <c r="D1705" s="117" t="s">
        <v>3313</v>
      </c>
      <c r="E1705" s="117" t="s">
        <v>3658</v>
      </c>
      <c r="F1705" s="117" t="s">
        <v>3313</v>
      </c>
      <c r="G1705" s="117" t="s">
        <v>3659</v>
      </c>
      <c r="H1705" s="117"/>
      <c r="I1705" s="117"/>
      <c r="J1705" s="117"/>
      <c r="K1705" s="117"/>
      <c r="L1705" s="117"/>
      <c r="M1705" s="118" t="s">
        <v>631</v>
      </c>
      <c r="N1705" s="118"/>
      <c r="O1705" s="118"/>
      <c r="P1705" s="118"/>
      <c r="Q1705" s="118"/>
      <c r="R1705" s="119"/>
      <c r="S1705" s="118"/>
      <c r="T1705" s="117" t="s">
        <v>3922</v>
      </c>
      <c r="U1705" s="117" t="s">
        <v>3922</v>
      </c>
    </row>
    <row r="1706" spans="1:21" hidden="1" x14ac:dyDescent="0.25">
      <c r="A1706" s="117"/>
      <c r="B1706" s="117"/>
      <c r="C1706" s="117" t="s">
        <v>3922</v>
      </c>
      <c r="D1706" s="117" t="s">
        <v>3313</v>
      </c>
      <c r="E1706" s="117" t="s">
        <v>3660</v>
      </c>
      <c r="F1706" s="117" t="s">
        <v>3513</v>
      </c>
      <c r="G1706" s="117" t="s">
        <v>3661</v>
      </c>
      <c r="H1706" s="117"/>
      <c r="I1706" s="117"/>
      <c r="J1706" s="117"/>
      <c r="K1706" s="117"/>
      <c r="L1706" s="117"/>
      <c r="M1706" s="117" t="s">
        <v>631</v>
      </c>
      <c r="N1706" s="117"/>
      <c r="O1706" s="117"/>
      <c r="P1706" s="117"/>
      <c r="Q1706" s="117"/>
      <c r="R1706" s="117"/>
      <c r="S1706" s="117"/>
      <c r="T1706" s="117" t="s">
        <v>3922</v>
      </c>
      <c r="U1706" s="117" t="s">
        <v>3922</v>
      </c>
    </row>
    <row r="1707" spans="1:21" hidden="1" x14ac:dyDescent="0.25">
      <c r="A1707" s="117"/>
      <c r="B1707" s="117"/>
      <c r="C1707" s="117" t="s">
        <v>3922</v>
      </c>
      <c r="D1707" s="117" t="s">
        <v>3313</v>
      </c>
      <c r="E1707" s="117" t="s">
        <v>3662</v>
      </c>
      <c r="F1707" s="117" t="s">
        <v>4154</v>
      </c>
      <c r="G1707" s="117" t="s">
        <v>3663</v>
      </c>
      <c r="H1707" s="117"/>
      <c r="I1707" s="117"/>
      <c r="J1707" s="117"/>
      <c r="K1707" s="117"/>
      <c r="L1707" s="117"/>
      <c r="M1707" s="118" t="s">
        <v>631</v>
      </c>
      <c r="N1707" s="118"/>
      <c r="O1707" s="118"/>
      <c r="P1707" s="118"/>
      <c r="Q1707" s="118"/>
      <c r="R1707" s="119"/>
      <c r="S1707" s="118"/>
      <c r="T1707" s="117" t="s">
        <v>3922</v>
      </c>
      <c r="U1707" s="117" t="s">
        <v>3922</v>
      </c>
    </row>
    <row r="1708" spans="1:21" hidden="1" x14ac:dyDescent="0.25">
      <c r="A1708" s="117"/>
      <c r="B1708" s="117"/>
      <c r="C1708" s="117" t="s">
        <v>3922</v>
      </c>
      <c r="D1708" s="117" t="s">
        <v>3313</v>
      </c>
      <c r="E1708" s="117" t="s">
        <v>3664</v>
      </c>
      <c r="F1708" s="117" t="s">
        <v>4156</v>
      </c>
      <c r="G1708" s="117" t="s">
        <v>3665</v>
      </c>
      <c r="H1708" s="117"/>
      <c r="I1708" s="117"/>
      <c r="J1708" s="117"/>
      <c r="K1708" s="117"/>
      <c r="L1708" s="117"/>
      <c r="M1708" s="118" t="s">
        <v>631</v>
      </c>
      <c r="N1708" s="118"/>
      <c r="O1708" s="118"/>
      <c r="P1708" s="118"/>
      <c r="Q1708" s="118"/>
      <c r="R1708" s="119"/>
      <c r="S1708" s="118"/>
      <c r="T1708" s="117" t="s">
        <v>3922</v>
      </c>
      <c r="U1708" s="117" t="s">
        <v>3922</v>
      </c>
    </row>
    <row r="1709" spans="1:21" hidden="1" x14ac:dyDescent="0.25">
      <c r="A1709" s="117"/>
      <c r="B1709" s="117"/>
      <c r="C1709" s="117" t="s">
        <v>3922</v>
      </c>
      <c r="D1709" s="117" t="s">
        <v>3313</v>
      </c>
      <c r="E1709" s="117" t="s">
        <v>3666</v>
      </c>
      <c r="F1709" s="117" t="s">
        <v>3315</v>
      </c>
      <c r="G1709" s="117" t="s">
        <v>3667</v>
      </c>
      <c r="H1709" s="117"/>
      <c r="I1709" s="117"/>
      <c r="J1709" s="117"/>
      <c r="K1709" s="117"/>
      <c r="L1709" s="117"/>
      <c r="M1709" s="118" t="s">
        <v>631</v>
      </c>
      <c r="N1709" s="118"/>
      <c r="O1709" s="118"/>
      <c r="P1709" s="118"/>
      <c r="Q1709" s="118"/>
      <c r="R1709" s="119"/>
      <c r="S1709" s="118"/>
      <c r="T1709" s="117" t="s">
        <v>3922</v>
      </c>
      <c r="U1709" s="117" t="s">
        <v>3922</v>
      </c>
    </row>
    <row r="1710" spans="1:21" hidden="1" x14ac:dyDescent="0.25">
      <c r="A1710" s="117"/>
      <c r="B1710" s="117"/>
      <c r="C1710" s="117" t="s">
        <v>3922</v>
      </c>
      <c r="D1710" s="117" t="s">
        <v>3313</v>
      </c>
      <c r="E1710" s="117" t="s">
        <v>3668</v>
      </c>
      <c r="F1710" s="117" t="s">
        <v>4151</v>
      </c>
      <c r="G1710" s="117" t="s">
        <v>3669</v>
      </c>
      <c r="H1710" s="117"/>
      <c r="I1710" s="117"/>
      <c r="J1710" s="117"/>
      <c r="K1710" s="117"/>
      <c r="L1710" s="117"/>
      <c r="M1710" s="118" t="s">
        <v>631</v>
      </c>
      <c r="N1710" s="118"/>
      <c r="O1710" s="118"/>
      <c r="P1710" s="118"/>
      <c r="Q1710" s="118"/>
      <c r="R1710" s="119"/>
      <c r="S1710" s="118"/>
      <c r="T1710" s="117" t="s">
        <v>3922</v>
      </c>
      <c r="U1710" s="117" t="s">
        <v>3922</v>
      </c>
    </row>
    <row r="1711" spans="1:21" ht="30" hidden="1" x14ac:dyDescent="0.25">
      <c r="A1711" s="117"/>
      <c r="B1711" s="117"/>
      <c r="C1711" s="117" t="s">
        <v>3922</v>
      </c>
      <c r="D1711" s="117" t="s">
        <v>3313</v>
      </c>
      <c r="E1711" s="117" t="s">
        <v>3670</v>
      </c>
      <c r="F1711" s="117" t="s">
        <v>4151</v>
      </c>
      <c r="G1711" s="117" t="s">
        <v>3671</v>
      </c>
      <c r="H1711" s="117"/>
      <c r="I1711" s="117"/>
      <c r="J1711" s="117"/>
      <c r="K1711" s="117"/>
      <c r="L1711" s="117"/>
      <c r="M1711" s="118" t="s">
        <v>631</v>
      </c>
      <c r="N1711" s="118"/>
      <c r="O1711" s="118"/>
      <c r="P1711" s="118"/>
      <c r="Q1711" s="118"/>
      <c r="R1711" s="119"/>
      <c r="S1711" s="118"/>
      <c r="T1711" s="117" t="s">
        <v>3922</v>
      </c>
      <c r="U1711" s="117" t="s">
        <v>4159</v>
      </c>
    </row>
    <row r="1712" spans="1:21" hidden="1" x14ac:dyDescent="0.25">
      <c r="A1712" s="117"/>
      <c r="B1712" s="117" t="s">
        <v>109</v>
      </c>
      <c r="C1712" s="117" t="s">
        <v>3922</v>
      </c>
      <c r="D1712" s="117" t="s">
        <v>3313</v>
      </c>
      <c r="E1712" s="117" t="s">
        <v>3672</v>
      </c>
      <c r="F1712" s="117" t="s">
        <v>3513</v>
      </c>
      <c r="G1712" s="117" t="s">
        <v>3673</v>
      </c>
      <c r="H1712" s="117"/>
      <c r="I1712" s="117"/>
      <c r="J1712" s="117"/>
      <c r="K1712" s="117"/>
      <c r="L1712" s="117"/>
      <c r="M1712" s="118" t="s">
        <v>631</v>
      </c>
      <c r="N1712" s="118"/>
      <c r="O1712" s="118"/>
      <c r="P1712" s="118"/>
      <c r="Q1712" s="118"/>
      <c r="R1712" s="119"/>
      <c r="S1712" s="118"/>
      <c r="T1712" s="117" t="s">
        <v>3922</v>
      </c>
      <c r="U1712" s="117" t="s">
        <v>3922</v>
      </c>
    </row>
    <row r="1713" spans="1:21" ht="30" hidden="1" x14ac:dyDescent="0.25">
      <c r="A1713" s="117"/>
      <c r="B1713" s="117"/>
      <c r="C1713" s="117" t="s">
        <v>3922</v>
      </c>
      <c r="D1713" s="117" t="s">
        <v>3313</v>
      </c>
      <c r="E1713" s="117" t="s">
        <v>3674</v>
      </c>
      <c r="F1713" s="117" t="s">
        <v>4151</v>
      </c>
      <c r="G1713" s="117" t="s">
        <v>3675</v>
      </c>
      <c r="H1713" s="117"/>
      <c r="I1713" s="117"/>
      <c r="J1713" s="117"/>
      <c r="K1713" s="117"/>
      <c r="L1713" s="117"/>
      <c r="M1713" s="118" t="s">
        <v>631</v>
      </c>
      <c r="N1713" s="118"/>
      <c r="O1713" s="118"/>
      <c r="P1713" s="118"/>
      <c r="Q1713" s="118"/>
      <c r="R1713" s="119"/>
      <c r="S1713" s="118"/>
      <c r="T1713" s="117" t="s">
        <v>3922</v>
      </c>
      <c r="U1713" s="117" t="s">
        <v>3922</v>
      </c>
    </row>
    <row r="1714" spans="1:21" hidden="1" x14ac:dyDescent="0.25">
      <c r="A1714" s="117"/>
      <c r="B1714" s="117"/>
      <c r="C1714" s="117" t="s">
        <v>3922</v>
      </c>
      <c r="D1714" s="117" t="s">
        <v>3313</v>
      </c>
      <c r="E1714" s="117" t="s">
        <v>3676</v>
      </c>
      <c r="F1714" s="117" t="s">
        <v>3315</v>
      </c>
      <c r="G1714" s="117" t="s">
        <v>3677</v>
      </c>
      <c r="H1714" s="117"/>
      <c r="I1714" s="117"/>
      <c r="J1714" s="117"/>
      <c r="K1714" s="117"/>
      <c r="L1714" s="117"/>
      <c r="M1714" s="118" t="s">
        <v>631</v>
      </c>
      <c r="N1714" s="118"/>
      <c r="O1714" s="118"/>
      <c r="P1714" s="118"/>
      <c r="Q1714" s="118"/>
      <c r="R1714" s="119"/>
      <c r="S1714" s="118"/>
      <c r="T1714" s="117" t="s">
        <v>3922</v>
      </c>
      <c r="U1714" s="117" t="s">
        <v>3922</v>
      </c>
    </row>
    <row r="1715" spans="1:21" ht="30" hidden="1" x14ac:dyDescent="0.25">
      <c r="A1715" s="117"/>
      <c r="B1715" s="117"/>
      <c r="C1715" s="117" t="s">
        <v>3922</v>
      </c>
      <c r="D1715" s="117" t="s">
        <v>3313</v>
      </c>
      <c r="E1715" s="117" t="s">
        <v>3678</v>
      </c>
      <c r="F1715" s="117" t="s">
        <v>3361</v>
      </c>
      <c r="G1715" s="117" t="s">
        <v>3679</v>
      </c>
      <c r="H1715" s="117"/>
      <c r="I1715" s="117"/>
      <c r="J1715" s="117"/>
      <c r="K1715" s="117"/>
      <c r="L1715" s="117"/>
      <c r="M1715" s="118" t="s">
        <v>631</v>
      </c>
      <c r="N1715" s="118"/>
      <c r="O1715" s="118"/>
      <c r="P1715" s="118"/>
      <c r="Q1715" s="118"/>
      <c r="R1715" s="119"/>
      <c r="S1715" s="118"/>
      <c r="T1715" s="117" t="s">
        <v>3922</v>
      </c>
      <c r="U1715" s="117" t="s">
        <v>3922</v>
      </c>
    </row>
    <row r="1716" spans="1:21" ht="30" hidden="1" x14ac:dyDescent="0.25">
      <c r="A1716" s="117"/>
      <c r="B1716" s="117" t="s">
        <v>109</v>
      </c>
      <c r="C1716" s="117" t="s">
        <v>3922</v>
      </c>
      <c r="D1716" s="117" t="s">
        <v>3313</v>
      </c>
      <c r="E1716" s="117" t="s">
        <v>3680</v>
      </c>
      <c r="F1716" s="117" t="s">
        <v>3313</v>
      </c>
      <c r="G1716" s="117" t="s">
        <v>3681</v>
      </c>
      <c r="H1716" s="117"/>
      <c r="I1716" s="117"/>
      <c r="J1716" s="117"/>
      <c r="K1716" s="117"/>
      <c r="L1716" s="117"/>
      <c r="M1716" s="118" t="s">
        <v>631</v>
      </c>
      <c r="N1716" s="118"/>
      <c r="O1716" s="118"/>
      <c r="P1716" s="118"/>
      <c r="Q1716" s="118"/>
      <c r="R1716" s="119"/>
      <c r="S1716" s="118"/>
      <c r="T1716" s="117" t="s">
        <v>3922</v>
      </c>
      <c r="U1716" s="117" t="s">
        <v>3922</v>
      </c>
    </row>
    <row r="1717" spans="1:21" ht="30" hidden="1" x14ac:dyDescent="0.25">
      <c r="A1717" s="117"/>
      <c r="B1717" s="117" t="s">
        <v>109</v>
      </c>
      <c r="C1717" s="117" t="s">
        <v>3922</v>
      </c>
      <c r="D1717" s="117" t="s">
        <v>3313</v>
      </c>
      <c r="E1717" s="117" t="s">
        <v>3682</v>
      </c>
      <c r="F1717" s="117" t="s">
        <v>3313</v>
      </c>
      <c r="G1717" s="117" t="s">
        <v>3683</v>
      </c>
      <c r="H1717" s="117"/>
      <c r="I1717" s="117"/>
      <c r="J1717" s="117"/>
      <c r="K1717" s="117"/>
      <c r="L1717" s="117"/>
      <c r="M1717" s="118" t="s">
        <v>631</v>
      </c>
      <c r="N1717" s="118"/>
      <c r="O1717" s="118"/>
      <c r="P1717" s="118"/>
      <c r="Q1717" s="118"/>
      <c r="R1717" s="119"/>
      <c r="S1717" s="118"/>
      <c r="T1717" s="117" t="s">
        <v>3922</v>
      </c>
      <c r="U1717" s="117" t="s">
        <v>3922</v>
      </c>
    </row>
    <row r="1718" spans="1:21" hidden="1" x14ac:dyDescent="0.25">
      <c r="A1718" s="117"/>
      <c r="B1718" s="117"/>
      <c r="C1718" s="117" t="s">
        <v>3922</v>
      </c>
      <c r="D1718" s="117" t="s">
        <v>3313</v>
      </c>
      <c r="E1718" s="117" t="s">
        <v>3684</v>
      </c>
      <c r="F1718" s="117" t="s">
        <v>4154</v>
      </c>
      <c r="G1718" s="117" t="s">
        <v>3685</v>
      </c>
      <c r="H1718" s="117"/>
      <c r="I1718" s="117"/>
      <c r="J1718" s="117"/>
      <c r="K1718" s="117"/>
      <c r="L1718" s="117"/>
      <c r="M1718" s="118" t="s">
        <v>631</v>
      </c>
      <c r="N1718" s="118"/>
      <c r="O1718" s="118"/>
      <c r="P1718" s="118"/>
      <c r="Q1718" s="118"/>
      <c r="R1718" s="119"/>
      <c r="S1718" s="118"/>
      <c r="T1718" s="117" t="s">
        <v>3922</v>
      </c>
      <c r="U1718" s="117" t="s">
        <v>3922</v>
      </c>
    </row>
    <row r="1719" spans="1:21" hidden="1" x14ac:dyDescent="0.25">
      <c r="A1719" s="117"/>
      <c r="B1719" s="117"/>
      <c r="C1719" s="117" t="s">
        <v>3922</v>
      </c>
      <c r="D1719" s="117" t="s">
        <v>3313</v>
      </c>
      <c r="E1719" s="117" t="s">
        <v>3686</v>
      </c>
      <c r="F1719" s="117" t="s">
        <v>4151</v>
      </c>
      <c r="G1719" s="117" t="s">
        <v>3687</v>
      </c>
      <c r="H1719" s="117"/>
      <c r="I1719" s="117"/>
      <c r="J1719" s="117"/>
      <c r="K1719" s="117"/>
      <c r="L1719" s="117"/>
      <c r="M1719" s="117" t="s">
        <v>631</v>
      </c>
      <c r="N1719" s="117"/>
      <c r="O1719" s="117"/>
      <c r="P1719" s="117"/>
      <c r="Q1719" s="117"/>
      <c r="R1719" s="117"/>
      <c r="S1719" s="117"/>
      <c r="T1719" s="117" t="s">
        <v>3922</v>
      </c>
      <c r="U1719" s="117" t="s">
        <v>3922</v>
      </c>
    </row>
    <row r="1720" spans="1:21" hidden="1" x14ac:dyDescent="0.25">
      <c r="A1720" s="117"/>
      <c r="B1720" s="117"/>
      <c r="C1720" s="117" t="s">
        <v>3922</v>
      </c>
      <c r="D1720" s="117" t="s">
        <v>3313</v>
      </c>
      <c r="E1720" s="117" t="s">
        <v>3688</v>
      </c>
      <c r="F1720" s="117" t="s">
        <v>3315</v>
      </c>
      <c r="G1720" s="117" t="s">
        <v>3689</v>
      </c>
      <c r="H1720" s="117"/>
      <c r="I1720" s="117"/>
      <c r="J1720" s="117"/>
      <c r="K1720" s="117"/>
      <c r="L1720" s="117"/>
      <c r="M1720" s="118" t="s">
        <v>631</v>
      </c>
      <c r="N1720" s="118"/>
      <c r="O1720" s="118"/>
      <c r="P1720" s="118"/>
      <c r="Q1720" s="118"/>
      <c r="R1720" s="119"/>
      <c r="S1720" s="118"/>
      <c r="T1720" s="117" t="s">
        <v>3922</v>
      </c>
      <c r="U1720" s="117" t="s">
        <v>3922</v>
      </c>
    </row>
    <row r="1721" spans="1:21" hidden="1" x14ac:dyDescent="0.25">
      <c r="A1721" s="117"/>
      <c r="B1721" s="117"/>
      <c r="C1721" s="117" t="s">
        <v>3922</v>
      </c>
      <c r="D1721" s="117" t="s">
        <v>3313</v>
      </c>
      <c r="E1721" s="117" t="s">
        <v>3690</v>
      </c>
      <c r="F1721" s="117" t="s">
        <v>4154</v>
      </c>
      <c r="G1721" s="117" t="s">
        <v>3691</v>
      </c>
      <c r="H1721" s="117"/>
      <c r="I1721" s="117"/>
      <c r="J1721" s="117"/>
      <c r="K1721" s="117"/>
      <c r="L1721" s="117"/>
      <c r="M1721" s="118" t="s">
        <v>631</v>
      </c>
      <c r="N1721" s="118"/>
      <c r="O1721" s="118"/>
      <c r="P1721" s="118"/>
      <c r="Q1721" s="118"/>
      <c r="R1721" s="119"/>
      <c r="S1721" s="118"/>
      <c r="T1721" s="117" t="s">
        <v>3922</v>
      </c>
      <c r="U1721" s="117" t="s">
        <v>3922</v>
      </c>
    </row>
    <row r="1722" spans="1:21" hidden="1" x14ac:dyDescent="0.25">
      <c r="A1722" s="117"/>
      <c r="B1722" s="117"/>
      <c r="C1722" s="117" t="s">
        <v>3922</v>
      </c>
      <c r="D1722" s="117" t="s">
        <v>3313</v>
      </c>
      <c r="E1722" s="117" t="s">
        <v>3692</v>
      </c>
      <c r="F1722" s="117" t="s">
        <v>4151</v>
      </c>
      <c r="G1722" s="117" t="s">
        <v>3693</v>
      </c>
      <c r="H1722" s="117"/>
      <c r="I1722" s="117"/>
      <c r="J1722" s="117"/>
      <c r="K1722" s="117"/>
      <c r="L1722" s="117"/>
      <c r="M1722" s="118" t="s">
        <v>631</v>
      </c>
      <c r="N1722" s="118"/>
      <c r="O1722" s="118"/>
      <c r="P1722" s="118"/>
      <c r="Q1722" s="118"/>
      <c r="R1722" s="119"/>
      <c r="S1722" s="118"/>
      <c r="T1722" s="117" t="s">
        <v>3922</v>
      </c>
      <c r="U1722" s="117" t="s">
        <v>3922</v>
      </c>
    </row>
    <row r="1723" spans="1:21" hidden="1" x14ac:dyDescent="0.25">
      <c r="A1723" s="117"/>
      <c r="B1723" s="117"/>
      <c r="C1723" s="117" t="s">
        <v>3922</v>
      </c>
      <c r="D1723" s="117" t="s">
        <v>3313</v>
      </c>
      <c r="E1723" s="117" t="s">
        <v>3694</v>
      </c>
      <c r="F1723" s="117" t="s">
        <v>4154</v>
      </c>
      <c r="G1723" s="117" t="s">
        <v>3695</v>
      </c>
      <c r="H1723" s="117"/>
      <c r="I1723" s="117"/>
      <c r="J1723" s="117"/>
      <c r="K1723" s="117"/>
      <c r="L1723" s="117"/>
      <c r="M1723" s="117" t="s">
        <v>631</v>
      </c>
      <c r="N1723" s="117"/>
      <c r="O1723" s="117"/>
      <c r="P1723" s="117"/>
      <c r="Q1723" s="117"/>
      <c r="R1723" s="117"/>
      <c r="S1723" s="117"/>
      <c r="T1723" s="117" t="s">
        <v>3922</v>
      </c>
      <c r="U1723" s="117" t="s">
        <v>3922</v>
      </c>
    </row>
    <row r="1724" spans="1:21" hidden="1" x14ac:dyDescent="0.25">
      <c r="A1724" s="117"/>
      <c r="B1724" s="117"/>
      <c r="C1724" s="117" t="s">
        <v>3922</v>
      </c>
      <c r="D1724" s="117" t="s">
        <v>3313</v>
      </c>
      <c r="E1724" s="117" t="s">
        <v>3696</v>
      </c>
      <c r="F1724" s="117" t="s">
        <v>4154</v>
      </c>
      <c r="G1724" s="117" t="s">
        <v>3697</v>
      </c>
      <c r="H1724" s="117"/>
      <c r="I1724" s="117"/>
      <c r="J1724" s="117"/>
      <c r="K1724" s="117"/>
      <c r="L1724" s="117"/>
      <c r="M1724" s="118" t="s">
        <v>631</v>
      </c>
      <c r="N1724" s="118"/>
      <c r="O1724" s="118"/>
      <c r="P1724" s="118"/>
      <c r="Q1724" s="118"/>
      <c r="R1724" s="119"/>
      <c r="S1724" s="118"/>
      <c r="T1724" s="117" t="s">
        <v>3922</v>
      </c>
      <c r="U1724" s="117" t="s">
        <v>3922</v>
      </c>
    </row>
    <row r="1725" spans="1:21" hidden="1" x14ac:dyDescent="0.25">
      <c r="A1725" s="117"/>
      <c r="B1725" s="117"/>
      <c r="C1725" s="117" t="s">
        <v>3922</v>
      </c>
      <c r="D1725" s="117" t="s">
        <v>3313</v>
      </c>
      <c r="E1725" s="117" t="s">
        <v>3698</v>
      </c>
      <c r="F1725" s="117" t="s">
        <v>3315</v>
      </c>
      <c r="G1725" s="117" t="s">
        <v>3699</v>
      </c>
      <c r="H1725" s="117"/>
      <c r="I1725" s="117"/>
      <c r="J1725" s="117"/>
      <c r="K1725" s="117"/>
      <c r="L1725" s="117"/>
      <c r="M1725" s="118" t="s">
        <v>631</v>
      </c>
      <c r="N1725" s="118"/>
      <c r="O1725" s="118"/>
      <c r="P1725" s="118"/>
      <c r="Q1725" s="118"/>
      <c r="R1725" s="119"/>
      <c r="S1725" s="118"/>
      <c r="T1725" s="117" t="s">
        <v>3922</v>
      </c>
      <c r="U1725" s="117"/>
    </row>
    <row r="1726" spans="1:21" ht="30" hidden="1" x14ac:dyDescent="0.25">
      <c r="A1726" s="117"/>
      <c r="B1726" s="117"/>
      <c r="C1726" s="117" t="s">
        <v>3922</v>
      </c>
      <c r="D1726" s="117" t="s">
        <v>3313</v>
      </c>
      <c r="E1726" s="117" t="s">
        <v>3700</v>
      </c>
      <c r="F1726" s="117" t="s">
        <v>3513</v>
      </c>
      <c r="G1726" s="117" t="s">
        <v>3701</v>
      </c>
      <c r="H1726" s="117"/>
      <c r="I1726" s="117"/>
      <c r="J1726" s="117"/>
      <c r="K1726" s="117"/>
      <c r="L1726" s="117"/>
      <c r="M1726" s="117" t="s">
        <v>631</v>
      </c>
      <c r="N1726" s="117"/>
      <c r="O1726" s="117"/>
      <c r="P1726" s="117"/>
      <c r="Q1726" s="117"/>
      <c r="R1726" s="117"/>
      <c r="S1726" s="117"/>
      <c r="T1726" s="117" t="s">
        <v>3922</v>
      </c>
      <c r="U1726" s="117"/>
    </row>
    <row r="1727" spans="1:21" hidden="1" x14ac:dyDescent="0.25">
      <c r="A1727" s="117"/>
      <c r="B1727" s="117"/>
      <c r="C1727" s="117" t="s">
        <v>3922</v>
      </c>
      <c r="D1727" s="117" t="s">
        <v>3313</v>
      </c>
      <c r="E1727" s="117" t="s">
        <v>3702</v>
      </c>
      <c r="F1727" s="117" t="s">
        <v>4160</v>
      </c>
      <c r="G1727" s="117" t="s">
        <v>3703</v>
      </c>
      <c r="H1727" s="117"/>
      <c r="I1727" s="117"/>
      <c r="J1727" s="117"/>
      <c r="K1727" s="117"/>
      <c r="L1727" s="117"/>
      <c r="M1727" s="118" t="s">
        <v>631</v>
      </c>
      <c r="N1727" s="118"/>
      <c r="O1727" s="118"/>
      <c r="P1727" s="118"/>
      <c r="Q1727" s="118"/>
      <c r="R1727" s="119"/>
      <c r="S1727" s="118"/>
      <c r="T1727" s="117" t="s">
        <v>3922</v>
      </c>
      <c r="U1727" s="117"/>
    </row>
    <row r="1728" spans="1:21" ht="30" hidden="1" x14ac:dyDescent="0.25">
      <c r="A1728" s="117"/>
      <c r="B1728" s="117"/>
      <c r="C1728" s="117" t="s">
        <v>3922</v>
      </c>
      <c r="D1728" s="117" t="s">
        <v>3313</v>
      </c>
      <c r="E1728" s="117" t="s">
        <v>3704</v>
      </c>
      <c r="F1728" s="117" t="s">
        <v>3617</v>
      </c>
      <c r="G1728" s="117" t="s">
        <v>3705</v>
      </c>
      <c r="H1728" s="117"/>
      <c r="I1728" s="117"/>
      <c r="J1728" s="117"/>
      <c r="K1728" s="117"/>
      <c r="L1728" s="117"/>
      <c r="M1728" s="118" t="s">
        <v>631</v>
      </c>
      <c r="N1728" s="118"/>
      <c r="O1728" s="118"/>
      <c r="P1728" s="118"/>
      <c r="Q1728" s="118"/>
      <c r="R1728" s="119"/>
      <c r="S1728" s="118"/>
      <c r="T1728" s="117" t="s">
        <v>3922</v>
      </c>
      <c r="U1728" s="117"/>
    </row>
    <row r="1729" spans="1:21" ht="30" hidden="1" x14ac:dyDescent="0.25">
      <c r="A1729" s="117"/>
      <c r="B1729" s="117"/>
      <c r="C1729" s="117" t="s">
        <v>3922</v>
      </c>
      <c r="D1729" s="117" t="s">
        <v>3313</v>
      </c>
      <c r="E1729" s="117" t="s">
        <v>3706</v>
      </c>
      <c r="F1729" s="117" t="s">
        <v>3315</v>
      </c>
      <c r="G1729" s="117" t="s">
        <v>3707</v>
      </c>
      <c r="H1729" s="117"/>
      <c r="I1729" s="117"/>
      <c r="J1729" s="117"/>
      <c r="K1729" s="117"/>
      <c r="L1729" s="117"/>
      <c r="M1729" s="117" t="s">
        <v>631</v>
      </c>
      <c r="N1729" s="117"/>
      <c r="O1729" s="117"/>
      <c r="P1729" s="117"/>
      <c r="Q1729" s="117"/>
      <c r="R1729" s="117"/>
      <c r="S1729" s="117"/>
      <c r="T1729" s="117" t="s">
        <v>3922</v>
      </c>
      <c r="U1729" s="117"/>
    </row>
    <row r="1730" spans="1:21" ht="30" hidden="1" x14ac:dyDescent="0.25">
      <c r="A1730" s="117"/>
      <c r="B1730" s="117"/>
      <c r="C1730" s="117" t="s">
        <v>3922</v>
      </c>
      <c r="D1730" s="117" t="s">
        <v>3313</v>
      </c>
      <c r="E1730" s="117" t="s">
        <v>3708</v>
      </c>
      <c r="F1730" s="117" t="s">
        <v>3315</v>
      </c>
      <c r="G1730" s="117" t="s">
        <v>3709</v>
      </c>
      <c r="H1730" s="117"/>
      <c r="I1730" s="117"/>
      <c r="J1730" s="117"/>
      <c r="K1730" s="117"/>
      <c r="L1730" s="117"/>
      <c r="M1730" s="118" t="s">
        <v>631</v>
      </c>
      <c r="N1730" s="118"/>
      <c r="O1730" s="118"/>
      <c r="P1730" s="118"/>
      <c r="Q1730" s="118" t="s">
        <v>3710</v>
      </c>
      <c r="R1730" s="119">
        <v>45888</v>
      </c>
      <c r="S1730" s="118" t="s">
        <v>369</v>
      </c>
      <c r="T1730" s="117" t="s">
        <v>3922</v>
      </c>
      <c r="U1730" s="117"/>
    </row>
    <row r="1731" spans="1:21" ht="30" hidden="1" x14ac:dyDescent="0.25">
      <c r="A1731" s="117"/>
      <c r="B1731" s="117"/>
      <c r="C1731" s="117" t="s">
        <v>3922</v>
      </c>
      <c r="D1731" s="117" t="s">
        <v>3313</v>
      </c>
      <c r="E1731" s="117" t="s">
        <v>3711</v>
      </c>
      <c r="F1731" s="117" t="s">
        <v>3315</v>
      </c>
      <c r="G1731" s="117" t="s">
        <v>3712</v>
      </c>
      <c r="H1731" s="117"/>
      <c r="I1731" s="117"/>
      <c r="J1731" s="117"/>
      <c r="K1731" s="117"/>
      <c r="L1731" s="117"/>
      <c r="M1731" s="118" t="s">
        <v>631</v>
      </c>
      <c r="N1731" s="118"/>
      <c r="O1731" s="118"/>
      <c r="P1731" s="118"/>
      <c r="Q1731" s="118"/>
      <c r="R1731" s="119"/>
      <c r="S1731" s="118"/>
      <c r="T1731" s="117" t="s">
        <v>3922</v>
      </c>
      <c r="U1731" s="117"/>
    </row>
    <row r="1732" spans="1:21" hidden="1" x14ac:dyDescent="0.25">
      <c r="A1732" s="117"/>
      <c r="B1732" s="117"/>
      <c r="C1732" s="117" t="s">
        <v>3922</v>
      </c>
      <c r="D1732" s="117" t="s">
        <v>3313</v>
      </c>
      <c r="E1732" s="117" t="s">
        <v>3713</v>
      </c>
      <c r="F1732" s="117" t="s">
        <v>3315</v>
      </c>
      <c r="G1732" s="117" t="s">
        <v>3714</v>
      </c>
      <c r="H1732" s="117"/>
      <c r="I1732" s="117"/>
      <c r="J1732" s="117"/>
      <c r="K1732" s="117"/>
      <c r="L1732" s="117"/>
      <c r="M1732" s="118" t="s">
        <v>631</v>
      </c>
      <c r="N1732" s="118"/>
      <c r="O1732" s="118"/>
      <c r="P1732" s="118"/>
      <c r="Q1732" s="118"/>
      <c r="R1732" s="119"/>
      <c r="S1732" s="118"/>
      <c r="T1732" s="117" t="s">
        <v>3922</v>
      </c>
      <c r="U1732" s="117"/>
    </row>
    <row r="1733" spans="1:21" ht="30" hidden="1" customHeight="1" x14ac:dyDescent="0.25">
      <c r="A1733" s="117"/>
      <c r="B1733" s="117"/>
      <c r="C1733" s="117" t="s">
        <v>3922</v>
      </c>
      <c r="D1733" s="117" t="s">
        <v>3313</v>
      </c>
      <c r="E1733" s="117" t="s">
        <v>3715</v>
      </c>
      <c r="F1733" s="117" t="s">
        <v>3513</v>
      </c>
      <c r="G1733" s="117" t="s">
        <v>3716</v>
      </c>
      <c r="H1733" s="117"/>
      <c r="I1733" s="117"/>
      <c r="J1733" s="117"/>
      <c r="K1733" s="117"/>
      <c r="L1733" s="117"/>
      <c r="M1733" s="118" t="s">
        <v>631</v>
      </c>
      <c r="N1733" s="118"/>
      <c r="O1733" s="118"/>
      <c r="P1733" s="118"/>
      <c r="Q1733" s="118"/>
      <c r="R1733" s="119"/>
      <c r="S1733" s="118"/>
      <c r="T1733" s="117" t="s">
        <v>3922</v>
      </c>
      <c r="U1733" s="117"/>
    </row>
    <row r="1734" spans="1:21" ht="30" hidden="1" x14ac:dyDescent="0.25">
      <c r="A1734" s="117"/>
      <c r="B1734" s="117" t="s">
        <v>109</v>
      </c>
      <c r="C1734" s="117" t="s">
        <v>3922</v>
      </c>
      <c r="D1734" s="117" t="s">
        <v>3313</v>
      </c>
      <c r="E1734" s="117" t="s">
        <v>3717</v>
      </c>
      <c r="F1734" s="117" t="s">
        <v>3313</v>
      </c>
      <c r="G1734" s="117" t="s">
        <v>3718</v>
      </c>
      <c r="H1734" s="117"/>
      <c r="I1734" s="117"/>
      <c r="J1734" s="117"/>
      <c r="K1734" s="117"/>
      <c r="L1734" s="117"/>
      <c r="M1734" s="118" t="s">
        <v>631</v>
      </c>
      <c r="N1734" s="118"/>
      <c r="O1734" s="118"/>
      <c r="P1734" s="118"/>
      <c r="Q1734" s="118"/>
      <c r="R1734" s="119">
        <v>45894</v>
      </c>
      <c r="S1734" s="118" t="s">
        <v>369</v>
      </c>
      <c r="T1734" s="117" t="s">
        <v>3922</v>
      </c>
      <c r="U1734" s="117" t="s">
        <v>3922</v>
      </c>
    </row>
    <row r="1735" spans="1:21" ht="30" hidden="1" x14ac:dyDescent="0.25">
      <c r="A1735" s="117"/>
      <c r="B1735" s="117" t="s">
        <v>109</v>
      </c>
      <c r="C1735" s="117" t="s">
        <v>3922</v>
      </c>
      <c r="D1735" s="117" t="s">
        <v>3313</v>
      </c>
      <c r="E1735" s="117" t="s">
        <v>3719</v>
      </c>
      <c r="F1735" s="117" t="s">
        <v>3313</v>
      </c>
      <c r="G1735" s="117" t="s">
        <v>3720</v>
      </c>
      <c r="H1735" s="117"/>
      <c r="I1735" s="117"/>
      <c r="J1735" s="117"/>
      <c r="K1735" s="117"/>
      <c r="L1735" s="117"/>
      <c r="M1735" s="118" t="s">
        <v>631</v>
      </c>
      <c r="N1735" s="118"/>
      <c r="O1735" s="118"/>
      <c r="P1735" s="118"/>
      <c r="Q1735" s="118"/>
      <c r="R1735" s="119"/>
      <c r="S1735" s="118"/>
      <c r="T1735" s="117" t="s">
        <v>3922</v>
      </c>
      <c r="U1735" s="117" t="s">
        <v>3922</v>
      </c>
    </row>
    <row r="1736" spans="1:21" ht="30" hidden="1" x14ac:dyDescent="0.25">
      <c r="A1736" s="117"/>
      <c r="B1736" s="117" t="s">
        <v>109</v>
      </c>
      <c r="C1736" s="117" t="s">
        <v>3922</v>
      </c>
      <c r="D1736" s="117" t="s">
        <v>3313</v>
      </c>
      <c r="E1736" s="117" t="s">
        <v>3721</v>
      </c>
      <c r="F1736" s="117" t="s">
        <v>3313</v>
      </c>
      <c r="G1736" s="117" t="s">
        <v>3722</v>
      </c>
      <c r="H1736" s="117"/>
      <c r="I1736" s="117"/>
      <c r="J1736" s="117"/>
      <c r="K1736" s="117"/>
      <c r="L1736" s="117"/>
      <c r="M1736" s="118" t="s">
        <v>631</v>
      </c>
      <c r="N1736" s="118"/>
      <c r="O1736" s="118"/>
      <c r="P1736" s="118"/>
      <c r="Q1736" s="118"/>
      <c r="R1736" s="119"/>
      <c r="S1736" s="118"/>
      <c r="T1736" s="117" t="s">
        <v>3922</v>
      </c>
      <c r="U1736" s="117" t="s">
        <v>3922</v>
      </c>
    </row>
    <row r="1737" spans="1:21" hidden="1" x14ac:dyDescent="0.25">
      <c r="A1737" s="117"/>
      <c r="B1737" s="117"/>
      <c r="C1737" s="117" t="s">
        <v>3922</v>
      </c>
      <c r="D1737" s="117" t="s">
        <v>3313</v>
      </c>
      <c r="E1737" s="117" t="s">
        <v>3723</v>
      </c>
      <c r="F1737" s="117" t="s">
        <v>3513</v>
      </c>
      <c r="G1737" s="117" t="s">
        <v>3724</v>
      </c>
      <c r="H1737" s="117"/>
      <c r="I1737" s="117"/>
      <c r="J1737" s="117"/>
      <c r="K1737" s="117"/>
      <c r="L1737" s="117"/>
      <c r="M1737" s="118" t="s">
        <v>631</v>
      </c>
      <c r="N1737" s="118"/>
      <c r="O1737" s="118"/>
      <c r="P1737" s="118"/>
      <c r="Q1737" s="118"/>
      <c r="R1737" s="119"/>
      <c r="S1737" s="118"/>
      <c r="T1737" s="117" t="s">
        <v>3922</v>
      </c>
      <c r="U1737" s="117"/>
    </row>
    <row r="1738" spans="1:21" ht="30" hidden="1" x14ac:dyDescent="0.25">
      <c r="A1738" s="117"/>
      <c r="B1738" s="117"/>
      <c r="C1738" s="117" t="s">
        <v>3922</v>
      </c>
      <c r="D1738" s="117" t="s">
        <v>3313</v>
      </c>
      <c r="E1738" s="117" t="s">
        <v>3725</v>
      </c>
      <c r="F1738" s="117" t="s">
        <v>4153</v>
      </c>
      <c r="G1738" s="117" t="s">
        <v>3726</v>
      </c>
      <c r="H1738" s="117"/>
      <c r="I1738" s="117"/>
      <c r="J1738" s="117"/>
      <c r="K1738" s="117"/>
      <c r="L1738" s="117"/>
      <c r="M1738" s="118" t="s">
        <v>631</v>
      </c>
      <c r="N1738" s="118"/>
      <c r="O1738" s="118"/>
      <c r="P1738" s="118"/>
      <c r="Q1738" s="118"/>
      <c r="R1738" s="119"/>
      <c r="S1738" s="118"/>
      <c r="T1738" s="117" t="s">
        <v>3922</v>
      </c>
      <c r="U1738" s="117"/>
    </row>
    <row r="1739" spans="1:21" ht="30" hidden="1" x14ac:dyDescent="0.25">
      <c r="A1739" s="117"/>
      <c r="B1739" s="117"/>
      <c r="C1739" s="117" t="s">
        <v>3922</v>
      </c>
      <c r="D1739" s="117" t="s">
        <v>3313</v>
      </c>
      <c r="E1739" s="117" t="s">
        <v>3727</v>
      </c>
      <c r="F1739" s="117" t="s">
        <v>4153</v>
      </c>
      <c r="G1739" s="117" t="s">
        <v>3728</v>
      </c>
      <c r="H1739" s="117"/>
      <c r="I1739" s="117"/>
      <c r="J1739" s="117"/>
      <c r="K1739" s="117"/>
      <c r="L1739" s="117"/>
      <c r="M1739" s="118" t="s">
        <v>631</v>
      </c>
      <c r="N1739" s="118"/>
      <c r="O1739" s="118"/>
      <c r="P1739" s="118"/>
      <c r="Q1739" s="118"/>
      <c r="R1739" s="119"/>
      <c r="S1739" s="118"/>
      <c r="T1739" s="117" t="s">
        <v>3922</v>
      </c>
      <c r="U1739" s="117"/>
    </row>
    <row r="1740" spans="1:21" hidden="1" x14ac:dyDescent="0.25">
      <c r="A1740" s="117"/>
      <c r="B1740" s="117"/>
      <c r="C1740" s="117" t="s">
        <v>3922</v>
      </c>
      <c r="D1740" s="117" t="s">
        <v>3313</v>
      </c>
      <c r="E1740" s="117" t="s">
        <v>3729</v>
      </c>
      <c r="F1740" s="117" t="s">
        <v>4156</v>
      </c>
      <c r="G1740" s="117" t="s">
        <v>3730</v>
      </c>
      <c r="H1740" s="117"/>
      <c r="I1740" s="117"/>
      <c r="J1740" s="117"/>
      <c r="K1740" s="117"/>
      <c r="L1740" s="117"/>
      <c r="M1740" s="118" t="s">
        <v>631</v>
      </c>
      <c r="N1740" s="118"/>
      <c r="O1740" s="118"/>
      <c r="P1740" s="118"/>
      <c r="Q1740" s="118"/>
      <c r="R1740" s="119"/>
      <c r="S1740" s="118"/>
      <c r="T1740" s="117" t="s">
        <v>3922</v>
      </c>
      <c r="U1740" s="117"/>
    </row>
    <row r="1741" spans="1:21" ht="45" hidden="1" x14ac:dyDescent="0.25">
      <c r="A1741" s="117"/>
      <c r="B1741" s="117"/>
      <c r="C1741" s="117" t="s">
        <v>3922</v>
      </c>
      <c r="D1741" s="117" t="s">
        <v>3313</v>
      </c>
      <c r="E1741" s="117" t="s">
        <v>3731</v>
      </c>
      <c r="F1741" s="117" t="s">
        <v>4151</v>
      </c>
      <c r="G1741" s="117" t="s">
        <v>3592</v>
      </c>
      <c r="H1741" s="117"/>
      <c r="I1741" s="117"/>
      <c r="J1741" s="117"/>
      <c r="K1741" s="117"/>
      <c r="L1741" s="117"/>
      <c r="M1741" s="117" t="s">
        <v>631</v>
      </c>
      <c r="N1741" s="117"/>
      <c r="O1741" s="117"/>
      <c r="P1741" s="117"/>
      <c r="Q1741" s="117" t="s">
        <v>3732</v>
      </c>
      <c r="R1741" s="117">
        <v>45924</v>
      </c>
      <c r="S1741" s="117" t="s">
        <v>35</v>
      </c>
      <c r="T1741" s="117" t="s">
        <v>3922</v>
      </c>
      <c r="U1741" s="117"/>
    </row>
    <row r="1742" spans="1:21" ht="90" hidden="1" x14ac:dyDescent="0.25">
      <c r="A1742" s="117"/>
      <c r="B1742" s="117"/>
      <c r="C1742" s="117" t="s">
        <v>3922</v>
      </c>
      <c r="D1742" s="117" t="s">
        <v>3313</v>
      </c>
      <c r="E1742" s="117" t="s">
        <v>3733</v>
      </c>
      <c r="F1742" s="117" t="s">
        <v>4156</v>
      </c>
      <c r="G1742" s="117" t="s">
        <v>3734</v>
      </c>
      <c r="H1742" s="117"/>
      <c r="I1742" s="117"/>
      <c r="J1742" s="117"/>
      <c r="K1742" s="117"/>
      <c r="L1742" s="117"/>
      <c r="M1742" s="117" t="s">
        <v>631</v>
      </c>
      <c r="N1742" s="117"/>
      <c r="O1742" s="117"/>
      <c r="P1742" s="117"/>
      <c r="Q1742" s="117" t="s">
        <v>3735</v>
      </c>
      <c r="R1742" s="117">
        <v>45924</v>
      </c>
      <c r="S1742" s="117" t="s">
        <v>369</v>
      </c>
      <c r="T1742" s="117" t="s">
        <v>3922</v>
      </c>
      <c r="U1742" s="117"/>
    </row>
    <row r="1743" spans="1:21" hidden="1" x14ac:dyDescent="0.25">
      <c r="A1743" s="117"/>
      <c r="B1743" s="117"/>
      <c r="C1743" s="117" t="s">
        <v>3922</v>
      </c>
      <c r="D1743" s="117" t="s">
        <v>3313</v>
      </c>
      <c r="E1743" s="117" t="s">
        <v>3736</v>
      </c>
      <c r="F1743" s="117" t="s">
        <v>4151</v>
      </c>
      <c r="G1743" s="117" t="s">
        <v>3592</v>
      </c>
      <c r="H1743" s="117"/>
      <c r="I1743" s="117"/>
      <c r="J1743" s="117"/>
      <c r="K1743" s="117"/>
      <c r="L1743" s="117"/>
      <c r="M1743" s="118" t="s">
        <v>631</v>
      </c>
      <c r="N1743" s="118"/>
      <c r="O1743" s="118"/>
      <c r="P1743" s="118"/>
      <c r="Q1743" s="118"/>
      <c r="R1743" s="119"/>
      <c r="S1743" s="118"/>
      <c r="T1743" s="117" t="s">
        <v>3922</v>
      </c>
      <c r="U1743" s="117"/>
    </row>
    <row r="1744" spans="1:21" hidden="1" x14ac:dyDescent="0.25">
      <c r="A1744" s="117"/>
      <c r="B1744" s="117"/>
      <c r="C1744" s="117" t="s">
        <v>3922</v>
      </c>
      <c r="D1744" s="117" t="s">
        <v>3313</v>
      </c>
      <c r="E1744" s="117" t="s">
        <v>3737</v>
      </c>
      <c r="F1744" s="117" t="s">
        <v>3513</v>
      </c>
      <c r="G1744" s="117" t="s">
        <v>3738</v>
      </c>
      <c r="H1744" s="117"/>
      <c r="I1744" s="117"/>
      <c r="J1744" s="117"/>
      <c r="K1744" s="117"/>
      <c r="L1744" s="117"/>
      <c r="M1744" s="118" t="s">
        <v>631</v>
      </c>
      <c r="N1744" s="118"/>
      <c r="O1744" s="118"/>
      <c r="P1744" s="118"/>
      <c r="Q1744" s="118"/>
      <c r="R1744" s="119"/>
      <c r="S1744" s="118"/>
      <c r="T1744" s="117" t="s">
        <v>3922</v>
      </c>
      <c r="U1744" s="117"/>
    </row>
    <row r="1745" spans="1:21" hidden="1" x14ac:dyDescent="0.25">
      <c r="A1745" s="117"/>
      <c r="B1745" s="117"/>
      <c r="C1745" s="117" t="s">
        <v>3922</v>
      </c>
      <c r="D1745" s="117" t="s">
        <v>3313</v>
      </c>
      <c r="E1745" s="117" t="s">
        <v>3739</v>
      </c>
      <c r="F1745" s="117" t="s">
        <v>4161</v>
      </c>
      <c r="G1745" s="117" t="s">
        <v>3740</v>
      </c>
      <c r="H1745" s="117"/>
      <c r="I1745" s="117"/>
      <c r="J1745" s="117"/>
      <c r="K1745" s="117"/>
      <c r="L1745" s="117"/>
      <c r="M1745" s="118" t="s">
        <v>631</v>
      </c>
      <c r="N1745" s="118"/>
      <c r="O1745" s="118"/>
      <c r="P1745" s="118"/>
      <c r="Q1745" s="118"/>
      <c r="R1745" s="119"/>
      <c r="S1745" s="118"/>
      <c r="T1745" s="117" t="s">
        <v>3922</v>
      </c>
      <c r="U1745" s="117"/>
    </row>
    <row r="1746" spans="1:21" hidden="1" x14ac:dyDescent="0.25">
      <c r="A1746" s="117"/>
      <c r="B1746" s="117"/>
      <c r="C1746" s="117" t="s">
        <v>3922</v>
      </c>
      <c r="D1746" s="117" t="s">
        <v>3313</v>
      </c>
      <c r="E1746" s="117" t="s">
        <v>3741</v>
      </c>
      <c r="F1746" s="117" t="s">
        <v>4151</v>
      </c>
      <c r="G1746" s="117" t="s">
        <v>3742</v>
      </c>
      <c r="H1746" s="117"/>
      <c r="I1746" s="117"/>
      <c r="J1746" s="117"/>
      <c r="K1746" s="117"/>
      <c r="L1746" s="117"/>
      <c r="M1746" s="118" t="s">
        <v>631</v>
      </c>
      <c r="N1746" s="118"/>
      <c r="O1746" s="118"/>
      <c r="P1746" s="118"/>
      <c r="Q1746" s="118"/>
      <c r="R1746" s="119"/>
      <c r="S1746" s="118"/>
      <c r="T1746" s="117" t="s">
        <v>3922</v>
      </c>
      <c r="U1746" s="117"/>
    </row>
    <row r="1747" spans="1:21" hidden="1" x14ac:dyDescent="0.25">
      <c r="A1747" s="117"/>
      <c r="B1747" s="117"/>
      <c r="C1747" s="117" t="s">
        <v>3922</v>
      </c>
      <c r="D1747" s="117" t="s">
        <v>3313</v>
      </c>
      <c r="E1747" s="117" t="s">
        <v>3743</v>
      </c>
      <c r="F1747" s="117" t="s">
        <v>4156</v>
      </c>
      <c r="G1747" s="117" t="s">
        <v>3744</v>
      </c>
      <c r="H1747" s="117"/>
      <c r="I1747" s="117"/>
      <c r="J1747" s="117"/>
      <c r="K1747" s="117"/>
      <c r="L1747" s="117"/>
      <c r="M1747" s="117" t="s">
        <v>631</v>
      </c>
      <c r="N1747" s="117"/>
      <c r="O1747" s="117"/>
      <c r="P1747" s="117"/>
      <c r="Q1747" s="117"/>
      <c r="R1747" s="117"/>
      <c r="S1747" s="117"/>
      <c r="T1747" s="117" t="s">
        <v>3922</v>
      </c>
      <c r="U1747" s="117"/>
    </row>
    <row r="1748" spans="1:21" hidden="1" x14ac:dyDescent="0.25">
      <c r="A1748" s="117"/>
      <c r="B1748" s="117"/>
      <c r="C1748" s="117" t="s">
        <v>3922</v>
      </c>
      <c r="D1748" s="117" t="s">
        <v>3313</v>
      </c>
      <c r="E1748" s="117" t="s">
        <v>3745</v>
      </c>
      <c r="F1748" s="117" t="s">
        <v>4151</v>
      </c>
      <c r="G1748" s="117" t="s">
        <v>3746</v>
      </c>
      <c r="H1748" s="117"/>
      <c r="I1748" s="117"/>
      <c r="J1748" s="117"/>
      <c r="K1748" s="117"/>
      <c r="L1748" s="117"/>
      <c r="M1748" s="118" t="s">
        <v>631</v>
      </c>
      <c r="N1748" s="118"/>
      <c r="O1748" s="118"/>
      <c r="P1748" s="118"/>
      <c r="Q1748" s="118"/>
      <c r="R1748" s="119"/>
      <c r="S1748" s="118"/>
      <c r="T1748" s="117" t="s">
        <v>3922</v>
      </c>
      <c r="U1748" s="117"/>
    </row>
    <row r="1749" spans="1:21" hidden="1" x14ac:dyDescent="0.25">
      <c r="A1749" s="117"/>
      <c r="B1749" s="117"/>
      <c r="C1749" s="117" t="s">
        <v>3922</v>
      </c>
      <c r="D1749" s="117" t="s">
        <v>3313</v>
      </c>
      <c r="E1749" s="117" t="s">
        <v>3747</v>
      </c>
      <c r="F1749" s="117" t="s">
        <v>3513</v>
      </c>
      <c r="G1749" s="117" t="s">
        <v>3748</v>
      </c>
      <c r="H1749" s="117"/>
      <c r="I1749" s="117"/>
      <c r="J1749" s="117"/>
      <c r="K1749" s="117"/>
      <c r="L1749" s="117"/>
      <c r="M1749" s="118" t="s">
        <v>631</v>
      </c>
      <c r="N1749" s="118"/>
      <c r="O1749" s="118"/>
      <c r="P1749" s="118"/>
      <c r="Q1749" s="118"/>
      <c r="R1749" s="119"/>
      <c r="S1749" s="118"/>
      <c r="T1749" s="117" t="s">
        <v>3922</v>
      </c>
      <c r="U1749" s="117"/>
    </row>
    <row r="1750" spans="1:21" ht="30" hidden="1" x14ac:dyDescent="0.25">
      <c r="A1750" s="117"/>
      <c r="B1750" s="117"/>
      <c r="C1750" s="117" t="s">
        <v>3922</v>
      </c>
      <c r="D1750" s="117" t="s">
        <v>3313</v>
      </c>
      <c r="E1750" s="117" t="s">
        <v>3749</v>
      </c>
      <c r="F1750" s="117" t="s">
        <v>4160</v>
      </c>
      <c r="G1750" s="117" t="s">
        <v>3750</v>
      </c>
      <c r="H1750" s="117"/>
      <c r="I1750" s="117"/>
      <c r="J1750" s="117"/>
      <c r="K1750" s="117"/>
      <c r="L1750" s="117"/>
      <c r="M1750" s="118" t="s">
        <v>631</v>
      </c>
      <c r="N1750" s="118"/>
      <c r="O1750" s="118"/>
      <c r="P1750" s="118"/>
      <c r="Q1750" s="118" t="s">
        <v>3751</v>
      </c>
      <c r="R1750" s="119">
        <v>45945</v>
      </c>
      <c r="S1750" s="118" t="s">
        <v>44</v>
      </c>
      <c r="T1750" s="117" t="s">
        <v>3922</v>
      </c>
      <c r="U1750" s="117"/>
    </row>
    <row r="1751" spans="1:21" hidden="1" x14ac:dyDescent="0.25">
      <c r="A1751" s="117"/>
      <c r="B1751" s="117"/>
      <c r="C1751" s="117" t="s">
        <v>3922</v>
      </c>
      <c r="D1751" s="117" t="s">
        <v>3313</v>
      </c>
      <c r="E1751" s="117" t="s">
        <v>3752</v>
      </c>
      <c r="F1751" s="117" t="s">
        <v>4153</v>
      </c>
      <c r="G1751" s="117" t="s">
        <v>3594</v>
      </c>
      <c r="H1751" s="117"/>
      <c r="I1751" s="117"/>
      <c r="J1751" s="117"/>
      <c r="K1751" s="117"/>
      <c r="L1751" s="117"/>
      <c r="M1751" s="118" t="s">
        <v>631</v>
      </c>
      <c r="N1751" s="118"/>
      <c r="O1751" s="118"/>
      <c r="P1751" s="118"/>
      <c r="Q1751" s="118"/>
      <c r="R1751" s="119"/>
      <c r="S1751" s="118"/>
      <c r="T1751" s="117" t="s">
        <v>3922</v>
      </c>
      <c r="U1751" s="117"/>
    </row>
    <row r="1752" spans="1:21" hidden="1" x14ac:dyDescent="0.25">
      <c r="A1752" s="117"/>
      <c r="B1752" s="117"/>
      <c r="C1752" s="117" t="s">
        <v>3922</v>
      </c>
      <c r="D1752" s="117" t="s">
        <v>3313</v>
      </c>
      <c r="E1752" s="117" t="s">
        <v>3753</v>
      </c>
      <c r="F1752" s="117" t="s">
        <v>4153</v>
      </c>
      <c r="G1752" s="117" t="s">
        <v>3594</v>
      </c>
      <c r="H1752" s="117"/>
      <c r="I1752" s="117"/>
      <c r="J1752" s="117"/>
      <c r="K1752" s="117"/>
      <c r="L1752" s="117"/>
      <c r="M1752" s="118" t="s">
        <v>631</v>
      </c>
      <c r="N1752" s="118"/>
      <c r="O1752" s="118"/>
      <c r="P1752" s="118"/>
      <c r="Q1752" s="118"/>
      <c r="R1752" s="119"/>
      <c r="S1752" s="118"/>
      <c r="T1752" s="117" t="s">
        <v>3922</v>
      </c>
      <c r="U1752" s="117"/>
    </row>
    <row r="1753" spans="1:21" hidden="1" x14ac:dyDescent="0.25">
      <c r="A1753" s="117"/>
      <c r="B1753" s="117"/>
      <c r="C1753" s="117" t="s">
        <v>3922</v>
      </c>
      <c r="D1753" s="117" t="s">
        <v>3313</v>
      </c>
      <c r="E1753" s="117" t="s">
        <v>3754</v>
      </c>
      <c r="F1753" s="117" t="s">
        <v>4151</v>
      </c>
      <c r="G1753" s="117" t="s">
        <v>3755</v>
      </c>
      <c r="H1753" s="117"/>
      <c r="I1753" s="117"/>
      <c r="J1753" s="117"/>
      <c r="K1753" s="117"/>
      <c r="L1753" s="117"/>
      <c r="M1753" s="118" t="s">
        <v>631</v>
      </c>
      <c r="N1753" s="118"/>
      <c r="O1753" s="118"/>
      <c r="P1753" s="118"/>
      <c r="Q1753" s="118"/>
      <c r="R1753" s="119"/>
      <c r="S1753" s="118"/>
      <c r="T1753" s="117" t="s">
        <v>3922</v>
      </c>
      <c r="U1753" s="117"/>
    </row>
    <row r="1754" spans="1:21" hidden="1" x14ac:dyDescent="0.25">
      <c r="A1754" s="117"/>
      <c r="B1754" s="117"/>
      <c r="C1754" s="117" t="s">
        <v>3922</v>
      </c>
      <c r="D1754" s="117" t="s">
        <v>3313</v>
      </c>
      <c r="E1754" s="117" t="s">
        <v>3756</v>
      </c>
      <c r="F1754" s="117" t="s">
        <v>4160</v>
      </c>
      <c r="G1754" s="117" t="s">
        <v>3757</v>
      </c>
      <c r="H1754" s="117"/>
      <c r="I1754" s="117"/>
      <c r="J1754" s="117"/>
      <c r="K1754" s="117"/>
      <c r="L1754" s="117"/>
      <c r="M1754" s="118" t="s">
        <v>631</v>
      </c>
      <c r="N1754" s="118"/>
      <c r="O1754" s="118"/>
      <c r="P1754" s="118"/>
      <c r="Q1754" s="118"/>
      <c r="R1754" s="119">
        <v>45951</v>
      </c>
      <c r="S1754" s="118" t="s">
        <v>369</v>
      </c>
      <c r="T1754" s="117" t="s">
        <v>3922</v>
      </c>
      <c r="U1754" s="117"/>
    </row>
    <row r="1755" spans="1:21" ht="30" hidden="1" x14ac:dyDescent="0.25">
      <c r="A1755" s="117"/>
      <c r="B1755" s="117"/>
      <c r="C1755" s="117" t="s">
        <v>3922</v>
      </c>
      <c r="D1755" s="117" t="s">
        <v>3313</v>
      </c>
      <c r="E1755" s="117" t="s">
        <v>3758</v>
      </c>
      <c r="F1755" s="117" t="s">
        <v>3513</v>
      </c>
      <c r="G1755" s="117" t="s">
        <v>3759</v>
      </c>
      <c r="H1755" s="117"/>
      <c r="I1755" s="117"/>
      <c r="J1755" s="117"/>
      <c r="K1755" s="117"/>
      <c r="L1755" s="117"/>
      <c r="M1755" s="118" t="s">
        <v>631</v>
      </c>
      <c r="N1755" s="118"/>
      <c r="O1755" s="118"/>
      <c r="P1755" s="118"/>
      <c r="Q1755" s="118"/>
      <c r="R1755" s="119"/>
      <c r="S1755" s="118"/>
      <c r="T1755" s="117" t="s">
        <v>3922</v>
      </c>
      <c r="U1755" s="117"/>
    </row>
    <row r="1756" spans="1:21" hidden="1" x14ac:dyDescent="0.25">
      <c r="A1756" s="117"/>
      <c r="B1756" s="117"/>
      <c r="C1756" s="117" t="s">
        <v>3922</v>
      </c>
      <c r="D1756" s="117" t="s">
        <v>3313</v>
      </c>
      <c r="E1756" s="117" t="s">
        <v>3760</v>
      </c>
      <c r="F1756" s="117" t="s">
        <v>4160</v>
      </c>
      <c r="G1756" s="117" t="s">
        <v>3761</v>
      </c>
      <c r="H1756" s="117"/>
      <c r="I1756" s="117"/>
      <c r="J1756" s="117"/>
      <c r="K1756" s="117"/>
      <c r="L1756" s="117"/>
      <c r="M1756" s="118" t="s">
        <v>631</v>
      </c>
      <c r="N1756" s="118"/>
      <c r="O1756" s="118"/>
      <c r="P1756" s="118"/>
      <c r="Q1756" s="118" t="s">
        <v>3762</v>
      </c>
      <c r="R1756" s="119">
        <v>45951</v>
      </c>
      <c r="S1756" s="118" t="s">
        <v>369</v>
      </c>
      <c r="T1756" s="117" t="s">
        <v>3922</v>
      </c>
      <c r="U1756" s="117"/>
    </row>
    <row r="1757" spans="1:21" hidden="1" x14ac:dyDescent="0.25">
      <c r="A1757" s="117"/>
      <c r="B1757" s="117"/>
      <c r="C1757" s="117" t="s">
        <v>3922</v>
      </c>
      <c r="D1757" s="117" t="s">
        <v>3313</v>
      </c>
      <c r="E1757" s="117" t="s">
        <v>3763</v>
      </c>
      <c r="F1757" s="117" t="s">
        <v>3513</v>
      </c>
      <c r="G1757" s="117" t="s">
        <v>3764</v>
      </c>
      <c r="H1757" s="117"/>
      <c r="I1757" s="117"/>
      <c r="J1757" s="117"/>
      <c r="K1757" s="117"/>
      <c r="L1757" s="117"/>
      <c r="M1757" s="118" t="s">
        <v>631</v>
      </c>
      <c r="N1757" s="118"/>
      <c r="O1757" s="118"/>
      <c r="P1757" s="118"/>
      <c r="Q1757" s="118"/>
      <c r="R1757" s="119"/>
      <c r="S1757" s="118"/>
      <c r="T1757" s="117" t="s">
        <v>3922</v>
      </c>
      <c r="U1757" s="117"/>
    </row>
    <row r="1758" spans="1:21" hidden="1" x14ac:dyDescent="0.25">
      <c r="A1758" s="117"/>
      <c r="B1758" s="117"/>
      <c r="C1758" s="117" t="s">
        <v>3922</v>
      </c>
      <c r="D1758" s="117" t="s">
        <v>3313</v>
      </c>
      <c r="E1758" s="117" t="s">
        <v>3765</v>
      </c>
      <c r="F1758" s="117" t="s">
        <v>3513</v>
      </c>
      <c r="G1758" s="117" t="s">
        <v>3766</v>
      </c>
      <c r="H1758" s="117"/>
      <c r="I1758" s="117"/>
      <c r="J1758" s="117"/>
      <c r="K1758" s="117"/>
      <c r="L1758" s="117"/>
      <c r="M1758" s="118" t="s">
        <v>631</v>
      </c>
      <c r="N1758" s="118"/>
      <c r="O1758" s="118"/>
      <c r="P1758" s="118"/>
      <c r="Q1758" s="118"/>
      <c r="R1758" s="119"/>
      <c r="S1758" s="118"/>
      <c r="T1758" s="117" t="s">
        <v>3922</v>
      </c>
      <c r="U1758" s="117"/>
    </row>
    <row r="1759" spans="1:21" hidden="1" x14ac:dyDescent="0.25">
      <c r="A1759" s="117"/>
      <c r="B1759" s="117"/>
      <c r="C1759" s="117" t="s">
        <v>3922</v>
      </c>
      <c r="D1759" s="117" t="s">
        <v>3313</v>
      </c>
      <c r="E1759" s="117" t="s">
        <v>3767</v>
      </c>
      <c r="F1759" s="117" t="s">
        <v>3567</v>
      </c>
      <c r="G1759" s="117" t="s">
        <v>3768</v>
      </c>
      <c r="H1759" s="117"/>
      <c r="I1759" s="117"/>
      <c r="J1759" s="117"/>
      <c r="K1759" s="117"/>
      <c r="L1759" s="117"/>
      <c r="M1759" s="118" t="s">
        <v>631</v>
      </c>
      <c r="N1759" s="118"/>
      <c r="O1759" s="118"/>
      <c r="P1759" s="118"/>
      <c r="Q1759" s="118"/>
      <c r="R1759" s="119"/>
      <c r="S1759" s="118"/>
      <c r="T1759" s="117" t="s">
        <v>3922</v>
      </c>
      <c r="U1759" s="117"/>
    </row>
    <row r="1760" spans="1:21" hidden="1" x14ac:dyDescent="0.25">
      <c r="A1760" s="117"/>
      <c r="B1760" s="117"/>
      <c r="C1760" s="117" t="s">
        <v>3922</v>
      </c>
      <c r="D1760" s="117" t="s">
        <v>3313</v>
      </c>
      <c r="E1760" s="117" t="s">
        <v>3769</v>
      </c>
      <c r="F1760" s="117" t="s">
        <v>3513</v>
      </c>
      <c r="G1760" s="117" t="s">
        <v>3770</v>
      </c>
      <c r="H1760" s="117"/>
      <c r="I1760" s="117"/>
      <c r="J1760" s="117"/>
      <c r="K1760" s="117"/>
      <c r="L1760" s="117"/>
      <c r="M1760" s="117" t="s">
        <v>631</v>
      </c>
      <c r="N1760" s="117"/>
      <c r="O1760" s="117"/>
      <c r="P1760" s="117"/>
      <c r="Q1760" s="117"/>
      <c r="R1760" s="117"/>
      <c r="S1760" s="117"/>
      <c r="T1760" s="117" t="s">
        <v>3922</v>
      </c>
      <c r="U1760" s="117"/>
    </row>
    <row r="1761" spans="1:21" hidden="1" x14ac:dyDescent="0.25">
      <c r="A1761" s="117"/>
      <c r="B1761" s="117"/>
      <c r="C1761" s="117" t="s">
        <v>3922</v>
      </c>
      <c r="D1761" s="117" t="s">
        <v>3313</v>
      </c>
      <c r="E1761" s="117" t="s">
        <v>3771</v>
      </c>
      <c r="F1761" s="117" t="s">
        <v>4157</v>
      </c>
      <c r="G1761" s="117" t="s">
        <v>3772</v>
      </c>
      <c r="H1761" s="117"/>
      <c r="I1761" s="117"/>
      <c r="J1761" s="117"/>
      <c r="K1761" s="117"/>
      <c r="L1761" s="117"/>
      <c r="M1761" s="118" t="s">
        <v>631</v>
      </c>
      <c r="N1761" s="118"/>
      <c r="O1761" s="118"/>
      <c r="P1761" s="118"/>
      <c r="Q1761" s="118"/>
      <c r="R1761" s="119">
        <v>45951</v>
      </c>
      <c r="S1761" s="118" t="s">
        <v>157</v>
      </c>
      <c r="T1761" s="117" t="s">
        <v>3922</v>
      </c>
      <c r="U1761" s="117"/>
    </row>
    <row r="1762" spans="1:21" ht="15" hidden="1" customHeight="1" x14ac:dyDescent="0.25">
      <c r="A1762" s="117"/>
      <c r="B1762" s="117"/>
      <c r="C1762" s="117" t="s">
        <v>3922</v>
      </c>
      <c r="D1762" s="117" t="s">
        <v>3313</v>
      </c>
      <c r="E1762" s="117" t="s">
        <v>3773</v>
      </c>
      <c r="F1762" s="117" t="s">
        <v>3567</v>
      </c>
      <c r="G1762" s="117" t="s">
        <v>3774</v>
      </c>
      <c r="H1762" s="117"/>
      <c r="I1762" s="117"/>
      <c r="J1762" s="117"/>
      <c r="K1762" s="117"/>
      <c r="L1762" s="117"/>
      <c r="M1762" s="118" t="s">
        <v>631</v>
      </c>
      <c r="N1762" s="118"/>
      <c r="O1762" s="118"/>
      <c r="P1762" s="118"/>
      <c r="Q1762" s="118"/>
      <c r="R1762" s="119"/>
      <c r="S1762" s="118"/>
      <c r="T1762" s="117" t="s">
        <v>3922</v>
      </c>
      <c r="U1762" s="117"/>
    </row>
    <row r="1763" spans="1:21" hidden="1" x14ac:dyDescent="0.25">
      <c r="A1763" s="117"/>
      <c r="B1763" s="117"/>
      <c r="C1763" s="117" t="s">
        <v>3922</v>
      </c>
      <c r="D1763" s="117" t="s">
        <v>3313</v>
      </c>
      <c r="E1763" s="117" t="s">
        <v>3775</v>
      </c>
      <c r="F1763" s="117" t="s">
        <v>3567</v>
      </c>
      <c r="G1763" s="117" t="s">
        <v>3368</v>
      </c>
      <c r="H1763" s="117"/>
      <c r="I1763" s="117"/>
      <c r="J1763" s="117"/>
      <c r="K1763" s="117"/>
      <c r="L1763" s="117"/>
      <c r="M1763" s="118" t="s">
        <v>631</v>
      </c>
      <c r="N1763" s="118"/>
      <c r="O1763" s="118"/>
      <c r="P1763" s="118"/>
      <c r="Q1763" s="118"/>
      <c r="R1763" s="119"/>
      <c r="S1763" s="118"/>
      <c r="T1763" s="117" t="s">
        <v>3922</v>
      </c>
      <c r="U1763" s="117"/>
    </row>
    <row r="1764" spans="1:21" ht="30" hidden="1" x14ac:dyDescent="0.25">
      <c r="A1764" s="117"/>
      <c r="B1764" s="117"/>
      <c r="C1764" s="117" t="s">
        <v>3922</v>
      </c>
      <c r="D1764" s="117" t="s">
        <v>3313</v>
      </c>
      <c r="E1764" s="117" t="s">
        <v>3776</v>
      </c>
      <c r="F1764" s="117" t="s">
        <v>4161</v>
      </c>
      <c r="G1764" s="117" t="s">
        <v>3777</v>
      </c>
      <c r="H1764" s="117"/>
      <c r="I1764" s="117"/>
      <c r="J1764" s="117"/>
      <c r="K1764" s="117"/>
      <c r="L1764" s="117"/>
      <c r="M1764" s="118" t="s">
        <v>631</v>
      </c>
      <c r="N1764" s="118"/>
      <c r="O1764" s="118"/>
      <c r="P1764" s="118"/>
      <c r="Q1764" s="118"/>
      <c r="R1764" s="119"/>
      <c r="S1764" s="118"/>
      <c r="T1764" s="117" t="s">
        <v>3922</v>
      </c>
      <c r="U1764" s="117"/>
    </row>
    <row r="1765" spans="1:21" ht="30" hidden="1" x14ac:dyDescent="0.25">
      <c r="A1765" s="117"/>
      <c r="B1765" s="117"/>
      <c r="C1765" s="117" t="s">
        <v>3922</v>
      </c>
      <c r="D1765" s="117" t="s">
        <v>3313</v>
      </c>
      <c r="E1765" s="117" t="s">
        <v>3778</v>
      </c>
      <c r="F1765" s="117" t="s">
        <v>3513</v>
      </c>
      <c r="G1765" s="117" t="s">
        <v>3779</v>
      </c>
      <c r="H1765" s="117"/>
      <c r="I1765" s="117"/>
      <c r="J1765" s="117"/>
      <c r="K1765" s="117"/>
      <c r="L1765" s="117"/>
      <c r="M1765" s="118" t="s">
        <v>631</v>
      </c>
      <c r="N1765" s="118"/>
      <c r="O1765" s="118"/>
      <c r="P1765" s="118"/>
      <c r="Q1765" s="118"/>
      <c r="R1765" s="119"/>
      <c r="S1765" s="118"/>
      <c r="T1765" s="117" t="s">
        <v>3922</v>
      </c>
      <c r="U1765" s="117"/>
    </row>
    <row r="1766" spans="1:21" hidden="1" x14ac:dyDescent="0.25">
      <c r="A1766" s="117"/>
      <c r="B1766" s="117"/>
      <c r="C1766" s="117" t="s">
        <v>3922</v>
      </c>
      <c r="D1766" s="117" t="s">
        <v>3313</v>
      </c>
      <c r="E1766" s="117" t="s">
        <v>3780</v>
      </c>
      <c r="F1766" s="117" t="s">
        <v>4161</v>
      </c>
      <c r="G1766" s="117" t="s">
        <v>3781</v>
      </c>
      <c r="H1766" s="117"/>
      <c r="I1766" s="117"/>
      <c r="J1766" s="117"/>
      <c r="K1766" s="117"/>
      <c r="L1766" s="117"/>
      <c r="M1766" s="117" t="s">
        <v>631</v>
      </c>
      <c r="N1766" s="117"/>
      <c r="O1766" s="117"/>
      <c r="P1766" s="117"/>
      <c r="Q1766" s="117"/>
      <c r="R1766" s="117"/>
      <c r="S1766" s="117"/>
      <c r="T1766" s="117" t="s">
        <v>3922</v>
      </c>
      <c r="U1766" s="117"/>
    </row>
    <row r="1767" spans="1:21" hidden="1" x14ac:dyDescent="0.25">
      <c r="A1767" s="117"/>
      <c r="B1767" s="117"/>
      <c r="C1767" s="117" t="s">
        <v>3922</v>
      </c>
      <c r="D1767" s="117" t="s">
        <v>3313</v>
      </c>
      <c r="E1767" s="117" t="s">
        <v>3782</v>
      </c>
      <c r="F1767" s="117" t="s">
        <v>4156</v>
      </c>
      <c r="G1767" s="117" t="s">
        <v>3783</v>
      </c>
      <c r="H1767" s="117"/>
      <c r="I1767" s="117"/>
      <c r="J1767" s="117"/>
      <c r="K1767" s="117"/>
      <c r="L1767" s="117"/>
      <c r="M1767" s="118" t="s">
        <v>631</v>
      </c>
      <c r="N1767" s="118"/>
      <c r="O1767" s="118"/>
      <c r="P1767" s="118"/>
      <c r="Q1767" s="118"/>
      <c r="R1767" s="119"/>
      <c r="S1767" s="118"/>
      <c r="T1767" s="117" t="s">
        <v>3922</v>
      </c>
      <c r="U1767" s="117"/>
    </row>
    <row r="1768" spans="1:21" hidden="1" x14ac:dyDescent="0.25">
      <c r="A1768" s="117"/>
      <c r="B1768" s="117"/>
      <c r="C1768" s="117" t="s">
        <v>3922</v>
      </c>
      <c r="D1768" s="117" t="s">
        <v>3313</v>
      </c>
      <c r="E1768" s="117" t="s">
        <v>3784</v>
      </c>
      <c r="F1768" s="117" t="s">
        <v>4156</v>
      </c>
      <c r="G1768" s="117" t="s">
        <v>3785</v>
      </c>
      <c r="H1768" s="117"/>
      <c r="I1768" s="117"/>
      <c r="J1768" s="117"/>
      <c r="K1768" s="117"/>
      <c r="L1768" s="117"/>
      <c r="M1768" s="118" t="s">
        <v>631</v>
      </c>
      <c r="N1768" s="118"/>
      <c r="O1768" s="118"/>
      <c r="P1768" s="118"/>
      <c r="Q1768" s="118"/>
      <c r="R1768" s="119"/>
      <c r="S1768" s="118"/>
      <c r="T1768" s="117" t="s">
        <v>3922</v>
      </c>
      <c r="U1768" s="117"/>
    </row>
    <row r="1769" spans="1:21" ht="30" hidden="1" x14ac:dyDescent="0.25">
      <c r="A1769" s="117"/>
      <c r="B1769" s="117"/>
      <c r="C1769" s="117" t="s">
        <v>3922</v>
      </c>
      <c r="D1769" s="117" t="s">
        <v>3313</v>
      </c>
      <c r="E1769" s="117" t="s">
        <v>3786</v>
      </c>
      <c r="F1769" s="117" t="s">
        <v>4152</v>
      </c>
      <c r="G1769" s="117" t="s">
        <v>3787</v>
      </c>
      <c r="H1769" s="117"/>
      <c r="I1769" s="117"/>
      <c r="J1769" s="117"/>
      <c r="K1769" s="117"/>
      <c r="L1769" s="117"/>
      <c r="M1769" s="118" t="s">
        <v>631</v>
      </c>
      <c r="N1769" s="118"/>
      <c r="O1769" s="118"/>
      <c r="P1769" s="118"/>
      <c r="Q1769" s="118"/>
      <c r="R1769" s="119"/>
      <c r="S1769" s="118"/>
      <c r="T1769" s="117" t="s">
        <v>3922</v>
      </c>
      <c r="U1769" s="117"/>
    </row>
    <row r="1770" spans="1:21" ht="30" hidden="1" x14ac:dyDescent="0.25">
      <c r="A1770" s="117"/>
      <c r="B1770" s="117"/>
      <c r="C1770" s="117" t="s">
        <v>3922</v>
      </c>
      <c r="D1770" s="117" t="s">
        <v>3313</v>
      </c>
      <c r="E1770" s="117" t="s">
        <v>3788</v>
      </c>
      <c r="F1770" s="117" t="s">
        <v>3315</v>
      </c>
      <c r="G1770" s="117" t="s">
        <v>3709</v>
      </c>
      <c r="H1770" s="117"/>
      <c r="I1770" s="117"/>
      <c r="J1770" s="117"/>
      <c r="K1770" s="117"/>
      <c r="L1770" s="117"/>
      <c r="M1770" s="118" t="s">
        <v>631</v>
      </c>
      <c r="N1770" s="118"/>
      <c r="O1770" s="118"/>
      <c r="P1770" s="118"/>
      <c r="Q1770" s="118"/>
      <c r="R1770" s="119"/>
      <c r="S1770" s="118"/>
      <c r="T1770" s="117" t="s">
        <v>3922</v>
      </c>
      <c r="U1770" s="117"/>
    </row>
    <row r="1771" spans="1:21" ht="30" hidden="1" x14ac:dyDescent="0.25">
      <c r="A1771" s="117"/>
      <c r="B1771" s="117"/>
      <c r="C1771" s="117" t="s">
        <v>3922</v>
      </c>
      <c r="D1771" s="117" t="s">
        <v>3313</v>
      </c>
      <c r="E1771" s="117" t="s">
        <v>3789</v>
      </c>
      <c r="F1771" s="117" t="s">
        <v>4161</v>
      </c>
      <c r="G1771" s="117" t="s">
        <v>3790</v>
      </c>
      <c r="H1771" s="117"/>
      <c r="I1771" s="117"/>
      <c r="J1771" s="117"/>
      <c r="K1771" s="117"/>
      <c r="L1771" s="117"/>
      <c r="M1771" s="118" t="s">
        <v>631</v>
      </c>
      <c r="N1771" s="118"/>
      <c r="O1771" s="118"/>
      <c r="P1771" s="118"/>
      <c r="Q1771" s="118"/>
      <c r="R1771" s="119"/>
      <c r="S1771" s="118"/>
      <c r="T1771" s="117" t="s">
        <v>3922</v>
      </c>
      <c r="U1771" s="117"/>
    </row>
    <row r="1772" spans="1:21" ht="30" hidden="1" x14ac:dyDescent="0.25">
      <c r="A1772" s="117"/>
      <c r="B1772" s="117"/>
      <c r="C1772" s="117" t="s">
        <v>3922</v>
      </c>
      <c r="D1772" s="117" t="s">
        <v>3313</v>
      </c>
      <c r="E1772" s="117" t="s">
        <v>3791</v>
      </c>
      <c r="F1772" s="117" t="s">
        <v>4161</v>
      </c>
      <c r="G1772" s="117" t="s">
        <v>3792</v>
      </c>
      <c r="H1772" s="117"/>
      <c r="I1772" s="117"/>
      <c r="J1772" s="117"/>
      <c r="K1772" s="117"/>
      <c r="L1772" s="117"/>
      <c r="M1772" s="118" t="s">
        <v>631</v>
      </c>
      <c r="N1772" s="118"/>
      <c r="O1772" s="118"/>
      <c r="P1772" s="118"/>
      <c r="Q1772" s="118"/>
      <c r="R1772" s="119"/>
      <c r="S1772" s="118"/>
      <c r="T1772" s="117" t="s">
        <v>3922</v>
      </c>
      <c r="U1772" s="117"/>
    </row>
    <row r="1773" spans="1:21" hidden="1" x14ac:dyDescent="0.25">
      <c r="A1773" s="117"/>
      <c r="B1773" s="117"/>
      <c r="C1773" s="117" t="s">
        <v>3922</v>
      </c>
      <c r="D1773" s="117" t="s">
        <v>3313</v>
      </c>
      <c r="E1773" s="117" t="s">
        <v>3793</v>
      </c>
      <c r="F1773" s="117" t="s">
        <v>4158</v>
      </c>
      <c r="G1773" s="117" t="s">
        <v>3794</v>
      </c>
      <c r="H1773" s="117"/>
      <c r="I1773" s="117"/>
      <c r="J1773" s="117"/>
      <c r="K1773" s="117"/>
      <c r="L1773" s="117"/>
      <c r="M1773" s="118" t="s">
        <v>631</v>
      </c>
      <c r="N1773" s="118"/>
      <c r="O1773" s="118"/>
      <c r="P1773" s="118"/>
      <c r="Q1773" s="118"/>
      <c r="R1773" s="119"/>
      <c r="S1773" s="118"/>
      <c r="T1773" s="117" t="s">
        <v>3922</v>
      </c>
      <c r="U1773" s="117"/>
    </row>
    <row r="1774" spans="1:21" hidden="1" x14ac:dyDescent="0.25">
      <c r="A1774" s="117"/>
      <c r="B1774" s="117"/>
      <c r="C1774" s="117" t="s">
        <v>3922</v>
      </c>
      <c r="D1774" s="117" t="s">
        <v>3313</v>
      </c>
      <c r="E1774" s="117" t="s">
        <v>3795</v>
      </c>
      <c r="F1774" s="117" t="s">
        <v>4155</v>
      </c>
      <c r="G1774" s="117" t="s">
        <v>3447</v>
      </c>
      <c r="H1774" s="117"/>
      <c r="I1774" s="117"/>
      <c r="J1774" s="117"/>
      <c r="K1774" s="117"/>
      <c r="L1774" s="117"/>
      <c r="M1774" s="118" t="s">
        <v>631</v>
      </c>
      <c r="N1774" s="118"/>
      <c r="O1774" s="118"/>
      <c r="P1774" s="118"/>
      <c r="Q1774" s="118"/>
      <c r="R1774" s="119"/>
      <c r="S1774" s="118"/>
      <c r="T1774" s="117" t="s">
        <v>3922</v>
      </c>
      <c r="U1774" s="117"/>
    </row>
    <row r="1775" spans="1:21" hidden="1" x14ac:dyDescent="0.25">
      <c r="A1775" s="117"/>
      <c r="B1775" s="117"/>
      <c r="C1775" s="117" t="s">
        <v>3922</v>
      </c>
      <c r="D1775" s="117" t="s">
        <v>3313</v>
      </c>
      <c r="E1775" s="117" t="s">
        <v>3796</v>
      </c>
      <c r="F1775" s="117" t="s">
        <v>4151</v>
      </c>
      <c r="G1775" s="117" t="s">
        <v>3797</v>
      </c>
      <c r="H1775" s="117"/>
      <c r="I1775" s="117"/>
      <c r="J1775" s="117"/>
      <c r="K1775" s="117"/>
      <c r="L1775" s="117"/>
      <c r="M1775" s="118" t="s">
        <v>631</v>
      </c>
      <c r="N1775" s="118"/>
      <c r="O1775" s="118"/>
      <c r="P1775" s="118"/>
      <c r="Q1775" s="118"/>
      <c r="R1775" s="119"/>
      <c r="S1775" s="118"/>
      <c r="T1775" s="117" t="s">
        <v>3922</v>
      </c>
      <c r="U1775" s="117"/>
    </row>
    <row r="1776" spans="1:21" hidden="1" x14ac:dyDescent="0.25">
      <c r="A1776" s="117"/>
      <c r="B1776" s="117"/>
      <c r="C1776" s="117" t="s">
        <v>3922</v>
      </c>
      <c r="D1776" s="117" t="s">
        <v>3313</v>
      </c>
      <c r="E1776" s="117" t="s">
        <v>3798</v>
      </c>
      <c r="F1776" s="117" t="s">
        <v>3315</v>
      </c>
      <c r="G1776" s="117" t="s">
        <v>3799</v>
      </c>
      <c r="H1776" s="117"/>
      <c r="I1776" s="117"/>
      <c r="J1776" s="117"/>
      <c r="K1776" s="117"/>
      <c r="L1776" s="117"/>
      <c r="M1776" s="118" t="s">
        <v>631</v>
      </c>
      <c r="N1776" s="118"/>
      <c r="O1776" s="118"/>
      <c r="P1776" s="118"/>
      <c r="Q1776" s="118"/>
      <c r="R1776" s="119"/>
      <c r="S1776" s="118"/>
      <c r="T1776" s="117" t="s">
        <v>3922</v>
      </c>
      <c r="U1776" s="117"/>
    </row>
    <row r="1777" spans="1:21" hidden="1" x14ac:dyDescent="0.25">
      <c r="A1777" s="117"/>
      <c r="B1777" s="117"/>
      <c r="C1777" s="117" t="s">
        <v>3922</v>
      </c>
      <c r="D1777" s="117" t="s">
        <v>3313</v>
      </c>
      <c r="E1777" s="117" t="s">
        <v>3800</v>
      </c>
      <c r="F1777" s="117" t="s">
        <v>4151</v>
      </c>
      <c r="G1777" s="117" t="s">
        <v>3801</v>
      </c>
      <c r="H1777" s="117"/>
      <c r="I1777" s="117"/>
      <c r="J1777" s="117"/>
      <c r="K1777" s="117"/>
      <c r="L1777" s="117"/>
      <c r="M1777" s="118" t="s">
        <v>631</v>
      </c>
      <c r="N1777" s="118"/>
      <c r="O1777" s="118"/>
      <c r="P1777" s="118"/>
      <c r="Q1777" s="118"/>
      <c r="R1777" s="119"/>
      <c r="S1777" s="118"/>
      <c r="T1777" s="117" t="s">
        <v>3922</v>
      </c>
      <c r="U1777" s="117"/>
    </row>
    <row r="1778" spans="1:21" hidden="1" x14ac:dyDescent="0.25">
      <c r="A1778" s="117"/>
      <c r="B1778" s="117"/>
      <c r="C1778" s="117" t="s">
        <v>3922</v>
      </c>
      <c r="D1778" s="117" t="s">
        <v>3313</v>
      </c>
      <c r="E1778" s="117" t="s">
        <v>3802</v>
      </c>
      <c r="F1778" s="117" t="s">
        <v>3315</v>
      </c>
      <c r="G1778" s="117" t="s">
        <v>3803</v>
      </c>
      <c r="H1778" s="117"/>
      <c r="I1778" s="117"/>
      <c r="J1778" s="117"/>
      <c r="K1778" s="117"/>
      <c r="L1778" s="117"/>
      <c r="M1778" s="118" t="s">
        <v>631</v>
      </c>
      <c r="N1778" s="118"/>
      <c r="O1778" s="118"/>
      <c r="P1778" s="118"/>
      <c r="Q1778" s="118"/>
      <c r="R1778" s="119"/>
      <c r="S1778" s="118"/>
      <c r="T1778" s="117" t="s">
        <v>3922</v>
      </c>
      <c r="U1778" s="117"/>
    </row>
    <row r="1779" spans="1:21" ht="30" hidden="1" x14ac:dyDescent="0.25">
      <c r="A1779" s="117"/>
      <c r="B1779" s="117"/>
      <c r="C1779" s="117" t="s">
        <v>3922</v>
      </c>
      <c r="D1779" s="117" t="s">
        <v>3313</v>
      </c>
      <c r="E1779" s="117" t="s">
        <v>3804</v>
      </c>
      <c r="F1779" s="117" t="s">
        <v>4161</v>
      </c>
      <c r="G1779" s="117" t="s">
        <v>3805</v>
      </c>
      <c r="H1779" s="117"/>
      <c r="I1779" s="117"/>
      <c r="J1779" s="117"/>
      <c r="K1779" s="117"/>
      <c r="L1779" s="117"/>
      <c r="M1779" s="118" t="s">
        <v>631</v>
      </c>
      <c r="N1779" s="118"/>
      <c r="O1779" s="118"/>
      <c r="P1779" s="118"/>
      <c r="Q1779" s="118"/>
      <c r="R1779" s="119"/>
      <c r="S1779" s="118"/>
      <c r="T1779" s="117" t="s">
        <v>3922</v>
      </c>
      <c r="U1779" s="117"/>
    </row>
    <row r="1780" spans="1:21" ht="30" hidden="1" x14ac:dyDescent="0.25">
      <c r="A1780" s="117"/>
      <c r="B1780" s="117"/>
      <c r="C1780" s="117" t="s">
        <v>3922</v>
      </c>
      <c r="D1780" s="117" t="s">
        <v>3313</v>
      </c>
      <c r="E1780" s="117" t="s">
        <v>3806</v>
      </c>
      <c r="F1780" s="117" t="s">
        <v>3617</v>
      </c>
      <c r="G1780" s="117" t="s">
        <v>3807</v>
      </c>
      <c r="H1780" s="117"/>
      <c r="I1780" s="117"/>
      <c r="J1780" s="117"/>
      <c r="K1780" s="117"/>
      <c r="L1780" s="117"/>
      <c r="M1780" s="118" t="s">
        <v>631</v>
      </c>
      <c r="N1780" s="118"/>
      <c r="O1780" s="118"/>
      <c r="P1780" s="118"/>
      <c r="Q1780" s="118"/>
      <c r="R1780" s="119"/>
      <c r="S1780" s="118"/>
      <c r="T1780" s="117" t="s">
        <v>3922</v>
      </c>
      <c r="U1780" s="117"/>
    </row>
    <row r="1781" spans="1:21" hidden="1" x14ac:dyDescent="0.25">
      <c r="A1781" s="117"/>
      <c r="B1781" s="117"/>
      <c r="C1781" s="117" t="s">
        <v>3922</v>
      </c>
      <c r="D1781" s="117" t="s">
        <v>3313</v>
      </c>
      <c r="E1781" s="117" t="s">
        <v>3808</v>
      </c>
      <c r="F1781" s="117" t="s">
        <v>4152</v>
      </c>
      <c r="G1781" s="117" t="s">
        <v>3809</v>
      </c>
      <c r="H1781" s="117"/>
      <c r="I1781" s="117"/>
      <c r="J1781" s="117"/>
      <c r="K1781" s="117"/>
      <c r="L1781" s="117"/>
      <c r="M1781" s="117" t="s">
        <v>631</v>
      </c>
      <c r="N1781" s="117"/>
      <c r="O1781" s="117"/>
      <c r="P1781" s="117"/>
      <c r="Q1781" s="117"/>
      <c r="R1781" s="117"/>
      <c r="S1781" s="117"/>
      <c r="T1781" s="117" t="s">
        <v>3922</v>
      </c>
      <c r="U1781" s="117"/>
    </row>
    <row r="1782" spans="1:21" hidden="1" x14ac:dyDescent="0.25">
      <c r="A1782" s="117"/>
      <c r="B1782" s="117"/>
      <c r="C1782" s="117" t="s">
        <v>3922</v>
      </c>
      <c r="D1782" s="117" t="s">
        <v>3313</v>
      </c>
      <c r="E1782" s="117" t="s">
        <v>3810</v>
      </c>
      <c r="F1782" s="117" t="s">
        <v>4151</v>
      </c>
      <c r="G1782" s="117" t="s">
        <v>3592</v>
      </c>
      <c r="H1782" s="117"/>
      <c r="I1782" s="117"/>
      <c r="J1782" s="117"/>
      <c r="K1782" s="117"/>
      <c r="L1782" s="117"/>
      <c r="M1782" s="118" t="s">
        <v>631</v>
      </c>
      <c r="N1782" s="118"/>
      <c r="O1782" s="118"/>
      <c r="P1782" s="118"/>
      <c r="Q1782" s="118"/>
      <c r="R1782" s="119"/>
      <c r="S1782" s="118"/>
      <c r="T1782" s="117" t="s">
        <v>3922</v>
      </c>
      <c r="U1782" s="117"/>
    </row>
    <row r="1783" spans="1:21" hidden="1" x14ac:dyDescent="0.25">
      <c r="A1783" s="117"/>
      <c r="B1783" s="117"/>
      <c r="C1783" s="117" t="s">
        <v>3922</v>
      </c>
      <c r="D1783" s="117" t="s">
        <v>3313</v>
      </c>
      <c r="E1783" s="117" t="s">
        <v>3811</v>
      </c>
      <c r="F1783" s="117" t="s">
        <v>3315</v>
      </c>
      <c r="G1783" s="117" t="s">
        <v>3812</v>
      </c>
      <c r="H1783" s="117"/>
      <c r="I1783" s="117"/>
      <c r="J1783" s="117"/>
      <c r="K1783" s="117"/>
      <c r="L1783" s="117"/>
      <c r="M1783" s="117" t="s">
        <v>631</v>
      </c>
      <c r="N1783" s="117"/>
      <c r="O1783" s="117"/>
      <c r="P1783" s="117"/>
      <c r="Q1783" s="117"/>
      <c r="R1783" s="117"/>
      <c r="S1783" s="117"/>
      <c r="T1783" s="117" t="s">
        <v>3922</v>
      </c>
      <c r="U1783" s="117"/>
    </row>
    <row r="1784" spans="1:21" ht="30" hidden="1" x14ac:dyDescent="0.25">
      <c r="A1784" s="117"/>
      <c r="B1784" s="117"/>
      <c r="C1784" s="117" t="s">
        <v>3922</v>
      </c>
      <c r="D1784" s="117" t="s">
        <v>3313</v>
      </c>
      <c r="E1784" s="117" t="s">
        <v>3815</v>
      </c>
      <c r="F1784" s="117" t="s">
        <v>4152</v>
      </c>
      <c r="G1784" s="117" t="s">
        <v>3816</v>
      </c>
      <c r="H1784" s="117"/>
      <c r="I1784" s="117"/>
      <c r="J1784" s="117"/>
      <c r="K1784" s="117"/>
      <c r="L1784" s="117"/>
      <c r="M1784" s="118" t="s">
        <v>631</v>
      </c>
      <c r="N1784" s="118"/>
      <c r="O1784" s="118"/>
      <c r="P1784" s="118"/>
      <c r="Q1784" s="118"/>
      <c r="R1784" s="119"/>
      <c r="S1784" s="118"/>
      <c r="T1784" s="117" t="s">
        <v>3922</v>
      </c>
      <c r="U1784" s="117"/>
    </row>
    <row r="1785" spans="1:21" ht="30" hidden="1" x14ac:dyDescent="0.25">
      <c r="A1785" s="117"/>
      <c r="B1785" s="117"/>
      <c r="C1785" s="117" t="s">
        <v>3922</v>
      </c>
      <c r="D1785" s="117" t="s">
        <v>3313</v>
      </c>
      <c r="E1785" s="117" t="s">
        <v>3817</v>
      </c>
      <c r="F1785" s="117" t="s">
        <v>3567</v>
      </c>
      <c r="G1785" s="117" t="s">
        <v>3774</v>
      </c>
      <c r="H1785" s="117"/>
      <c r="I1785" s="117"/>
      <c r="J1785" s="117"/>
      <c r="K1785" s="117"/>
      <c r="L1785" s="117"/>
      <c r="M1785" s="118" t="s">
        <v>631</v>
      </c>
      <c r="N1785" s="118"/>
      <c r="O1785" s="118"/>
      <c r="P1785" s="118"/>
      <c r="Q1785" s="118"/>
      <c r="R1785" s="119"/>
      <c r="S1785" s="118"/>
      <c r="T1785" s="117" t="s">
        <v>3922</v>
      </c>
      <c r="U1785" s="117"/>
    </row>
    <row r="1786" spans="1:21" hidden="1" x14ac:dyDescent="0.25">
      <c r="A1786" s="117"/>
      <c r="B1786" s="117"/>
      <c r="C1786" s="117" t="s">
        <v>3922</v>
      </c>
      <c r="D1786" s="117" t="s">
        <v>3313</v>
      </c>
      <c r="E1786" s="117" t="s">
        <v>3818</v>
      </c>
      <c r="F1786" s="117" t="s">
        <v>3567</v>
      </c>
      <c r="G1786" s="117" t="s">
        <v>3368</v>
      </c>
      <c r="H1786" s="117"/>
      <c r="I1786" s="117"/>
      <c r="J1786" s="117"/>
      <c r="K1786" s="117"/>
      <c r="L1786" s="117"/>
      <c r="M1786" s="117" t="s">
        <v>631</v>
      </c>
      <c r="N1786" s="117"/>
      <c r="O1786" s="117"/>
      <c r="P1786" s="117"/>
      <c r="Q1786" s="117"/>
      <c r="R1786" s="117"/>
      <c r="S1786" s="117"/>
      <c r="T1786" s="117" t="s">
        <v>3922</v>
      </c>
      <c r="U1786" s="117"/>
    </row>
    <row r="1787" spans="1:21" ht="30" hidden="1" x14ac:dyDescent="0.25">
      <c r="A1787" s="117"/>
      <c r="B1787" s="117"/>
      <c r="C1787" s="117" t="s">
        <v>3922</v>
      </c>
      <c r="D1787" s="117" t="s">
        <v>3313</v>
      </c>
      <c r="E1787" s="117" t="s">
        <v>3819</v>
      </c>
      <c r="F1787" s="117" t="s">
        <v>3315</v>
      </c>
      <c r="G1787" s="117" t="s">
        <v>3820</v>
      </c>
      <c r="H1787" s="117"/>
      <c r="I1787" s="117"/>
      <c r="J1787" s="117"/>
      <c r="K1787" s="117"/>
      <c r="L1787" s="117"/>
      <c r="M1787" s="118" t="s">
        <v>631</v>
      </c>
      <c r="N1787" s="118"/>
      <c r="O1787" s="118"/>
      <c r="P1787" s="118"/>
      <c r="Q1787" s="118"/>
      <c r="R1787" s="119"/>
      <c r="S1787" s="118"/>
      <c r="T1787" s="117" t="s">
        <v>3922</v>
      </c>
      <c r="U1787" s="117"/>
    </row>
    <row r="1788" spans="1:21" hidden="1" x14ac:dyDescent="0.25">
      <c r="A1788" s="117"/>
      <c r="B1788" s="117"/>
      <c r="C1788" s="117" t="s">
        <v>3922</v>
      </c>
      <c r="D1788" s="117" t="s">
        <v>3313</v>
      </c>
      <c r="E1788" s="117" t="s">
        <v>3821</v>
      </c>
      <c r="F1788" s="117" t="s">
        <v>4157</v>
      </c>
      <c r="G1788" s="117" t="s">
        <v>3822</v>
      </c>
      <c r="H1788" s="117"/>
      <c r="I1788" s="117"/>
      <c r="J1788" s="117"/>
      <c r="K1788" s="117"/>
      <c r="L1788" s="117"/>
      <c r="M1788" s="118" t="s">
        <v>631</v>
      </c>
      <c r="N1788" s="118"/>
      <c r="O1788" s="118"/>
      <c r="P1788" s="118"/>
      <c r="Q1788" s="118"/>
      <c r="R1788" s="119"/>
      <c r="S1788" s="118"/>
      <c r="T1788" s="117" t="s">
        <v>3922</v>
      </c>
      <c r="U1788" s="117"/>
    </row>
    <row r="1789" spans="1:21" ht="45" hidden="1" x14ac:dyDescent="0.25">
      <c r="A1789" s="117"/>
      <c r="B1789" s="117"/>
      <c r="C1789" s="117" t="s">
        <v>3922</v>
      </c>
      <c r="D1789" s="117" t="s">
        <v>3313</v>
      </c>
      <c r="E1789" s="117" t="s">
        <v>3823</v>
      </c>
      <c r="F1789" s="117" t="s">
        <v>3315</v>
      </c>
      <c r="G1789" s="117" t="s">
        <v>3824</v>
      </c>
      <c r="H1789" s="117"/>
      <c r="I1789" s="117"/>
      <c r="J1789" s="117"/>
      <c r="K1789" s="117"/>
      <c r="L1789" s="117"/>
      <c r="M1789" s="118" t="s">
        <v>631</v>
      </c>
      <c r="N1789" s="118"/>
      <c r="O1789" s="118"/>
      <c r="P1789" s="118"/>
      <c r="Q1789" s="118"/>
      <c r="R1789" s="119"/>
      <c r="S1789" s="118"/>
      <c r="T1789" s="117" t="s">
        <v>3922</v>
      </c>
      <c r="U1789" s="117"/>
    </row>
    <row r="1790" spans="1:21" hidden="1" x14ac:dyDescent="0.25">
      <c r="A1790" s="117"/>
      <c r="B1790" s="117"/>
      <c r="C1790" s="117" t="s">
        <v>3922</v>
      </c>
      <c r="D1790" s="117" t="s">
        <v>3313</v>
      </c>
      <c r="E1790" s="117" t="s">
        <v>3596</v>
      </c>
      <c r="F1790" s="117" t="s">
        <v>4151</v>
      </c>
      <c r="G1790" s="117" t="s">
        <v>3597</v>
      </c>
      <c r="H1790" s="117"/>
      <c r="I1790" s="117"/>
      <c r="J1790" s="117"/>
      <c r="K1790" s="117"/>
      <c r="L1790" s="117"/>
      <c r="M1790" s="118" t="s">
        <v>631</v>
      </c>
      <c r="N1790" s="118"/>
      <c r="O1790" s="118"/>
      <c r="P1790" s="118"/>
      <c r="Q1790" s="118"/>
      <c r="R1790" s="119"/>
      <c r="S1790" s="118"/>
      <c r="T1790" s="117" t="s">
        <v>3922</v>
      </c>
      <c r="U1790" s="117"/>
    </row>
    <row r="1791" spans="1:21" ht="30" hidden="1" x14ac:dyDescent="0.25">
      <c r="A1791" s="117"/>
      <c r="B1791" s="117"/>
      <c r="C1791" s="117" t="s">
        <v>3922</v>
      </c>
      <c r="D1791" s="117" t="s">
        <v>3313</v>
      </c>
      <c r="E1791" s="117" t="s">
        <v>3813</v>
      </c>
      <c r="F1791" s="117" t="s">
        <v>4151</v>
      </c>
      <c r="G1791" s="117" t="s">
        <v>3814</v>
      </c>
      <c r="H1791" s="117"/>
      <c r="I1791" s="117"/>
      <c r="J1791" s="117"/>
      <c r="K1791" s="117"/>
      <c r="L1791" s="117"/>
      <c r="M1791" s="118" t="s">
        <v>631</v>
      </c>
      <c r="N1791" s="118"/>
      <c r="O1791" s="118"/>
      <c r="P1791" s="118"/>
      <c r="Q1791" s="118"/>
      <c r="R1791" s="119"/>
      <c r="S1791" s="118"/>
      <c r="T1791" s="117" t="s">
        <v>3922</v>
      </c>
      <c r="U1791" s="117"/>
    </row>
    <row r="1792" spans="1:21" hidden="1" x14ac:dyDescent="0.25">
      <c r="A1792" s="117"/>
      <c r="B1792" s="117"/>
      <c r="C1792" s="117" t="s">
        <v>3922</v>
      </c>
      <c r="D1792" s="117" t="s">
        <v>3313</v>
      </c>
      <c r="E1792" s="117" t="s">
        <v>4501</v>
      </c>
      <c r="F1792" s="117" t="s">
        <v>4151</v>
      </c>
      <c r="G1792" s="117" t="s">
        <v>3445</v>
      </c>
      <c r="H1792" s="117"/>
      <c r="I1792" s="117"/>
      <c r="J1792" s="117"/>
      <c r="K1792" s="117"/>
      <c r="L1792" s="117"/>
      <c r="M1792" s="118" t="s">
        <v>631</v>
      </c>
      <c r="N1792" s="118"/>
      <c r="O1792" s="118"/>
      <c r="P1792" s="118"/>
      <c r="Q1792" s="118"/>
      <c r="R1792" s="119"/>
      <c r="S1792" s="118"/>
      <c r="T1792" s="117" t="s">
        <v>3922</v>
      </c>
      <c r="U1792" s="117"/>
    </row>
    <row r="1793" spans="1:21" hidden="1" x14ac:dyDescent="0.25">
      <c r="A1793" s="117"/>
      <c r="B1793" s="117"/>
      <c r="C1793" s="117" t="s">
        <v>3922</v>
      </c>
      <c r="D1793" s="117" t="s">
        <v>3313</v>
      </c>
      <c r="E1793" s="117" t="s">
        <v>4521</v>
      </c>
      <c r="F1793" s="117" t="s">
        <v>4155</v>
      </c>
      <c r="G1793" s="117" t="s">
        <v>4522</v>
      </c>
      <c r="H1793" s="117"/>
      <c r="I1793" s="117"/>
      <c r="J1793" s="117"/>
      <c r="K1793" s="117"/>
      <c r="L1793" s="117"/>
      <c r="M1793" s="118" t="s">
        <v>631</v>
      </c>
      <c r="N1793" s="118"/>
      <c r="O1793" s="118"/>
      <c r="P1793" s="118"/>
      <c r="Q1793" s="118"/>
      <c r="R1793" s="119"/>
      <c r="S1793" s="118"/>
      <c r="T1793" s="117" t="s">
        <v>3922</v>
      </c>
      <c r="U1793" s="117"/>
    </row>
    <row r="1794" spans="1:21" hidden="1" x14ac:dyDescent="0.25">
      <c r="A1794" s="117"/>
      <c r="B1794" s="117"/>
      <c r="C1794" s="117" t="s">
        <v>3922</v>
      </c>
      <c r="D1794" s="117" t="s">
        <v>3313</v>
      </c>
      <c r="E1794" s="117" t="s">
        <v>3831</v>
      </c>
      <c r="F1794" s="117" t="s">
        <v>3513</v>
      </c>
      <c r="G1794" s="117" t="s">
        <v>3832</v>
      </c>
      <c r="H1794" s="117"/>
      <c r="I1794" s="117"/>
      <c r="J1794" s="117"/>
      <c r="K1794" s="117"/>
      <c r="L1794" s="117"/>
      <c r="M1794" s="117" t="s">
        <v>631</v>
      </c>
      <c r="N1794" s="117"/>
      <c r="O1794" s="117"/>
      <c r="P1794" s="117"/>
      <c r="Q1794" s="117"/>
      <c r="R1794" s="117"/>
      <c r="S1794" s="117"/>
      <c r="T1794" s="117" t="s">
        <v>3922</v>
      </c>
      <c r="U1794" s="117"/>
    </row>
    <row r="1795" spans="1:21" hidden="1" x14ac:dyDescent="0.25">
      <c r="A1795" s="117"/>
      <c r="B1795" s="117"/>
      <c r="C1795" s="117" t="s">
        <v>3922</v>
      </c>
      <c r="D1795" s="117" t="s">
        <v>3313</v>
      </c>
      <c r="E1795" s="117" t="s">
        <v>4509</v>
      </c>
      <c r="F1795" s="117" t="s">
        <v>4157</v>
      </c>
      <c r="G1795" s="117" t="s">
        <v>4510</v>
      </c>
      <c r="H1795" s="117"/>
      <c r="I1795" s="117"/>
      <c r="J1795" s="117"/>
      <c r="K1795" s="117"/>
      <c r="L1795" s="117"/>
      <c r="M1795" s="118" t="s">
        <v>631</v>
      </c>
      <c r="N1795" s="118"/>
      <c r="O1795" s="118"/>
      <c r="P1795" s="118"/>
      <c r="Q1795" s="118"/>
      <c r="R1795" s="119"/>
      <c r="S1795" s="118"/>
      <c r="T1795" s="117" t="s">
        <v>3922</v>
      </c>
      <c r="U1795" s="117"/>
    </row>
    <row r="1796" spans="1:21" ht="30" hidden="1" x14ac:dyDescent="0.25">
      <c r="A1796" s="117"/>
      <c r="B1796" s="117"/>
      <c r="C1796" s="117" t="s">
        <v>3922</v>
      </c>
      <c r="D1796" s="117" t="s">
        <v>3313</v>
      </c>
      <c r="E1796" s="117" t="s">
        <v>4585</v>
      </c>
      <c r="F1796" s="117" t="s">
        <v>4151</v>
      </c>
      <c r="G1796" s="117" t="s">
        <v>3547</v>
      </c>
      <c r="H1796" s="117"/>
      <c r="I1796" s="117"/>
      <c r="J1796" s="117"/>
      <c r="K1796" s="117"/>
      <c r="L1796" s="117"/>
      <c r="M1796" s="118" t="s">
        <v>631</v>
      </c>
      <c r="N1796" s="118"/>
      <c r="O1796" s="118"/>
      <c r="P1796" s="118"/>
      <c r="Q1796" s="118"/>
      <c r="R1796" s="119"/>
      <c r="S1796" s="118"/>
      <c r="T1796" s="117" t="s">
        <v>3922</v>
      </c>
      <c r="U1796" s="117"/>
    </row>
    <row r="1797" spans="1:21" hidden="1" x14ac:dyDescent="0.25">
      <c r="A1797" s="117"/>
      <c r="B1797" s="117"/>
      <c r="C1797" s="117" t="s">
        <v>3922</v>
      </c>
      <c r="D1797" s="117" t="s">
        <v>3313</v>
      </c>
      <c r="E1797" s="117" t="s">
        <v>4642</v>
      </c>
      <c r="F1797" s="117" t="s">
        <v>4151</v>
      </c>
      <c r="G1797" s="117" t="s">
        <v>4643</v>
      </c>
      <c r="H1797" s="117"/>
      <c r="I1797" s="117"/>
      <c r="J1797" s="117"/>
      <c r="K1797" s="117"/>
      <c r="L1797" s="117"/>
      <c r="M1797" s="118" t="s">
        <v>631</v>
      </c>
      <c r="N1797" s="118"/>
      <c r="O1797" s="118"/>
      <c r="P1797" s="118"/>
      <c r="Q1797" s="118"/>
      <c r="R1797" s="119"/>
      <c r="S1797" s="118"/>
      <c r="T1797" s="117" t="s">
        <v>3922</v>
      </c>
      <c r="U1797" s="117"/>
    </row>
    <row r="1798" spans="1:21" ht="30" hidden="1" x14ac:dyDescent="0.25">
      <c r="A1798" s="117"/>
      <c r="B1798" s="117"/>
      <c r="C1798" s="117" t="s">
        <v>3922</v>
      </c>
      <c r="D1798" s="117" t="s">
        <v>3313</v>
      </c>
      <c r="E1798" s="117" t="s">
        <v>4680</v>
      </c>
      <c r="F1798" s="117" t="s">
        <v>4152</v>
      </c>
      <c r="G1798" s="117" t="s">
        <v>4681</v>
      </c>
      <c r="H1798" s="117"/>
      <c r="I1798" s="117"/>
      <c r="J1798" s="117"/>
      <c r="K1798" s="117"/>
      <c r="L1798" s="117"/>
      <c r="M1798" s="117" t="s">
        <v>631</v>
      </c>
      <c r="N1798" s="117"/>
      <c r="O1798" s="117"/>
      <c r="P1798" s="117"/>
      <c r="Q1798" s="117"/>
      <c r="R1798" s="117"/>
      <c r="S1798" s="117"/>
      <c r="T1798" s="117" t="s">
        <v>3922</v>
      </c>
      <c r="U1798" s="117"/>
    </row>
    <row r="1799" spans="1:21" ht="30" hidden="1" customHeight="1" x14ac:dyDescent="0.25">
      <c r="A1799" s="117"/>
      <c r="B1799" s="117"/>
      <c r="C1799" s="117" t="s">
        <v>3922</v>
      </c>
      <c r="D1799" s="117" t="s">
        <v>3313</v>
      </c>
      <c r="E1799" s="117" t="s">
        <v>4687</v>
      </c>
      <c r="F1799" s="117" t="s">
        <v>3567</v>
      </c>
      <c r="G1799" s="117" t="s">
        <v>3368</v>
      </c>
      <c r="H1799" s="117"/>
      <c r="I1799" s="117"/>
      <c r="J1799" s="117"/>
      <c r="K1799" s="117"/>
      <c r="L1799" s="117"/>
      <c r="M1799" s="117" t="s">
        <v>631</v>
      </c>
      <c r="N1799" s="117"/>
      <c r="O1799" s="117"/>
      <c r="P1799" s="117"/>
      <c r="Q1799" s="117"/>
      <c r="R1799" s="117"/>
      <c r="S1799" s="117"/>
      <c r="T1799" s="117" t="s">
        <v>3922</v>
      </c>
      <c r="U1799" s="117"/>
    </row>
    <row r="1800" spans="1:21" hidden="1" x14ac:dyDescent="0.25">
      <c r="A1800" s="117"/>
      <c r="B1800" s="117"/>
      <c r="C1800" s="117" t="s">
        <v>3922</v>
      </c>
      <c r="D1800" s="117" t="s">
        <v>3313</v>
      </c>
      <c r="E1800" s="117" t="s">
        <v>4704</v>
      </c>
      <c r="F1800" s="117" t="s">
        <v>4151</v>
      </c>
      <c r="G1800" s="117" t="s">
        <v>4500</v>
      </c>
      <c r="H1800" s="117"/>
      <c r="I1800" s="117"/>
      <c r="J1800" s="117"/>
      <c r="K1800" s="117"/>
      <c r="L1800" s="117"/>
      <c r="M1800" s="118" t="s">
        <v>631</v>
      </c>
      <c r="N1800" s="118"/>
      <c r="O1800" s="118"/>
      <c r="P1800" s="118"/>
      <c r="Q1800" s="118"/>
      <c r="R1800" s="119"/>
      <c r="S1800" s="118"/>
      <c r="T1800" s="117" t="s">
        <v>3922</v>
      </c>
      <c r="U1800" s="117"/>
    </row>
    <row r="1801" spans="1:21" hidden="1" x14ac:dyDescent="0.25">
      <c r="A1801" s="117"/>
      <c r="B1801" s="117"/>
      <c r="C1801" s="117" t="s">
        <v>3922</v>
      </c>
      <c r="D1801" s="117" t="s">
        <v>3313</v>
      </c>
      <c r="E1801" s="117" t="s">
        <v>4678</v>
      </c>
      <c r="F1801" s="117" t="s">
        <v>3315</v>
      </c>
      <c r="G1801" s="117" t="s">
        <v>4679</v>
      </c>
      <c r="H1801" s="117"/>
      <c r="I1801" s="117"/>
      <c r="J1801" s="117"/>
      <c r="K1801" s="117"/>
      <c r="L1801" s="117"/>
      <c r="M1801" s="118" t="s">
        <v>631</v>
      </c>
      <c r="N1801" s="118"/>
      <c r="O1801" s="118"/>
      <c r="P1801" s="118"/>
      <c r="Q1801" s="118"/>
      <c r="R1801" s="119"/>
      <c r="S1801" s="118"/>
      <c r="T1801" s="117" t="s">
        <v>3922</v>
      </c>
      <c r="U1801" s="117"/>
    </row>
    <row r="1802" spans="1:21" hidden="1" x14ac:dyDescent="0.25">
      <c r="A1802" s="117"/>
      <c r="B1802" s="117"/>
      <c r="C1802" s="117" t="s">
        <v>3922</v>
      </c>
      <c r="D1802" s="117" t="s">
        <v>3313</v>
      </c>
      <c r="E1802" s="117" t="s">
        <v>4727</v>
      </c>
      <c r="F1802" s="117" t="s">
        <v>4152</v>
      </c>
      <c r="G1802" s="117" t="s">
        <v>4728</v>
      </c>
      <c r="H1802" s="117"/>
      <c r="I1802" s="117"/>
      <c r="J1802" s="117"/>
      <c r="K1802" s="117"/>
      <c r="L1802" s="117"/>
      <c r="M1802" s="118" t="s">
        <v>631</v>
      </c>
      <c r="N1802" s="118"/>
      <c r="O1802" s="118"/>
      <c r="P1802" s="118"/>
      <c r="Q1802" s="118"/>
      <c r="R1802" s="119"/>
      <c r="S1802" s="118"/>
      <c r="T1802" s="117" t="s">
        <v>3922</v>
      </c>
      <c r="U1802" s="117"/>
    </row>
    <row r="1803" spans="1:21" ht="30" hidden="1" x14ac:dyDescent="0.25">
      <c r="A1803" s="117"/>
      <c r="B1803" s="117"/>
      <c r="C1803" s="117" t="s">
        <v>3922</v>
      </c>
      <c r="D1803" s="117" t="s">
        <v>3313</v>
      </c>
      <c r="E1803" s="117" t="s">
        <v>4747</v>
      </c>
      <c r="F1803" s="117" t="s">
        <v>4151</v>
      </c>
      <c r="G1803" s="117" t="s">
        <v>4748</v>
      </c>
      <c r="H1803" s="117"/>
      <c r="I1803" s="117"/>
      <c r="J1803" s="117"/>
      <c r="K1803" s="117"/>
      <c r="L1803" s="117"/>
      <c r="M1803" s="118" t="s">
        <v>631</v>
      </c>
      <c r="N1803" s="118"/>
      <c r="O1803" s="118"/>
      <c r="P1803" s="118"/>
      <c r="Q1803" s="118"/>
      <c r="R1803" s="119"/>
      <c r="S1803" s="118"/>
      <c r="T1803" s="117" t="s">
        <v>3922</v>
      </c>
      <c r="U1803" s="117"/>
    </row>
    <row r="1804" spans="1:21" hidden="1" x14ac:dyDescent="0.25">
      <c r="A1804" s="117"/>
      <c r="B1804" s="117"/>
      <c r="C1804" s="117" t="s">
        <v>3922</v>
      </c>
      <c r="D1804" s="117" t="s">
        <v>3313</v>
      </c>
      <c r="E1804" s="117" t="s">
        <v>4763</v>
      </c>
      <c r="F1804" s="117" t="s">
        <v>3315</v>
      </c>
      <c r="G1804" s="117" t="s">
        <v>4764</v>
      </c>
      <c r="H1804" s="117"/>
      <c r="I1804" s="117"/>
      <c r="J1804" s="117"/>
      <c r="K1804" s="117"/>
      <c r="L1804" s="117"/>
      <c r="M1804" s="118" t="s">
        <v>631</v>
      </c>
      <c r="N1804" s="118"/>
      <c r="O1804" s="118"/>
      <c r="P1804" s="118"/>
      <c r="Q1804" s="118"/>
      <c r="R1804" s="119"/>
      <c r="S1804" s="118"/>
      <c r="T1804" s="117" t="s">
        <v>3922</v>
      </c>
      <c r="U1804" s="117"/>
    </row>
    <row r="1805" spans="1:21" hidden="1" x14ac:dyDescent="0.25">
      <c r="A1805" s="117"/>
      <c r="B1805" s="117"/>
      <c r="C1805" s="117" t="s">
        <v>3922</v>
      </c>
      <c r="D1805" s="117" t="s">
        <v>3313</v>
      </c>
      <c r="E1805" s="117" t="s">
        <v>4775</v>
      </c>
      <c r="F1805" s="117" t="s">
        <v>4151</v>
      </c>
      <c r="G1805" s="117" t="s">
        <v>4776</v>
      </c>
      <c r="H1805" s="117"/>
      <c r="I1805" s="117"/>
      <c r="J1805" s="117"/>
      <c r="K1805" s="117"/>
      <c r="L1805" s="117"/>
      <c r="M1805" s="118" t="s">
        <v>631</v>
      </c>
      <c r="N1805" s="118"/>
      <c r="O1805" s="118"/>
      <c r="P1805" s="118"/>
      <c r="Q1805" s="118"/>
      <c r="R1805" s="119"/>
      <c r="S1805" s="118"/>
      <c r="T1805" s="117" t="s">
        <v>3922</v>
      </c>
      <c r="U1805" s="117"/>
    </row>
    <row r="1806" spans="1:21" ht="30" hidden="1" x14ac:dyDescent="0.25">
      <c r="A1806" s="117"/>
      <c r="B1806" s="117"/>
      <c r="C1806" s="117" t="s">
        <v>3922</v>
      </c>
      <c r="D1806" s="117" t="s">
        <v>3313</v>
      </c>
      <c r="E1806" s="117" t="s">
        <v>4769</v>
      </c>
      <c r="F1806" s="117" t="s">
        <v>4160</v>
      </c>
      <c r="G1806" s="117" t="s">
        <v>4770</v>
      </c>
      <c r="H1806" s="117"/>
      <c r="I1806" s="117"/>
      <c r="J1806" s="117"/>
      <c r="K1806" s="117"/>
      <c r="L1806" s="117"/>
      <c r="M1806" s="118" t="s">
        <v>631</v>
      </c>
      <c r="N1806" s="118"/>
      <c r="O1806" s="118"/>
      <c r="P1806" s="118"/>
      <c r="Q1806" s="118"/>
      <c r="R1806" s="119"/>
      <c r="S1806" s="118"/>
      <c r="T1806" s="117" t="s">
        <v>3922</v>
      </c>
      <c r="U1806" s="117"/>
    </row>
    <row r="1807" spans="1:21" hidden="1" x14ac:dyDescent="0.25">
      <c r="A1807" s="117"/>
      <c r="B1807" s="117"/>
      <c r="C1807" s="117" t="s">
        <v>3922</v>
      </c>
      <c r="D1807" s="117" t="s">
        <v>3313</v>
      </c>
      <c r="E1807" s="117" t="s">
        <v>4791</v>
      </c>
      <c r="F1807" s="117" t="s">
        <v>4151</v>
      </c>
      <c r="G1807" s="117" t="s">
        <v>4792</v>
      </c>
      <c r="H1807" s="117"/>
      <c r="I1807" s="117"/>
      <c r="J1807" s="117"/>
      <c r="K1807" s="117"/>
      <c r="L1807" s="117"/>
      <c r="M1807" s="118" t="s">
        <v>631</v>
      </c>
      <c r="N1807" s="118"/>
      <c r="O1807" s="118"/>
      <c r="P1807" s="118"/>
      <c r="Q1807" s="118"/>
      <c r="R1807" s="119"/>
      <c r="S1807" s="118"/>
      <c r="T1807" s="117" t="s">
        <v>3922</v>
      </c>
      <c r="U1807" s="117"/>
    </row>
    <row r="1808" spans="1:21" hidden="1" x14ac:dyDescent="0.25">
      <c r="A1808" s="117"/>
      <c r="B1808" s="117"/>
      <c r="C1808" s="117" t="s">
        <v>3922</v>
      </c>
      <c r="D1808" s="117" t="s">
        <v>3313</v>
      </c>
      <c r="E1808" s="117" t="s">
        <v>4809</v>
      </c>
      <c r="F1808" s="117" t="s">
        <v>3567</v>
      </c>
      <c r="G1808" s="117" t="s">
        <v>4810</v>
      </c>
      <c r="H1808" s="117"/>
      <c r="I1808" s="117"/>
      <c r="J1808" s="117"/>
      <c r="K1808" s="117"/>
      <c r="L1808" s="117"/>
      <c r="M1808" s="118" t="s">
        <v>631</v>
      </c>
      <c r="N1808" s="118"/>
      <c r="O1808" s="118"/>
      <c r="P1808" s="118"/>
      <c r="Q1808" s="118"/>
      <c r="R1808" s="119"/>
      <c r="S1808" s="118"/>
      <c r="T1808" s="117" t="s">
        <v>3922</v>
      </c>
      <c r="U1808" s="117"/>
    </row>
    <row r="1809" spans="1:21" ht="30" hidden="1" x14ac:dyDescent="0.25">
      <c r="A1809" s="117"/>
      <c r="B1809" s="117"/>
      <c r="C1809" s="117" t="s">
        <v>3922</v>
      </c>
      <c r="D1809" s="117" t="s">
        <v>3313</v>
      </c>
      <c r="E1809" s="117" t="s">
        <v>4819</v>
      </c>
      <c r="F1809" s="117" t="s">
        <v>3513</v>
      </c>
      <c r="G1809" s="117" t="s">
        <v>4820</v>
      </c>
      <c r="H1809" s="117"/>
      <c r="I1809" s="117"/>
      <c r="J1809" s="117"/>
      <c r="K1809" s="117"/>
      <c r="L1809" s="117"/>
      <c r="M1809" s="118" t="s">
        <v>631</v>
      </c>
      <c r="N1809" s="118"/>
      <c r="O1809" s="118"/>
      <c r="P1809" s="118"/>
      <c r="Q1809" s="118"/>
      <c r="R1809" s="119"/>
      <c r="S1809" s="118"/>
      <c r="T1809" s="117" t="s">
        <v>3922</v>
      </c>
      <c r="U1809" s="117"/>
    </row>
    <row r="1810" spans="1:21" hidden="1" x14ac:dyDescent="0.25">
      <c r="A1810" s="117"/>
      <c r="B1810" s="117"/>
      <c r="C1810" s="117" t="s">
        <v>3922</v>
      </c>
      <c r="D1810" s="117" t="s">
        <v>3313</v>
      </c>
      <c r="E1810" s="117" t="s">
        <v>4852</v>
      </c>
      <c r="F1810" s="117" t="s">
        <v>4151</v>
      </c>
      <c r="G1810" s="117" t="s">
        <v>3746</v>
      </c>
      <c r="H1810" s="117"/>
      <c r="I1810" s="117"/>
      <c r="J1810" s="117"/>
      <c r="K1810" s="117"/>
      <c r="L1810" s="117"/>
      <c r="M1810" s="118" t="s">
        <v>631</v>
      </c>
      <c r="N1810" s="118"/>
      <c r="O1810" s="118"/>
      <c r="P1810" s="118"/>
      <c r="Q1810" s="118"/>
      <c r="R1810" s="119"/>
      <c r="S1810" s="118"/>
      <c r="T1810" s="117" t="s">
        <v>3922</v>
      </c>
      <c r="U1810" s="117"/>
    </row>
    <row r="1811" spans="1:21" hidden="1" x14ac:dyDescent="0.25">
      <c r="A1811" s="117"/>
      <c r="B1811" s="117"/>
      <c r="C1811" s="117" t="s">
        <v>3922</v>
      </c>
      <c r="D1811" s="117" t="s">
        <v>3313</v>
      </c>
      <c r="E1811" s="117" t="s">
        <v>4871</v>
      </c>
      <c r="F1811" s="117" t="s">
        <v>3315</v>
      </c>
      <c r="G1811" s="117" t="s">
        <v>4872</v>
      </c>
      <c r="H1811" s="117"/>
      <c r="I1811" s="117"/>
      <c r="J1811" s="117"/>
      <c r="K1811" s="117"/>
      <c r="L1811" s="117"/>
      <c r="M1811" s="118" t="s">
        <v>631</v>
      </c>
      <c r="N1811" s="118"/>
      <c r="O1811" s="118"/>
      <c r="P1811" s="118"/>
      <c r="Q1811" s="118"/>
      <c r="R1811" s="119"/>
      <c r="S1811" s="118"/>
      <c r="T1811" s="117" t="s">
        <v>3922</v>
      </c>
      <c r="U1811" s="117"/>
    </row>
    <row r="1812" spans="1:21" hidden="1" x14ac:dyDescent="0.25">
      <c r="A1812" s="117"/>
      <c r="B1812" s="117"/>
      <c r="C1812" s="117" t="s">
        <v>3922</v>
      </c>
      <c r="D1812" s="117" t="s">
        <v>3313</v>
      </c>
      <c r="E1812" s="117" t="s">
        <v>4887</v>
      </c>
      <c r="F1812" s="117" t="s">
        <v>3315</v>
      </c>
      <c r="G1812" s="117" t="s">
        <v>4888</v>
      </c>
      <c r="H1812" s="117"/>
      <c r="I1812" s="117"/>
      <c r="J1812" s="117"/>
      <c r="K1812" s="117"/>
      <c r="L1812" s="117"/>
      <c r="M1812" s="117" t="s">
        <v>631</v>
      </c>
      <c r="N1812" s="117"/>
      <c r="O1812" s="117"/>
      <c r="P1812" s="117"/>
      <c r="Q1812" s="117"/>
      <c r="R1812" s="117"/>
      <c r="S1812" s="117"/>
      <c r="T1812" s="117" t="s">
        <v>3922</v>
      </c>
      <c r="U1812" s="117"/>
    </row>
    <row r="1813" spans="1:21" hidden="1" x14ac:dyDescent="0.25">
      <c r="A1813" s="117"/>
      <c r="B1813" s="117"/>
      <c r="C1813" s="117" t="s">
        <v>3922</v>
      </c>
      <c r="D1813" s="117" t="s">
        <v>3313</v>
      </c>
      <c r="E1813" s="117" t="s">
        <v>4857</v>
      </c>
      <c r="F1813" s="117" t="s">
        <v>3513</v>
      </c>
      <c r="G1813" s="117" t="s">
        <v>4858</v>
      </c>
      <c r="H1813" s="117"/>
      <c r="I1813" s="117"/>
      <c r="J1813" s="117"/>
      <c r="K1813" s="117"/>
      <c r="L1813" s="117"/>
      <c r="M1813" s="118" t="s">
        <v>631</v>
      </c>
      <c r="N1813" s="118"/>
      <c r="O1813" s="118"/>
      <c r="P1813" s="118"/>
      <c r="Q1813" s="118"/>
      <c r="R1813" s="119"/>
      <c r="S1813" s="118"/>
      <c r="T1813" s="117" t="s">
        <v>3922</v>
      </c>
      <c r="U1813" s="117"/>
    </row>
    <row r="1814" spans="1:21" hidden="1" x14ac:dyDescent="0.25">
      <c r="A1814" s="117"/>
      <c r="B1814" s="117"/>
      <c r="C1814" s="117" t="s">
        <v>3922</v>
      </c>
      <c r="D1814" s="117" t="s">
        <v>3313</v>
      </c>
      <c r="E1814" s="117" t="s">
        <v>4861</v>
      </c>
      <c r="F1814" s="117" t="s">
        <v>3513</v>
      </c>
      <c r="G1814" s="117" t="s">
        <v>4862</v>
      </c>
      <c r="H1814" s="117"/>
      <c r="I1814" s="117"/>
      <c r="J1814" s="117"/>
      <c r="K1814" s="117"/>
      <c r="L1814" s="117"/>
      <c r="M1814" s="118" t="s">
        <v>631</v>
      </c>
      <c r="N1814" s="118"/>
      <c r="O1814" s="118"/>
      <c r="P1814" s="118"/>
      <c r="Q1814" s="118"/>
      <c r="R1814" s="119"/>
      <c r="S1814" s="118"/>
      <c r="T1814" s="117" t="s">
        <v>3922</v>
      </c>
      <c r="U1814" s="117"/>
    </row>
    <row r="1815" spans="1:21" hidden="1" x14ac:dyDescent="0.25">
      <c r="A1815" s="117"/>
      <c r="B1815" s="117"/>
      <c r="C1815" s="117" t="s">
        <v>3922</v>
      </c>
      <c r="D1815" s="117" t="s">
        <v>3313</v>
      </c>
      <c r="E1815" s="117" t="s">
        <v>4863</v>
      </c>
      <c r="F1815" s="117" t="s">
        <v>3513</v>
      </c>
      <c r="G1815" s="117" t="s">
        <v>4864</v>
      </c>
      <c r="H1815" s="117"/>
      <c r="I1815" s="117"/>
      <c r="J1815" s="117"/>
      <c r="K1815" s="117"/>
      <c r="L1815" s="117"/>
      <c r="M1815" s="118" t="s">
        <v>631</v>
      </c>
      <c r="N1815" s="118"/>
      <c r="O1815" s="118"/>
      <c r="P1815" s="118"/>
      <c r="Q1815" s="118"/>
      <c r="R1815" s="119"/>
      <c r="S1815" s="118"/>
      <c r="T1815" s="117" t="s">
        <v>3922</v>
      </c>
      <c r="U1815" s="117"/>
    </row>
    <row r="1816" spans="1:21" hidden="1" x14ac:dyDescent="0.25">
      <c r="A1816" s="117"/>
      <c r="B1816" s="117"/>
      <c r="C1816" s="117" t="s">
        <v>3922</v>
      </c>
      <c r="D1816" s="117" t="s">
        <v>3313</v>
      </c>
      <c r="E1816" s="117" t="s">
        <v>4853</v>
      </c>
      <c r="F1816" s="117" t="s">
        <v>3513</v>
      </c>
      <c r="G1816" s="117" t="s">
        <v>4854</v>
      </c>
      <c r="H1816" s="117"/>
      <c r="I1816" s="117"/>
      <c r="J1816" s="117"/>
      <c r="K1816" s="117"/>
      <c r="L1816" s="117"/>
      <c r="M1816" s="118" t="s">
        <v>631</v>
      </c>
      <c r="N1816" s="118"/>
      <c r="O1816" s="118"/>
      <c r="P1816" s="118"/>
      <c r="Q1816" s="118"/>
      <c r="R1816" s="119"/>
      <c r="S1816" s="118"/>
      <c r="T1816" s="117" t="s">
        <v>3922</v>
      </c>
      <c r="U1816" s="117"/>
    </row>
    <row r="1817" spans="1:21" hidden="1" x14ac:dyDescent="0.25">
      <c r="A1817" s="117"/>
      <c r="B1817" s="117"/>
      <c r="C1817" s="117" t="s">
        <v>3922</v>
      </c>
      <c r="D1817" s="117" t="s">
        <v>3313</v>
      </c>
      <c r="E1817" s="117" t="s">
        <v>4974</v>
      </c>
      <c r="F1817" s="117" t="s">
        <v>4155</v>
      </c>
      <c r="G1817" s="117" t="s">
        <v>3447</v>
      </c>
      <c r="H1817" s="117"/>
      <c r="I1817" s="117"/>
      <c r="J1817" s="117"/>
      <c r="K1817" s="117"/>
      <c r="L1817" s="117"/>
      <c r="M1817" s="118" t="s">
        <v>631</v>
      </c>
      <c r="N1817" s="118"/>
      <c r="O1817" s="118"/>
      <c r="P1817" s="118"/>
      <c r="Q1817" s="118"/>
      <c r="R1817" s="119"/>
      <c r="S1817" s="118"/>
      <c r="T1817" s="117" t="s">
        <v>3922</v>
      </c>
      <c r="U1817" s="117"/>
    </row>
    <row r="1818" spans="1:21" hidden="1" x14ac:dyDescent="0.25">
      <c r="A1818" s="117"/>
      <c r="B1818" s="117"/>
      <c r="C1818" s="117" t="s">
        <v>3922</v>
      </c>
      <c r="D1818" s="117" t="s">
        <v>3313</v>
      </c>
      <c r="E1818" s="117" t="s">
        <v>4865</v>
      </c>
      <c r="F1818" s="117" t="s">
        <v>3513</v>
      </c>
      <c r="G1818" s="117" t="s">
        <v>4866</v>
      </c>
      <c r="H1818" s="117"/>
      <c r="I1818" s="117"/>
      <c r="J1818" s="117"/>
      <c r="K1818" s="117"/>
      <c r="L1818" s="117"/>
      <c r="M1818" s="118" t="s">
        <v>631</v>
      </c>
      <c r="N1818" s="118"/>
      <c r="O1818" s="118"/>
      <c r="P1818" s="118"/>
      <c r="Q1818" s="118"/>
      <c r="R1818" s="119"/>
      <c r="S1818" s="118"/>
      <c r="T1818" s="117" t="s">
        <v>3922</v>
      </c>
      <c r="U1818" s="117"/>
    </row>
    <row r="1819" spans="1:21" hidden="1" x14ac:dyDescent="0.25">
      <c r="A1819" s="117"/>
      <c r="B1819" s="117"/>
      <c r="C1819" s="117" t="s">
        <v>3922</v>
      </c>
      <c r="D1819" s="117" t="s">
        <v>3313</v>
      </c>
      <c r="E1819" s="117" t="s">
        <v>4859</v>
      </c>
      <c r="F1819" s="117" t="s">
        <v>3513</v>
      </c>
      <c r="G1819" s="117" t="s">
        <v>4860</v>
      </c>
      <c r="H1819" s="117"/>
      <c r="I1819" s="117"/>
      <c r="J1819" s="117"/>
      <c r="K1819" s="117"/>
      <c r="L1819" s="117"/>
      <c r="M1819" s="118" t="s">
        <v>631</v>
      </c>
      <c r="N1819" s="118"/>
      <c r="O1819" s="118"/>
      <c r="P1819" s="118"/>
      <c r="Q1819" s="118"/>
      <c r="R1819" s="119"/>
      <c r="S1819" s="118"/>
      <c r="T1819" s="117" t="s">
        <v>3922</v>
      </c>
      <c r="U1819" s="117"/>
    </row>
    <row r="1820" spans="1:21" ht="30" hidden="1" x14ac:dyDescent="0.25">
      <c r="A1820" s="117"/>
      <c r="B1820" s="117"/>
      <c r="C1820" s="117" t="s">
        <v>3922</v>
      </c>
      <c r="D1820" s="117" t="s">
        <v>3313</v>
      </c>
      <c r="E1820" s="117" t="s">
        <v>5034</v>
      </c>
      <c r="F1820" s="117" t="s">
        <v>3513</v>
      </c>
      <c r="G1820" s="117" t="s">
        <v>5035</v>
      </c>
      <c r="H1820" s="117"/>
      <c r="I1820" s="117"/>
      <c r="J1820" s="117"/>
      <c r="K1820" s="117"/>
      <c r="L1820" s="117"/>
      <c r="M1820" s="118" t="s">
        <v>631</v>
      </c>
      <c r="N1820" s="118"/>
      <c r="O1820" s="118"/>
      <c r="P1820" s="118"/>
      <c r="Q1820" s="118"/>
      <c r="R1820" s="119"/>
      <c r="S1820" s="118"/>
      <c r="T1820" s="117" t="s">
        <v>3922</v>
      </c>
      <c r="U1820" s="117"/>
    </row>
    <row r="1821" spans="1:21" hidden="1" x14ac:dyDescent="0.25">
      <c r="A1821" s="117"/>
      <c r="B1821" s="117"/>
      <c r="C1821" s="117" t="s">
        <v>109</v>
      </c>
      <c r="D1821" s="117" t="s">
        <v>3313</v>
      </c>
      <c r="E1821" s="117" t="s">
        <v>5046</v>
      </c>
      <c r="F1821" s="117" t="s">
        <v>3513</v>
      </c>
      <c r="G1821" s="117" t="s">
        <v>5047</v>
      </c>
      <c r="H1821" s="117" t="s">
        <v>109</v>
      </c>
      <c r="I1821" s="117"/>
      <c r="J1821" s="117"/>
      <c r="K1821" s="117"/>
      <c r="L1821" s="117"/>
      <c r="M1821" s="118" t="s">
        <v>631</v>
      </c>
      <c r="N1821" s="118"/>
      <c r="O1821" s="118"/>
      <c r="P1821" s="118"/>
      <c r="Q1821" s="118"/>
      <c r="R1821" s="119"/>
      <c r="S1821" s="118"/>
      <c r="T1821" s="117" t="s">
        <v>3922</v>
      </c>
      <c r="U1821" s="117"/>
    </row>
    <row r="1822" spans="1:21" ht="30" hidden="1" x14ac:dyDescent="0.25">
      <c r="A1822" s="117"/>
      <c r="B1822" s="117"/>
      <c r="C1822" s="117" t="s">
        <v>109</v>
      </c>
      <c r="D1822" s="117" t="s">
        <v>3313</v>
      </c>
      <c r="E1822" s="117" t="s">
        <v>5107</v>
      </c>
      <c r="F1822" s="117" t="s">
        <v>4152</v>
      </c>
      <c r="G1822" s="117" t="s">
        <v>5108</v>
      </c>
      <c r="H1822" s="117" t="s">
        <v>109</v>
      </c>
      <c r="I1822" s="117"/>
      <c r="J1822" s="117"/>
      <c r="K1822" s="117"/>
      <c r="L1822" s="117"/>
      <c r="M1822" s="117" t="s">
        <v>631</v>
      </c>
      <c r="N1822" s="117"/>
      <c r="O1822" s="117"/>
      <c r="P1822" s="117"/>
      <c r="Q1822" s="117"/>
      <c r="R1822" s="117"/>
      <c r="S1822" s="117"/>
      <c r="T1822" s="117" t="s">
        <v>3922</v>
      </c>
      <c r="U1822" s="117"/>
    </row>
    <row r="1823" spans="1:21" ht="30" hidden="1" x14ac:dyDescent="0.25">
      <c r="A1823" s="117"/>
      <c r="B1823" s="117" t="s">
        <v>109</v>
      </c>
      <c r="C1823" s="117" t="s">
        <v>3922</v>
      </c>
      <c r="D1823" s="117" t="s">
        <v>3313</v>
      </c>
      <c r="E1823" s="117" t="s">
        <v>3825</v>
      </c>
      <c r="F1823" s="117" t="s">
        <v>3361</v>
      </c>
      <c r="G1823" s="117" t="s">
        <v>3826</v>
      </c>
      <c r="H1823" s="117"/>
      <c r="I1823" s="117"/>
      <c r="J1823" s="117"/>
      <c r="K1823" s="117"/>
      <c r="L1823" s="117"/>
      <c r="M1823" s="118" t="s">
        <v>886</v>
      </c>
      <c r="N1823" s="118"/>
      <c r="O1823" s="118"/>
      <c r="P1823" s="118"/>
      <c r="Q1823" s="118" t="s">
        <v>3827</v>
      </c>
      <c r="R1823" s="119">
        <v>45712</v>
      </c>
      <c r="S1823" s="118" t="s">
        <v>184</v>
      </c>
      <c r="T1823" s="117" t="s">
        <v>3922</v>
      </c>
      <c r="U1823" s="117" t="s">
        <v>3922</v>
      </c>
    </row>
    <row r="1824" spans="1:21" ht="30" hidden="1" x14ac:dyDescent="0.25">
      <c r="A1824" s="117"/>
      <c r="B1824" s="117" t="s">
        <v>109</v>
      </c>
      <c r="C1824" s="117" t="s">
        <v>3922</v>
      </c>
      <c r="D1824" s="117" t="s">
        <v>3313</v>
      </c>
      <c r="E1824" s="117" t="s">
        <v>3828</v>
      </c>
      <c r="F1824" s="117" t="s">
        <v>3313</v>
      </c>
      <c r="G1824" s="117" t="s">
        <v>3829</v>
      </c>
      <c r="H1824" s="117"/>
      <c r="I1824" s="117"/>
      <c r="J1824" s="117"/>
      <c r="K1824" s="117"/>
      <c r="L1824" s="117"/>
      <c r="M1824" s="118" t="s">
        <v>886</v>
      </c>
      <c r="N1824" s="118"/>
      <c r="O1824" s="118"/>
      <c r="P1824" s="118"/>
      <c r="Q1824" s="118" t="s">
        <v>3830</v>
      </c>
      <c r="R1824" s="119">
        <v>45700</v>
      </c>
      <c r="S1824" s="118" t="s">
        <v>85</v>
      </c>
      <c r="T1824" s="117" t="s">
        <v>3922</v>
      </c>
      <c r="U1824" s="117" t="s">
        <v>3922</v>
      </c>
    </row>
    <row r="1825" spans="1:21" ht="30" x14ac:dyDescent="0.25">
      <c r="A1825" s="117"/>
      <c r="B1825" s="117"/>
      <c r="C1825" s="117" t="s">
        <v>109</v>
      </c>
      <c r="D1825" s="117" t="s">
        <v>3313</v>
      </c>
      <c r="E1825" s="117" t="s">
        <v>5181</v>
      </c>
      <c r="F1825" s="117" t="s">
        <v>4151</v>
      </c>
      <c r="G1825" s="117" t="s">
        <v>3675</v>
      </c>
      <c r="H1825" s="117"/>
      <c r="I1825" s="117" t="s">
        <v>109</v>
      </c>
      <c r="J1825" s="117" t="s">
        <v>109</v>
      </c>
      <c r="K1825" s="117" t="s">
        <v>109</v>
      </c>
      <c r="L1825" s="117"/>
      <c r="M1825" s="118" t="s">
        <v>3236</v>
      </c>
      <c r="N1825" s="118"/>
      <c r="O1825" s="118"/>
      <c r="P1825" s="118"/>
      <c r="Q1825" s="118"/>
      <c r="R1825" s="119"/>
      <c r="S1825" s="118"/>
      <c r="T1825" s="117" t="s">
        <v>109</v>
      </c>
      <c r="U1825" s="117"/>
    </row>
    <row r="1826" spans="1:21" hidden="1" x14ac:dyDescent="0.25">
      <c r="A1826" s="117"/>
      <c r="B1826" s="117"/>
      <c r="C1826" s="117" t="s">
        <v>3922</v>
      </c>
      <c r="D1826" s="117" t="s">
        <v>3313</v>
      </c>
      <c r="E1826" s="117" t="s">
        <v>3833</v>
      </c>
      <c r="F1826" s="117" t="s">
        <v>4154</v>
      </c>
      <c r="G1826" s="117" t="s">
        <v>3695</v>
      </c>
      <c r="H1826" s="117"/>
      <c r="I1826" s="117"/>
      <c r="J1826" s="117"/>
      <c r="K1826" s="117"/>
      <c r="L1826" s="117"/>
      <c r="M1826" s="118" t="s">
        <v>3834</v>
      </c>
      <c r="N1826" s="118"/>
      <c r="O1826" s="118"/>
      <c r="P1826" s="118"/>
      <c r="Q1826" s="118"/>
      <c r="R1826" s="119"/>
      <c r="S1826" s="118"/>
      <c r="T1826" s="117" t="s">
        <v>3922</v>
      </c>
      <c r="U1826" s="117" t="s">
        <v>3922</v>
      </c>
    </row>
    <row r="1827" spans="1:21" hidden="1" x14ac:dyDescent="0.25">
      <c r="A1827" s="117"/>
      <c r="B1827" s="117"/>
      <c r="C1827" s="117" t="s">
        <v>3922</v>
      </c>
      <c r="D1827" s="117" t="s">
        <v>3313</v>
      </c>
      <c r="E1827" s="117" t="s">
        <v>3835</v>
      </c>
      <c r="F1827" s="117" t="s">
        <v>4154</v>
      </c>
      <c r="G1827" s="117" t="s">
        <v>3836</v>
      </c>
      <c r="H1827" s="117"/>
      <c r="I1827" s="117"/>
      <c r="J1827" s="117"/>
      <c r="K1827" s="117"/>
      <c r="L1827" s="117"/>
      <c r="M1827" s="118" t="s">
        <v>3834</v>
      </c>
      <c r="N1827" s="118"/>
      <c r="O1827" s="118"/>
      <c r="P1827" s="118"/>
      <c r="Q1827" s="118"/>
      <c r="R1827" s="119"/>
      <c r="S1827" s="118"/>
      <c r="T1827" s="117" t="s">
        <v>3922</v>
      </c>
      <c r="U1827" s="117" t="s">
        <v>3922</v>
      </c>
    </row>
    <row r="1828" spans="1:21" ht="30" hidden="1" x14ac:dyDescent="0.25">
      <c r="A1828" s="117"/>
      <c r="B1828" s="117" t="s">
        <v>109</v>
      </c>
      <c r="C1828" s="117" t="s">
        <v>3922</v>
      </c>
      <c r="D1828" s="117" t="s">
        <v>3837</v>
      </c>
      <c r="E1828" s="117" t="s">
        <v>3838</v>
      </c>
      <c r="F1828" s="117">
        <v>4400</v>
      </c>
      <c r="G1828" s="117" t="s">
        <v>3839</v>
      </c>
      <c r="H1828" s="117"/>
      <c r="I1828" s="117"/>
      <c r="J1828" s="117"/>
      <c r="K1828" s="117"/>
      <c r="L1828" s="117"/>
      <c r="M1828" s="118" t="s">
        <v>631</v>
      </c>
      <c r="N1828" s="118"/>
      <c r="O1828" s="118"/>
      <c r="P1828" s="118"/>
      <c r="Q1828" s="118"/>
      <c r="R1828" s="119"/>
      <c r="S1828" s="118"/>
      <c r="T1828" s="117" t="s">
        <v>3922</v>
      </c>
      <c r="U1828" s="117">
        <v>5400263638</v>
      </c>
    </row>
    <row r="1829" spans="1:21" ht="30" hidden="1" x14ac:dyDescent="0.25">
      <c r="A1829" s="117"/>
      <c r="B1829" s="117" t="s">
        <v>109</v>
      </c>
      <c r="C1829" s="117" t="s">
        <v>3922</v>
      </c>
      <c r="D1829" s="117" t="s">
        <v>3837</v>
      </c>
      <c r="E1829" s="117" t="s">
        <v>3840</v>
      </c>
      <c r="F1829" s="117">
        <v>4400</v>
      </c>
      <c r="G1829" s="117" t="s">
        <v>3841</v>
      </c>
      <c r="H1829" s="117"/>
      <c r="I1829" s="117"/>
      <c r="J1829" s="117"/>
      <c r="K1829" s="117"/>
      <c r="L1829" s="117"/>
      <c r="M1829" s="118" t="s">
        <v>631</v>
      </c>
      <c r="N1829" s="118"/>
      <c r="O1829" s="118"/>
      <c r="P1829" s="118"/>
      <c r="Q1829" s="118"/>
      <c r="R1829" s="119"/>
      <c r="S1829" s="118"/>
      <c r="T1829" s="117" t="s">
        <v>3922</v>
      </c>
      <c r="U1829" s="117">
        <v>5400263638</v>
      </c>
    </row>
    <row r="1830" spans="1:21" ht="30" hidden="1" x14ac:dyDescent="0.25">
      <c r="A1830" s="117"/>
      <c r="B1830" s="117" t="s">
        <v>109</v>
      </c>
      <c r="C1830" s="117" t="s">
        <v>3922</v>
      </c>
      <c r="D1830" s="117" t="s">
        <v>3837</v>
      </c>
      <c r="E1830" s="117" t="s">
        <v>3842</v>
      </c>
      <c r="F1830" s="117">
        <v>4200</v>
      </c>
      <c r="G1830" s="117" t="s">
        <v>3843</v>
      </c>
      <c r="H1830" s="117"/>
      <c r="I1830" s="117"/>
      <c r="J1830" s="117"/>
      <c r="K1830" s="117"/>
      <c r="L1830" s="117"/>
      <c r="M1830" s="118" t="s">
        <v>631</v>
      </c>
      <c r="N1830" s="118"/>
      <c r="O1830" s="118"/>
      <c r="P1830" s="118"/>
      <c r="Q1830" s="118"/>
      <c r="R1830" s="119"/>
      <c r="S1830" s="118"/>
      <c r="T1830" s="117" t="s">
        <v>3922</v>
      </c>
      <c r="U1830" s="117">
        <v>5400256592</v>
      </c>
    </row>
    <row r="1831" spans="1:21" ht="30" hidden="1" x14ac:dyDescent="0.25">
      <c r="A1831" s="117"/>
      <c r="B1831" s="117" t="s">
        <v>109</v>
      </c>
      <c r="C1831" s="117" t="s">
        <v>3922</v>
      </c>
      <c r="D1831" s="117" t="s">
        <v>3837</v>
      </c>
      <c r="E1831" s="117" t="s">
        <v>3844</v>
      </c>
      <c r="F1831" s="117">
        <v>4200</v>
      </c>
      <c r="G1831" s="117" t="s">
        <v>3845</v>
      </c>
      <c r="H1831" s="117"/>
      <c r="I1831" s="117"/>
      <c r="J1831" s="117"/>
      <c r="K1831" s="117"/>
      <c r="L1831" s="117"/>
      <c r="M1831" s="118" t="s">
        <v>631</v>
      </c>
      <c r="N1831" s="118"/>
      <c r="O1831" s="118"/>
      <c r="P1831" s="118"/>
      <c r="Q1831" s="118"/>
      <c r="R1831" s="119"/>
      <c r="S1831" s="118"/>
      <c r="T1831" s="117" t="s">
        <v>3922</v>
      </c>
      <c r="U1831" s="117">
        <v>5400256592</v>
      </c>
    </row>
    <row r="1832" spans="1:21" ht="30" hidden="1" x14ac:dyDescent="0.25">
      <c r="A1832" s="117"/>
      <c r="B1832" s="117" t="s">
        <v>109</v>
      </c>
      <c r="C1832" s="117" t="s">
        <v>3922</v>
      </c>
      <c r="D1832" s="117" t="s">
        <v>3837</v>
      </c>
      <c r="E1832" s="117" t="s">
        <v>3846</v>
      </c>
      <c r="F1832" s="117">
        <v>4200</v>
      </c>
      <c r="G1832" s="117" t="s">
        <v>3847</v>
      </c>
      <c r="H1832" s="117"/>
      <c r="I1832" s="117"/>
      <c r="J1832" s="117"/>
      <c r="K1832" s="117"/>
      <c r="L1832" s="117"/>
      <c r="M1832" s="118" t="s">
        <v>631</v>
      </c>
      <c r="N1832" s="118"/>
      <c r="O1832" s="118"/>
      <c r="P1832" s="118"/>
      <c r="Q1832" s="118"/>
      <c r="R1832" s="119"/>
      <c r="S1832" s="118"/>
      <c r="T1832" s="117" t="s">
        <v>3922</v>
      </c>
      <c r="U1832" s="117">
        <v>5400256592</v>
      </c>
    </row>
    <row r="1833" spans="1:21" ht="30" hidden="1" x14ac:dyDescent="0.25">
      <c r="A1833" s="117"/>
      <c r="B1833" s="117" t="s">
        <v>109</v>
      </c>
      <c r="C1833" s="117" t="s">
        <v>3922</v>
      </c>
      <c r="D1833" s="117" t="s">
        <v>3837</v>
      </c>
      <c r="E1833" s="117" t="s">
        <v>3848</v>
      </c>
      <c r="F1833" s="117">
        <v>4740</v>
      </c>
      <c r="G1833" s="117" t="s">
        <v>3849</v>
      </c>
      <c r="H1833" s="117"/>
      <c r="I1833" s="117"/>
      <c r="J1833" s="117"/>
      <c r="K1833" s="117"/>
      <c r="L1833" s="117"/>
      <c r="M1833" s="118" t="s">
        <v>631</v>
      </c>
      <c r="N1833" s="118"/>
      <c r="O1833" s="118"/>
      <c r="P1833" s="118"/>
      <c r="Q1833" s="118"/>
      <c r="R1833" s="119"/>
      <c r="S1833" s="118"/>
      <c r="T1833" s="117" t="s">
        <v>3922</v>
      </c>
      <c r="U1833" s="117">
        <v>5400263639</v>
      </c>
    </row>
    <row r="1834" spans="1:21" ht="30" hidden="1" x14ac:dyDescent="0.25">
      <c r="A1834" s="117"/>
      <c r="B1834" s="117" t="s">
        <v>109</v>
      </c>
      <c r="C1834" s="117" t="s">
        <v>3922</v>
      </c>
      <c r="D1834" s="117" t="s">
        <v>3837</v>
      </c>
      <c r="E1834" s="117" t="s">
        <v>3850</v>
      </c>
      <c r="F1834" s="117">
        <v>4200</v>
      </c>
      <c r="G1834" s="117" t="s">
        <v>3851</v>
      </c>
      <c r="H1834" s="117"/>
      <c r="I1834" s="117"/>
      <c r="J1834" s="117"/>
      <c r="K1834" s="117"/>
      <c r="L1834" s="117"/>
      <c r="M1834" s="118" t="s">
        <v>631</v>
      </c>
      <c r="N1834" s="118"/>
      <c r="O1834" s="118"/>
      <c r="P1834" s="118"/>
      <c r="Q1834" s="118"/>
      <c r="R1834" s="119"/>
      <c r="S1834" s="118"/>
      <c r="T1834" s="117" t="s">
        <v>3922</v>
      </c>
      <c r="U1834" s="117">
        <v>5400256592</v>
      </c>
    </row>
    <row r="1835" spans="1:21" ht="30" hidden="1" x14ac:dyDescent="0.25">
      <c r="A1835" s="117"/>
      <c r="B1835" s="117" t="s">
        <v>109</v>
      </c>
      <c r="C1835" s="117" t="s">
        <v>3922</v>
      </c>
      <c r="D1835" s="117" t="s">
        <v>3837</v>
      </c>
      <c r="E1835" s="117" t="s">
        <v>3852</v>
      </c>
      <c r="F1835" s="117">
        <v>4200</v>
      </c>
      <c r="G1835" s="117" t="s">
        <v>3853</v>
      </c>
      <c r="H1835" s="117"/>
      <c r="I1835" s="117"/>
      <c r="J1835" s="117"/>
      <c r="K1835" s="117"/>
      <c r="L1835" s="117"/>
      <c r="M1835" s="118" t="s">
        <v>631</v>
      </c>
      <c r="N1835" s="118"/>
      <c r="O1835" s="118"/>
      <c r="P1835" s="118"/>
      <c r="Q1835" s="118"/>
      <c r="R1835" s="119"/>
      <c r="S1835" s="118"/>
      <c r="T1835" s="117" t="s">
        <v>3922</v>
      </c>
      <c r="U1835" s="117">
        <v>5400256592</v>
      </c>
    </row>
    <row r="1836" spans="1:21" ht="45" hidden="1" x14ac:dyDescent="0.25">
      <c r="A1836" s="117"/>
      <c r="B1836" s="117" t="s">
        <v>109</v>
      </c>
      <c r="C1836" s="117" t="s">
        <v>3922</v>
      </c>
      <c r="D1836" s="117" t="s">
        <v>3837</v>
      </c>
      <c r="E1836" s="117" t="s">
        <v>3854</v>
      </c>
      <c r="F1836" s="117">
        <v>4200</v>
      </c>
      <c r="G1836" s="117" t="s">
        <v>3855</v>
      </c>
      <c r="H1836" s="117"/>
      <c r="I1836" s="117"/>
      <c r="J1836" s="117"/>
      <c r="K1836" s="117"/>
      <c r="L1836" s="117"/>
      <c r="M1836" s="118" t="s">
        <v>631</v>
      </c>
      <c r="N1836" s="118"/>
      <c r="O1836" s="118"/>
      <c r="P1836" s="118"/>
      <c r="Q1836" s="118"/>
      <c r="R1836" s="119"/>
      <c r="S1836" s="118"/>
      <c r="T1836" s="117" t="s">
        <v>3922</v>
      </c>
      <c r="U1836" s="117">
        <v>5400256592</v>
      </c>
    </row>
    <row r="1837" spans="1:21" ht="30" hidden="1" x14ac:dyDescent="0.25">
      <c r="A1837" s="117"/>
      <c r="B1837" s="117" t="s">
        <v>109</v>
      </c>
      <c r="C1837" s="117" t="s">
        <v>3922</v>
      </c>
      <c r="D1837" s="117" t="s">
        <v>3837</v>
      </c>
      <c r="E1837" s="117" t="s">
        <v>3856</v>
      </c>
      <c r="F1837" s="117">
        <v>4200</v>
      </c>
      <c r="G1837" s="117" t="s">
        <v>3857</v>
      </c>
      <c r="H1837" s="117"/>
      <c r="I1837" s="117"/>
      <c r="J1837" s="117"/>
      <c r="K1837" s="117"/>
      <c r="L1837" s="117"/>
      <c r="M1837" s="118" t="s">
        <v>631</v>
      </c>
      <c r="N1837" s="118"/>
      <c r="O1837" s="118"/>
      <c r="P1837" s="118"/>
      <c r="Q1837" s="118"/>
      <c r="R1837" s="119"/>
      <c r="S1837" s="118"/>
      <c r="T1837" s="117" t="s">
        <v>3922</v>
      </c>
      <c r="U1837" s="117">
        <v>5400256592</v>
      </c>
    </row>
    <row r="1838" spans="1:21" ht="30" hidden="1" x14ac:dyDescent="0.25">
      <c r="A1838" s="117"/>
      <c r="B1838" s="117" t="s">
        <v>109</v>
      </c>
      <c r="C1838" s="117" t="s">
        <v>3922</v>
      </c>
      <c r="D1838" s="117" t="s">
        <v>3837</v>
      </c>
      <c r="E1838" s="117" t="s">
        <v>3858</v>
      </c>
      <c r="F1838" s="117">
        <v>4200</v>
      </c>
      <c r="G1838" s="117" t="s">
        <v>3859</v>
      </c>
      <c r="H1838" s="117"/>
      <c r="I1838" s="117"/>
      <c r="J1838" s="117"/>
      <c r="K1838" s="117"/>
      <c r="L1838" s="117"/>
      <c r="M1838" s="118" t="s">
        <v>631</v>
      </c>
      <c r="N1838" s="118"/>
      <c r="O1838" s="118"/>
      <c r="P1838" s="118"/>
      <c r="Q1838" s="118"/>
      <c r="R1838" s="119"/>
      <c r="S1838" s="118"/>
      <c r="T1838" s="117" t="s">
        <v>3922</v>
      </c>
      <c r="U1838" s="117">
        <v>5400256592</v>
      </c>
    </row>
    <row r="1839" spans="1:21" ht="30" hidden="1" x14ac:dyDescent="0.25">
      <c r="A1839" s="117"/>
      <c r="B1839" s="117" t="s">
        <v>109</v>
      </c>
      <c r="C1839" s="117" t="s">
        <v>3922</v>
      </c>
      <c r="D1839" s="117" t="s">
        <v>3837</v>
      </c>
      <c r="E1839" s="117" t="s">
        <v>3860</v>
      </c>
      <c r="F1839" s="117">
        <v>4200</v>
      </c>
      <c r="G1839" s="117" t="s">
        <v>3861</v>
      </c>
      <c r="H1839" s="117"/>
      <c r="I1839" s="117"/>
      <c r="J1839" s="117"/>
      <c r="K1839" s="117"/>
      <c r="L1839" s="117"/>
      <c r="M1839" s="118" t="s">
        <v>631</v>
      </c>
      <c r="N1839" s="118"/>
      <c r="O1839" s="118"/>
      <c r="P1839" s="118"/>
      <c r="Q1839" s="118"/>
      <c r="R1839" s="119"/>
      <c r="S1839" s="118"/>
      <c r="T1839" s="117" t="s">
        <v>3922</v>
      </c>
      <c r="U1839" s="117">
        <v>5400256592</v>
      </c>
    </row>
    <row r="1840" spans="1:21" ht="30" hidden="1" x14ac:dyDescent="0.25">
      <c r="A1840" s="117"/>
      <c r="B1840" s="117" t="s">
        <v>109</v>
      </c>
      <c r="C1840" s="117" t="s">
        <v>3922</v>
      </c>
      <c r="D1840" s="117" t="s">
        <v>3862</v>
      </c>
      <c r="E1840" s="117" t="s">
        <v>3863</v>
      </c>
      <c r="F1840" s="117">
        <v>4200</v>
      </c>
      <c r="G1840" s="117" t="s">
        <v>3864</v>
      </c>
      <c r="H1840" s="117"/>
      <c r="I1840" s="117"/>
      <c r="J1840" s="117"/>
      <c r="K1840" s="117"/>
      <c r="L1840" s="117"/>
      <c r="M1840" s="118" t="s">
        <v>631</v>
      </c>
      <c r="N1840" s="118"/>
      <c r="O1840" s="118"/>
      <c r="P1840" s="118"/>
      <c r="Q1840" s="118"/>
      <c r="R1840" s="119"/>
      <c r="S1840" s="118"/>
      <c r="T1840" s="117" t="s">
        <v>3922</v>
      </c>
      <c r="U1840" s="117">
        <v>5400266263</v>
      </c>
    </row>
    <row r="1841" spans="1:21" ht="30" hidden="1" x14ac:dyDescent="0.25">
      <c r="A1841" s="117"/>
      <c r="B1841" s="117" t="s">
        <v>109</v>
      </c>
      <c r="C1841" s="117" t="s">
        <v>3922</v>
      </c>
      <c r="D1841" s="117" t="s">
        <v>3837</v>
      </c>
      <c r="E1841" s="117" t="s">
        <v>3865</v>
      </c>
      <c r="F1841" s="117">
        <v>4200</v>
      </c>
      <c r="G1841" s="117" t="s">
        <v>3866</v>
      </c>
      <c r="H1841" s="117"/>
      <c r="I1841" s="117"/>
      <c r="J1841" s="117"/>
      <c r="K1841" s="117"/>
      <c r="L1841" s="117"/>
      <c r="M1841" s="117" t="s">
        <v>631</v>
      </c>
      <c r="N1841" s="117"/>
      <c r="O1841" s="117"/>
      <c r="P1841" s="117"/>
      <c r="Q1841" s="117"/>
      <c r="R1841" s="117"/>
      <c r="S1841" s="117"/>
      <c r="T1841" s="117" t="s">
        <v>3922</v>
      </c>
      <c r="U1841" s="117">
        <v>5400266543</v>
      </c>
    </row>
    <row r="1842" spans="1:21" ht="30" hidden="1" x14ac:dyDescent="0.25">
      <c r="A1842" s="117"/>
      <c r="B1842" s="117" t="s">
        <v>109</v>
      </c>
      <c r="C1842" s="117" t="s">
        <v>3922</v>
      </c>
      <c r="D1842" s="117" t="s">
        <v>3837</v>
      </c>
      <c r="E1842" s="117" t="s">
        <v>3867</v>
      </c>
      <c r="F1842" s="117">
        <v>4300</v>
      </c>
      <c r="G1842" s="117" t="s">
        <v>3868</v>
      </c>
      <c r="H1842" s="117"/>
      <c r="I1842" s="117"/>
      <c r="J1842" s="117"/>
      <c r="K1842" s="117"/>
      <c r="L1842" s="117"/>
      <c r="M1842" s="117" t="s">
        <v>631</v>
      </c>
      <c r="N1842" s="117"/>
      <c r="O1842" s="117"/>
      <c r="P1842" s="117"/>
      <c r="Q1842" s="117"/>
      <c r="R1842" s="119"/>
      <c r="S1842" s="117"/>
      <c r="T1842" s="117" t="s">
        <v>3922</v>
      </c>
      <c r="U1842" s="117">
        <v>5400264762</v>
      </c>
    </row>
    <row r="1843" spans="1:21" ht="30" hidden="1" x14ac:dyDescent="0.25">
      <c r="A1843" s="117"/>
      <c r="B1843" s="117" t="s">
        <v>109</v>
      </c>
      <c r="C1843" s="117" t="s">
        <v>3922</v>
      </c>
      <c r="D1843" s="117" t="s">
        <v>3837</v>
      </c>
      <c r="E1843" s="117" t="s">
        <v>3838</v>
      </c>
      <c r="F1843" s="117">
        <v>4400</v>
      </c>
      <c r="G1843" s="117" t="s">
        <v>3839</v>
      </c>
      <c r="H1843" s="117"/>
      <c r="I1843" s="117"/>
      <c r="J1843" s="117"/>
      <c r="K1843" s="117"/>
      <c r="L1843" s="117"/>
      <c r="M1843" s="118" t="s">
        <v>631</v>
      </c>
      <c r="N1843" s="118"/>
      <c r="O1843" s="118"/>
      <c r="P1843" s="118"/>
      <c r="Q1843" s="118"/>
      <c r="R1843" s="119"/>
      <c r="S1843" s="118"/>
      <c r="T1843" s="117" t="s">
        <v>3922</v>
      </c>
      <c r="U1843" s="117">
        <v>5400263638</v>
      </c>
    </row>
    <row r="1844" spans="1:21" ht="30" hidden="1" x14ac:dyDescent="0.25">
      <c r="A1844" s="117"/>
      <c r="B1844" s="117" t="s">
        <v>109</v>
      </c>
      <c r="C1844" s="117" t="s">
        <v>3922</v>
      </c>
      <c r="D1844" s="117" t="s">
        <v>3837</v>
      </c>
      <c r="E1844" s="117" t="s">
        <v>3840</v>
      </c>
      <c r="F1844" s="117">
        <v>4400</v>
      </c>
      <c r="G1844" s="117" t="s">
        <v>3841</v>
      </c>
      <c r="H1844" s="117"/>
      <c r="I1844" s="117"/>
      <c r="J1844" s="117"/>
      <c r="K1844" s="117"/>
      <c r="L1844" s="117"/>
      <c r="M1844" s="117" t="s">
        <v>631</v>
      </c>
      <c r="N1844" s="117"/>
      <c r="O1844" s="117"/>
      <c r="P1844" s="117"/>
      <c r="Q1844" s="117"/>
      <c r="R1844" s="117"/>
      <c r="S1844" s="117"/>
      <c r="T1844" s="117" t="s">
        <v>3922</v>
      </c>
      <c r="U1844" s="117">
        <v>5400263638</v>
      </c>
    </row>
    <row r="1845" spans="1:21" ht="30" hidden="1" x14ac:dyDescent="0.25">
      <c r="A1845" s="117"/>
      <c r="B1845" s="117" t="s">
        <v>109</v>
      </c>
      <c r="C1845" s="117" t="s">
        <v>3922</v>
      </c>
      <c r="D1845" s="117" t="s">
        <v>3837</v>
      </c>
      <c r="E1845" s="117" t="s">
        <v>3842</v>
      </c>
      <c r="F1845" s="117">
        <v>4200</v>
      </c>
      <c r="G1845" s="117" t="s">
        <v>3843</v>
      </c>
      <c r="H1845" s="117"/>
      <c r="I1845" s="117"/>
      <c r="J1845" s="117"/>
      <c r="K1845" s="117"/>
      <c r="L1845" s="117"/>
      <c r="M1845" s="117" t="s">
        <v>631</v>
      </c>
      <c r="N1845" s="117"/>
      <c r="O1845" s="117"/>
      <c r="P1845" s="117"/>
      <c r="Q1845" s="117"/>
      <c r="R1845" s="117"/>
      <c r="S1845" s="117"/>
      <c r="T1845" s="117" t="s">
        <v>3922</v>
      </c>
      <c r="U1845" s="117">
        <v>5400256592</v>
      </c>
    </row>
    <row r="1846" spans="1:21" ht="30" hidden="1" x14ac:dyDescent="0.25">
      <c r="A1846" s="117"/>
      <c r="B1846" s="117" t="s">
        <v>109</v>
      </c>
      <c r="C1846" s="117" t="s">
        <v>3922</v>
      </c>
      <c r="D1846" s="117" t="s">
        <v>3837</v>
      </c>
      <c r="E1846" s="117" t="s">
        <v>3844</v>
      </c>
      <c r="F1846" s="117">
        <v>4200</v>
      </c>
      <c r="G1846" s="117" t="s">
        <v>3845</v>
      </c>
      <c r="H1846" s="117"/>
      <c r="I1846" s="117"/>
      <c r="J1846" s="117"/>
      <c r="K1846" s="117"/>
      <c r="L1846" s="117"/>
      <c r="M1846" s="118" t="s">
        <v>631</v>
      </c>
      <c r="N1846" s="118"/>
      <c r="O1846" s="118"/>
      <c r="P1846" s="118"/>
      <c r="Q1846" s="118"/>
      <c r="R1846" s="119"/>
      <c r="S1846" s="118"/>
      <c r="T1846" s="117" t="s">
        <v>3922</v>
      </c>
      <c r="U1846" s="117">
        <v>5400256592</v>
      </c>
    </row>
    <row r="1847" spans="1:21" ht="30" hidden="1" x14ac:dyDescent="0.25">
      <c r="A1847" s="117"/>
      <c r="B1847" s="117" t="s">
        <v>109</v>
      </c>
      <c r="C1847" s="117" t="s">
        <v>3922</v>
      </c>
      <c r="D1847" s="117" t="s">
        <v>3837</v>
      </c>
      <c r="E1847" s="117" t="s">
        <v>3846</v>
      </c>
      <c r="F1847" s="117">
        <v>4200</v>
      </c>
      <c r="G1847" s="117" t="s">
        <v>3847</v>
      </c>
      <c r="H1847" s="117"/>
      <c r="I1847" s="117"/>
      <c r="J1847" s="117"/>
      <c r="K1847" s="117"/>
      <c r="L1847" s="117"/>
      <c r="M1847" s="118" t="s">
        <v>631</v>
      </c>
      <c r="N1847" s="118"/>
      <c r="O1847" s="118"/>
      <c r="P1847" s="118"/>
      <c r="Q1847" s="118"/>
      <c r="R1847" s="119"/>
      <c r="S1847" s="118"/>
      <c r="T1847" s="117" t="s">
        <v>3922</v>
      </c>
      <c r="U1847" s="117">
        <v>5400256592</v>
      </c>
    </row>
    <row r="1848" spans="1:21" ht="30" hidden="1" x14ac:dyDescent="0.25">
      <c r="A1848" s="117"/>
      <c r="B1848" s="117" t="s">
        <v>109</v>
      </c>
      <c r="C1848" s="117" t="s">
        <v>3922</v>
      </c>
      <c r="D1848" s="117" t="s">
        <v>3837</v>
      </c>
      <c r="E1848" s="117" t="s">
        <v>3848</v>
      </c>
      <c r="F1848" s="117">
        <v>4740</v>
      </c>
      <c r="G1848" s="117" t="s">
        <v>3849</v>
      </c>
      <c r="H1848" s="117"/>
      <c r="I1848" s="117"/>
      <c r="J1848" s="117"/>
      <c r="K1848" s="117"/>
      <c r="L1848" s="117"/>
      <c r="M1848" s="118" t="s">
        <v>631</v>
      </c>
      <c r="N1848" s="118"/>
      <c r="O1848" s="118"/>
      <c r="P1848" s="118"/>
      <c r="Q1848" s="118"/>
      <c r="R1848" s="119"/>
      <c r="S1848" s="118"/>
      <c r="T1848" s="117" t="s">
        <v>3922</v>
      </c>
      <c r="U1848" s="117">
        <v>5400263639</v>
      </c>
    </row>
    <row r="1849" spans="1:21" ht="30" hidden="1" x14ac:dyDescent="0.25">
      <c r="A1849" s="117"/>
      <c r="B1849" s="117" t="s">
        <v>109</v>
      </c>
      <c r="C1849" s="117" t="s">
        <v>3922</v>
      </c>
      <c r="D1849" s="117" t="s">
        <v>3837</v>
      </c>
      <c r="E1849" s="117" t="s">
        <v>3869</v>
      </c>
      <c r="F1849" s="117">
        <v>4200</v>
      </c>
      <c r="G1849" s="117" t="s">
        <v>3851</v>
      </c>
      <c r="H1849" s="117"/>
      <c r="I1849" s="117"/>
      <c r="J1849" s="117"/>
      <c r="K1849" s="117"/>
      <c r="L1849" s="117"/>
      <c r="M1849" s="118" t="s">
        <v>631</v>
      </c>
      <c r="N1849" s="118"/>
      <c r="O1849" s="118"/>
      <c r="P1849" s="118"/>
      <c r="Q1849" s="118"/>
      <c r="R1849" s="119"/>
      <c r="S1849" s="118"/>
      <c r="T1849" s="117" t="s">
        <v>3922</v>
      </c>
      <c r="U1849" s="117">
        <v>5400256592</v>
      </c>
    </row>
    <row r="1850" spans="1:21" ht="30" hidden="1" x14ac:dyDescent="0.25">
      <c r="A1850" s="117"/>
      <c r="B1850" s="117" t="s">
        <v>109</v>
      </c>
      <c r="C1850" s="117" t="s">
        <v>3922</v>
      </c>
      <c r="D1850" s="117" t="s">
        <v>3837</v>
      </c>
      <c r="E1850" s="117" t="s">
        <v>3852</v>
      </c>
      <c r="F1850" s="117">
        <v>4200</v>
      </c>
      <c r="G1850" s="117" t="s">
        <v>3853</v>
      </c>
      <c r="H1850" s="117"/>
      <c r="I1850" s="117"/>
      <c r="J1850" s="117"/>
      <c r="K1850" s="117"/>
      <c r="L1850" s="117"/>
      <c r="M1850" s="117" t="s">
        <v>631</v>
      </c>
      <c r="N1850" s="117"/>
      <c r="O1850" s="117"/>
      <c r="P1850" s="117"/>
      <c r="Q1850" s="117"/>
      <c r="R1850" s="119"/>
      <c r="S1850" s="117"/>
      <c r="T1850" s="117" t="s">
        <v>3922</v>
      </c>
      <c r="U1850" s="117">
        <v>5400256592</v>
      </c>
    </row>
    <row r="1851" spans="1:21" ht="45" hidden="1" x14ac:dyDescent="0.25">
      <c r="A1851" s="117"/>
      <c r="B1851" s="117" t="s">
        <v>109</v>
      </c>
      <c r="C1851" s="117" t="s">
        <v>3922</v>
      </c>
      <c r="D1851" s="117" t="s">
        <v>3837</v>
      </c>
      <c r="E1851" s="117" t="s">
        <v>3854</v>
      </c>
      <c r="F1851" s="117">
        <v>4200</v>
      </c>
      <c r="G1851" s="117" t="s">
        <v>3855</v>
      </c>
      <c r="H1851" s="117"/>
      <c r="I1851" s="117"/>
      <c r="J1851" s="117"/>
      <c r="K1851" s="117"/>
      <c r="L1851" s="117"/>
      <c r="M1851" s="118" t="s">
        <v>631</v>
      </c>
      <c r="N1851" s="118"/>
      <c r="O1851" s="118"/>
      <c r="P1851" s="118"/>
      <c r="Q1851" s="118"/>
      <c r="R1851" s="119"/>
      <c r="S1851" s="118"/>
      <c r="T1851" s="117" t="s">
        <v>3922</v>
      </c>
      <c r="U1851" s="117">
        <v>5400256592</v>
      </c>
    </row>
    <row r="1852" spans="1:21" ht="30" hidden="1" x14ac:dyDescent="0.25">
      <c r="A1852" s="117"/>
      <c r="B1852" s="117" t="s">
        <v>109</v>
      </c>
      <c r="C1852" s="117" t="s">
        <v>3922</v>
      </c>
      <c r="D1852" s="117" t="s">
        <v>3837</v>
      </c>
      <c r="E1852" s="117" t="s">
        <v>3856</v>
      </c>
      <c r="F1852" s="117">
        <v>4200</v>
      </c>
      <c r="G1852" s="117" t="s">
        <v>3857</v>
      </c>
      <c r="H1852" s="117"/>
      <c r="I1852" s="117"/>
      <c r="J1852" s="117"/>
      <c r="K1852" s="117"/>
      <c r="L1852" s="117"/>
      <c r="M1852" s="118" t="s">
        <v>631</v>
      </c>
      <c r="N1852" s="118"/>
      <c r="O1852" s="118"/>
      <c r="P1852" s="118"/>
      <c r="Q1852" s="118"/>
      <c r="R1852" s="119"/>
      <c r="S1852" s="118"/>
      <c r="T1852" s="117" t="s">
        <v>3922</v>
      </c>
      <c r="U1852" s="117">
        <v>5400256592</v>
      </c>
    </row>
    <row r="1853" spans="1:21" ht="30" hidden="1" x14ac:dyDescent="0.25">
      <c r="A1853" s="117"/>
      <c r="B1853" s="117" t="s">
        <v>109</v>
      </c>
      <c r="C1853" s="117" t="s">
        <v>3922</v>
      </c>
      <c r="D1853" s="117" t="s">
        <v>3837</v>
      </c>
      <c r="E1853" s="117" t="s">
        <v>3858</v>
      </c>
      <c r="F1853" s="117">
        <v>4200</v>
      </c>
      <c r="G1853" s="117" t="s">
        <v>3859</v>
      </c>
      <c r="H1853" s="117"/>
      <c r="I1853" s="117"/>
      <c r="J1853" s="117"/>
      <c r="K1853" s="117"/>
      <c r="L1853" s="117"/>
      <c r="M1853" s="118" t="s">
        <v>631</v>
      </c>
      <c r="N1853" s="118"/>
      <c r="O1853" s="118"/>
      <c r="P1853" s="118"/>
      <c r="Q1853" s="118"/>
      <c r="R1853" s="119"/>
      <c r="S1853" s="118"/>
      <c r="T1853" s="117" t="s">
        <v>3922</v>
      </c>
      <c r="U1853" s="117">
        <v>5400256592</v>
      </c>
    </row>
    <row r="1854" spans="1:21" ht="30" hidden="1" x14ac:dyDescent="0.25">
      <c r="A1854" s="117"/>
      <c r="B1854" s="117" t="s">
        <v>109</v>
      </c>
      <c r="C1854" s="117" t="s">
        <v>3922</v>
      </c>
      <c r="D1854" s="117" t="s">
        <v>3837</v>
      </c>
      <c r="E1854" s="117" t="s">
        <v>3860</v>
      </c>
      <c r="F1854" s="117">
        <v>4200</v>
      </c>
      <c r="G1854" s="117" t="s">
        <v>3861</v>
      </c>
      <c r="H1854" s="117"/>
      <c r="I1854" s="117"/>
      <c r="J1854" s="117"/>
      <c r="K1854" s="117"/>
      <c r="L1854" s="117"/>
      <c r="M1854" s="118" t="s">
        <v>631</v>
      </c>
      <c r="N1854" s="118"/>
      <c r="O1854" s="118"/>
      <c r="P1854" s="118"/>
      <c r="Q1854" s="118"/>
      <c r="R1854" s="119"/>
      <c r="S1854" s="118"/>
      <c r="T1854" s="117" t="s">
        <v>3922</v>
      </c>
      <c r="U1854" s="117">
        <v>5400256592</v>
      </c>
    </row>
    <row r="1855" spans="1:21" ht="30" hidden="1" x14ac:dyDescent="0.25">
      <c r="A1855" s="117"/>
      <c r="B1855" s="117" t="s">
        <v>109</v>
      </c>
      <c r="C1855" s="117" t="s">
        <v>3922</v>
      </c>
      <c r="D1855" s="117" t="s">
        <v>3862</v>
      </c>
      <c r="E1855" s="117" t="s">
        <v>3863</v>
      </c>
      <c r="F1855" s="117">
        <v>4200</v>
      </c>
      <c r="G1855" s="117" t="s">
        <v>3864</v>
      </c>
      <c r="H1855" s="117"/>
      <c r="I1855" s="117"/>
      <c r="J1855" s="117"/>
      <c r="K1855" s="117"/>
      <c r="L1855" s="117"/>
      <c r="M1855" s="118" t="s">
        <v>631</v>
      </c>
      <c r="N1855" s="118"/>
      <c r="O1855" s="118"/>
      <c r="P1855" s="118"/>
      <c r="Q1855" s="118"/>
      <c r="R1855" s="119"/>
      <c r="S1855" s="118"/>
      <c r="T1855" s="117" t="s">
        <v>3922</v>
      </c>
      <c r="U1855" s="117">
        <v>5400266263</v>
      </c>
    </row>
    <row r="1856" spans="1:21" ht="30" hidden="1" x14ac:dyDescent="0.25">
      <c r="A1856" s="117"/>
      <c r="B1856" s="117" t="s">
        <v>109</v>
      </c>
      <c r="C1856" s="117" t="s">
        <v>3922</v>
      </c>
      <c r="D1856" s="117" t="s">
        <v>3837</v>
      </c>
      <c r="E1856" s="117" t="s">
        <v>3865</v>
      </c>
      <c r="F1856" s="117">
        <v>4200</v>
      </c>
      <c r="G1856" s="117" t="s">
        <v>3866</v>
      </c>
      <c r="H1856" s="117"/>
      <c r="I1856" s="117"/>
      <c r="J1856" s="117"/>
      <c r="K1856" s="117"/>
      <c r="L1856" s="117"/>
      <c r="M1856" s="118" t="s">
        <v>631</v>
      </c>
      <c r="N1856" s="118"/>
      <c r="O1856" s="118"/>
      <c r="P1856" s="118"/>
      <c r="Q1856" s="118"/>
      <c r="R1856" s="119"/>
      <c r="S1856" s="118"/>
      <c r="T1856" s="117" t="s">
        <v>3922</v>
      </c>
      <c r="U1856" s="117">
        <v>5400266543</v>
      </c>
    </row>
    <row r="1857" spans="1:21" ht="30" hidden="1" x14ac:dyDescent="0.25">
      <c r="A1857" s="117"/>
      <c r="B1857" s="117" t="s">
        <v>109</v>
      </c>
      <c r="C1857" s="117" t="s">
        <v>3922</v>
      </c>
      <c r="D1857" s="117" t="s">
        <v>3837</v>
      </c>
      <c r="E1857" s="117" t="s">
        <v>3867</v>
      </c>
      <c r="F1857" s="117">
        <v>4300</v>
      </c>
      <c r="G1857" s="117" t="s">
        <v>3868</v>
      </c>
      <c r="H1857" s="117"/>
      <c r="I1857" s="117"/>
      <c r="J1857" s="117"/>
      <c r="K1857" s="117"/>
      <c r="L1857" s="117"/>
      <c r="M1857" s="117" t="s">
        <v>631</v>
      </c>
      <c r="N1857" s="117"/>
      <c r="O1857" s="117"/>
      <c r="P1857" s="117"/>
      <c r="Q1857" s="117"/>
      <c r="R1857" s="117"/>
      <c r="S1857" s="117"/>
      <c r="T1857" s="117" t="s">
        <v>3922</v>
      </c>
      <c r="U1857" s="117">
        <v>5400264762</v>
      </c>
    </row>
    <row r="1858" spans="1:21" ht="30" hidden="1" x14ac:dyDescent="0.25">
      <c r="A1858" s="117"/>
      <c r="B1858" s="117" t="s">
        <v>109</v>
      </c>
      <c r="C1858" s="117" t="s">
        <v>3922</v>
      </c>
      <c r="D1858" s="117" t="s">
        <v>3837</v>
      </c>
      <c r="E1858" s="117" t="s">
        <v>3867</v>
      </c>
      <c r="F1858" s="117">
        <v>4300</v>
      </c>
      <c r="G1858" s="117" t="s">
        <v>3868</v>
      </c>
      <c r="H1858" s="117"/>
      <c r="I1858" s="117"/>
      <c r="J1858" s="117"/>
      <c r="K1858" s="117"/>
      <c r="L1858" s="117"/>
      <c r="M1858" s="118" t="s">
        <v>631</v>
      </c>
      <c r="N1858" s="118"/>
      <c r="O1858" s="118"/>
      <c r="P1858" s="118"/>
      <c r="Q1858" s="118"/>
      <c r="R1858" s="119"/>
      <c r="S1858" s="118"/>
      <c r="T1858" s="117" t="s">
        <v>3922</v>
      </c>
      <c r="U1858" s="117">
        <v>5400264762</v>
      </c>
    </row>
    <row r="1859" spans="1:21" ht="30" hidden="1" x14ac:dyDescent="0.25">
      <c r="A1859" s="117"/>
      <c r="B1859" s="117" t="s">
        <v>109</v>
      </c>
      <c r="C1859" s="117" t="s">
        <v>3922</v>
      </c>
      <c r="D1859" s="117" t="s">
        <v>3837</v>
      </c>
      <c r="E1859" s="117" t="s">
        <v>3865</v>
      </c>
      <c r="F1859" s="117">
        <v>4200</v>
      </c>
      <c r="G1859" s="117" t="s">
        <v>3866</v>
      </c>
      <c r="H1859" s="117"/>
      <c r="I1859" s="117"/>
      <c r="J1859" s="117"/>
      <c r="K1859" s="117"/>
      <c r="L1859" s="117"/>
      <c r="M1859" s="118" t="s">
        <v>631</v>
      </c>
      <c r="N1859" s="118"/>
      <c r="O1859" s="118"/>
      <c r="P1859" s="118"/>
      <c r="Q1859" s="118"/>
      <c r="R1859" s="119"/>
      <c r="S1859" s="118"/>
      <c r="T1859" s="117" t="s">
        <v>3922</v>
      </c>
      <c r="U1859" s="117">
        <v>5400266543</v>
      </c>
    </row>
    <row r="1860" spans="1:21" ht="30" hidden="1" x14ac:dyDescent="0.25">
      <c r="A1860" s="117"/>
      <c r="B1860" s="117" t="s">
        <v>109</v>
      </c>
      <c r="C1860" s="117" t="s">
        <v>3922</v>
      </c>
      <c r="D1860" s="117" t="s">
        <v>3862</v>
      </c>
      <c r="E1860" s="117" t="s">
        <v>3863</v>
      </c>
      <c r="F1860" s="117">
        <v>4200</v>
      </c>
      <c r="G1860" s="117" t="s">
        <v>3864</v>
      </c>
      <c r="H1860" s="117"/>
      <c r="I1860" s="117"/>
      <c r="J1860" s="117"/>
      <c r="K1860" s="117"/>
      <c r="L1860" s="117"/>
      <c r="M1860" s="118" t="s">
        <v>631</v>
      </c>
      <c r="N1860" s="118"/>
      <c r="O1860" s="118"/>
      <c r="P1860" s="118"/>
      <c r="Q1860" s="118"/>
      <c r="R1860" s="119"/>
      <c r="S1860" s="118"/>
      <c r="T1860" s="117" t="s">
        <v>3922</v>
      </c>
      <c r="U1860" s="117">
        <v>5400266263</v>
      </c>
    </row>
    <row r="1861" spans="1:21" ht="30" hidden="1" x14ac:dyDescent="0.25">
      <c r="A1861" s="117"/>
      <c r="B1861" s="117" t="s">
        <v>109</v>
      </c>
      <c r="C1861" s="117" t="s">
        <v>3922</v>
      </c>
      <c r="D1861" s="117" t="s">
        <v>3837</v>
      </c>
      <c r="E1861" s="117" t="s">
        <v>3870</v>
      </c>
      <c r="F1861" s="117">
        <v>4000</v>
      </c>
      <c r="G1861" s="117" t="s">
        <v>3871</v>
      </c>
      <c r="H1861" s="117"/>
      <c r="I1861" s="117"/>
      <c r="J1861" s="117"/>
      <c r="K1861" s="117"/>
      <c r="L1861" s="117"/>
      <c r="M1861" s="117" t="s">
        <v>631</v>
      </c>
      <c r="N1861" s="117"/>
      <c r="O1861" s="117"/>
      <c r="P1861" s="117"/>
      <c r="Q1861" s="117" t="s">
        <v>3872</v>
      </c>
      <c r="R1861" s="117" t="s">
        <v>3873</v>
      </c>
      <c r="S1861" s="117" t="s">
        <v>44</v>
      </c>
      <c r="T1861" s="117" t="s">
        <v>3922</v>
      </c>
      <c r="U1861" s="117">
        <v>5400260775</v>
      </c>
    </row>
    <row r="1862" spans="1:21" ht="30" hidden="1" x14ac:dyDescent="0.25">
      <c r="A1862" s="117"/>
      <c r="B1862" s="117" t="s">
        <v>109</v>
      </c>
      <c r="C1862" s="117" t="s">
        <v>3922</v>
      </c>
      <c r="D1862" s="117" t="s">
        <v>3837</v>
      </c>
      <c r="E1862" s="117" t="s">
        <v>3874</v>
      </c>
      <c r="F1862" s="117">
        <v>4000</v>
      </c>
      <c r="G1862" s="117" t="s">
        <v>3875</v>
      </c>
      <c r="H1862" s="117"/>
      <c r="I1862" s="117"/>
      <c r="J1862" s="117"/>
      <c r="K1862" s="117"/>
      <c r="L1862" s="117"/>
      <c r="M1862" s="117" t="s">
        <v>631</v>
      </c>
      <c r="N1862" s="117"/>
      <c r="O1862" s="117"/>
      <c r="P1862" s="117"/>
      <c r="Q1862" s="117"/>
      <c r="R1862" s="117"/>
      <c r="S1862" s="117"/>
      <c r="T1862" s="117" t="s">
        <v>3922</v>
      </c>
      <c r="U1862" s="117">
        <v>5400260775</v>
      </c>
    </row>
    <row r="1863" spans="1:21" ht="30" hidden="1" x14ac:dyDescent="0.25">
      <c r="A1863" s="117"/>
      <c r="B1863" s="117" t="s">
        <v>109</v>
      </c>
      <c r="C1863" s="117" t="s">
        <v>3922</v>
      </c>
      <c r="D1863" s="117" t="s">
        <v>3837</v>
      </c>
      <c r="E1863" s="117" t="s">
        <v>3876</v>
      </c>
      <c r="F1863" s="117">
        <v>4000</v>
      </c>
      <c r="G1863" s="117" t="s">
        <v>3877</v>
      </c>
      <c r="H1863" s="117"/>
      <c r="I1863" s="117"/>
      <c r="J1863" s="117"/>
      <c r="K1863" s="117"/>
      <c r="L1863" s="117"/>
      <c r="M1863" s="118" t="s">
        <v>631</v>
      </c>
      <c r="N1863" s="118"/>
      <c r="O1863" s="118"/>
      <c r="P1863" s="118"/>
      <c r="Q1863" s="118"/>
      <c r="R1863" s="119"/>
      <c r="S1863" s="118"/>
      <c r="T1863" s="117" t="s">
        <v>3922</v>
      </c>
      <c r="U1863" s="117">
        <v>5400260775</v>
      </c>
    </row>
    <row r="1864" spans="1:21" ht="30" hidden="1" x14ac:dyDescent="0.25">
      <c r="A1864" s="117"/>
      <c r="B1864" s="117" t="s">
        <v>109</v>
      </c>
      <c r="C1864" s="117" t="s">
        <v>3922</v>
      </c>
      <c r="D1864" s="117" t="s">
        <v>3837</v>
      </c>
      <c r="E1864" s="117" t="s">
        <v>3878</v>
      </c>
      <c r="F1864" s="117">
        <v>4000</v>
      </c>
      <c r="G1864" s="117" t="s">
        <v>3879</v>
      </c>
      <c r="H1864" s="117"/>
      <c r="I1864" s="117"/>
      <c r="J1864" s="117"/>
      <c r="K1864" s="117"/>
      <c r="L1864" s="117"/>
      <c r="M1864" s="118" t="s">
        <v>631</v>
      </c>
      <c r="N1864" s="118"/>
      <c r="O1864" s="118"/>
      <c r="P1864" s="118"/>
      <c r="Q1864" s="118"/>
      <c r="R1864" s="119"/>
      <c r="S1864" s="118"/>
      <c r="T1864" s="117" t="s">
        <v>3922</v>
      </c>
      <c r="U1864" s="117" t="s">
        <v>3880</v>
      </c>
    </row>
    <row r="1865" spans="1:21" ht="30" hidden="1" x14ac:dyDescent="0.25">
      <c r="A1865" s="117" t="s">
        <v>109</v>
      </c>
      <c r="B1865" s="117" t="s">
        <v>3922</v>
      </c>
      <c r="C1865" s="117" t="s">
        <v>3922</v>
      </c>
      <c r="D1865" s="117" t="s">
        <v>3837</v>
      </c>
      <c r="E1865" s="117" t="s">
        <v>3842</v>
      </c>
      <c r="F1865" s="117">
        <v>4200</v>
      </c>
      <c r="G1865" s="117" t="s">
        <v>3843</v>
      </c>
      <c r="H1865" s="117"/>
      <c r="I1865" s="117"/>
      <c r="J1865" s="117"/>
      <c r="K1865" s="117"/>
      <c r="L1865" s="117"/>
      <c r="M1865" s="117" t="s">
        <v>631</v>
      </c>
      <c r="N1865" s="117"/>
      <c r="O1865" s="117"/>
      <c r="P1865" s="117"/>
      <c r="Q1865" s="117" t="s">
        <v>3881</v>
      </c>
      <c r="R1865" s="117"/>
      <c r="S1865" s="117"/>
      <c r="T1865" s="117" t="s">
        <v>3922</v>
      </c>
      <c r="U1865" s="117">
        <v>5400256592</v>
      </c>
    </row>
    <row r="1866" spans="1:21" ht="30" hidden="1" x14ac:dyDescent="0.25">
      <c r="A1866" s="117"/>
      <c r="B1866" s="117" t="s">
        <v>109</v>
      </c>
      <c r="C1866" s="117" t="s">
        <v>3922</v>
      </c>
      <c r="D1866" s="117" t="s">
        <v>3837</v>
      </c>
      <c r="E1866" s="117" t="s">
        <v>3840</v>
      </c>
      <c r="F1866" s="117">
        <v>4400</v>
      </c>
      <c r="G1866" s="117" t="s">
        <v>3841</v>
      </c>
      <c r="H1866" s="117"/>
      <c r="I1866" s="117"/>
      <c r="J1866" s="117"/>
      <c r="K1866" s="117"/>
      <c r="L1866" s="117"/>
      <c r="M1866" s="118" t="s">
        <v>631</v>
      </c>
      <c r="N1866" s="118"/>
      <c r="O1866" s="118"/>
      <c r="P1866" s="118"/>
      <c r="Q1866" s="118" t="s">
        <v>3882</v>
      </c>
      <c r="R1866" s="119">
        <v>45958</v>
      </c>
      <c r="S1866" s="118" t="s">
        <v>56</v>
      </c>
      <c r="T1866" s="117" t="s">
        <v>3922</v>
      </c>
      <c r="U1866" s="117">
        <v>5400263638</v>
      </c>
    </row>
    <row r="1867" spans="1:21" ht="30" hidden="1" x14ac:dyDescent="0.25">
      <c r="A1867" s="117"/>
      <c r="B1867" s="117" t="s">
        <v>109</v>
      </c>
      <c r="C1867" s="117" t="s">
        <v>3922</v>
      </c>
      <c r="D1867" s="117" t="s">
        <v>3837</v>
      </c>
      <c r="E1867" s="117" t="s">
        <v>3854</v>
      </c>
      <c r="F1867" s="117">
        <v>4200</v>
      </c>
      <c r="G1867" s="117" t="s">
        <v>3883</v>
      </c>
      <c r="H1867" s="117"/>
      <c r="I1867" s="117"/>
      <c r="J1867" s="117"/>
      <c r="K1867" s="117"/>
      <c r="L1867" s="117"/>
      <c r="M1867" s="118" t="s">
        <v>631</v>
      </c>
      <c r="N1867" s="118"/>
      <c r="O1867" s="118"/>
      <c r="P1867" s="118"/>
      <c r="Q1867" s="118"/>
      <c r="R1867" s="119"/>
      <c r="S1867" s="118"/>
      <c r="T1867" s="117" t="s">
        <v>3922</v>
      </c>
      <c r="U1867" s="117">
        <v>5400256592</v>
      </c>
    </row>
    <row r="1868" spans="1:21" ht="30" hidden="1" x14ac:dyDescent="0.25">
      <c r="A1868" s="117"/>
      <c r="B1868" s="117" t="s">
        <v>109</v>
      </c>
      <c r="C1868" s="117" t="s">
        <v>3922</v>
      </c>
      <c r="D1868" s="117" t="s">
        <v>3837</v>
      </c>
      <c r="E1868" s="117" t="s">
        <v>3856</v>
      </c>
      <c r="F1868" s="117">
        <v>4200</v>
      </c>
      <c r="G1868" s="117" t="s">
        <v>3857</v>
      </c>
      <c r="H1868" s="117"/>
      <c r="I1868" s="117"/>
      <c r="J1868" s="117"/>
      <c r="K1868" s="117"/>
      <c r="L1868" s="117"/>
      <c r="M1868" s="118" t="s">
        <v>631</v>
      </c>
      <c r="N1868" s="118"/>
      <c r="O1868" s="118"/>
      <c r="P1868" s="118"/>
      <c r="Q1868" s="118" t="s">
        <v>3884</v>
      </c>
      <c r="R1868" s="119">
        <v>45961</v>
      </c>
      <c r="S1868" s="118" t="s">
        <v>44</v>
      </c>
      <c r="T1868" s="117" t="s">
        <v>3922</v>
      </c>
      <c r="U1868" s="117">
        <v>5400256592</v>
      </c>
    </row>
    <row r="1869" spans="1:21" ht="30" hidden="1" x14ac:dyDescent="0.25">
      <c r="A1869" s="117"/>
      <c r="B1869" s="117" t="s">
        <v>109</v>
      </c>
      <c r="C1869" s="117" t="s">
        <v>3922</v>
      </c>
      <c r="D1869" s="117" t="s">
        <v>3837</v>
      </c>
      <c r="E1869" s="117" t="s">
        <v>3858</v>
      </c>
      <c r="F1869" s="117">
        <v>4200</v>
      </c>
      <c r="G1869" s="117" t="s">
        <v>3859</v>
      </c>
      <c r="H1869" s="117"/>
      <c r="I1869" s="117"/>
      <c r="J1869" s="117"/>
      <c r="K1869" s="117"/>
      <c r="L1869" s="117"/>
      <c r="M1869" s="118" t="s">
        <v>631</v>
      </c>
      <c r="N1869" s="118"/>
      <c r="O1869" s="118"/>
      <c r="P1869" s="118"/>
      <c r="Q1869" s="118" t="s">
        <v>3884</v>
      </c>
      <c r="R1869" s="119">
        <v>45961</v>
      </c>
      <c r="S1869" s="118" t="s">
        <v>44</v>
      </c>
      <c r="T1869" s="117" t="s">
        <v>3922</v>
      </c>
      <c r="U1869" s="117">
        <v>5400256592</v>
      </c>
    </row>
    <row r="1870" spans="1:21" ht="30" hidden="1" x14ac:dyDescent="0.25">
      <c r="A1870" s="117"/>
      <c r="B1870" s="117" t="s">
        <v>109</v>
      </c>
      <c r="C1870" s="117" t="s">
        <v>3922</v>
      </c>
      <c r="D1870" s="117" t="s">
        <v>3837</v>
      </c>
      <c r="E1870" s="117" t="s">
        <v>3885</v>
      </c>
      <c r="F1870" s="117">
        <v>4200</v>
      </c>
      <c r="G1870" s="117" t="s">
        <v>3886</v>
      </c>
      <c r="H1870" s="117"/>
      <c r="I1870" s="117"/>
      <c r="J1870" s="117"/>
      <c r="K1870" s="117"/>
      <c r="L1870" s="117"/>
      <c r="M1870" s="118" t="s">
        <v>631</v>
      </c>
      <c r="N1870" s="118"/>
      <c r="O1870" s="118"/>
      <c r="P1870" s="118"/>
      <c r="Q1870" s="118"/>
      <c r="R1870" s="119"/>
      <c r="S1870" s="118"/>
      <c r="T1870" s="117" t="s">
        <v>3922</v>
      </c>
      <c r="U1870" s="117">
        <v>5400256592</v>
      </c>
    </row>
    <row r="1871" spans="1:21" ht="30" hidden="1" x14ac:dyDescent="0.25">
      <c r="A1871" s="117"/>
      <c r="B1871" s="117" t="s">
        <v>109</v>
      </c>
      <c r="C1871" s="117" t="s">
        <v>3922</v>
      </c>
      <c r="D1871" s="117" t="s">
        <v>3837</v>
      </c>
      <c r="E1871" s="117" t="s">
        <v>3838</v>
      </c>
      <c r="F1871" s="117">
        <v>4400</v>
      </c>
      <c r="G1871" s="117" t="s">
        <v>3839</v>
      </c>
      <c r="H1871" s="117"/>
      <c r="I1871" s="117"/>
      <c r="J1871" s="117"/>
      <c r="K1871" s="117"/>
      <c r="L1871" s="117"/>
      <c r="M1871" s="118" t="s">
        <v>631</v>
      </c>
      <c r="N1871" s="118"/>
      <c r="O1871" s="118"/>
      <c r="P1871" s="118"/>
      <c r="Q1871" s="118" t="s">
        <v>3887</v>
      </c>
      <c r="R1871" s="119"/>
      <c r="S1871" s="118"/>
      <c r="T1871" s="117" t="s">
        <v>3922</v>
      </c>
      <c r="U1871" s="117">
        <v>5400263638</v>
      </c>
    </row>
    <row r="1872" spans="1:21" ht="30" hidden="1" x14ac:dyDescent="0.25">
      <c r="A1872" s="117"/>
      <c r="B1872" s="117"/>
      <c r="C1872" s="117" t="s">
        <v>3922</v>
      </c>
      <c r="D1872" s="117" t="s">
        <v>3837</v>
      </c>
      <c r="E1872" s="117" t="s">
        <v>3604</v>
      </c>
      <c r="F1872" s="117">
        <v>4500</v>
      </c>
      <c r="G1872" s="117" t="s">
        <v>3605</v>
      </c>
      <c r="H1872" s="117"/>
      <c r="I1872" s="117"/>
      <c r="J1872" s="117"/>
      <c r="K1872" s="117"/>
      <c r="L1872" s="117"/>
      <c r="M1872" s="118" t="s">
        <v>631</v>
      </c>
      <c r="N1872" s="118"/>
      <c r="O1872" s="118"/>
      <c r="P1872" s="118"/>
      <c r="Q1872" s="118"/>
      <c r="R1872" s="119"/>
      <c r="S1872" s="118"/>
      <c r="T1872" s="117" t="s">
        <v>3922</v>
      </c>
      <c r="U1872" s="117">
        <v>5400260775</v>
      </c>
    </row>
    <row r="1873" spans="1:21" ht="30" hidden="1" x14ac:dyDescent="0.25">
      <c r="A1873" s="117"/>
      <c r="B1873" s="117"/>
      <c r="C1873" s="117" t="s">
        <v>3922</v>
      </c>
      <c r="D1873" s="117" t="s">
        <v>3837</v>
      </c>
      <c r="E1873" s="117" t="s">
        <v>3606</v>
      </c>
      <c r="F1873" s="117">
        <v>4500</v>
      </c>
      <c r="G1873" s="117" t="s">
        <v>3607</v>
      </c>
      <c r="H1873" s="117"/>
      <c r="I1873" s="117"/>
      <c r="J1873" s="117"/>
      <c r="K1873" s="117"/>
      <c r="L1873" s="117"/>
      <c r="M1873" s="118" t="s">
        <v>631</v>
      </c>
      <c r="N1873" s="118"/>
      <c r="O1873" s="118"/>
      <c r="P1873" s="118"/>
      <c r="Q1873" s="118"/>
      <c r="R1873" s="119"/>
      <c r="S1873" s="118"/>
      <c r="T1873" s="117" t="s">
        <v>3922</v>
      </c>
      <c r="U1873" s="117">
        <v>5400260775</v>
      </c>
    </row>
    <row r="1874" spans="1:21" ht="30" hidden="1" x14ac:dyDescent="0.25">
      <c r="A1874" s="117"/>
      <c r="B1874" s="117" t="s">
        <v>109</v>
      </c>
      <c r="C1874" s="117" t="s">
        <v>3922</v>
      </c>
      <c r="D1874" s="117" t="s">
        <v>3837</v>
      </c>
      <c r="E1874" s="117" t="s">
        <v>3852</v>
      </c>
      <c r="F1874" s="117">
        <v>4200</v>
      </c>
      <c r="G1874" s="117" t="s">
        <v>3853</v>
      </c>
      <c r="H1874" s="117"/>
      <c r="I1874" s="117"/>
      <c r="J1874" s="117"/>
      <c r="K1874" s="117"/>
      <c r="L1874" s="117"/>
      <c r="M1874" s="118" t="s">
        <v>631</v>
      </c>
      <c r="N1874" s="118"/>
      <c r="O1874" s="118"/>
      <c r="P1874" s="118"/>
      <c r="Q1874" s="118"/>
      <c r="R1874" s="119"/>
      <c r="S1874" s="118"/>
      <c r="T1874" s="117" t="s">
        <v>3922</v>
      </c>
      <c r="U1874" s="117">
        <v>5400256592</v>
      </c>
    </row>
    <row r="1875" spans="1:21" ht="30" hidden="1" x14ac:dyDescent="0.25">
      <c r="A1875" s="117"/>
      <c r="B1875" s="117" t="s">
        <v>109</v>
      </c>
      <c r="C1875" s="117" t="s">
        <v>3922</v>
      </c>
      <c r="D1875" s="117" t="s">
        <v>3837</v>
      </c>
      <c r="E1875" s="117" t="s">
        <v>3888</v>
      </c>
      <c r="F1875" s="117">
        <v>4200</v>
      </c>
      <c r="G1875" s="117" t="s">
        <v>3889</v>
      </c>
      <c r="H1875" s="117"/>
      <c r="I1875" s="117"/>
      <c r="J1875" s="117"/>
      <c r="K1875" s="117"/>
      <c r="L1875" s="117"/>
      <c r="M1875" s="118" t="s">
        <v>631</v>
      </c>
      <c r="N1875" s="118"/>
      <c r="O1875" s="118"/>
      <c r="P1875" s="118"/>
      <c r="Q1875" s="118"/>
      <c r="R1875" s="119"/>
      <c r="S1875" s="118"/>
      <c r="T1875" s="117" t="s">
        <v>3922</v>
      </c>
      <c r="U1875" s="117">
        <v>5400256592</v>
      </c>
    </row>
    <row r="1876" spans="1:21" ht="30" hidden="1" x14ac:dyDescent="0.25">
      <c r="A1876" s="117" t="s">
        <v>109</v>
      </c>
      <c r="B1876" s="117" t="s">
        <v>3922</v>
      </c>
      <c r="C1876" s="117" t="s">
        <v>3922</v>
      </c>
      <c r="D1876" s="117" t="s">
        <v>3837</v>
      </c>
      <c r="E1876" s="117" t="s">
        <v>3844</v>
      </c>
      <c r="F1876" s="117">
        <v>4200</v>
      </c>
      <c r="G1876" s="117" t="s">
        <v>3845</v>
      </c>
      <c r="H1876" s="117"/>
      <c r="I1876" s="117"/>
      <c r="J1876" s="117"/>
      <c r="K1876" s="117"/>
      <c r="L1876" s="117"/>
      <c r="M1876" s="118" t="s">
        <v>631</v>
      </c>
      <c r="N1876" s="118"/>
      <c r="O1876" s="118"/>
      <c r="P1876" s="118"/>
      <c r="Q1876" s="118" t="s">
        <v>3887</v>
      </c>
      <c r="R1876" s="119"/>
      <c r="S1876" s="118"/>
      <c r="T1876" s="117" t="s">
        <v>3922</v>
      </c>
      <c r="U1876" s="117">
        <v>5400256592</v>
      </c>
    </row>
    <row r="1877" spans="1:21" ht="30" hidden="1" x14ac:dyDescent="0.25">
      <c r="A1877" s="117"/>
      <c r="B1877" s="117" t="s">
        <v>109</v>
      </c>
      <c r="C1877" s="117" t="s">
        <v>3922</v>
      </c>
      <c r="D1877" s="117" t="s">
        <v>3837</v>
      </c>
      <c r="E1877" s="117" t="s">
        <v>3890</v>
      </c>
      <c r="F1877" s="117">
        <v>4400</v>
      </c>
      <c r="G1877" s="117" t="s">
        <v>3891</v>
      </c>
      <c r="H1877" s="117"/>
      <c r="I1877" s="117"/>
      <c r="J1877" s="117"/>
      <c r="K1877" s="117"/>
      <c r="L1877" s="117"/>
      <c r="M1877" s="118" t="s">
        <v>631</v>
      </c>
      <c r="N1877" s="118"/>
      <c r="O1877" s="118"/>
      <c r="P1877" s="118"/>
      <c r="Q1877" s="118"/>
      <c r="R1877" s="119"/>
      <c r="S1877" s="118"/>
      <c r="T1877" s="117" t="s">
        <v>3922</v>
      </c>
      <c r="U1877" s="117">
        <v>5400263638</v>
      </c>
    </row>
    <row r="1878" spans="1:21" ht="30" hidden="1" x14ac:dyDescent="0.25">
      <c r="A1878" s="117" t="s">
        <v>109</v>
      </c>
      <c r="B1878" s="117" t="s">
        <v>3922</v>
      </c>
      <c r="C1878" s="117" t="s">
        <v>3922</v>
      </c>
      <c r="D1878" s="117" t="s">
        <v>3837</v>
      </c>
      <c r="E1878" s="117" t="s">
        <v>3892</v>
      </c>
      <c r="F1878" s="117">
        <v>4400</v>
      </c>
      <c r="G1878" s="117" t="s">
        <v>3893</v>
      </c>
      <c r="H1878" s="117"/>
      <c r="I1878" s="117"/>
      <c r="J1878" s="117"/>
      <c r="K1878" s="117"/>
      <c r="L1878" s="117"/>
      <c r="M1878" s="118" t="s">
        <v>631</v>
      </c>
      <c r="N1878" s="118"/>
      <c r="O1878" s="118"/>
      <c r="P1878" s="118"/>
      <c r="Q1878" s="118" t="s">
        <v>3894</v>
      </c>
      <c r="R1878" s="119">
        <v>45957</v>
      </c>
      <c r="S1878" s="118" t="s">
        <v>56</v>
      </c>
      <c r="T1878" s="117" t="s">
        <v>3922</v>
      </c>
      <c r="U1878" s="117">
        <v>5400263638</v>
      </c>
    </row>
    <row r="1879" spans="1:21" ht="30" hidden="1" x14ac:dyDescent="0.25">
      <c r="A1879" s="117" t="s">
        <v>109</v>
      </c>
      <c r="B1879" s="117" t="s">
        <v>3922</v>
      </c>
      <c r="C1879" s="117" t="s">
        <v>3922</v>
      </c>
      <c r="D1879" s="117" t="s">
        <v>3837</v>
      </c>
      <c r="E1879" s="117" t="s">
        <v>3895</v>
      </c>
      <c r="F1879" s="117">
        <v>4400</v>
      </c>
      <c r="G1879" s="117" t="s">
        <v>3896</v>
      </c>
      <c r="H1879" s="117"/>
      <c r="I1879" s="117"/>
      <c r="J1879" s="117"/>
      <c r="K1879" s="117"/>
      <c r="L1879" s="117"/>
      <c r="M1879" s="118" t="s">
        <v>631</v>
      </c>
      <c r="N1879" s="118"/>
      <c r="O1879" s="118"/>
      <c r="P1879" s="118"/>
      <c r="Q1879" s="118"/>
      <c r="R1879" s="119"/>
      <c r="S1879" s="118"/>
      <c r="T1879" s="117" t="s">
        <v>3922</v>
      </c>
      <c r="U1879" s="117">
        <v>5400263638</v>
      </c>
    </row>
    <row r="1880" spans="1:21" ht="30" hidden="1" x14ac:dyDescent="0.25">
      <c r="A1880" s="117" t="s">
        <v>109</v>
      </c>
      <c r="B1880" s="117" t="s">
        <v>3922</v>
      </c>
      <c r="C1880" s="117" t="s">
        <v>3922</v>
      </c>
      <c r="D1880" s="117" t="s">
        <v>3837</v>
      </c>
      <c r="E1880" s="117" t="s">
        <v>3897</v>
      </c>
      <c r="F1880" s="117">
        <v>4400</v>
      </c>
      <c r="G1880" s="117" t="s">
        <v>3898</v>
      </c>
      <c r="H1880" s="117"/>
      <c r="I1880" s="117"/>
      <c r="J1880" s="117"/>
      <c r="K1880" s="117"/>
      <c r="L1880" s="117"/>
      <c r="M1880" s="118" t="s">
        <v>631</v>
      </c>
      <c r="N1880" s="118"/>
      <c r="O1880" s="118"/>
      <c r="P1880" s="118"/>
      <c r="Q1880" s="118"/>
      <c r="R1880" s="119"/>
      <c r="S1880" s="118"/>
      <c r="T1880" s="117" t="s">
        <v>3922</v>
      </c>
      <c r="U1880" s="117">
        <v>5400263638</v>
      </c>
    </row>
    <row r="1881" spans="1:21" ht="30" hidden="1" x14ac:dyDescent="0.25">
      <c r="A1881" s="117"/>
      <c r="B1881" s="117" t="s">
        <v>109</v>
      </c>
      <c r="C1881" s="117" t="s">
        <v>3922</v>
      </c>
      <c r="D1881" s="117" t="s">
        <v>3837</v>
      </c>
      <c r="E1881" s="117" t="s">
        <v>3899</v>
      </c>
      <c r="F1881" s="117">
        <v>4300</v>
      </c>
      <c r="G1881" s="117" t="s">
        <v>3900</v>
      </c>
      <c r="H1881" s="117"/>
      <c r="I1881" s="117"/>
      <c r="J1881" s="117"/>
      <c r="K1881" s="117"/>
      <c r="L1881" s="117"/>
      <c r="M1881" s="118" t="s">
        <v>631</v>
      </c>
      <c r="N1881" s="118"/>
      <c r="O1881" s="118"/>
      <c r="P1881" s="118"/>
      <c r="Q1881" s="118"/>
      <c r="R1881" s="119"/>
      <c r="S1881" s="118"/>
      <c r="T1881" s="117" t="s">
        <v>3922</v>
      </c>
      <c r="U1881" s="117">
        <v>5400264762</v>
      </c>
    </row>
    <row r="1882" spans="1:21" ht="30" hidden="1" x14ac:dyDescent="0.25">
      <c r="A1882" s="117" t="s">
        <v>109</v>
      </c>
      <c r="B1882" s="117" t="s">
        <v>3922</v>
      </c>
      <c r="C1882" s="117" t="s">
        <v>3922</v>
      </c>
      <c r="D1882" s="117" t="s">
        <v>3837</v>
      </c>
      <c r="E1882" s="117" t="s">
        <v>3901</v>
      </c>
      <c r="F1882" s="117">
        <v>4400</v>
      </c>
      <c r="G1882" s="117" t="s">
        <v>3902</v>
      </c>
      <c r="H1882" s="117"/>
      <c r="I1882" s="117"/>
      <c r="J1882" s="117"/>
      <c r="K1882" s="117"/>
      <c r="L1882" s="117"/>
      <c r="M1882" s="118" t="s">
        <v>631</v>
      </c>
      <c r="N1882" s="118"/>
      <c r="O1882" s="118"/>
      <c r="P1882" s="118"/>
      <c r="Q1882" s="118"/>
      <c r="R1882" s="119"/>
      <c r="S1882" s="118"/>
      <c r="T1882" s="117" t="s">
        <v>3922</v>
      </c>
      <c r="U1882" s="117">
        <v>5400263638</v>
      </c>
    </row>
    <row r="1883" spans="1:21" ht="30" hidden="1" x14ac:dyDescent="0.25">
      <c r="A1883" s="117"/>
      <c r="B1883" s="117" t="s">
        <v>109</v>
      </c>
      <c r="C1883" s="117" t="s">
        <v>3922</v>
      </c>
      <c r="D1883" s="117" t="s">
        <v>3837</v>
      </c>
      <c r="E1883" s="117" t="s">
        <v>3903</v>
      </c>
      <c r="F1883" s="117">
        <v>4710</v>
      </c>
      <c r="G1883" s="117" t="s">
        <v>3904</v>
      </c>
      <c r="H1883" s="117"/>
      <c r="I1883" s="117"/>
      <c r="J1883" s="117"/>
      <c r="K1883" s="117"/>
      <c r="L1883" s="117"/>
      <c r="M1883" s="118" t="s">
        <v>631</v>
      </c>
      <c r="N1883" s="118"/>
      <c r="O1883" s="118"/>
      <c r="P1883" s="118"/>
      <c r="Q1883" s="118"/>
      <c r="R1883" s="119"/>
      <c r="S1883" s="118"/>
      <c r="T1883" s="117" t="s">
        <v>3922</v>
      </c>
      <c r="U1883" s="117" t="s">
        <v>3905</v>
      </c>
    </row>
    <row r="1884" spans="1:21" ht="30" hidden="1" x14ac:dyDescent="0.25">
      <c r="A1884" s="117"/>
      <c r="B1884" s="117" t="s">
        <v>109</v>
      </c>
      <c r="C1884" s="117" t="s">
        <v>3922</v>
      </c>
      <c r="D1884" s="117" t="s">
        <v>3837</v>
      </c>
      <c r="E1884" s="117" t="s">
        <v>3848</v>
      </c>
      <c r="F1884" s="117">
        <v>4740</v>
      </c>
      <c r="G1884" s="117" t="s">
        <v>3849</v>
      </c>
      <c r="H1884" s="117"/>
      <c r="I1884" s="117"/>
      <c r="J1884" s="117"/>
      <c r="K1884" s="117"/>
      <c r="L1884" s="117"/>
      <c r="M1884" s="118" t="s">
        <v>631</v>
      </c>
      <c r="N1884" s="118"/>
      <c r="O1884" s="118"/>
      <c r="P1884" s="118"/>
      <c r="Q1884" s="118" t="s">
        <v>3894</v>
      </c>
      <c r="R1884" s="119">
        <v>45957</v>
      </c>
      <c r="S1884" s="118" t="s">
        <v>56</v>
      </c>
      <c r="T1884" s="117" t="s">
        <v>3922</v>
      </c>
      <c r="U1884" s="117">
        <v>5400263638</v>
      </c>
    </row>
    <row r="1885" spans="1:21" ht="30" hidden="1" x14ac:dyDescent="0.25">
      <c r="A1885" s="117" t="s">
        <v>109</v>
      </c>
      <c r="B1885" s="117" t="s">
        <v>3922</v>
      </c>
      <c r="C1885" s="117" t="s">
        <v>3922</v>
      </c>
      <c r="D1885" s="117" t="s">
        <v>3837</v>
      </c>
      <c r="E1885" s="117" t="s">
        <v>3846</v>
      </c>
      <c r="F1885" s="117">
        <v>4200</v>
      </c>
      <c r="G1885" s="117" t="s">
        <v>3847</v>
      </c>
      <c r="H1885" s="117"/>
      <c r="I1885" s="117"/>
      <c r="J1885" s="117"/>
      <c r="K1885" s="117"/>
      <c r="L1885" s="117"/>
      <c r="M1885" s="118" t="s">
        <v>631</v>
      </c>
      <c r="N1885" s="118"/>
      <c r="O1885" s="118"/>
      <c r="P1885" s="118"/>
      <c r="Q1885" s="118" t="s">
        <v>3884</v>
      </c>
      <c r="R1885" s="119">
        <v>45960</v>
      </c>
      <c r="S1885" s="118" t="s">
        <v>44</v>
      </c>
      <c r="T1885" s="117" t="s">
        <v>3922</v>
      </c>
      <c r="U1885" s="117">
        <v>5400256592</v>
      </c>
    </row>
    <row r="1886" spans="1:21" ht="30" hidden="1" x14ac:dyDescent="0.25">
      <c r="A1886" s="117"/>
      <c r="B1886" s="117" t="s">
        <v>109</v>
      </c>
      <c r="C1886" s="117" t="s">
        <v>3922</v>
      </c>
      <c r="D1886" s="117" t="s">
        <v>3837</v>
      </c>
      <c r="E1886" s="117" t="s">
        <v>3850</v>
      </c>
      <c r="F1886" s="117">
        <v>4200</v>
      </c>
      <c r="G1886" s="117" t="s">
        <v>3851</v>
      </c>
      <c r="H1886" s="117"/>
      <c r="I1886" s="117"/>
      <c r="J1886" s="117"/>
      <c r="K1886" s="117"/>
      <c r="L1886" s="117"/>
      <c r="M1886" s="118" t="s">
        <v>631</v>
      </c>
      <c r="N1886" s="118"/>
      <c r="O1886" s="118"/>
      <c r="P1886" s="118"/>
      <c r="Q1886" s="118"/>
      <c r="R1886" s="119"/>
      <c r="S1886" s="118"/>
      <c r="T1886" s="117" t="s">
        <v>3922</v>
      </c>
      <c r="U1886" s="117">
        <v>5400256592</v>
      </c>
    </row>
    <row r="1887" spans="1:21" ht="30" hidden="1" x14ac:dyDescent="0.25">
      <c r="A1887" s="117"/>
      <c r="B1887" s="117" t="s">
        <v>109</v>
      </c>
      <c r="C1887" s="117" t="s">
        <v>3922</v>
      </c>
      <c r="D1887" s="117" t="s">
        <v>3837</v>
      </c>
      <c r="E1887" s="117" t="s">
        <v>3860</v>
      </c>
      <c r="F1887" s="117">
        <v>4200</v>
      </c>
      <c r="G1887" s="117" t="s">
        <v>3861</v>
      </c>
      <c r="H1887" s="117"/>
      <c r="I1887" s="117"/>
      <c r="J1887" s="117"/>
      <c r="K1887" s="117"/>
      <c r="L1887" s="117"/>
      <c r="M1887" s="118" t="s">
        <v>631</v>
      </c>
      <c r="N1887" s="118"/>
      <c r="O1887" s="118"/>
      <c r="P1887" s="118"/>
      <c r="Q1887" s="118" t="s">
        <v>3884</v>
      </c>
      <c r="R1887" s="119">
        <v>45961</v>
      </c>
      <c r="S1887" s="118" t="s">
        <v>44</v>
      </c>
      <c r="T1887" s="117" t="s">
        <v>3922</v>
      </c>
      <c r="U1887" s="117">
        <v>5400256592</v>
      </c>
    </row>
    <row r="1888" spans="1:21" ht="30" hidden="1" x14ac:dyDescent="0.25">
      <c r="A1888" s="117"/>
      <c r="B1888" s="117" t="s">
        <v>109</v>
      </c>
      <c r="C1888" s="117" t="s">
        <v>3922</v>
      </c>
      <c r="D1888" s="117" t="s">
        <v>3837</v>
      </c>
      <c r="E1888" s="117" t="s">
        <v>3906</v>
      </c>
      <c r="F1888" s="117">
        <v>4200</v>
      </c>
      <c r="G1888" s="117" t="s">
        <v>3907</v>
      </c>
      <c r="H1888" s="117"/>
      <c r="I1888" s="117"/>
      <c r="J1888" s="117"/>
      <c r="K1888" s="117"/>
      <c r="L1888" s="117"/>
      <c r="M1888" s="118" t="s">
        <v>631</v>
      </c>
      <c r="N1888" s="118"/>
      <c r="O1888" s="118"/>
      <c r="P1888" s="118"/>
      <c r="Q1888" s="118"/>
      <c r="R1888" s="119"/>
      <c r="S1888" s="118"/>
      <c r="T1888" s="117" t="s">
        <v>3922</v>
      </c>
      <c r="U1888" s="117">
        <v>5400256592</v>
      </c>
    </row>
    <row r="1889" spans="1:21" ht="30" hidden="1" x14ac:dyDescent="0.25">
      <c r="A1889" s="117"/>
      <c r="B1889" s="117" t="s">
        <v>109</v>
      </c>
      <c r="C1889" s="117" t="s">
        <v>3922</v>
      </c>
      <c r="D1889" s="117" t="s">
        <v>3837</v>
      </c>
      <c r="E1889" s="117" t="s">
        <v>3908</v>
      </c>
      <c r="F1889" s="117">
        <v>4400</v>
      </c>
      <c r="G1889" s="117" t="s">
        <v>3909</v>
      </c>
      <c r="H1889" s="117"/>
      <c r="I1889" s="117"/>
      <c r="J1889" s="117"/>
      <c r="K1889" s="117"/>
      <c r="L1889" s="117"/>
      <c r="M1889" s="118" t="s">
        <v>631</v>
      </c>
      <c r="N1889" s="118"/>
      <c r="O1889" s="118"/>
      <c r="P1889" s="118"/>
      <c r="Q1889" s="118"/>
      <c r="R1889" s="119"/>
      <c r="S1889" s="118"/>
      <c r="T1889" s="117" t="s">
        <v>3922</v>
      </c>
      <c r="U1889" s="117">
        <v>5400263638</v>
      </c>
    </row>
    <row r="1890" spans="1:21" ht="30" hidden="1" x14ac:dyDescent="0.25">
      <c r="A1890" s="117"/>
      <c r="B1890" s="117" t="s">
        <v>109</v>
      </c>
      <c r="C1890" s="117" t="s">
        <v>3922</v>
      </c>
      <c r="D1890" s="117" t="s">
        <v>3837</v>
      </c>
      <c r="E1890" s="117" t="s">
        <v>3910</v>
      </c>
      <c r="F1890" s="117">
        <v>4400</v>
      </c>
      <c r="G1890" s="117" t="s">
        <v>3911</v>
      </c>
      <c r="H1890" s="117"/>
      <c r="I1890" s="117"/>
      <c r="J1890" s="117"/>
      <c r="K1890" s="117"/>
      <c r="L1890" s="117"/>
      <c r="M1890" s="118" t="s">
        <v>4506</v>
      </c>
      <c r="N1890" s="118"/>
      <c r="O1890" s="118"/>
      <c r="P1890" s="118"/>
      <c r="Q1890" s="118"/>
      <c r="R1890" s="119"/>
      <c r="S1890" s="118"/>
      <c r="T1890" s="117" t="s">
        <v>3922</v>
      </c>
      <c r="U1890" s="117">
        <v>5400263638</v>
      </c>
    </row>
    <row r="1891" spans="1:21" ht="30" hidden="1" x14ac:dyDescent="0.25">
      <c r="A1891" s="117"/>
      <c r="B1891" s="117" t="s">
        <v>109</v>
      </c>
      <c r="C1891" s="117" t="s">
        <v>3922</v>
      </c>
      <c r="D1891" s="117" t="s">
        <v>3837</v>
      </c>
      <c r="E1891" s="117" t="s">
        <v>3912</v>
      </c>
      <c r="F1891" s="117">
        <v>4400</v>
      </c>
      <c r="G1891" s="117" t="s">
        <v>3913</v>
      </c>
      <c r="H1891" s="117"/>
      <c r="I1891" s="117"/>
      <c r="J1891" s="117"/>
      <c r="K1891" s="117"/>
      <c r="L1891" s="117"/>
      <c r="M1891" s="118" t="s">
        <v>4506</v>
      </c>
      <c r="N1891" s="118"/>
      <c r="O1891" s="118"/>
      <c r="P1891" s="118"/>
      <c r="Q1891" s="118"/>
      <c r="R1891" s="119"/>
      <c r="S1891" s="118"/>
      <c r="T1891" s="117" t="s">
        <v>3922</v>
      </c>
      <c r="U1891" s="117">
        <v>5400263638</v>
      </c>
    </row>
    <row r="1892" spans="1:21" ht="30" hidden="1" x14ac:dyDescent="0.25">
      <c r="A1892" s="117"/>
      <c r="B1892" s="117" t="s">
        <v>109</v>
      </c>
      <c r="C1892" s="117" t="s">
        <v>3922</v>
      </c>
      <c r="D1892" s="117" t="s">
        <v>3837</v>
      </c>
      <c r="E1892" s="117" t="s">
        <v>3914</v>
      </c>
      <c r="F1892" s="117">
        <v>4300</v>
      </c>
      <c r="G1892" s="117" t="s">
        <v>3915</v>
      </c>
      <c r="H1892" s="117"/>
      <c r="I1892" s="117"/>
      <c r="J1892" s="117"/>
      <c r="K1892" s="117"/>
      <c r="L1892" s="117"/>
      <c r="M1892" s="118" t="s">
        <v>4506</v>
      </c>
      <c r="N1892" s="118"/>
      <c r="O1892" s="118"/>
      <c r="P1892" s="118"/>
      <c r="Q1892" s="118"/>
      <c r="R1892" s="119"/>
      <c r="S1892" s="118"/>
      <c r="T1892" s="117" t="s">
        <v>3922</v>
      </c>
      <c r="U1892" s="117">
        <v>5400264762</v>
      </c>
    </row>
    <row r="1893" spans="1:21" ht="30" hidden="1" x14ac:dyDescent="0.25">
      <c r="A1893" s="117"/>
      <c r="B1893" s="117" t="s">
        <v>109</v>
      </c>
      <c r="C1893" s="117" t="s">
        <v>3922</v>
      </c>
      <c r="D1893" s="117" t="s">
        <v>3837</v>
      </c>
      <c r="E1893" s="117" t="s">
        <v>3916</v>
      </c>
      <c r="F1893" s="117">
        <v>4400</v>
      </c>
      <c r="G1893" s="117" t="s">
        <v>3917</v>
      </c>
      <c r="H1893" s="117"/>
      <c r="I1893" s="117"/>
      <c r="J1893" s="117"/>
      <c r="K1893" s="117"/>
      <c r="L1893" s="117"/>
      <c r="M1893" s="117" t="s">
        <v>4506</v>
      </c>
      <c r="N1893" s="117"/>
      <c r="O1893" s="117"/>
      <c r="P1893" s="117"/>
      <c r="Q1893" s="117"/>
      <c r="R1893" s="117"/>
      <c r="S1893" s="117"/>
      <c r="T1893" s="117" t="s">
        <v>3922</v>
      </c>
      <c r="U1893" s="117">
        <v>4600002308</v>
      </c>
    </row>
    <row r="1894" spans="1:21" ht="30" hidden="1" x14ac:dyDescent="0.25">
      <c r="A1894" s="117" t="s">
        <v>109</v>
      </c>
      <c r="B1894" s="117" t="s">
        <v>3922</v>
      </c>
      <c r="C1894" s="117" t="s">
        <v>3922</v>
      </c>
      <c r="D1894" s="117" t="s">
        <v>3837</v>
      </c>
      <c r="E1894" s="117" t="s">
        <v>3910</v>
      </c>
      <c r="F1894" s="117">
        <v>4400</v>
      </c>
      <c r="G1894" s="117" t="s">
        <v>3911</v>
      </c>
      <c r="H1894" s="117"/>
      <c r="I1894" s="117"/>
      <c r="J1894" s="117"/>
      <c r="K1894" s="117"/>
      <c r="L1894" s="117"/>
      <c r="M1894" s="117" t="s">
        <v>4506</v>
      </c>
      <c r="N1894" s="117"/>
      <c r="O1894" s="117"/>
      <c r="P1894" s="117"/>
      <c r="Q1894" s="117" t="s">
        <v>3887</v>
      </c>
      <c r="R1894" s="117"/>
      <c r="S1894" s="117"/>
      <c r="T1894" s="117" t="s">
        <v>3922</v>
      </c>
      <c r="U1894" s="117">
        <v>5400263638</v>
      </c>
    </row>
    <row r="1895" spans="1:21" ht="30" hidden="1" x14ac:dyDescent="0.25">
      <c r="A1895" s="117"/>
      <c r="B1895" s="117"/>
      <c r="C1895" s="117" t="s">
        <v>3922</v>
      </c>
      <c r="D1895" s="117" t="s">
        <v>3918</v>
      </c>
      <c r="E1895" s="117" t="s">
        <v>3919</v>
      </c>
      <c r="F1895" s="117">
        <v>4400</v>
      </c>
      <c r="G1895" s="117" t="s">
        <v>3920</v>
      </c>
      <c r="H1895" s="117"/>
      <c r="I1895" s="117"/>
      <c r="J1895" s="117"/>
      <c r="K1895" s="117"/>
      <c r="L1895" s="117"/>
      <c r="M1895" s="118" t="s">
        <v>4506</v>
      </c>
      <c r="N1895" s="118"/>
      <c r="O1895" s="118"/>
      <c r="P1895" s="118"/>
      <c r="Q1895" s="118"/>
      <c r="R1895" s="119"/>
      <c r="S1895" s="118"/>
      <c r="T1895" s="117" t="s">
        <v>3922</v>
      </c>
      <c r="U1895" s="117"/>
    </row>
    <row r="1896" spans="1:21" ht="30" hidden="1" x14ac:dyDescent="0.25">
      <c r="B1896" s="87" t="s">
        <v>109</v>
      </c>
      <c r="C1896" s="87" t="s">
        <v>3922</v>
      </c>
      <c r="D1896" s="87" t="s">
        <v>3837</v>
      </c>
      <c r="E1896" s="87" t="s">
        <v>3914</v>
      </c>
      <c r="F1896" s="87">
        <v>4300</v>
      </c>
      <c r="G1896" s="87" t="s">
        <v>3915</v>
      </c>
      <c r="H1896" s="87"/>
      <c r="I1896" s="87"/>
      <c r="J1896" s="87"/>
      <c r="K1896" s="87"/>
      <c r="L1896" s="87"/>
      <c r="M1896" s="87"/>
      <c r="N1896" s="87"/>
      <c r="O1896" s="87"/>
      <c r="P1896" s="87"/>
      <c r="Q1896" s="87"/>
      <c r="R1896" s="87"/>
      <c r="S1896" s="87"/>
      <c r="T1896" s="87" t="s">
        <v>3922</v>
      </c>
      <c r="U1896" s="87">
        <v>5400264762</v>
      </c>
    </row>
    <row r="1897" spans="1:21" ht="30" hidden="1" x14ac:dyDescent="0.25">
      <c r="B1897" s="87" t="s">
        <v>109</v>
      </c>
      <c r="C1897" s="87" t="s">
        <v>3922</v>
      </c>
      <c r="D1897" s="87" t="s">
        <v>3837</v>
      </c>
      <c r="E1897" s="87" t="s">
        <v>3916</v>
      </c>
      <c r="F1897" s="87">
        <v>4400</v>
      </c>
      <c r="G1897" s="87" t="s">
        <v>3917</v>
      </c>
      <c r="H1897" s="87"/>
      <c r="I1897" s="87"/>
      <c r="J1897" s="87"/>
      <c r="K1897" s="87"/>
      <c r="L1897" s="87"/>
      <c r="M1897" s="87"/>
      <c r="N1897" s="87"/>
      <c r="O1897" s="87"/>
      <c r="P1897" s="87"/>
      <c r="Q1897" s="87"/>
      <c r="R1897" s="87"/>
      <c r="S1897" s="87"/>
      <c r="T1897" s="87" t="s">
        <v>3922</v>
      </c>
      <c r="U1897" s="87">
        <v>4600002308</v>
      </c>
    </row>
    <row r="1898" spans="1:21" ht="30" hidden="1" x14ac:dyDescent="0.25">
      <c r="A1898" s="87" t="s">
        <v>109</v>
      </c>
      <c r="B1898" s="87" t="s">
        <v>3922</v>
      </c>
      <c r="C1898" s="87" t="s">
        <v>3922</v>
      </c>
      <c r="D1898" s="87" t="s">
        <v>3837</v>
      </c>
      <c r="E1898" s="87" t="s">
        <v>3912</v>
      </c>
      <c r="F1898" s="87">
        <v>4400</v>
      </c>
      <c r="G1898" s="87" t="s">
        <v>3913</v>
      </c>
      <c r="H1898" s="87"/>
      <c r="I1898" s="87"/>
      <c r="J1898" s="87"/>
      <c r="K1898" s="87"/>
      <c r="L1898" s="87"/>
      <c r="M1898" s="87"/>
      <c r="N1898" s="87"/>
      <c r="O1898" s="87"/>
      <c r="P1898" s="87"/>
      <c r="Q1898" s="87" t="s">
        <v>3887</v>
      </c>
      <c r="R1898" s="87"/>
      <c r="S1898" s="87"/>
      <c r="T1898" s="87" t="s">
        <v>3922</v>
      </c>
      <c r="U1898" s="87">
        <v>5400263638</v>
      </c>
    </row>
    <row r="1899" spans="1:21" ht="23.25" x14ac:dyDescent="0.25">
      <c r="H1899" s="95"/>
      <c r="I1899" s="95"/>
      <c r="J1899"/>
      <c r="K1899" s="95"/>
      <c r="L1899" s="96"/>
    </row>
    <row r="1900" spans="1:21" ht="23.25" x14ac:dyDescent="0.25">
      <c r="H1900" s="95"/>
      <c r="I1900" s="95"/>
      <c r="J1900" s="95"/>
      <c r="K1900" s="95"/>
      <c r="L1900" s="96"/>
    </row>
    <row r="1901" spans="1:21" ht="23.25" x14ac:dyDescent="0.25">
      <c r="H1901" s="95"/>
      <c r="I1901" s="95"/>
      <c r="J1901" s="95"/>
      <c r="K1901" s="95"/>
      <c r="L1901" s="96"/>
      <c r="M1901" s="1"/>
    </row>
    <row r="1902" spans="1:21" ht="23.25" x14ac:dyDescent="0.25">
      <c r="H1902" s="95"/>
      <c r="I1902" s="95"/>
      <c r="J1902" s="95"/>
      <c r="K1902" s="95"/>
      <c r="L1902" s="96"/>
    </row>
    <row r="1903" spans="1:21" ht="23.25" x14ac:dyDescent="0.25">
      <c r="H1903" s="95"/>
      <c r="I1903" s="95"/>
      <c r="J1903" s="95"/>
      <c r="K1903" s="95"/>
      <c r="L1903" s="96"/>
    </row>
    <row r="1904" spans="1:21" ht="23.25" x14ac:dyDescent="0.25">
      <c r="H1904" s="95"/>
      <c r="I1904" s="95"/>
      <c r="J1904" s="95"/>
      <c r="K1904" s="95"/>
      <c r="L1904" s="96"/>
    </row>
    <row r="1905" spans="8:12" ht="23.25" x14ac:dyDescent="0.25">
      <c r="H1905" s="95"/>
      <c r="I1905" s="95"/>
      <c r="J1905" s="95"/>
      <c r="K1905" s="95"/>
      <c r="L1905" s="96"/>
    </row>
    <row r="1906" spans="8:12" ht="23.25" x14ac:dyDescent="0.25">
      <c r="H1906" s="95"/>
      <c r="I1906" s="95"/>
      <c r="J1906" s="95"/>
      <c r="K1906" s="95"/>
      <c r="L1906" s="96"/>
    </row>
    <row r="1907" spans="8:12" ht="23.25" x14ac:dyDescent="0.25">
      <c r="H1907" s="95"/>
      <c r="I1907" s="95"/>
      <c r="J1907" s="95"/>
      <c r="K1907" s="95"/>
      <c r="L1907" s="96"/>
    </row>
    <row r="1908" spans="8:12" ht="23.25" x14ac:dyDescent="0.25">
      <c r="H1908" s="95"/>
      <c r="I1908" s="95"/>
      <c r="J1908" s="95"/>
      <c r="K1908" s="95"/>
      <c r="L1908" s="96"/>
    </row>
    <row r="1909" spans="8:12" ht="23.25" x14ac:dyDescent="0.25">
      <c r="H1909" s="95"/>
      <c r="I1909" s="95"/>
      <c r="J1909" s="95"/>
      <c r="K1909" s="95"/>
      <c r="L1909" s="96"/>
    </row>
    <row r="1910" spans="8:12" ht="23.25" x14ac:dyDescent="0.25">
      <c r="H1910" s="95"/>
      <c r="I1910" s="95"/>
      <c r="J1910" s="95"/>
      <c r="K1910" s="95"/>
      <c r="L1910" s="96"/>
    </row>
    <row r="1911" spans="8:12" ht="23.25" x14ac:dyDescent="0.25">
      <c r="H1911" s="95"/>
      <c r="I1911" s="95"/>
      <c r="J1911" s="95"/>
      <c r="K1911" s="95"/>
      <c r="L1911" s="96"/>
    </row>
    <row r="1912" spans="8:12" ht="23.25" x14ac:dyDescent="0.25">
      <c r="H1912" s="95"/>
      <c r="I1912" s="95"/>
      <c r="J1912" s="95"/>
      <c r="K1912" s="95"/>
      <c r="L1912" s="96"/>
    </row>
    <row r="1913" spans="8:12" ht="23.25" x14ac:dyDescent="0.25">
      <c r="H1913" s="95"/>
      <c r="I1913" s="95"/>
      <c r="J1913" s="95"/>
      <c r="K1913" s="95"/>
      <c r="L1913" s="96"/>
    </row>
    <row r="1914" spans="8:12" ht="23.25" x14ac:dyDescent="0.25">
      <c r="H1914" s="95"/>
      <c r="I1914" s="95"/>
      <c r="J1914" s="95"/>
      <c r="K1914" s="95"/>
      <c r="L1914" s="96"/>
    </row>
    <row r="1915" spans="8:12" ht="23.25" x14ac:dyDescent="0.25">
      <c r="H1915" s="95"/>
      <c r="I1915" s="95"/>
      <c r="J1915" s="95"/>
      <c r="K1915" s="95"/>
      <c r="L1915" s="96"/>
    </row>
    <row r="1916" spans="8:12" ht="23.25" x14ac:dyDescent="0.25">
      <c r="H1916" s="95"/>
      <c r="I1916" s="95"/>
      <c r="J1916" s="95"/>
      <c r="K1916" s="95"/>
      <c r="L1916" s="96"/>
    </row>
    <row r="1917" spans="8:12" ht="23.25" x14ac:dyDescent="0.25">
      <c r="H1917" s="95"/>
      <c r="I1917" s="95"/>
      <c r="J1917" s="95"/>
      <c r="K1917" s="95"/>
      <c r="L1917" s="96"/>
    </row>
    <row r="1918" spans="8:12" ht="23.25" x14ac:dyDescent="0.25">
      <c r="H1918" s="95"/>
      <c r="I1918" s="95"/>
      <c r="J1918" s="95"/>
      <c r="K1918" s="95"/>
      <c r="L1918" s="96"/>
    </row>
    <row r="1919" spans="8:12" ht="23.25" x14ac:dyDescent="0.25">
      <c r="H1919" s="95"/>
      <c r="I1919" s="95"/>
      <c r="J1919" s="95"/>
      <c r="K1919" s="95"/>
      <c r="L1919" s="96"/>
    </row>
    <row r="1920" spans="8:12" ht="23.25" x14ac:dyDescent="0.25">
      <c r="H1920" s="95"/>
      <c r="I1920" s="95"/>
      <c r="J1920" s="95"/>
      <c r="K1920" s="95"/>
      <c r="L1920" s="96"/>
    </row>
    <row r="1921" spans="8:12" ht="23.25" x14ac:dyDescent="0.25">
      <c r="H1921" s="95"/>
      <c r="I1921" s="95"/>
      <c r="J1921" s="95"/>
      <c r="K1921" s="95"/>
      <c r="L1921" s="96"/>
    </row>
    <row r="1922" spans="8:12" ht="23.25" x14ac:dyDescent="0.25">
      <c r="H1922" s="95"/>
      <c r="I1922" s="95"/>
      <c r="J1922" s="95"/>
      <c r="K1922" s="95"/>
      <c r="L1922" s="96"/>
    </row>
    <row r="1923" spans="8:12" ht="23.25" x14ac:dyDescent="0.25">
      <c r="H1923" s="95"/>
      <c r="I1923" s="95"/>
      <c r="J1923" s="95"/>
      <c r="K1923" s="95"/>
      <c r="L1923" s="96"/>
    </row>
    <row r="1924" spans="8:12" ht="23.25" x14ac:dyDescent="0.25">
      <c r="H1924" s="95"/>
      <c r="I1924" s="95"/>
      <c r="J1924" s="95"/>
      <c r="K1924" s="95"/>
      <c r="L1924" s="96"/>
    </row>
    <row r="1925" spans="8:12" ht="23.25" x14ac:dyDescent="0.25">
      <c r="H1925" s="95"/>
      <c r="I1925" s="95"/>
      <c r="J1925" s="95"/>
      <c r="K1925" s="95"/>
      <c r="L1925" s="96"/>
    </row>
    <row r="1926" spans="8:12" ht="23.25" x14ac:dyDescent="0.25">
      <c r="H1926" s="95"/>
      <c r="I1926" s="95"/>
      <c r="J1926" s="95"/>
      <c r="K1926" s="95"/>
      <c r="L1926" s="96"/>
    </row>
    <row r="1927" spans="8:12" ht="23.25" x14ac:dyDescent="0.25">
      <c r="H1927" s="95"/>
      <c r="I1927" s="95"/>
      <c r="J1927" s="95"/>
      <c r="K1927" s="95"/>
      <c r="L1927" s="96"/>
    </row>
    <row r="1928" spans="8:12" ht="23.25" x14ac:dyDescent="0.25">
      <c r="H1928" s="95"/>
      <c r="I1928" s="95"/>
      <c r="J1928" s="95"/>
      <c r="K1928" s="95"/>
      <c r="L1928" s="96"/>
    </row>
    <row r="1929" spans="8:12" ht="23.25" x14ac:dyDescent="0.25">
      <c r="H1929" s="95"/>
      <c r="I1929" s="95"/>
      <c r="J1929" s="95"/>
      <c r="K1929" s="95"/>
      <c r="L1929" s="96"/>
    </row>
    <row r="1930" spans="8:12" ht="23.25" x14ac:dyDescent="0.25">
      <c r="H1930" s="95"/>
      <c r="I1930" s="95"/>
      <c r="J1930" s="95"/>
      <c r="K1930" s="95"/>
      <c r="L1930" s="96"/>
    </row>
    <row r="1931" spans="8:12" ht="23.25" x14ac:dyDescent="0.25">
      <c r="H1931" s="95"/>
      <c r="I1931" s="95"/>
      <c r="J1931" s="95"/>
      <c r="K1931" s="95"/>
      <c r="L1931" s="96"/>
    </row>
    <row r="1932" spans="8:12" ht="23.25" x14ac:dyDescent="0.25">
      <c r="H1932" s="95"/>
      <c r="I1932" s="95"/>
      <c r="J1932" s="95"/>
      <c r="K1932" s="95"/>
      <c r="L1932" s="96"/>
    </row>
    <row r="1933" spans="8:12" ht="23.25" x14ac:dyDescent="0.25">
      <c r="H1933" s="95"/>
      <c r="I1933" s="95"/>
      <c r="J1933" s="95"/>
      <c r="K1933" s="95"/>
      <c r="L1933" s="96"/>
    </row>
    <row r="1934" spans="8:12" ht="23.25" x14ac:dyDescent="0.25">
      <c r="H1934" s="95"/>
      <c r="I1934" s="95"/>
      <c r="J1934" s="95"/>
      <c r="K1934" s="95"/>
      <c r="L1934" s="96"/>
    </row>
    <row r="1935" spans="8:12" ht="23.25" x14ac:dyDescent="0.25">
      <c r="H1935" s="95"/>
      <c r="I1935" s="95"/>
      <c r="J1935" s="95"/>
      <c r="K1935" s="95"/>
      <c r="L1935" s="96"/>
    </row>
    <row r="1936" spans="8:12" ht="23.25" x14ac:dyDescent="0.25">
      <c r="H1936" s="95"/>
      <c r="I1936" s="95"/>
      <c r="J1936" s="95"/>
      <c r="K1936" s="95"/>
      <c r="L1936" s="96"/>
    </row>
    <row r="1937" spans="8:12" ht="23.25" x14ac:dyDescent="0.25">
      <c r="H1937" s="95"/>
      <c r="I1937" s="95"/>
      <c r="J1937" s="95"/>
      <c r="K1937" s="95"/>
      <c r="L1937" s="96"/>
    </row>
    <row r="1938" spans="8:12" ht="23.25" x14ac:dyDescent="0.25">
      <c r="H1938" s="95"/>
      <c r="I1938" s="95"/>
      <c r="J1938" s="95"/>
      <c r="K1938" s="95"/>
      <c r="L1938" s="96"/>
    </row>
    <row r="1939" spans="8:12" ht="23.25" x14ac:dyDescent="0.25">
      <c r="H1939" s="95"/>
      <c r="I1939" s="95"/>
      <c r="J1939" s="95"/>
      <c r="K1939" s="95"/>
      <c r="L1939" s="96"/>
    </row>
    <row r="1940" spans="8:12" ht="23.25" x14ac:dyDescent="0.25">
      <c r="H1940" s="95"/>
      <c r="I1940" s="95"/>
      <c r="J1940" s="95"/>
      <c r="K1940" s="95"/>
      <c r="L1940" s="96"/>
    </row>
    <row r="1941" spans="8:12" ht="23.25" x14ac:dyDescent="0.25">
      <c r="H1941" s="95"/>
      <c r="I1941" s="95"/>
      <c r="J1941" s="95"/>
      <c r="K1941" s="95"/>
      <c r="L1941" s="96"/>
    </row>
    <row r="1942" spans="8:12" ht="23.25" x14ac:dyDescent="0.25">
      <c r="H1942" s="95"/>
      <c r="I1942" s="95"/>
      <c r="J1942" s="95"/>
      <c r="K1942" s="95"/>
      <c r="L1942" s="96"/>
    </row>
    <row r="1943" spans="8:12" ht="23.25" x14ac:dyDescent="0.25">
      <c r="H1943" s="95"/>
      <c r="I1943" s="95"/>
      <c r="J1943" s="95"/>
      <c r="K1943" s="95"/>
      <c r="L1943" s="96"/>
    </row>
    <row r="1944" spans="8:12" ht="23.25" x14ac:dyDescent="0.25">
      <c r="H1944" s="95"/>
      <c r="I1944" s="95"/>
      <c r="J1944" s="95"/>
      <c r="K1944" s="95"/>
      <c r="L1944" s="96"/>
    </row>
    <row r="1945" spans="8:12" ht="23.25" x14ac:dyDescent="0.25">
      <c r="H1945" s="95"/>
      <c r="I1945" s="95"/>
      <c r="J1945" s="95"/>
      <c r="K1945" s="95"/>
      <c r="L1945" s="96"/>
    </row>
    <row r="1946" spans="8:12" ht="23.25" x14ac:dyDescent="0.25">
      <c r="H1946" s="95"/>
      <c r="I1946" s="95"/>
      <c r="J1946" s="95"/>
      <c r="K1946" s="95"/>
      <c r="L1946" s="96"/>
    </row>
    <row r="1947" spans="8:12" ht="23.25" x14ac:dyDescent="0.25">
      <c r="H1947" s="95"/>
      <c r="I1947" s="95"/>
      <c r="J1947" s="95"/>
      <c r="K1947" s="95"/>
      <c r="L1947" s="96"/>
    </row>
    <row r="1948" spans="8:12" ht="23.25" x14ac:dyDescent="0.25">
      <c r="H1948" s="95"/>
      <c r="I1948" s="95"/>
      <c r="J1948" s="95"/>
      <c r="K1948" s="95"/>
      <c r="L1948" s="96"/>
    </row>
    <row r="1949" spans="8:12" ht="23.25" x14ac:dyDescent="0.25">
      <c r="H1949" s="95"/>
      <c r="I1949" s="95"/>
      <c r="J1949" s="95"/>
      <c r="K1949" s="95"/>
      <c r="L1949" s="96"/>
    </row>
    <row r="1950" spans="8:12" ht="23.25" x14ac:dyDescent="0.25">
      <c r="H1950" s="95"/>
      <c r="I1950" s="95"/>
      <c r="J1950" s="95"/>
      <c r="K1950" s="95"/>
      <c r="L1950" s="96"/>
    </row>
    <row r="1951" spans="8:12" ht="23.25" x14ac:dyDescent="0.25">
      <c r="H1951" s="95"/>
      <c r="I1951" s="95"/>
      <c r="J1951" s="95"/>
      <c r="K1951" s="95"/>
      <c r="L1951" s="96"/>
    </row>
    <row r="1952" spans="8:12" ht="23.25" x14ac:dyDescent="0.25">
      <c r="H1952" s="95"/>
      <c r="I1952" s="95"/>
      <c r="J1952" s="95"/>
      <c r="K1952" s="95"/>
      <c r="L1952" s="96"/>
    </row>
    <row r="1953" spans="8:12" ht="23.25" x14ac:dyDescent="0.25">
      <c r="H1953" s="95"/>
      <c r="I1953" s="95"/>
      <c r="J1953" s="95"/>
      <c r="K1953" s="95"/>
      <c r="L1953" s="96"/>
    </row>
    <row r="1954" spans="8:12" ht="23.25" x14ac:dyDescent="0.25">
      <c r="H1954" s="95"/>
      <c r="I1954" s="95"/>
      <c r="J1954" s="95"/>
      <c r="K1954" s="95"/>
      <c r="L1954" s="96"/>
    </row>
    <row r="1955" spans="8:12" ht="23.25" x14ac:dyDescent="0.25">
      <c r="H1955" s="95"/>
      <c r="I1955" s="95"/>
      <c r="J1955" s="95"/>
      <c r="K1955" s="95"/>
      <c r="L1955" s="96"/>
    </row>
    <row r="1956" spans="8:12" ht="23.25" x14ac:dyDescent="0.25">
      <c r="H1956" s="95"/>
      <c r="I1956" s="95"/>
      <c r="J1956" s="95"/>
      <c r="K1956" s="95"/>
      <c r="L1956" s="96"/>
    </row>
    <row r="1957" spans="8:12" ht="23.25" x14ac:dyDescent="0.25">
      <c r="H1957" s="95"/>
      <c r="I1957" s="95"/>
      <c r="J1957" s="95"/>
      <c r="K1957" s="95"/>
      <c r="L1957" s="96"/>
    </row>
    <row r="1958" spans="8:12" ht="23.25" x14ac:dyDescent="0.25">
      <c r="H1958" s="95"/>
      <c r="I1958" s="95"/>
      <c r="J1958" s="95"/>
      <c r="K1958" s="95"/>
      <c r="L1958" s="96"/>
    </row>
    <row r="1959" spans="8:12" ht="23.25" x14ac:dyDescent="0.25">
      <c r="H1959" s="95"/>
      <c r="I1959" s="95"/>
      <c r="J1959" s="95"/>
      <c r="K1959" s="95"/>
      <c r="L1959" s="96"/>
    </row>
    <row r="1960" spans="8:12" ht="23.25" x14ac:dyDescent="0.25">
      <c r="H1960" s="95"/>
      <c r="I1960" s="95"/>
      <c r="J1960" s="95"/>
      <c r="K1960" s="95"/>
      <c r="L1960" s="96"/>
    </row>
    <row r="1961" spans="8:12" ht="23.25" x14ac:dyDescent="0.25">
      <c r="H1961" s="95"/>
      <c r="I1961" s="95"/>
      <c r="J1961" s="95"/>
      <c r="K1961" s="95"/>
      <c r="L1961" s="96"/>
    </row>
    <row r="1962" spans="8:12" ht="23.25" x14ac:dyDescent="0.25">
      <c r="H1962" s="95"/>
      <c r="I1962" s="95"/>
      <c r="J1962" s="95"/>
      <c r="K1962" s="95"/>
      <c r="L1962" s="96"/>
    </row>
    <row r="1963" spans="8:12" ht="23.25" x14ac:dyDescent="0.25">
      <c r="H1963" s="95"/>
      <c r="I1963" s="95"/>
      <c r="J1963" s="95"/>
      <c r="K1963" s="95"/>
      <c r="L1963" s="96"/>
    </row>
    <row r="1964" spans="8:12" ht="23.25" x14ac:dyDescent="0.25">
      <c r="H1964" s="95"/>
      <c r="I1964" s="95"/>
      <c r="J1964" s="95"/>
      <c r="K1964" s="95"/>
      <c r="L1964" s="96"/>
    </row>
    <row r="1965" spans="8:12" ht="23.25" x14ac:dyDescent="0.25">
      <c r="H1965" s="95"/>
      <c r="I1965" s="95"/>
      <c r="J1965" s="95"/>
      <c r="K1965" s="95"/>
      <c r="L1965" s="96"/>
    </row>
    <row r="1966" spans="8:12" ht="23.25" x14ac:dyDescent="0.25">
      <c r="H1966" s="95"/>
      <c r="I1966" s="95"/>
      <c r="J1966" s="95"/>
      <c r="K1966" s="95"/>
      <c r="L1966" s="96"/>
    </row>
    <row r="1967" spans="8:12" ht="23.25" x14ac:dyDescent="0.25">
      <c r="H1967" s="95"/>
      <c r="I1967" s="95"/>
      <c r="J1967" s="95"/>
      <c r="K1967" s="95"/>
      <c r="L1967" s="96"/>
    </row>
    <row r="1968" spans="8:12" ht="23.25" x14ac:dyDescent="0.25">
      <c r="H1968" s="95"/>
      <c r="I1968" s="95"/>
      <c r="J1968" s="95"/>
      <c r="K1968" s="95"/>
      <c r="L1968" s="96"/>
    </row>
    <row r="1969" spans="8:12" ht="23.25" x14ac:dyDescent="0.25">
      <c r="H1969" s="95"/>
      <c r="I1969" s="95"/>
      <c r="J1969" s="95"/>
      <c r="K1969" s="95"/>
      <c r="L1969" s="96"/>
    </row>
    <row r="1970" spans="8:12" ht="23.25" x14ac:dyDescent="0.25">
      <c r="H1970" s="95"/>
      <c r="I1970" s="95"/>
      <c r="J1970" s="95"/>
      <c r="K1970" s="95"/>
      <c r="L1970" s="96"/>
    </row>
    <row r="1971" spans="8:12" ht="23.25" x14ac:dyDescent="0.25">
      <c r="H1971" s="95"/>
      <c r="I1971" s="95"/>
      <c r="J1971" s="95"/>
      <c r="K1971" s="95"/>
      <c r="L1971" s="96"/>
    </row>
    <row r="1972" spans="8:12" ht="23.25" x14ac:dyDescent="0.25">
      <c r="H1972" s="95"/>
      <c r="I1972" s="95"/>
      <c r="J1972" s="95"/>
      <c r="K1972" s="95"/>
      <c r="L1972" s="96"/>
    </row>
    <row r="1973" spans="8:12" ht="23.25" x14ac:dyDescent="0.25">
      <c r="H1973" s="95"/>
      <c r="I1973" s="95"/>
      <c r="J1973" s="95"/>
      <c r="K1973" s="95"/>
      <c r="L1973" s="96"/>
    </row>
    <row r="1974" spans="8:12" ht="23.25" x14ac:dyDescent="0.25">
      <c r="H1974" s="95"/>
      <c r="I1974" s="95"/>
      <c r="J1974" s="95"/>
      <c r="K1974" s="95"/>
      <c r="L1974" s="96"/>
    </row>
    <row r="1975" spans="8:12" ht="23.25" x14ac:dyDescent="0.25">
      <c r="H1975" s="95"/>
      <c r="I1975" s="95"/>
      <c r="J1975" s="95"/>
      <c r="K1975" s="95"/>
      <c r="L1975" s="96"/>
    </row>
    <row r="1976" spans="8:12" ht="23.25" x14ac:dyDescent="0.25">
      <c r="H1976" s="95"/>
      <c r="I1976" s="95"/>
      <c r="J1976" s="95"/>
      <c r="K1976" s="95"/>
      <c r="L1976" s="96"/>
    </row>
    <row r="1977" spans="8:12" ht="23.25" x14ac:dyDescent="0.25">
      <c r="H1977" s="95"/>
      <c r="I1977" s="95"/>
      <c r="J1977" s="95"/>
      <c r="K1977" s="95"/>
      <c r="L1977" s="96"/>
    </row>
    <row r="1978" spans="8:12" ht="23.25" x14ac:dyDescent="0.25">
      <c r="H1978" s="95"/>
      <c r="I1978" s="95"/>
      <c r="J1978" s="95"/>
      <c r="K1978" s="95"/>
      <c r="L1978" s="96"/>
    </row>
    <row r="1979" spans="8:12" ht="23.25" x14ac:dyDescent="0.25">
      <c r="H1979" s="95"/>
      <c r="I1979" s="95"/>
      <c r="J1979" s="95"/>
      <c r="K1979" s="95"/>
      <c r="L1979" s="96"/>
    </row>
    <row r="1980" spans="8:12" ht="23.25" x14ac:dyDescent="0.25">
      <c r="H1980" s="95"/>
      <c r="I1980" s="95"/>
      <c r="J1980" s="95"/>
      <c r="K1980" s="95"/>
      <c r="L1980" s="96"/>
    </row>
    <row r="1981" spans="8:12" ht="23.25" x14ac:dyDescent="0.25">
      <c r="H1981" s="95"/>
      <c r="I1981" s="95"/>
      <c r="J1981" s="95"/>
      <c r="K1981" s="95"/>
      <c r="L1981" s="96"/>
    </row>
    <row r="1982" spans="8:12" ht="23.25" x14ac:dyDescent="0.25">
      <c r="H1982" s="95"/>
      <c r="I1982" s="95"/>
      <c r="J1982" s="95"/>
      <c r="K1982" s="95"/>
      <c r="L1982" s="96"/>
    </row>
    <row r="1983" spans="8:12" ht="23.25" x14ac:dyDescent="0.25">
      <c r="H1983" s="95"/>
      <c r="I1983" s="95"/>
      <c r="J1983" s="95"/>
      <c r="K1983" s="95"/>
      <c r="L1983" s="96"/>
    </row>
    <row r="1984" spans="8:12" ht="23.25" x14ac:dyDescent="0.25">
      <c r="H1984" s="95"/>
      <c r="I1984" s="95"/>
      <c r="J1984" s="95"/>
      <c r="K1984" s="95"/>
      <c r="L1984" s="96"/>
    </row>
    <row r="1985" spans="8:12" ht="23.25" x14ac:dyDescent="0.25">
      <c r="H1985" s="95"/>
      <c r="I1985" s="95"/>
      <c r="J1985" s="95"/>
      <c r="K1985" s="95"/>
      <c r="L1985" s="96"/>
    </row>
    <row r="1986" spans="8:12" ht="23.25" x14ac:dyDescent="0.25">
      <c r="H1986" s="95"/>
      <c r="I1986" s="95"/>
      <c r="J1986" s="95"/>
      <c r="K1986" s="95"/>
      <c r="L1986" s="96"/>
    </row>
    <row r="1987" spans="8:12" ht="23.25" x14ac:dyDescent="0.25">
      <c r="H1987" s="95"/>
      <c r="I1987" s="95"/>
      <c r="J1987" s="95"/>
      <c r="K1987" s="95"/>
      <c r="L1987" s="96"/>
    </row>
    <row r="1988" spans="8:12" ht="23.25" x14ac:dyDescent="0.25">
      <c r="H1988" s="95"/>
      <c r="I1988" s="95"/>
      <c r="J1988" s="95"/>
      <c r="K1988" s="95"/>
      <c r="L1988" s="96"/>
    </row>
    <row r="1989" spans="8:12" ht="23.25" x14ac:dyDescent="0.25">
      <c r="H1989" s="95"/>
      <c r="I1989" s="95"/>
      <c r="J1989" s="95"/>
      <c r="K1989" s="95"/>
      <c r="L1989" s="96"/>
    </row>
    <row r="1990" spans="8:12" ht="23.25" x14ac:dyDescent="0.25">
      <c r="H1990" s="95"/>
      <c r="I1990" s="95"/>
      <c r="J1990" s="95"/>
      <c r="K1990" s="95"/>
      <c r="L1990" s="96"/>
    </row>
    <row r="1991" spans="8:12" ht="23.25" x14ac:dyDescent="0.25">
      <c r="H1991" s="95"/>
      <c r="I1991" s="95"/>
      <c r="J1991" s="95"/>
      <c r="K1991" s="95"/>
      <c r="L1991" s="96"/>
    </row>
    <row r="1992" spans="8:12" ht="23.25" x14ac:dyDescent="0.25">
      <c r="H1992" s="95"/>
      <c r="I1992" s="95"/>
      <c r="J1992" s="95"/>
      <c r="K1992" s="95"/>
      <c r="L1992" s="96"/>
    </row>
    <row r="1993" spans="8:12" ht="23.25" x14ac:dyDescent="0.25">
      <c r="H1993" s="95"/>
      <c r="I1993" s="95"/>
      <c r="J1993" s="95"/>
      <c r="K1993" s="95"/>
      <c r="L1993" s="96"/>
    </row>
    <row r="1994" spans="8:12" ht="23.25" x14ac:dyDescent="0.25">
      <c r="H1994" s="95"/>
      <c r="I1994" s="95"/>
      <c r="J1994" s="95"/>
      <c r="K1994" s="95"/>
      <c r="L1994" s="96"/>
    </row>
    <row r="1995" spans="8:12" ht="23.25" x14ac:dyDescent="0.25">
      <c r="H1995" s="95"/>
      <c r="I1995" s="95"/>
      <c r="J1995" s="95"/>
      <c r="K1995" s="95"/>
      <c r="L1995" s="96"/>
    </row>
    <row r="1996" spans="8:12" ht="23.25" x14ac:dyDescent="0.25">
      <c r="H1996" s="95"/>
      <c r="I1996" s="95"/>
      <c r="J1996" s="95"/>
      <c r="K1996" s="95"/>
      <c r="L1996" s="96"/>
    </row>
    <row r="1997" spans="8:12" ht="23.25" x14ac:dyDescent="0.25">
      <c r="H1997" s="95"/>
      <c r="I1997" s="95"/>
      <c r="J1997" s="95"/>
      <c r="K1997" s="95"/>
      <c r="L1997" s="96"/>
    </row>
    <row r="1998" spans="8:12" ht="23.25" x14ac:dyDescent="0.25">
      <c r="H1998" s="95"/>
      <c r="I1998" s="95"/>
      <c r="J1998" s="95"/>
      <c r="K1998" s="95"/>
      <c r="L1998" s="96"/>
    </row>
    <row r="1999" spans="8:12" ht="23.25" x14ac:dyDescent="0.25">
      <c r="H1999" s="95"/>
      <c r="I1999" s="95"/>
      <c r="J1999" s="95"/>
      <c r="K1999" s="95"/>
      <c r="L1999" s="96"/>
    </row>
    <row r="2000" spans="8:12" ht="23.25" x14ac:dyDescent="0.25">
      <c r="H2000" s="95"/>
      <c r="I2000" s="95"/>
      <c r="J2000" s="95"/>
      <c r="K2000" s="95"/>
      <c r="L2000" s="96"/>
    </row>
    <row r="2001" spans="8:12" ht="23.25" x14ac:dyDescent="0.25">
      <c r="H2001" s="95"/>
      <c r="I2001" s="95"/>
      <c r="J2001" s="95"/>
      <c r="K2001" s="95"/>
      <c r="L2001" s="96"/>
    </row>
    <row r="2002" spans="8:12" ht="23.25" x14ac:dyDescent="0.25">
      <c r="H2002" s="95"/>
      <c r="I2002" s="95"/>
      <c r="J2002" s="95"/>
      <c r="K2002" s="95"/>
      <c r="L2002" s="96"/>
    </row>
    <row r="2003" spans="8:12" ht="23.25" x14ac:dyDescent="0.25">
      <c r="H2003" s="95"/>
      <c r="I2003" s="95"/>
      <c r="J2003" s="95"/>
      <c r="K2003" s="95"/>
      <c r="L2003" s="96"/>
    </row>
    <row r="2004" spans="8:12" ht="23.25" x14ac:dyDescent="0.25">
      <c r="H2004" s="95"/>
      <c r="I2004" s="95"/>
      <c r="J2004" s="95"/>
      <c r="K2004" s="95"/>
      <c r="L2004" s="96"/>
    </row>
    <row r="2005" spans="8:12" ht="23.25" x14ac:dyDescent="0.25">
      <c r="H2005" s="95"/>
      <c r="I2005" s="95"/>
      <c r="J2005" s="95"/>
      <c r="K2005" s="95"/>
      <c r="L2005" s="96"/>
    </row>
    <row r="2006" spans="8:12" ht="23.25" x14ac:dyDescent="0.25">
      <c r="H2006" s="95"/>
      <c r="I2006" s="95"/>
      <c r="J2006" s="95"/>
      <c r="K2006" s="95"/>
      <c r="L2006" s="96"/>
    </row>
    <row r="2007" spans="8:12" ht="23.25" x14ac:dyDescent="0.25">
      <c r="H2007" s="95"/>
      <c r="I2007" s="95"/>
      <c r="J2007" s="95"/>
      <c r="K2007" s="95"/>
      <c r="L2007" s="96"/>
    </row>
    <row r="2008" spans="8:12" ht="23.25" x14ac:dyDescent="0.25">
      <c r="H2008" s="95"/>
      <c r="I2008" s="95"/>
      <c r="J2008" s="95"/>
      <c r="K2008" s="95"/>
      <c r="L2008" s="96"/>
    </row>
    <row r="2009" spans="8:12" ht="23.25" x14ac:dyDescent="0.25">
      <c r="H2009" s="95"/>
      <c r="I2009" s="95"/>
      <c r="J2009" s="95"/>
      <c r="K2009" s="95"/>
      <c r="L2009" s="96"/>
    </row>
    <row r="2010" spans="8:12" ht="23.25" x14ac:dyDescent="0.25">
      <c r="H2010" s="95"/>
      <c r="I2010" s="95"/>
      <c r="J2010" s="95"/>
      <c r="K2010" s="95"/>
      <c r="L2010" s="96"/>
    </row>
    <row r="2011" spans="8:12" ht="23.25" x14ac:dyDescent="0.25">
      <c r="H2011" s="95"/>
      <c r="I2011" s="95"/>
      <c r="J2011" s="95"/>
      <c r="K2011" s="95"/>
      <c r="L2011" s="96"/>
    </row>
    <row r="2012" spans="8:12" ht="23.25" x14ac:dyDescent="0.25">
      <c r="H2012" s="95"/>
      <c r="I2012" s="95"/>
      <c r="J2012" s="95"/>
      <c r="K2012" s="95"/>
      <c r="L2012" s="96"/>
    </row>
    <row r="2013" spans="8:12" ht="23.25" x14ac:dyDescent="0.25">
      <c r="H2013" s="95"/>
      <c r="I2013" s="95"/>
      <c r="J2013" s="95"/>
      <c r="K2013" s="95"/>
      <c r="L2013" s="96"/>
    </row>
    <row r="2014" spans="8:12" ht="23.25" x14ac:dyDescent="0.25">
      <c r="H2014" s="95"/>
      <c r="I2014" s="95"/>
      <c r="J2014" s="95"/>
      <c r="K2014" s="95"/>
      <c r="L2014" s="96"/>
    </row>
    <row r="2015" spans="8:12" ht="23.25" x14ac:dyDescent="0.25">
      <c r="H2015" s="95"/>
      <c r="I2015" s="95"/>
      <c r="J2015" s="95"/>
      <c r="K2015" s="95"/>
      <c r="L2015" s="96"/>
    </row>
    <row r="2016" spans="8:12" ht="23.25" x14ac:dyDescent="0.25">
      <c r="H2016" s="95"/>
      <c r="I2016" s="95"/>
      <c r="J2016" s="95"/>
      <c r="K2016" s="95"/>
      <c r="L2016" s="96"/>
    </row>
    <row r="2017" spans="8:12" ht="23.25" x14ac:dyDescent="0.25">
      <c r="H2017" s="95"/>
      <c r="I2017" s="95"/>
      <c r="J2017" s="95"/>
      <c r="K2017" s="95"/>
      <c r="L2017" s="96"/>
    </row>
    <row r="2018" spans="8:12" ht="23.25" x14ac:dyDescent="0.25">
      <c r="H2018" s="95"/>
      <c r="I2018" s="95"/>
      <c r="J2018" s="95"/>
      <c r="K2018" s="95"/>
      <c r="L2018" s="96"/>
    </row>
    <row r="2019" spans="8:12" ht="23.25" x14ac:dyDescent="0.25">
      <c r="H2019" s="95"/>
      <c r="I2019" s="95"/>
      <c r="J2019" s="95"/>
      <c r="K2019" s="95"/>
      <c r="L2019" s="96"/>
    </row>
    <row r="2020" spans="8:12" ht="23.25" x14ac:dyDescent="0.25">
      <c r="H2020" s="95"/>
      <c r="I2020" s="95"/>
      <c r="J2020" s="95"/>
      <c r="K2020" s="95"/>
      <c r="L2020" s="96"/>
    </row>
    <row r="2021" spans="8:12" ht="23.25" x14ac:dyDescent="0.25">
      <c r="H2021" s="95"/>
      <c r="I2021" s="95"/>
      <c r="J2021" s="95"/>
      <c r="K2021" s="95"/>
      <c r="L2021" s="96"/>
    </row>
    <row r="2022" spans="8:12" ht="23.25" x14ac:dyDescent="0.25">
      <c r="H2022" s="95"/>
      <c r="I2022" s="95"/>
      <c r="J2022" s="95"/>
      <c r="K2022" s="95"/>
      <c r="L2022" s="96"/>
    </row>
    <row r="2023" spans="8:12" ht="23.25" x14ac:dyDescent="0.25">
      <c r="H2023" s="95"/>
      <c r="I2023" s="95"/>
      <c r="J2023" s="95"/>
      <c r="K2023" s="95"/>
      <c r="L2023" s="96"/>
    </row>
    <row r="2024" spans="8:12" ht="23.25" x14ac:dyDescent="0.25">
      <c r="H2024" s="95"/>
      <c r="I2024" s="95"/>
      <c r="J2024" s="95"/>
      <c r="K2024" s="95"/>
      <c r="L2024" s="96"/>
    </row>
    <row r="2025" spans="8:12" ht="23.25" x14ac:dyDescent="0.25">
      <c r="H2025" s="95"/>
      <c r="I2025" s="95"/>
      <c r="J2025" s="95"/>
      <c r="K2025" s="95"/>
      <c r="L2025" s="96"/>
    </row>
    <row r="2026" spans="8:12" ht="23.25" x14ac:dyDescent="0.25">
      <c r="H2026" s="95"/>
      <c r="I2026" s="95"/>
      <c r="J2026" s="95"/>
      <c r="K2026" s="95"/>
      <c r="L2026" s="96"/>
    </row>
    <row r="2027" spans="8:12" ht="23.25" x14ac:dyDescent="0.25">
      <c r="H2027" s="95"/>
      <c r="I2027" s="95"/>
      <c r="J2027" s="95"/>
      <c r="K2027" s="95"/>
      <c r="L2027" s="96"/>
    </row>
    <row r="2028" spans="8:12" ht="23.25" x14ac:dyDescent="0.25">
      <c r="H2028" s="95"/>
      <c r="I2028" s="95"/>
      <c r="J2028" s="95"/>
      <c r="K2028" s="95"/>
      <c r="L2028" s="96"/>
    </row>
    <row r="2029" spans="8:12" ht="23.25" x14ac:dyDescent="0.25">
      <c r="H2029" s="95"/>
      <c r="I2029" s="95"/>
      <c r="J2029" s="95"/>
      <c r="K2029" s="95"/>
      <c r="L2029" s="96"/>
    </row>
    <row r="2030" spans="8:12" ht="23.25" x14ac:dyDescent="0.25">
      <c r="H2030" s="95"/>
      <c r="I2030" s="95"/>
      <c r="J2030" s="95"/>
      <c r="K2030" s="95"/>
      <c r="L2030" s="96"/>
    </row>
    <row r="2031" spans="8:12" ht="23.25" x14ac:dyDescent="0.25">
      <c r="H2031" s="95"/>
      <c r="I2031" s="95"/>
      <c r="J2031" s="95"/>
      <c r="K2031" s="95"/>
      <c r="L2031" s="96"/>
    </row>
    <row r="2032" spans="8:12" ht="23.25" x14ac:dyDescent="0.25">
      <c r="H2032" s="95"/>
      <c r="I2032" s="95"/>
      <c r="J2032" s="95"/>
      <c r="K2032" s="95"/>
      <c r="L2032" s="96"/>
    </row>
    <row r="2033" spans="8:12" ht="23.25" x14ac:dyDescent="0.25">
      <c r="H2033" s="95"/>
      <c r="I2033" s="95"/>
      <c r="J2033" s="95"/>
      <c r="K2033" s="95"/>
      <c r="L2033" s="96"/>
    </row>
    <row r="2034" spans="8:12" ht="23.25" x14ac:dyDescent="0.25">
      <c r="H2034" s="95"/>
      <c r="I2034" s="95"/>
      <c r="J2034" s="95"/>
      <c r="K2034" s="95"/>
      <c r="L2034" s="96"/>
    </row>
    <row r="2035" spans="8:12" ht="23.25" x14ac:dyDescent="0.25">
      <c r="H2035" s="95"/>
      <c r="I2035" s="95"/>
      <c r="J2035" s="95"/>
      <c r="K2035" s="95"/>
      <c r="L2035" s="96"/>
    </row>
    <row r="2036" spans="8:12" ht="23.25" x14ac:dyDescent="0.25">
      <c r="H2036" s="95"/>
      <c r="I2036" s="95"/>
      <c r="J2036" s="95"/>
      <c r="K2036" s="95"/>
      <c r="L2036" s="96"/>
    </row>
    <row r="2037" spans="8:12" ht="23.25" x14ac:dyDescent="0.25">
      <c r="H2037" s="95"/>
      <c r="I2037" s="95"/>
      <c r="J2037" s="95"/>
      <c r="K2037" s="95"/>
      <c r="L2037" s="96"/>
    </row>
    <row r="2038" spans="8:12" ht="23.25" x14ac:dyDescent="0.25">
      <c r="H2038" s="95"/>
      <c r="I2038" s="95"/>
      <c r="J2038" s="95"/>
      <c r="K2038" s="95"/>
      <c r="L2038" s="96"/>
    </row>
    <row r="2039" spans="8:12" ht="23.25" x14ac:dyDescent="0.25">
      <c r="H2039" s="95"/>
      <c r="I2039" s="95"/>
      <c r="J2039" s="95"/>
      <c r="K2039" s="95"/>
      <c r="L2039" s="96"/>
    </row>
    <row r="2040" spans="8:12" ht="23.25" x14ac:dyDescent="0.25">
      <c r="H2040" s="95"/>
      <c r="I2040" s="95"/>
      <c r="J2040" s="95"/>
      <c r="K2040" s="95"/>
      <c r="L2040" s="96"/>
    </row>
    <row r="2041" spans="8:12" ht="23.25" x14ac:dyDescent="0.25">
      <c r="H2041" s="95"/>
      <c r="I2041" s="95"/>
      <c r="J2041" s="95"/>
      <c r="K2041" s="95"/>
      <c r="L2041" s="96"/>
    </row>
    <row r="2042" spans="8:12" ht="23.25" x14ac:dyDescent="0.25">
      <c r="H2042" s="95"/>
      <c r="I2042" s="95"/>
      <c r="J2042" s="95"/>
      <c r="K2042" s="95"/>
      <c r="L2042" s="96"/>
    </row>
    <row r="2043" spans="8:12" ht="23.25" x14ac:dyDescent="0.25">
      <c r="H2043" s="95"/>
      <c r="I2043" s="95"/>
      <c r="J2043" s="95"/>
      <c r="K2043" s="95"/>
      <c r="L2043" s="96"/>
    </row>
    <row r="2044" spans="8:12" ht="23.25" x14ac:dyDescent="0.25">
      <c r="H2044" s="95"/>
      <c r="I2044" s="95"/>
      <c r="J2044" s="95"/>
      <c r="K2044" s="95"/>
      <c r="L2044" s="96"/>
    </row>
    <row r="2045" spans="8:12" ht="23.25" x14ac:dyDescent="0.25">
      <c r="H2045" s="95"/>
      <c r="I2045" s="95"/>
      <c r="J2045" s="95"/>
      <c r="K2045" s="95"/>
      <c r="L2045" s="96"/>
    </row>
    <row r="2046" spans="8:12" ht="23.25" x14ac:dyDescent="0.25">
      <c r="H2046" s="95"/>
      <c r="I2046" s="95"/>
      <c r="J2046" s="95"/>
      <c r="K2046" s="95"/>
      <c r="L2046" s="96"/>
    </row>
    <row r="2047" spans="8:12" ht="23.25" x14ac:dyDescent="0.25">
      <c r="H2047" s="95"/>
      <c r="I2047" s="95"/>
      <c r="J2047" s="95"/>
      <c r="K2047" s="95"/>
      <c r="L2047" s="96"/>
    </row>
    <row r="2048" spans="8:12" ht="23.25" x14ac:dyDescent="0.25">
      <c r="H2048" s="95"/>
      <c r="I2048" s="95"/>
      <c r="J2048" s="95"/>
      <c r="K2048" s="95"/>
      <c r="L2048" s="96"/>
    </row>
    <row r="2049" spans="8:12" ht="23.25" x14ac:dyDescent="0.25">
      <c r="H2049" s="95"/>
      <c r="I2049" s="95"/>
      <c r="J2049" s="95"/>
      <c r="K2049" s="95"/>
      <c r="L2049" s="96"/>
    </row>
    <row r="2050" spans="8:12" ht="23.25" x14ac:dyDescent="0.25">
      <c r="H2050" s="95"/>
      <c r="I2050" s="95"/>
      <c r="J2050" s="95"/>
      <c r="K2050" s="95"/>
      <c r="L2050" s="96"/>
    </row>
    <row r="2051" spans="8:12" ht="23.25" x14ac:dyDescent="0.25">
      <c r="H2051" s="95"/>
      <c r="I2051" s="95"/>
      <c r="J2051" s="95"/>
      <c r="K2051" s="95"/>
      <c r="L2051" s="96"/>
    </row>
    <row r="2052" spans="8:12" ht="23.25" x14ac:dyDescent="0.25">
      <c r="H2052" s="95"/>
      <c r="I2052" s="95"/>
      <c r="J2052" s="95"/>
      <c r="K2052" s="95"/>
      <c r="L2052" s="96"/>
    </row>
    <row r="2053" spans="8:12" ht="23.25" x14ac:dyDescent="0.25">
      <c r="H2053" s="95"/>
      <c r="I2053" s="95"/>
      <c r="J2053" s="95"/>
      <c r="K2053" s="95"/>
      <c r="L2053" s="96"/>
    </row>
    <row r="2054" spans="8:12" ht="23.25" x14ac:dyDescent="0.25">
      <c r="H2054" s="95"/>
      <c r="I2054" s="95"/>
      <c r="J2054" s="95"/>
      <c r="K2054" s="95"/>
      <c r="L2054" s="96"/>
    </row>
    <row r="2055" spans="8:12" ht="23.25" x14ac:dyDescent="0.25">
      <c r="H2055" s="95"/>
      <c r="I2055" s="95"/>
      <c r="J2055" s="95"/>
      <c r="K2055" s="95"/>
      <c r="L2055" s="96"/>
    </row>
    <row r="2056" spans="8:12" ht="23.25" x14ac:dyDescent="0.25">
      <c r="H2056" s="95"/>
      <c r="I2056" s="95"/>
      <c r="J2056" s="95"/>
      <c r="K2056" s="95"/>
      <c r="L2056" s="96"/>
    </row>
    <row r="2057" spans="8:12" ht="23.25" x14ac:dyDescent="0.25">
      <c r="H2057" s="95"/>
      <c r="I2057" s="95"/>
      <c r="J2057" s="95"/>
      <c r="K2057" s="95"/>
      <c r="L2057" s="96"/>
    </row>
    <row r="2058" spans="8:12" ht="23.25" x14ac:dyDescent="0.25">
      <c r="H2058" s="95"/>
      <c r="I2058" s="95"/>
      <c r="J2058" s="95"/>
      <c r="K2058" s="95"/>
      <c r="L2058" s="96"/>
    </row>
    <row r="2059" spans="8:12" ht="23.25" x14ac:dyDescent="0.25">
      <c r="H2059" s="95"/>
      <c r="I2059" s="95"/>
      <c r="J2059" s="95"/>
      <c r="K2059" s="95"/>
      <c r="L2059" s="96"/>
    </row>
    <row r="2060" spans="8:12" ht="23.25" x14ac:dyDescent="0.25">
      <c r="H2060" s="95"/>
      <c r="I2060" s="95"/>
      <c r="J2060" s="95"/>
      <c r="K2060" s="95"/>
      <c r="L2060" s="96"/>
    </row>
    <row r="2061" spans="8:12" ht="23.25" x14ac:dyDescent="0.25">
      <c r="H2061" s="95"/>
      <c r="I2061" s="95"/>
      <c r="J2061" s="95"/>
      <c r="K2061" s="95"/>
      <c r="L2061" s="96"/>
    </row>
    <row r="2062" spans="8:12" ht="23.25" x14ac:dyDescent="0.25">
      <c r="H2062" s="95"/>
      <c r="I2062" s="95"/>
      <c r="J2062" s="95"/>
      <c r="K2062" s="95"/>
      <c r="L2062" s="96"/>
    </row>
    <row r="2063" spans="8:12" ht="23.25" x14ac:dyDescent="0.25">
      <c r="H2063" s="95"/>
      <c r="I2063" s="95"/>
      <c r="J2063" s="95"/>
      <c r="K2063" s="95"/>
      <c r="L2063" s="96"/>
    </row>
    <row r="2064" spans="8:12" ht="23.25" x14ac:dyDescent="0.25">
      <c r="H2064" s="95"/>
      <c r="I2064" s="95"/>
      <c r="J2064" s="95"/>
      <c r="K2064" s="95"/>
      <c r="L2064" s="96"/>
    </row>
    <row r="2065" spans="8:12" ht="23.25" x14ac:dyDescent="0.25">
      <c r="H2065" s="95"/>
      <c r="I2065" s="95"/>
      <c r="J2065" s="95"/>
      <c r="K2065" s="95"/>
      <c r="L2065" s="96"/>
    </row>
    <row r="2066" spans="8:12" ht="23.25" x14ac:dyDescent="0.25">
      <c r="H2066" s="95"/>
      <c r="I2066" s="95"/>
      <c r="J2066" s="95"/>
      <c r="K2066" s="95"/>
      <c r="L2066" s="96"/>
    </row>
    <row r="2067" spans="8:12" ht="23.25" x14ac:dyDescent="0.25">
      <c r="H2067" s="95"/>
      <c r="I2067" s="95"/>
      <c r="J2067" s="95"/>
      <c r="K2067" s="95"/>
      <c r="L2067" s="96"/>
    </row>
    <row r="2068" spans="8:12" ht="23.25" x14ac:dyDescent="0.25">
      <c r="H2068" s="95"/>
      <c r="I2068" s="95"/>
      <c r="J2068" s="95"/>
      <c r="K2068" s="95"/>
      <c r="L2068" s="96"/>
    </row>
    <row r="2069" spans="8:12" ht="23.25" x14ac:dyDescent="0.25">
      <c r="H2069" s="95"/>
      <c r="I2069" s="95"/>
      <c r="J2069" s="95"/>
      <c r="K2069" s="95"/>
      <c r="L2069" s="96"/>
    </row>
    <row r="2070" spans="8:12" ht="23.25" x14ac:dyDescent="0.25">
      <c r="H2070" s="95"/>
      <c r="I2070" s="95"/>
      <c r="J2070" s="95"/>
      <c r="K2070" s="95"/>
      <c r="L2070" s="96"/>
    </row>
    <row r="2071" spans="8:12" ht="23.25" x14ac:dyDescent="0.25">
      <c r="H2071" s="95"/>
      <c r="I2071" s="95"/>
      <c r="J2071" s="95"/>
      <c r="K2071" s="95"/>
      <c r="L2071" s="96"/>
    </row>
    <row r="2072" spans="8:12" ht="23.25" x14ac:dyDescent="0.25">
      <c r="H2072" s="95"/>
      <c r="I2072" s="95"/>
      <c r="J2072" s="95"/>
      <c r="K2072" s="95"/>
      <c r="L2072" s="96"/>
    </row>
    <row r="2073" spans="8:12" ht="23.25" x14ac:dyDescent="0.25">
      <c r="H2073" s="95"/>
      <c r="I2073" s="95"/>
      <c r="J2073" s="95"/>
      <c r="K2073" s="95"/>
      <c r="L2073" s="96"/>
    </row>
    <row r="2074" spans="8:12" ht="23.25" x14ac:dyDescent="0.25">
      <c r="H2074" s="95"/>
      <c r="I2074" s="95"/>
      <c r="J2074" s="95"/>
      <c r="K2074" s="95"/>
      <c r="L2074" s="96"/>
    </row>
    <row r="2075" spans="8:12" ht="23.25" x14ac:dyDescent="0.25">
      <c r="H2075" s="95"/>
      <c r="I2075" s="95"/>
      <c r="J2075" s="95"/>
      <c r="K2075" s="95"/>
      <c r="L2075" s="96"/>
    </row>
    <row r="2076" spans="8:12" ht="23.25" x14ac:dyDescent="0.25">
      <c r="H2076" s="95"/>
      <c r="I2076" s="95"/>
      <c r="J2076" s="95"/>
      <c r="K2076" s="95"/>
      <c r="L2076" s="96"/>
    </row>
    <row r="2077" spans="8:12" ht="23.25" x14ac:dyDescent="0.25">
      <c r="H2077" s="95"/>
      <c r="I2077" s="95"/>
      <c r="J2077" s="95"/>
      <c r="K2077" s="95"/>
      <c r="L2077" s="96"/>
    </row>
    <row r="2078" spans="8:12" ht="23.25" x14ac:dyDescent="0.25">
      <c r="H2078" s="95"/>
      <c r="I2078" s="95"/>
      <c r="J2078" s="95"/>
      <c r="K2078" s="95"/>
      <c r="L2078" s="96"/>
    </row>
    <row r="2079" spans="8:12" ht="23.25" x14ac:dyDescent="0.25">
      <c r="H2079" s="95"/>
      <c r="I2079" s="95"/>
      <c r="J2079" s="95"/>
      <c r="K2079" s="95"/>
      <c r="L2079" s="96"/>
    </row>
    <row r="2080" spans="8:12" ht="23.25" x14ac:dyDescent="0.25">
      <c r="H2080" s="95"/>
      <c r="I2080" s="95"/>
      <c r="J2080" s="95"/>
      <c r="K2080" s="95"/>
      <c r="L2080" s="96"/>
    </row>
    <row r="2081" spans="8:12" ht="23.25" x14ac:dyDescent="0.25">
      <c r="H2081" s="95"/>
      <c r="I2081" s="95"/>
      <c r="J2081" s="95"/>
      <c r="K2081" s="95"/>
      <c r="L2081" s="96"/>
    </row>
    <row r="2082" spans="8:12" ht="23.25" x14ac:dyDescent="0.25">
      <c r="H2082" s="95"/>
      <c r="I2082" s="95"/>
      <c r="J2082" s="95"/>
      <c r="K2082" s="95"/>
      <c r="L2082" s="96"/>
    </row>
    <row r="2083" spans="8:12" ht="23.25" x14ac:dyDescent="0.25">
      <c r="H2083" s="95"/>
      <c r="I2083" s="95"/>
      <c r="J2083" s="95"/>
      <c r="K2083" s="95"/>
      <c r="L2083" s="96"/>
    </row>
    <row r="2084" spans="8:12" ht="23.25" x14ac:dyDescent="0.25">
      <c r="H2084" s="95"/>
      <c r="I2084" s="95"/>
      <c r="J2084" s="95"/>
      <c r="K2084" s="95"/>
      <c r="L2084" s="96"/>
    </row>
    <row r="2085" spans="8:12" ht="23.25" x14ac:dyDescent="0.25">
      <c r="H2085" s="95"/>
      <c r="I2085" s="95"/>
      <c r="J2085" s="95"/>
      <c r="K2085" s="95"/>
      <c r="L2085" s="96"/>
    </row>
    <row r="2086" spans="8:12" ht="23.25" x14ac:dyDescent="0.25">
      <c r="H2086" s="95"/>
      <c r="I2086" s="95"/>
      <c r="J2086" s="95"/>
      <c r="K2086" s="95"/>
      <c r="L2086" s="96"/>
    </row>
    <row r="2087" spans="8:12" ht="23.25" x14ac:dyDescent="0.25">
      <c r="H2087" s="95"/>
      <c r="I2087" s="95"/>
      <c r="J2087" s="95"/>
      <c r="K2087" s="95"/>
      <c r="L2087" s="96"/>
    </row>
    <row r="2088" spans="8:12" ht="23.25" x14ac:dyDescent="0.25">
      <c r="H2088" s="95"/>
      <c r="I2088" s="95"/>
      <c r="J2088" s="95"/>
      <c r="K2088" s="95"/>
      <c r="L2088" s="96"/>
    </row>
    <row r="2089" spans="8:12" ht="23.25" x14ac:dyDescent="0.25">
      <c r="H2089" s="95"/>
      <c r="I2089" s="95"/>
      <c r="J2089" s="95"/>
      <c r="K2089" s="95"/>
      <c r="L2089" s="96"/>
    </row>
    <row r="2090" spans="8:12" ht="23.25" x14ac:dyDescent="0.25">
      <c r="H2090" s="95"/>
      <c r="I2090" s="95"/>
      <c r="J2090" s="95"/>
      <c r="K2090" s="95"/>
      <c r="L2090" s="96"/>
    </row>
    <row r="2091" spans="8:12" ht="23.25" x14ac:dyDescent="0.25">
      <c r="H2091" s="95"/>
      <c r="I2091" s="95"/>
      <c r="J2091" s="95"/>
      <c r="K2091" s="95"/>
      <c r="L2091" s="96"/>
    </row>
    <row r="2092" spans="8:12" ht="23.25" x14ac:dyDescent="0.25">
      <c r="H2092" s="95"/>
      <c r="I2092" s="95"/>
      <c r="J2092" s="95"/>
      <c r="K2092" s="95"/>
      <c r="L2092" s="96"/>
    </row>
    <row r="2093" spans="8:12" ht="23.25" x14ac:dyDescent="0.25">
      <c r="H2093" s="95"/>
      <c r="I2093" s="95"/>
      <c r="J2093" s="95"/>
      <c r="K2093" s="95"/>
      <c r="L2093" s="96"/>
    </row>
    <row r="2094" spans="8:12" ht="23.25" x14ac:dyDescent="0.25">
      <c r="H2094" s="95"/>
      <c r="I2094" s="95"/>
      <c r="J2094" s="95"/>
      <c r="K2094" s="95"/>
      <c r="L2094" s="96"/>
    </row>
    <row r="2095" spans="8:12" ht="23.25" x14ac:dyDescent="0.25">
      <c r="H2095" s="95"/>
      <c r="I2095" s="95"/>
      <c r="J2095" s="95"/>
      <c r="K2095" s="95"/>
      <c r="L2095" s="96"/>
    </row>
    <row r="2096" spans="8:12" ht="23.25" x14ac:dyDescent="0.25">
      <c r="H2096" s="95"/>
      <c r="I2096" s="95"/>
      <c r="J2096" s="95"/>
      <c r="K2096" s="95"/>
      <c r="L2096" s="96"/>
    </row>
    <row r="2097" spans="8:12" ht="23.25" x14ac:dyDescent="0.25">
      <c r="H2097" s="95"/>
      <c r="I2097" s="95"/>
      <c r="J2097" s="95"/>
      <c r="K2097" s="95"/>
      <c r="L2097" s="96"/>
    </row>
    <row r="2098" spans="8:12" ht="23.25" x14ac:dyDescent="0.25">
      <c r="H2098" s="95"/>
      <c r="I2098" s="95"/>
      <c r="J2098" s="95"/>
      <c r="K2098" s="95"/>
      <c r="L2098" s="96"/>
    </row>
    <row r="2099" spans="8:12" ht="23.25" x14ac:dyDescent="0.25">
      <c r="H2099" s="95"/>
      <c r="I2099" s="95"/>
      <c r="J2099" s="95"/>
      <c r="K2099" s="95"/>
      <c r="L2099" s="96"/>
    </row>
    <row r="2100" spans="8:12" ht="23.25" x14ac:dyDescent="0.25">
      <c r="H2100" s="95"/>
      <c r="I2100" s="95"/>
      <c r="J2100" s="95"/>
      <c r="K2100" s="95"/>
      <c r="L2100" s="96"/>
    </row>
    <row r="2101" spans="8:12" ht="23.25" x14ac:dyDescent="0.25">
      <c r="H2101" s="95"/>
      <c r="I2101" s="95"/>
      <c r="J2101" s="95"/>
      <c r="K2101" s="95"/>
      <c r="L2101" s="96"/>
    </row>
    <row r="2102" spans="8:12" ht="23.25" x14ac:dyDescent="0.25">
      <c r="H2102" s="95"/>
      <c r="I2102" s="95"/>
      <c r="J2102" s="95"/>
      <c r="K2102" s="95"/>
      <c r="L2102" s="96"/>
    </row>
    <row r="2103" spans="8:12" ht="23.25" x14ac:dyDescent="0.25">
      <c r="H2103" s="95"/>
      <c r="I2103" s="95"/>
      <c r="J2103" s="95"/>
      <c r="K2103" s="95"/>
      <c r="L2103" s="96"/>
    </row>
    <row r="2104" spans="8:12" ht="23.25" x14ac:dyDescent="0.25">
      <c r="H2104" s="95"/>
      <c r="I2104" s="95"/>
      <c r="J2104" s="95"/>
      <c r="K2104" s="95"/>
      <c r="L2104" s="96"/>
    </row>
    <row r="2105" spans="8:12" ht="23.25" x14ac:dyDescent="0.25">
      <c r="H2105" s="95"/>
      <c r="I2105" s="95"/>
      <c r="J2105" s="95"/>
      <c r="K2105" s="95"/>
      <c r="L2105" s="96"/>
    </row>
    <row r="2106" spans="8:12" ht="23.25" x14ac:dyDescent="0.25">
      <c r="H2106" s="95"/>
      <c r="I2106" s="95"/>
      <c r="J2106" s="95"/>
      <c r="K2106" s="95"/>
      <c r="L2106" s="96"/>
    </row>
    <row r="2107" spans="8:12" ht="23.25" x14ac:dyDescent="0.25">
      <c r="H2107" s="95"/>
      <c r="I2107" s="95"/>
      <c r="J2107" s="95"/>
      <c r="K2107" s="95"/>
      <c r="L2107" s="96"/>
    </row>
    <row r="2108" spans="8:12" ht="23.25" x14ac:dyDescent="0.25">
      <c r="H2108" s="95"/>
      <c r="I2108" s="95"/>
      <c r="J2108" s="95"/>
      <c r="K2108" s="95"/>
      <c r="L2108" s="96"/>
    </row>
    <row r="2109" spans="8:12" ht="23.25" x14ac:dyDescent="0.25">
      <c r="H2109" s="95"/>
      <c r="I2109" s="95"/>
      <c r="J2109" s="95"/>
      <c r="K2109" s="95"/>
      <c r="L2109" s="96"/>
    </row>
    <row r="2110" spans="8:12" ht="23.25" x14ac:dyDescent="0.25">
      <c r="H2110" s="95"/>
      <c r="I2110" s="95"/>
      <c r="J2110" s="95"/>
      <c r="K2110" s="95"/>
      <c r="L2110" s="96"/>
    </row>
    <row r="2111" spans="8:12" ht="23.25" x14ac:dyDescent="0.25">
      <c r="H2111" s="95"/>
      <c r="I2111" s="95"/>
      <c r="J2111" s="95"/>
      <c r="K2111" s="95"/>
      <c r="L2111" s="96"/>
    </row>
    <row r="2112" spans="8:12" ht="23.25" x14ac:dyDescent="0.25">
      <c r="H2112" s="95"/>
      <c r="I2112" s="95"/>
      <c r="J2112" s="95"/>
      <c r="K2112" s="95"/>
      <c r="L2112" s="96"/>
    </row>
    <row r="2113" spans="8:12" ht="23.25" x14ac:dyDescent="0.25">
      <c r="H2113" s="95"/>
      <c r="I2113" s="95"/>
      <c r="J2113" s="95"/>
      <c r="K2113" s="95"/>
      <c r="L2113" s="96"/>
    </row>
    <row r="2114" spans="8:12" ht="23.25" x14ac:dyDescent="0.25">
      <c r="H2114" s="95"/>
      <c r="I2114" s="95"/>
      <c r="J2114" s="95"/>
      <c r="K2114" s="95"/>
      <c r="L2114" s="96"/>
    </row>
    <row r="2115" spans="8:12" ht="23.25" x14ac:dyDescent="0.25">
      <c r="H2115" s="95"/>
      <c r="I2115" s="95"/>
      <c r="J2115" s="95"/>
      <c r="K2115" s="95"/>
      <c r="L2115" s="96"/>
    </row>
    <row r="2116" spans="8:12" ht="23.25" x14ac:dyDescent="0.25">
      <c r="H2116" s="95"/>
      <c r="I2116" s="95"/>
      <c r="J2116" s="95"/>
      <c r="K2116" s="95"/>
      <c r="L2116" s="96"/>
    </row>
    <row r="2117" spans="8:12" ht="23.25" x14ac:dyDescent="0.25">
      <c r="H2117" s="95"/>
      <c r="I2117" s="95"/>
      <c r="J2117" s="95"/>
      <c r="K2117" s="95"/>
      <c r="L2117" s="96"/>
    </row>
    <row r="2118" spans="8:12" ht="23.25" x14ac:dyDescent="0.25">
      <c r="H2118" s="95"/>
      <c r="I2118" s="95"/>
      <c r="J2118" s="95"/>
      <c r="K2118" s="95"/>
      <c r="L2118" s="96"/>
    </row>
    <row r="2119" spans="8:12" ht="23.25" x14ac:dyDescent="0.25">
      <c r="H2119" s="95"/>
      <c r="I2119" s="95"/>
      <c r="J2119" s="95"/>
      <c r="K2119" s="95"/>
      <c r="L2119" s="96"/>
    </row>
    <row r="2120" spans="8:12" ht="23.25" x14ac:dyDescent="0.25">
      <c r="H2120" s="95"/>
      <c r="I2120" s="95"/>
      <c r="J2120" s="95"/>
      <c r="K2120" s="95"/>
      <c r="L2120" s="96"/>
    </row>
    <row r="2121" spans="8:12" ht="23.25" x14ac:dyDescent="0.25">
      <c r="H2121" s="95"/>
      <c r="I2121" s="95"/>
      <c r="J2121" s="95"/>
      <c r="K2121" s="95"/>
      <c r="L2121" s="96"/>
    </row>
    <row r="2122" spans="8:12" ht="23.25" x14ac:dyDescent="0.25">
      <c r="H2122" s="95"/>
      <c r="I2122" s="95"/>
      <c r="J2122" s="95"/>
      <c r="K2122" s="95"/>
      <c r="L2122" s="96"/>
    </row>
    <row r="2123" spans="8:12" ht="23.25" x14ac:dyDescent="0.25">
      <c r="H2123" s="95"/>
      <c r="I2123" s="95"/>
      <c r="J2123" s="95"/>
      <c r="K2123" s="95"/>
      <c r="L2123" s="96"/>
    </row>
    <row r="2124" spans="8:12" ht="23.25" x14ac:dyDescent="0.25">
      <c r="H2124" s="95"/>
      <c r="I2124" s="95"/>
      <c r="J2124" s="95"/>
      <c r="K2124" s="95"/>
      <c r="L2124" s="96"/>
    </row>
    <row r="2125" spans="8:12" ht="23.25" x14ac:dyDescent="0.25">
      <c r="H2125" s="95"/>
      <c r="I2125" s="95"/>
      <c r="J2125" s="95"/>
      <c r="K2125" s="95"/>
      <c r="L2125" s="96"/>
    </row>
    <row r="2126" spans="8:12" ht="23.25" x14ac:dyDescent="0.25">
      <c r="H2126" s="95"/>
      <c r="I2126" s="95"/>
      <c r="J2126" s="95"/>
      <c r="K2126" s="95"/>
      <c r="L2126" s="96"/>
    </row>
    <row r="2127" spans="8:12" ht="23.25" x14ac:dyDescent="0.25">
      <c r="H2127" s="95"/>
      <c r="I2127" s="95"/>
      <c r="J2127" s="95"/>
      <c r="K2127" s="95"/>
      <c r="L2127" s="96"/>
    </row>
    <row r="2128" spans="8:12" ht="23.25" x14ac:dyDescent="0.25">
      <c r="H2128" s="95"/>
      <c r="I2128" s="95"/>
      <c r="J2128" s="95"/>
      <c r="K2128" s="95"/>
      <c r="L2128" s="96"/>
    </row>
    <row r="2129" spans="8:12" ht="23.25" x14ac:dyDescent="0.25">
      <c r="H2129" s="95"/>
      <c r="I2129" s="95"/>
      <c r="J2129" s="95"/>
      <c r="K2129" s="95"/>
      <c r="L2129" s="96"/>
    </row>
    <row r="2130" spans="8:12" ht="23.25" x14ac:dyDescent="0.25">
      <c r="H2130" s="95"/>
      <c r="I2130" s="95"/>
      <c r="J2130" s="95"/>
      <c r="K2130" s="95"/>
      <c r="L2130" s="96"/>
    </row>
    <row r="2131" spans="8:12" ht="23.25" x14ac:dyDescent="0.25">
      <c r="H2131" s="95"/>
      <c r="I2131" s="95"/>
      <c r="J2131" s="95"/>
      <c r="K2131" s="95"/>
      <c r="L2131" s="96"/>
    </row>
    <row r="2132" spans="8:12" ht="23.25" x14ac:dyDescent="0.25">
      <c r="H2132" s="95"/>
      <c r="I2132" s="95"/>
      <c r="J2132" s="95"/>
      <c r="K2132" s="95"/>
      <c r="L2132" s="96"/>
    </row>
    <row r="2133" spans="8:12" ht="23.25" x14ac:dyDescent="0.25">
      <c r="H2133" s="95"/>
      <c r="I2133" s="95"/>
      <c r="J2133" s="95"/>
      <c r="K2133" s="95"/>
      <c r="L2133" s="96"/>
    </row>
    <row r="2134" spans="8:12" ht="23.25" x14ac:dyDescent="0.25">
      <c r="H2134" s="95"/>
      <c r="I2134" s="95"/>
      <c r="J2134" s="95"/>
      <c r="K2134" s="95"/>
      <c r="L2134" s="96"/>
    </row>
    <row r="2135" spans="8:12" ht="23.25" x14ac:dyDescent="0.25">
      <c r="H2135" s="95"/>
      <c r="I2135" s="95"/>
      <c r="J2135" s="95"/>
      <c r="K2135" s="95"/>
      <c r="L2135" s="96"/>
    </row>
    <row r="2136" spans="8:12" ht="23.25" x14ac:dyDescent="0.25">
      <c r="H2136" s="95"/>
      <c r="I2136" s="95"/>
      <c r="J2136" s="95"/>
      <c r="K2136" s="95"/>
      <c r="L2136" s="96"/>
    </row>
    <row r="2137" spans="8:12" ht="23.25" x14ac:dyDescent="0.25">
      <c r="H2137" s="95"/>
      <c r="I2137" s="95"/>
      <c r="J2137" s="95"/>
      <c r="K2137" s="95"/>
      <c r="L2137" s="96"/>
    </row>
    <row r="2138" spans="8:12" ht="23.25" x14ac:dyDescent="0.25">
      <c r="H2138" s="95"/>
      <c r="I2138" s="95"/>
      <c r="J2138" s="95"/>
      <c r="K2138" s="95"/>
      <c r="L2138" s="96"/>
    </row>
    <row r="2139" spans="8:12" ht="23.25" x14ac:dyDescent="0.25">
      <c r="H2139" s="95"/>
      <c r="I2139" s="95"/>
      <c r="J2139" s="95"/>
      <c r="K2139" s="95"/>
      <c r="L2139" s="96"/>
    </row>
    <row r="2140" spans="8:12" ht="23.25" x14ac:dyDescent="0.25">
      <c r="H2140" s="95"/>
      <c r="I2140" s="95"/>
      <c r="J2140" s="95"/>
      <c r="K2140" s="95"/>
      <c r="L2140" s="96"/>
    </row>
    <row r="2141" spans="8:12" ht="23.25" x14ac:dyDescent="0.25">
      <c r="H2141" s="95"/>
      <c r="I2141" s="95"/>
      <c r="J2141" s="95"/>
      <c r="K2141" s="95"/>
      <c r="L2141" s="96"/>
    </row>
    <row r="2142" spans="8:12" ht="23.25" x14ac:dyDescent="0.25">
      <c r="H2142" s="95"/>
      <c r="I2142" s="95"/>
      <c r="J2142" s="95"/>
      <c r="K2142" s="95"/>
      <c r="L2142" s="96"/>
    </row>
    <row r="2143" spans="8:12" ht="23.25" x14ac:dyDescent="0.25">
      <c r="H2143" s="95"/>
      <c r="I2143" s="95"/>
      <c r="J2143" s="95"/>
      <c r="K2143" s="95"/>
      <c r="L2143" s="96"/>
    </row>
    <row r="2144" spans="8:12" ht="23.25" x14ac:dyDescent="0.25">
      <c r="H2144" s="95"/>
      <c r="I2144" s="95"/>
      <c r="J2144" s="95"/>
      <c r="K2144" s="95"/>
      <c r="L2144" s="96"/>
    </row>
    <row r="2145" spans="8:12" ht="23.25" x14ac:dyDescent="0.25">
      <c r="H2145" s="95"/>
      <c r="I2145" s="95"/>
      <c r="J2145" s="95"/>
      <c r="K2145" s="95"/>
      <c r="L2145" s="96"/>
    </row>
    <row r="2146" spans="8:12" ht="23.25" x14ac:dyDescent="0.25">
      <c r="H2146" s="95"/>
      <c r="I2146" s="95"/>
      <c r="J2146" s="95"/>
      <c r="K2146" s="95"/>
      <c r="L2146" s="96"/>
    </row>
    <row r="2147" spans="8:12" ht="23.25" x14ac:dyDescent="0.25">
      <c r="H2147" s="95"/>
      <c r="I2147" s="95"/>
      <c r="J2147" s="95"/>
      <c r="K2147" s="95"/>
      <c r="L2147" s="96"/>
    </row>
    <row r="2148" spans="8:12" ht="23.25" x14ac:dyDescent="0.25">
      <c r="H2148" s="95"/>
      <c r="I2148" s="95"/>
      <c r="J2148" s="95"/>
      <c r="K2148" s="95"/>
      <c r="L2148" s="96"/>
    </row>
    <row r="2149" spans="8:12" ht="23.25" x14ac:dyDescent="0.25">
      <c r="H2149" s="95"/>
      <c r="I2149" s="95"/>
      <c r="J2149" s="95"/>
      <c r="K2149" s="95"/>
      <c r="L2149" s="96"/>
    </row>
    <row r="2150" spans="8:12" ht="23.25" x14ac:dyDescent="0.25">
      <c r="H2150" s="95"/>
      <c r="I2150" s="95"/>
      <c r="J2150" s="95"/>
      <c r="K2150" s="95"/>
      <c r="L2150" s="96"/>
    </row>
    <row r="2151" spans="8:12" ht="23.25" x14ac:dyDescent="0.25">
      <c r="H2151" s="95"/>
      <c r="I2151" s="95"/>
      <c r="J2151" s="95"/>
      <c r="K2151" s="95"/>
      <c r="L2151" s="96"/>
    </row>
    <row r="2152" spans="8:12" ht="23.25" x14ac:dyDescent="0.25">
      <c r="H2152" s="95"/>
      <c r="I2152" s="95"/>
      <c r="J2152" s="95"/>
      <c r="K2152" s="95"/>
      <c r="L2152" s="96"/>
    </row>
    <row r="2153" spans="8:12" ht="23.25" x14ac:dyDescent="0.25">
      <c r="H2153" s="95"/>
      <c r="I2153" s="95"/>
      <c r="J2153" s="95"/>
      <c r="K2153" s="95"/>
      <c r="L2153" s="96"/>
    </row>
    <row r="2154" spans="8:12" ht="23.25" x14ac:dyDescent="0.25">
      <c r="H2154" s="95"/>
      <c r="I2154" s="95"/>
      <c r="J2154" s="95"/>
      <c r="K2154" s="95"/>
      <c r="L2154" s="96"/>
    </row>
    <row r="2155" spans="8:12" ht="23.25" x14ac:dyDescent="0.25">
      <c r="H2155" s="95"/>
      <c r="I2155" s="95"/>
      <c r="J2155" s="95"/>
      <c r="K2155" s="95"/>
      <c r="L2155" s="96"/>
    </row>
    <row r="2156" spans="8:12" ht="23.25" x14ac:dyDescent="0.25">
      <c r="H2156" s="95"/>
      <c r="I2156" s="95"/>
      <c r="J2156" s="95"/>
      <c r="K2156" s="95"/>
      <c r="L2156" s="96"/>
    </row>
    <row r="2157" spans="8:12" ht="23.25" x14ac:dyDescent="0.25">
      <c r="H2157" s="95"/>
      <c r="I2157" s="95"/>
      <c r="J2157" s="95"/>
      <c r="K2157" s="95"/>
      <c r="L2157" s="96"/>
    </row>
    <row r="2158" spans="8:12" ht="23.25" x14ac:dyDescent="0.25">
      <c r="H2158" s="95"/>
      <c r="I2158" s="95"/>
      <c r="J2158" s="95"/>
      <c r="K2158" s="95"/>
      <c r="L2158" s="96"/>
    </row>
    <row r="2159" spans="8:12" ht="23.25" x14ac:dyDescent="0.25">
      <c r="H2159" s="95"/>
      <c r="I2159" s="95"/>
      <c r="J2159" s="95"/>
      <c r="K2159" s="95"/>
      <c r="L2159" s="96"/>
    </row>
    <row r="2160" spans="8:12" ht="23.25" x14ac:dyDescent="0.25">
      <c r="H2160" s="95"/>
      <c r="I2160" s="95"/>
      <c r="J2160" s="95"/>
      <c r="K2160" s="95"/>
      <c r="L2160" s="96"/>
    </row>
    <row r="2161" spans="8:12" ht="23.25" x14ac:dyDescent="0.25">
      <c r="H2161" s="95"/>
      <c r="I2161" s="95"/>
      <c r="J2161" s="95"/>
      <c r="K2161" s="95"/>
      <c r="L2161" s="96"/>
    </row>
    <row r="2162" spans="8:12" ht="23.25" x14ac:dyDescent="0.25">
      <c r="H2162" s="95"/>
      <c r="I2162" s="95"/>
      <c r="J2162" s="95"/>
      <c r="K2162" s="95"/>
      <c r="L2162" s="96"/>
    </row>
    <row r="2163" spans="8:12" ht="23.25" x14ac:dyDescent="0.25">
      <c r="H2163" s="95"/>
      <c r="I2163" s="95"/>
      <c r="J2163" s="95"/>
      <c r="K2163" s="95"/>
      <c r="L2163" s="96"/>
    </row>
    <row r="2164" spans="8:12" ht="23.25" x14ac:dyDescent="0.25">
      <c r="H2164" s="95"/>
      <c r="I2164" s="95"/>
      <c r="J2164" s="95"/>
      <c r="K2164" s="95"/>
      <c r="L2164" s="96"/>
    </row>
    <row r="2165" spans="8:12" ht="23.25" x14ac:dyDescent="0.25">
      <c r="H2165" s="95"/>
      <c r="I2165" s="95"/>
      <c r="J2165" s="95"/>
      <c r="K2165" s="95"/>
      <c r="L2165" s="96"/>
    </row>
    <row r="2166" spans="8:12" ht="23.25" x14ac:dyDescent="0.25">
      <c r="H2166" s="95"/>
      <c r="I2166" s="95"/>
      <c r="J2166" s="95"/>
      <c r="K2166" s="95"/>
      <c r="L2166" s="96"/>
    </row>
    <row r="2167" spans="8:12" ht="23.25" x14ac:dyDescent="0.25">
      <c r="H2167" s="95"/>
      <c r="I2167" s="95"/>
      <c r="J2167" s="95"/>
      <c r="K2167" s="95"/>
      <c r="L2167" s="96"/>
    </row>
    <row r="2168" spans="8:12" ht="23.25" x14ac:dyDescent="0.25">
      <c r="H2168" s="95"/>
      <c r="I2168" s="95"/>
      <c r="J2168" s="95"/>
      <c r="K2168" s="95"/>
      <c r="L2168" s="96"/>
    </row>
    <row r="2169" spans="8:12" ht="23.25" x14ac:dyDescent="0.25">
      <c r="H2169" s="95"/>
      <c r="I2169" s="95"/>
      <c r="J2169" s="95"/>
      <c r="K2169" s="95"/>
      <c r="L2169" s="96"/>
    </row>
    <row r="2170" spans="8:12" ht="23.25" x14ac:dyDescent="0.25">
      <c r="H2170" s="95"/>
      <c r="I2170" s="95"/>
      <c r="J2170" s="95"/>
      <c r="K2170" s="95"/>
      <c r="L2170" s="96"/>
    </row>
    <row r="2171" spans="8:12" ht="23.25" x14ac:dyDescent="0.25">
      <c r="H2171" s="95"/>
      <c r="I2171" s="95"/>
      <c r="J2171" s="95"/>
      <c r="K2171" s="95"/>
      <c r="L2171" s="96"/>
    </row>
    <row r="2172" spans="8:12" ht="23.25" x14ac:dyDescent="0.25">
      <c r="H2172" s="95"/>
      <c r="I2172" s="95"/>
      <c r="J2172" s="95"/>
      <c r="K2172" s="95"/>
      <c r="L2172" s="96"/>
    </row>
    <row r="2173" spans="8:12" ht="23.25" x14ac:dyDescent="0.25">
      <c r="H2173" s="95"/>
      <c r="I2173" s="95"/>
      <c r="J2173" s="95"/>
      <c r="K2173" s="95"/>
      <c r="L2173" s="96"/>
    </row>
    <row r="2174" spans="8:12" ht="23.25" x14ac:dyDescent="0.25">
      <c r="H2174" s="95"/>
      <c r="I2174" s="95"/>
      <c r="J2174" s="95"/>
      <c r="K2174" s="95"/>
      <c r="L2174" s="96"/>
    </row>
    <row r="2175" spans="8:12" ht="23.25" x14ac:dyDescent="0.25">
      <c r="H2175" s="95"/>
      <c r="I2175" s="95"/>
      <c r="J2175" s="95"/>
      <c r="K2175" s="95"/>
      <c r="L2175" s="96"/>
    </row>
    <row r="2176" spans="8:12" ht="23.25" x14ac:dyDescent="0.25">
      <c r="H2176" s="95"/>
      <c r="I2176" s="95"/>
      <c r="J2176" s="95"/>
      <c r="K2176" s="95"/>
      <c r="L2176" s="96"/>
    </row>
    <row r="2177" spans="8:12" ht="23.25" x14ac:dyDescent="0.25">
      <c r="H2177" s="95"/>
      <c r="I2177" s="95"/>
      <c r="J2177" s="95"/>
      <c r="K2177" s="95"/>
      <c r="L2177" s="96"/>
    </row>
    <row r="2178" spans="8:12" ht="23.25" x14ac:dyDescent="0.25">
      <c r="H2178" s="95"/>
      <c r="I2178" s="95"/>
      <c r="J2178" s="95"/>
      <c r="K2178" s="95"/>
      <c r="L2178" s="96"/>
    </row>
    <row r="2179" spans="8:12" ht="23.25" x14ac:dyDescent="0.25">
      <c r="H2179" s="95"/>
      <c r="I2179" s="95"/>
      <c r="J2179" s="95"/>
      <c r="K2179" s="95"/>
      <c r="L2179" s="96"/>
    </row>
    <row r="2180" spans="8:12" ht="23.25" x14ac:dyDescent="0.25">
      <c r="H2180" s="95"/>
      <c r="I2180" s="95"/>
      <c r="J2180" s="95"/>
      <c r="K2180" s="95"/>
      <c r="L2180" s="96"/>
    </row>
    <row r="2181" spans="8:12" ht="23.25" x14ac:dyDescent="0.25">
      <c r="H2181" s="95"/>
      <c r="I2181" s="95"/>
      <c r="J2181" s="95"/>
      <c r="K2181" s="95"/>
      <c r="L2181" s="96"/>
    </row>
    <row r="2182" spans="8:12" ht="23.25" x14ac:dyDescent="0.25">
      <c r="H2182" s="95"/>
      <c r="I2182" s="95"/>
      <c r="J2182" s="95"/>
      <c r="K2182" s="95"/>
      <c r="L2182" s="96"/>
    </row>
    <row r="2183" spans="8:12" ht="23.25" x14ac:dyDescent="0.25">
      <c r="H2183" s="95"/>
      <c r="I2183" s="95"/>
      <c r="J2183" s="95"/>
      <c r="K2183" s="95"/>
      <c r="L2183" s="96"/>
    </row>
    <row r="2184" spans="8:12" ht="23.25" x14ac:dyDescent="0.25">
      <c r="H2184" s="95"/>
      <c r="I2184" s="95"/>
      <c r="J2184" s="95"/>
      <c r="K2184" s="95"/>
      <c r="L2184" s="96"/>
    </row>
    <row r="2185" spans="8:12" ht="23.25" x14ac:dyDescent="0.25">
      <c r="H2185" s="95"/>
      <c r="I2185" s="95"/>
      <c r="J2185" s="95"/>
      <c r="K2185" s="95"/>
      <c r="L2185" s="96"/>
    </row>
    <row r="2186" spans="8:12" ht="23.25" x14ac:dyDescent="0.25">
      <c r="H2186" s="95"/>
      <c r="I2186" s="95"/>
      <c r="J2186" s="95"/>
      <c r="K2186" s="95"/>
      <c r="L2186" s="96"/>
    </row>
    <row r="2187" spans="8:12" ht="23.25" x14ac:dyDescent="0.25">
      <c r="H2187" s="95"/>
      <c r="I2187" s="95"/>
      <c r="J2187" s="95"/>
      <c r="K2187" s="95"/>
      <c r="L2187" s="96"/>
    </row>
    <row r="2188" spans="8:12" ht="23.25" x14ac:dyDescent="0.25">
      <c r="H2188" s="95"/>
      <c r="I2188" s="95"/>
      <c r="J2188" s="95"/>
      <c r="K2188" s="95"/>
      <c r="L2188" s="96"/>
    </row>
    <row r="2189" spans="8:12" ht="23.25" x14ac:dyDescent="0.25">
      <c r="H2189" s="95"/>
      <c r="I2189" s="95"/>
      <c r="J2189" s="95"/>
      <c r="K2189" s="95"/>
      <c r="L2189" s="96"/>
    </row>
    <row r="2190" spans="8:12" ht="23.25" x14ac:dyDescent="0.25">
      <c r="H2190" s="95"/>
      <c r="I2190" s="95"/>
      <c r="J2190" s="95"/>
      <c r="K2190" s="95"/>
      <c r="L2190" s="96"/>
    </row>
    <row r="2191" spans="8:12" ht="23.25" x14ac:dyDescent="0.25">
      <c r="H2191" s="95"/>
      <c r="I2191" s="95"/>
      <c r="J2191" s="95"/>
      <c r="K2191" s="95"/>
      <c r="L2191" s="96"/>
    </row>
    <row r="2192" spans="8:12" ht="23.25" x14ac:dyDescent="0.25">
      <c r="H2192" s="95"/>
      <c r="I2192" s="95"/>
      <c r="J2192" s="95"/>
      <c r="K2192" s="95"/>
      <c r="L2192" s="96"/>
    </row>
    <row r="2193" spans="8:12" ht="23.25" x14ac:dyDescent="0.25">
      <c r="H2193" s="95"/>
      <c r="I2193" s="95"/>
      <c r="J2193" s="95"/>
      <c r="K2193" s="95"/>
      <c r="L2193" s="96"/>
    </row>
    <row r="2194" spans="8:12" ht="23.25" x14ac:dyDescent="0.25">
      <c r="H2194" s="95"/>
      <c r="I2194" s="95"/>
      <c r="J2194" s="95"/>
      <c r="K2194" s="95"/>
      <c r="L2194" s="96"/>
    </row>
    <row r="2195" spans="8:12" ht="23.25" x14ac:dyDescent="0.25">
      <c r="H2195" s="95"/>
      <c r="I2195" s="95"/>
      <c r="J2195" s="95"/>
      <c r="K2195" s="95"/>
      <c r="L2195" s="96"/>
    </row>
    <row r="2196" spans="8:12" ht="23.25" x14ac:dyDescent="0.25">
      <c r="H2196" s="95"/>
      <c r="I2196" s="95"/>
      <c r="J2196" s="95"/>
      <c r="K2196" s="95"/>
      <c r="L2196" s="96"/>
    </row>
    <row r="2197" spans="8:12" ht="23.25" x14ac:dyDescent="0.25">
      <c r="H2197" s="95"/>
      <c r="I2197" s="95"/>
      <c r="J2197" s="95"/>
      <c r="K2197" s="95"/>
      <c r="L2197" s="96"/>
    </row>
    <row r="2198" spans="8:12" ht="23.25" x14ac:dyDescent="0.25">
      <c r="H2198" s="95"/>
      <c r="I2198" s="95"/>
      <c r="J2198" s="95"/>
      <c r="K2198" s="95"/>
      <c r="L2198" s="96"/>
    </row>
    <row r="2199" spans="8:12" ht="23.25" x14ac:dyDescent="0.25">
      <c r="H2199" s="95"/>
      <c r="I2199" s="95"/>
      <c r="J2199" s="95"/>
      <c r="K2199" s="95"/>
      <c r="L2199" s="96"/>
    </row>
    <row r="2200" spans="8:12" ht="23.25" x14ac:dyDescent="0.25">
      <c r="H2200" s="95"/>
      <c r="I2200" s="95"/>
      <c r="J2200" s="95"/>
      <c r="K2200" s="95"/>
      <c r="L2200" s="96"/>
    </row>
    <row r="2201" spans="8:12" ht="23.25" x14ac:dyDescent="0.25">
      <c r="H2201" s="95"/>
      <c r="I2201" s="95"/>
      <c r="J2201" s="95"/>
      <c r="K2201" s="95"/>
      <c r="L2201" s="96"/>
    </row>
    <row r="2202" spans="8:12" ht="23.25" x14ac:dyDescent="0.25">
      <c r="H2202" s="95"/>
      <c r="I2202" s="95"/>
      <c r="J2202" s="95"/>
      <c r="K2202" s="95"/>
      <c r="L2202" s="96"/>
    </row>
    <row r="2203" spans="8:12" ht="23.25" x14ac:dyDescent="0.25">
      <c r="H2203" s="95"/>
      <c r="I2203" s="95"/>
      <c r="J2203" s="95"/>
      <c r="K2203" s="95"/>
      <c r="L2203" s="96"/>
    </row>
    <row r="2204" spans="8:12" ht="23.25" x14ac:dyDescent="0.25">
      <c r="H2204" s="95"/>
      <c r="I2204" s="95"/>
      <c r="J2204" s="95"/>
      <c r="K2204" s="95"/>
      <c r="L2204" s="96"/>
    </row>
    <row r="2205" spans="8:12" ht="23.25" x14ac:dyDescent="0.25">
      <c r="H2205" s="95"/>
      <c r="I2205" s="95"/>
      <c r="J2205" s="95"/>
      <c r="K2205" s="95"/>
      <c r="L2205" s="96"/>
    </row>
    <row r="2206" spans="8:12" ht="23.25" x14ac:dyDescent="0.25">
      <c r="H2206" s="95"/>
      <c r="I2206" s="95"/>
      <c r="J2206" s="95"/>
      <c r="K2206" s="95"/>
      <c r="L2206" s="96"/>
    </row>
    <row r="2207" spans="8:12" ht="23.25" x14ac:dyDescent="0.25">
      <c r="H2207" s="95"/>
      <c r="I2207" s="95"/>
      <c r="J2207" s="95"/>
      <c r="K2207" s="95"/>
      <c r="L2207" s="96"/>
    </row>
    <row r="2208" spans="8:12" ht="23.25" x14ac:dyDescent="0.25">
      <c r="H2208" s="95"/>
      <c r="I2208" s="95"/>
      <c r="J2208" s="95"/>
      <c r="K2208" s="95"/>
      <c r="L2208" s="96"/>
    </row>
    <row r="2209" spans="8:12" ht="23.25" x14ac:dyDescent="0.25">
      <c r="H2209" s="95"/>
      <c r="I2209" s="95"/>
      <c r="J2209" s="95"/>
      <c r="K2209" s="95"/>
      <c r="L2209" s="96"/>
    </row>
    <row r="2210" spans="8:12" ht="23.25" x14ac:dyDescent="0.25">
      <c r="H2210" s="95"/>
      <c r="I2210" s="95"/>
      <c r="J2210" s="95"/>
      <c r="K2210" s="95"/>
      <c r="L2210" s="96"/>
    </row>
    <row r="2211" spans="8:12" ht="23.25" x14ac:dyDescent="0.25">
      <c r="H2211" s="95"/>
      <c r="I2211" s="95"/>
      <c r="J2211" s="95"/>
      <c r="K2211" s="95"/>
      <c r="L2211" s="96"/>
    </row>
    <row r="2212" spans="8:12" ht="23.25" x14ac:dyDescent="0.25">
      <c r="H2212" s="95"/>
      <c r="I2212" s="95"/>
      <c r="J2212" s="95"/>
      <c r="K2212" s="95"/>
      <c r="L2212" s="96"/>
    </row>
    <row r="2213" spans="8:12" ht="23.25" x14ac:dyDescent="0.25">
      <c r="H2213" s="95"/>
      <c r="I2213" s="95"/>
      <c r="J2213" s="95"/>
      <c r="K2213" s="95"/>
      <c r="L2213" s="96"/>
    </row>
    <row r="2214" spans="8:12" ht="23.25" x14ac:dyDescent="0.25">
      <c r="H2214" s="95"/>
      <c r="I2214" s="95"/>
      <c r="J2214" s="95"/>
      <c r="K2214" s="95"/>
      <c r="L2214" s="96"/>
    </row>
    <row r="2215" spans="8:12" ht="23.25" x14ac:dyDescent="0.25">
      <c r="H2215" s="95"/>
      <c r="I2215" s="95"/>
      <c r="J2215" s="95"/>
      <c r="K2215" s="95"/>
      <c r="L2215" s="96"/>
    </row>
    <row r="2216" spans="8:12" ht="23.25" x14ac:dyDescent="0.25">
      <c r="H2216" s="95"/>
      <c r="I2216" s="95"/>
      <c r="J2216" s="95"/>
      <c r="K2216" s="95"/>
      <c r="L2216" s="96"/>
    </row>
    <row r="2217" spans="8:12" ht="23.25" x14ac:dyDescent="0.25">
      <c r="H2217" s="95"/>
      <c r="I2217" s="95"/>
      <c r="J2217" s="95"/>
      <c r="K2217" s="95"/>
      <c r="L2217" s="96"/>
    </row>
    <row r="2218" spans="8:12" ht="23.25" x14ac:dyDescent="0.25">
      <c r="H2218" s="95"/>
      <c r="I2218" s="95"/>
      <c r="J2218" s="95"/>
      <c r="K2218" s="95"/>
      <c r="L2218" s="96"/>
    </row>
    <row r="2219" spans="8:12" ht="23.25" x14ac:dyDescent="0.25">
      <c r="H2219" s="95"/>
      <c r="I2219" s="95"/>
      <c r="J2219" s="95"/>
      <c r="K2219" s="95"/>
      <c r="L2219" s="96"/>
    </row>
    <row r="2220" spans="8:12" ht="23.25" x14ac:dyDescent="0.25">
      <c r="H2220" s="95"/>
      <c r="I2220" s="95"/>
      <c r="J2220" s="95"/>
      <c r="K2220" s="95"/>
      <c r="L2220" s="96"/>
    </row>
    <row r="2221" spans="8:12" ht="23.25" x14ac:dyDescent="0.25">
      <c r="H2221" s="95"/>
      <c r="I2221" s="95"/>
      <c r="J2221" s="95"/>
      <c r="K2221" s="95"/>
      <c r="L2221" s="96"/>
    </row>
    <row r="2222" spans="8:12" ht="23.25" x14ac:dyDescent="0.25">
      <c r="H2222" s="95"/>
      <c r="I2222" s="95"/>
      <c r="J2222" s="95"/>
      <c r="K2222" s="95"/>
      <c r="L2222" s="96"/>
    </row>
    <row r="2223" spans="8:12" ht="23.25" x14ac:dyDescent="0.25">
      <c r="H2223" s="95"/>
      <c r="I2223" s="95"/>
      <c r="J2223" s="95"/>
      <c r="K2223" s="95"/>
      <c r="L2223" s="96"/>
    </row>
    <row r="2224" spans="8:12" ht="23.25" x14ac:dyDescent="0.25">
      <c r="H2224" s="95"/>
      <c r="I2224" s="95"/>
      <c r="J2224" s="95"/>
      <c r="K2224" s="95"/>
      <c r="L2224" s="96"/>
    </row>
    <row r="2225" spans="8:12" ht="23.25" x14ac:dyDescent="0.25">
      <c r="H2225" s="95"/>
      <c r="I2225" s="95"/>
      <c r="J2225" s="95"/>
      <c r="K2225" s="95"/>
      <c r="L2225" s="96"/>
    </row>
    <row r="2226" spans="8:12" ht="23.25" x14ac:dyDescent="0.25">
      <c r="H2226" s="95"/>
      <c r="I2226" s="95"/>
      <c r="J2226" s="95"/>
      <c r="K2226" s="95"/>
      <c r="L2226" s="96"/>
    </row>
    <row r="2227" spans="8:12" ht="23.25" x14ac:dyDescent="0.25">
      <c r="H2227" s="95"/>
      <c r="I2227" s="95"/>
      <c r="J2227" s="95"/>
      <c r="K2227" s="95"/>
      <c r="L2227" s="96"/>
    </row>
    <row r="2228" spans="8:12" ht="23.25" x14ac:dyDescent="0.25">
      <c r="H2228" s="95"/>
      <c r="I2228" s="95"/>
      <c r="J2228" s="95"/>
      <c r="K2228" s="95"/>
      <c r="L2228" s="96"/>
    </row>
    <row r="2229" spans="8:12" ht="23.25" x14ac:dyDescent="0.25">
      <c r="H2229" s="95"/>
      <c r="I2229" s="95"/>
      <c r="J2229" s="95"/>
      <c r="K2229" s="95"/>
      <c r="L2229" s="96"/>
    </row>
    <row r="2230" spans="8:12" ht="23.25" x14ac:dyDescent="0.25">
      <c r="H2230" s="95"/>
      <c r="I2230" s="95"/>
      <c r="J2230" s="95"/>
      <c r="K2230" s="95"/>
      <c r="L2230" s="96"/>
    </row>
    <row r="2231" spans="8:12" ht="23.25" x14ac:dyDescent="0.25">
      <c r="H2231" s="95"/>
      <c r="I2231" s="95"/>
      <c r="J2231" s="95"/>
      <c r="K2231" s="95"/>
      <c r="L2231" s="96"/>
    </row>
    <row r="2232" spans="8:12" ht="23.25" x14ac:dyDescent="0.25">
      <c r="H2232" s="95"/>
      <c r="I2232" s="95"/>
      <c r="J2232" s="95"/>
      <c r="K2232" s="95"/>
      <c r="L2232" s="96"/>
    </row>
    <row r="2233" spans="8:12" ht="23.25" x14ac:dyDescent="0.25">
      <c r="H2233" s="95"/>
      <c r="I2233" s="95"/>
      <c r="J2233" s="95"/>
      <c r="K2233" s="95"/>
      <c r="L2233" s="96"/>
    </row>
    <row r="2234" spans="8:12" ht="23.25" x14ac:dyDescent="0.25">
      <c r="H2234" s="95"/>
      <c r="I2234" s="95"/>
      <c r="J2234" s="95"/>
      <c r="K2234" s="95"/>
      <c r="L2234" s="96"/>
    </row>
    <row r="2235" spans="8:12" ht="23.25" x14ac:dyDescent="0.25">
      <c r="H2235" s="95"/>
      <c r="I2235" s="95"/>
      <c r="J2235" s="95"/>
      <c r="K2235" s="95"/>
      <c r="L2235" s="96"/>
    </row>
    <row r="2236" spans="8:12" ht="23.25" x14ac:dyDescent="0.25">
      <c r="H2236" s="95"/>
      <c r="I2236" s="95"/>
      <c r="J2236" s="95"/>
      <c r="K2236" s="95"/>
      <c r="L2236" s="96"/>
    </row>
    <row r="2237" spans="8:12" ht="23.25" x14ac:dyDescent="0.25">
      <c r="H2237" s="95"/>
      <c r="I2237" s="95"/>
      <c r="J2237" s="95"/>
      <c r="K2237" s="95"/>
      <c r="L2237" s="96"/>
    </row>
    <row r="2238" spans="8:12" ht="23.25" x14ac:dyDescent="0.25">
      <c r="H2238" s="95"/>
      <c r="I2238" s="95"/>
      <c r="J2238" s="95"/>
      <c r="K2238" s="95"/>
      <c r="L2238" s="96"/>
    </row>
    <row r="2239" spans="8:12" ht="23.25" x14ac:dyDescent="0.25">
      <c r="H2239" s="95"/>
      <c r="I2239" s="95"/>
      <c r="J2239" s="95"/>
      <c r="K2239" s="95"/>
      <c r="L2239" s="96"/>
    </row>
    <row r="2240" spans="8:12" ht="23.25" x14ac:dyDescent="0.25">
      <c r="H2240" s="95"/>
      <c r="I2240" s="95"/>
      <c r="J2240" s="95"/>
      <c r="K2240" s="95"/>
      <c r="L2240" s="96"/>
    </row>
    <row r="2241" spans="8:12" ht="23.25" x14ac:dyDescent="0.25">
      <c r="H2241" s="95"/>
      <c r="I2241" s="95"/>
      <c r="J2241" s="95"/>
      <c r="K2241" s="95"/>
      <c r="L2241" s="96"/>
    </row>
    <row r="2242" spans="8:12" ht="23.25" x14ac:dyDescent="0.25">
      <c r="H2242" s="95"/>
      <c r="I2242" s="95"/>
      <c r="J2242" s="95"/>
      <c r="K2242" s="95"/>
      <c r="L2242" s="96"/>
    </row>
    <row r="2243" spans="8:12" ht="23.25" x14ac:dyDescent="0.25">
      <c r="H2243" s="95"/>
      <c r="I2243" s="95"/>
      <c r="J2243" s="95"/>
      <c r="K2243" s="95"/>
      <c r="L2243" s="96"/>
    </row>
    <row r="2244" spans="8:12" ht="23.25" x14ac:dyDescent="0.25">
      <c r="H2244" s="95"/>
      <c r="I2244" s="95"/>
      <c r="J2244" s="95"/>
      <c r="K2244" s="95"/>
      <c r="L2244" s="96"/>
    </row>
    <row r="2245" spans="8:12" ht="23.25" x14ac:dyDescent="0.25">
      <c r="H2245" s="95"/>
      <c r="I2245" s="95"/>
      <c r="J2245" s="95"/>
      <c r="K2245" s="95"/>
      <c r="L2245" s="96"/>
    </row>
    <row r="2246" spans="8:12" ht="23.25" x14ac:dyDescent="0.25">
      <c r="H2246" s="95"/>
      <c r="I2246" s="95"/>
      <c r="J2246" s="95"/>
      <c r="K2246" s="95"/>
      <c r="L2246" s="96"/>
    </row>
    <row r="2247" spans="8:12" ht="23.25" x14ac:dyDescent="0.25">
      <c r="H2247" s="95"/>
      <c r="I2247" s="95"/>
      <c r="J2247" s="95"/>
      <c r="K2247" s="95"/>
      <c r="L2247" s="96"/>
    </row>
    <row r="2248" spans="8:12" ht="23.25" x14ac:dyDescent="0.25">
      <c r="H2248" s="95"/>
      <c r="I2248" s="95"/>
      <c r="J2248" s="95"/>
      <c r="K2248" s="95"/>
      <c r="L2248" s="96"/>
    </row>
    <row r="2249" spans="8:12" ht="23.25" x14ac:dyDescent="0.25">
      <c r="H2249" s="95"/>
      <c r="I2249" s="95"/>
      <c r="J2249" s="95"/>
      <c r="K2249" s="95"/>
      <c r="L2249" s="96"/>
    </row>
    <row r="2250" spans="8:12" ht="23.25" x14ac:dyDescent="0.25">
      <c r="H2250" s="95"/>
      <c r="I2250" s="95"/>
      <c r="J2250" s="95"/>
      <c r="K2250" s="95"/>
      <c r="L2250" s="96"/>
    </row>
    <row r="2251" spans="8:12" ht="23.25" x14ac:dyDescent="0.25">
      <c r="H2251" s="95"/>
      <c r="I2251" s="95"/>
      <c r="J2251" s="95"/>
      <c r="K2251" s="95"/>
      <c r="L2251" s="96"/>
    </row>
    <row r="2252" spans="8:12" ht="23.25" x14ac:dyDescent="0.25">
      <c r="H2252" s="95"/>
      <c r="I2252" s="95"/>
      <c r="J2252" s="95"/>
      <c r="K2252" s="95"/>
      <c r="L2252" s="96"/>
    </row>
    <row r="2253" spans="8:12" ht="23.25" x14ac:dyDescent="0.25">
      <c r="H2253" s="95"/>
      <c r="I2253" s="95"/>
      <c r="J2253" s="95"/>
      <c r="K2253" s="95"/>
      <c r="L2253" s="96"/>
    </row>
    <row r="2254" spans="8:12" ht="23.25" x14ac:dyDescent="0.25">
      <c r="H2254" s="95"/>
      <c r="I2254" s="95"/>
      <c r="J2254" s="95"/>
      <c r="K2254" s="95"/>
      <c r="L2254" s="96"/>
    </row>
    <row r="2255" spans="8:12" ht="23.25" x14ac:dyDescent="0.25">
      <c r="H2255" s="95"/>
      <c r="I2255" s="95"/>
      <c r="J2255" s="95"/>
      <c r="K2255" s="95"/>
      <c r="L2255" s="96"/>
    </row>
    <row r="2256" spans="8:12" ht="23.25" x14ac:dyDescent="0.25">
      <c r="H2256" s="95"/>
      <c r="I2256" s="95"/>
      <c r="J2256" s="95"/>
      <c r="K2256" s="95"/>
      <c r="L2256" s="96"/>
    </row>
    <row r="2257" spans="8:12" ht="23.25" x14ac:dyDescent="0.25">
      <c r="H2257" s="95"/>
      <c r="I2257" s="95"/>
      <c r="J2257" s="95"/>
      <c r="K2257" s="95"/>
      <c r="L2257" s="96"/>
    </row>
    <row r="2258" spans="8:12" ht="23.25" x14ac:dyDescent="0.25">
      <c r="H2258" s="95"/>
      <c r="I2258" s="95"/>
      <c r="J2258" s="95"/>
      <c r="K2258" s="95"/>
      <c r="L2258" s="96"/>
    </row>
    <row r="2259" spans="8:12" ht="23.25" x14ac:dyDescent="0.25">
      <c r="H2259" s="95"/>
      <c r="I2259" s="95"/>
      <c r="J2259" s="95"/>
      <c r="K2259" s="95"/>
      <c r="L2259" s="96"/>
    </row>
    <row r="2260" spans="8:12" ht="23.25" x14ac:dyDescent="0.25">
      <c r="H2260" s="95"/>
      <c r="I2260" s="95"/>
      <c r="J2260" s="95"/>
      <c r="K2260" s="95"/>
      <c r="L2260" s="96"/>
    </row>
    <row r="2261" spans="8:12" ht="23.25" x14ac:dyDescent="0.25">
      <c r="H2261" s="95"/>
      <c r="I2261" s="95"/>
      <c r="J2261" s="95"/>
      <c r="K2261" s="95"/>
      <c r="L2261" s="96"/>
    </row>
    <row r="2262" spans="8:12" ht="23.25" x14ac:dyDescent="0.25">
      <c r="H2262" s="95"/>
      <c r="I2262" s="95"/>
      <c r="J2262" s="95"/>
      <c r="K2262" s="95"/>
      <c r="L2262" s="96"/>
    </row>
    <row r="2263" spans="8:12" ht="23.25" x14ac:dyDescent="0.25">
      <c r="H2263" s="95"/>
      <c r="I2263" s="95"/>
      <c r="J2263" s="95"/>
      <c r="K2263" s="95"/>
      <c r="L2263" s="96"/>
    </row>
    <row r="2264" spans="8:12" ht="23.25" x14ac:dyDescent="0.25">
      <c r="H2264" s="95"/>
      <c r="I2264" s="95"/>
      <c r="J2264" s="95"/>
      <c r="K2264" s="95"/>
      <c r="L2264" s="96"/>
    </row>
    <row r="2265" spans="8:12" ht="23.25" x14ac:dyDescent="0.25">
      <c r="H2265" s="95"/>
      <c r="I2265" s="95"/>
      <c r="J2265" s="95"/>
      <c r="K2265" s="95"/>
      <c r="L2265" s="96"/>
    </row>
    <row r="2266" spans="8:12" ht="23.25" x14ac:dyDescent="0.25">
      <c r="H2266" s="95"/>
      <c r="I2266" s="95"/>
      <c r="J2266" s="95"/>
      <c r="K2266" s="95"/>
      <c r="L2266" s="96"/>
    </row>
    <row r="2267" spans="8:12" ht="23.25" x14ac:dyDescent="0.25">
      <c r="H2267" s="95"/>
      <c r="I2267" s="95"/>
      <c r="J2267" s="95"/>
      <c r="K2267" s="95"/>
      <c r="L2267" s="96"/>
    </row>
    <row r="2268" spans="8:12" ht="23.25" x14ac:dyDescent="0.25">
      <c r="H2268" s="95"/>
      <c r="I2268" s="95"/>
      <c r="J2268" s="95"/>
      <c r="K2268" s="95"/>
      <c r="L2268" s="96"/>
    </row>
    <row r="2269" spans="8:12" ht="23.25" x14ac:dyDescent="0.25">
      <c r="H2269" s="95"/>
      <c r="I2269" s="95"/>
      <c r="J2269" s="95"/>
      <c r="K2269" s="95"/>
      <c r="L2269" s="96"/>
    </row>
    <row r="2270" spans="8:12" ht="23.25" x14ac:dyDescent="0.25">
      <c r="H2270" s="95"/>
      <c r="I2270" s="95"/>
      <c r="J2270" s="95"/>
      <c r="K2270" s="95"/>
      <c r="L2270" s="96"/>
    </row>
    <row r="2271" spans="8:12" ht="23.25" x14ac:dyDescent="0.25">
      <c r="H2271" s="95"/>
      <c r="I2271" s="95"/>
      <c r="J2271" s="95"/>
      <c r="K2271" s="95"/>
      <c r="L2271" s="96"/>
    </row>
    <row r="2272" spans="8:12" ht="23.25" x14ac:dyDescent="0.25">
      <c r="H2272" s="95"/>
      <c r="I2272" s="95"/>
      <c r="J2272" s="95"/>
      <c r="K2272" s="95"/>
      <c r="L2272" s="96"/>
    </row>
    <row r="2273" spans="8:12" ht="23.25" x14ac:dyDescent="0.25">
      <c r="H2273" s="95"/>
      <c r="I2273" s="95"/>
      <c r="J2273" s="95"/>
      <c r="K2273" s="95"/>
      <c r="L2273" s="96"/>
    </row>
    <row r="2274" spans="8:12" ht="23.25" x14ac:dyDescent="0.25">
      <c r="H2274" s="95"/>
      <c r="I2274" s="95"/>
      <c r="J2274" s="95"/>
      <c r="K2274" s="95"/>
      <c r="L2274" s="96"/>
    </row>
    <row r="2275" spans="8:12" ht="23.25" x14ac:dyDescent="0.25">
      <c r="H2275" s="95"/>
      <c r="I2275" s="95"/>
      <c r="J2275" s="95"/>
      <c r="K2275" s="95"/>
      <c r="L2275" s="96"/>
    </row>
    <row r="2276" spans="8:12" ht="23.25" x14ac:dyDescent="0.25">
      <c r="H2276" s="95"/>
      <c r="I2276" s="95"/>
      <c r="J2276" s="95"/>
      <c r="K2276" s="95"/>
      <c r="L2276" s="96"/>
    </row>
    <row r="2277" spans="8:12" ht="23.25" x14ac:dyDescent="0.25">
      <c r="H2277" s="95"/>
      <c r="I2277" s="95"/>
      <c r="J2277" s="95"/>
      <c r="K2277" s="95"/>
      <c r="L2277" s="96"/>
    </row>
    <row r="2278" spans="8:12" ht="23.25" x14ac:dyDescent="0.25">
      <c r="H2278" s="95"/>
      <c r="I2278" s="95"/>
      <c r="J2278" s="95"/>
      <c r="K2278" s="95"/>
      <c r="L2278" s="96"/>
    </row>
    <row r="2279" spans="8:12" ht="23.25" x14ac:dyDescent="0.25">
      <c r="H2279" s="95"/>
      <c r="I2279" s="95"/>
      <c r="J2279" s="95"/>
      <c r="K2279" s="95"/>
      <c r="L2279" s="96"/>
    </row>
    <row r="2280" spans="8:12" ht="23.25" x14ac:dyDescent="0.25">
      <c r="H2280" s="95"/>
      <c r="I2280" s="95"/>
      <c r="J2280" s="95"/>
      <c r="K2280" s="95"/>
      <c r="L2280" s="96"/>
    </row>
    <row r="2281" spans="8:12" ht="23.25" x14ac:dyDescent="0.25">
      <c r="H2281" s="95"/>
      <c r="I2281" s="95"/>
      <c r="J2281" s="95"/>
      <c r="K2281" s="95"/>
      <c r="L2281" s="96"/>
    </row>
    <row r="2282" spans="8:12" ht="23.25" x14ac:dyDescent="0.25">
      <c r="H2282" s="95"/>
      <c r="I2282" s="95"/>
      <c r="J2282" s="95"/>
      <c r="K2282" s="95"/>
      <c r="L2282" s="96"/>
    </row>
    <row r="2283" spans="8:12" ht="23.25" x14ac:dyDescent="0.25">
      <c r="H2283" s="95"/>
      <c r="I2283" s="95"/>
      <c r="J2283" s="95"/>
      <c r="K2283" s="95"/>
      <c r="L2283" s="96"/>
    </row>
    <row r="2284" spans="8:12" ht="23.25" x14ac:dyDescent="0.25">
      <c r="H2284" s="95"/>
      <c r="I2284" s="95"/>
      <c r="J2284" s="95"/>
      <c r="K2284" s="95"/>
      <c r="L2284" s="96"/>
    </row>
    <row r="2285" spans="8:12" ht="23.25" x14ac:dyDescent="0.25">
      <c r="H2285" s="95"/>
      <c r="I2285" s="95"/>
      <c r="J2285" s="95"/>
      <c r="K2285" s="95"/>
      <c r="L2285" s="96"/>
    </row>
    <row r="2286" spans="8:12" ht="23.25" x14ac:dyDescent="0.25">
      <c r="H2286" s="95"/>
      <c r="I2286" s="95"/>
      <c r="J2286" s="95"/>
      <c r="K2286" s="95"/>
      <c r="L2286" s="96"/>
    </row>
    <row r="2287" spans="8:12" ht="23.25" x14ac:dyDescent="0.25">
      <c r="H2287" s="95"/>
      <c r="I2287" s="95"/>
      <c r="J2287" s="95"/>
      <c r="K2287" s="95"/>
      <c r="L2287" s="96"/>
    </row>
    <row r="2288" spans="8:12" ht="23.25" x14ac:dyDescent="0.25">
      <c r="H2288" s="95"/>
      <c r="I2288" s="95"/>
      <c r="J2288" s="95"/>
      <c r="K2288" s="95"/>
      <c r="L2288" s="96"/>
    </row>
    <row r="2289" spans="8:12" ht="23.25" x14ac:dyDescent="0.25">
      <c r="H2289" s="95"/>
      <c r="I2289" s="95"/>
      <c r="J2289" s="95"/>
      <c r="K2289" s="95"/>
      <c r="L2289" s="96"/>
    </row>
    <row r="2290" spans="8:12" ht="23.25" x14ac:dyDescent="0.25">
      <c r="H2290" s="95"/>
      <c r="I2290" s="95"/>
      <c r="J2290" s="95"/>
      <c r="K2290" s="95"/>
      <c r="L2290" s="96"/>
    </row>
    <row r="2291" spans="8:12" ht="23.25" x14ac:dyDescent="0.25">
      <c r="H2291" s="95"/>
      <c r="I2291" s="95"/>
      <c r="J2291" s="95"/>
      <c r="K2291" s="95"/>
      <c r="L2291" s="96"/>
    </row>
    <row r="2292" spans="8:12" ht="23.25" x14ac:dyDescent="0.25">
      <c r="H2292" s="95"/>
      <c r="I2292" s="95"/>
      <c r="J2292" s="95"/>
      <c r="K2292" s="95"/>
      <c r="L2292" s="96"/>
    </row>
    <row r="2293" spans="8:12" ht="23.25" x14ac:dyDescent="0.25">
      <c r="H2293" s="95"/>
      <c r="I2293" s="95"/>
      <c r="J2293" s="95"/>
      <c r="K2293" s="95"/>
      <c r="L2293" s="96"/>
    </row>
    <row r="2294" spans="8:12" ht="23.25" x14ac:dyDescent="0.25">
      <c r="H2294" s="95"/>
      <c r="I2294" s="95"/>
      <c r="J2294" s="95"/>
      <c r="K2294" s="95"/>
      <c r="L2294" s="96"/>
    </row>
    <row r="2295" spans="8:12" ht="23.25" x14ac:dyDescent="0.25">
      <c r="H2295" s="95"/>
      <c r="I2295" s="95"/>
      <c r="J2295" s="95"/>
      <c r="K2295" s="95"/>
      <c r="L2295" s="96"/>
    </row>
    <row r="2296" spans="8:12" ht="23.25" x14ac:dyDescent="0.25">
      <c r="H2296" s="95"/>
      <c r="I2296" s="95"/>
      <c r="J2296" s="95"/>
      <c r="K2296" s="95"/>
      <c r="L2296" s="96"/>
    </row>
    <row r="2297" spans="8:12" ht="23.25" x14ac:dyDescent="0.25">
      <c r="H2297" s="95"/>
      <c r="I2297" s="95"/>
      <c r="J2297" s="95"/>
      <c r="K2297" s="95"/>
      <c r="L2297" s="96"/>
    </row>
    <row r="2298" spans="8:12" ht="23.25" x14ac:dyDescent="0.25">
      <c r="H2298" s="95"/>
      <c r="I2298" s="95"/>
      <c r="J2298" s="95"/>
      <c r="K2298" s="95"/>
      <c r="L2298" s="96"/>
    </row>
    <row r="2299" spans="8:12" ht="23.25" x14ac:dyDescent="0.25">
      <c r="H2299" s="95"/>
      <c r="I2299" s="95"/>
      <c r="J2299" s="95"/>
      <c r="K2299" s="95"/>
      <c r="L2299" s="96"/>
    </row>
    <row r="2300" spans="8:12" ht="23.25" x14ac:dyDescent="0.25">
      <c r="H2300" s="95"/>
      <c r="I2300" s="95"/>
      <c r="J2300" s="95"/>
      <c r="K2300" s="95"/>
      <c r="L2300" s="96"/>
    </row>
    <row r="2301" spans="8:12" ht="23.25" x14ac:dyDescent="0.25">
      <c r="H2301" s="95"/>
      <c r="I2301" s="95"/>
      <c r="J2301" s="95"/>
      <c r="K2301" s="95"/>
      <c r="L2301" s="96"/>
    </row>
    <row r="2302" spans="8:12" ht="23.25" x14ac:dyDescent="0.25">
      <c r="H2302" s="95"/>
      <c r="I2302" s="95"/>
      <c r="J2302" s="95"/>
      <c r="K2302" s="95"/>
      <c r="L2302" s="96"/>
    </row>
    <row r="2303" spans="8:12" ht="23.25" x14ac:dyDescent="0.25">
      <c r="H2303" s="95"/>
      <c r="I2303" s="95"/>
      <c r="J2303" s="95"/>
      <c r="K2303" s="95"/>
      <c r="L2303" s="96"/>
    </row>
    <row r="2304" spans="8:12" ht="23.25" x14ac:dyDescent="0.25">
      <c r="H2304" s="95"/>
      <c r="I2304" s="95"/>
      <c r="J2304" s="95"/>
      <c r="K2304" s="95"/>
      <c r="L2304" s="96"/>
    </row>
    <row r="2305" spans="8:12" ht="23.25" x14ac:dyDescent="0.25">
      <c r="H2305" s="95"/>
      <c r="I2305" s="95"/>
      <c r="J2305" s="95"/>
      <c r="K2305" s="95"/>
      <c r="L2305" s="96"/>
    </row>
    <row r="2306" spans="8:12" ht="23.25" x14ac:dyDescent="0.25">
      <c r="H2306" s="95"/>
      <c r="I2306" s="95"/>
      <c r="J2306" s="95"/>
      <c r="K2306" s="95"/>
      <c r="L2306" s="96"/>
    </row>
    <row r="2307" spans="8:12" ht="23.25" x14ac:dyDescent="0.25">
      <c r="H2307" s="95"/>
      <c r="I2307" s="95"/>
      <c r="J2307" s="95"/>
      <c r="K2307" s="95"/>
      <c r="L2307" s="96"/>
    </row>
    <row r="2308" spans="8:12" ht="23.25" x14ac:dyDescent="0.25">
      <c r="H2308" s="95"/>
      <c r="I2308" s="95"/>
      <c r="J2308" s="95"/>
      <c r="K2308" s="95"/>
      <c r="L2308" s="96"/>
    </row>
    <row r="2309" spans="8:12" ht="23.25" x14ac:dyDescent="0.25">
      <c r="H2309" s="95"/>
      <c r="I2309" s="95"/>
      <c r="J2309" s="95"/>
      <c r="K2309" s="95"/>
      <c r="L2309" s="96"/>
    </row>
    <row r="2310" spans="8:12" ht="23.25" x14ac:dyDescent="0.25">
      <c r="H2310" s="95"/>
      <c r="I2310" s="95"/>
      <c r="J2310" s="95"/>
      <c r="K2310" s="95"/>
      <c r="L2310" s="96"/>
    </row>
    <row r="2311" spans="8:12" ht="23.25" x14ac:dyDescent="0.25">
      <c r="H2311" s="95"/>
      <c r="I2311" s="95"/>
      <c r="J2311" s="95"/>
      <c r="K2311" s="95"/>
      <c r="L2311" s="96"/>
    </row>
    <row r="2312" spans="8:12" ht="23.25" x14ac:dyDescent="0.25">
      <c r="H2312" s="95"/>
      <c r="I2312" s="95"/>
      <c r="J2312" s="95"/>
      <c r="K2312" s="95"/>
      <c r="L2312" s="96"/>
    </row>
    <row r="2313" spans="8:12" ht="23.25" x14ac:dyDescent="0.25">
      <c r="H2313" s="95"/>
      <c r="I2313" s="95"/>
      <c r="J2313" s="95"/>
      <c r="K2313" s="95"/>
      <c r="L2313" s="96"/>
    </row>
    <row r="2314" spans="8:12" ht="23.25" x14ac:dyDescent="0.25">
      <c r="H2314" s="95"/>
      <c r="I2314" s="95"/>
      <c r="J2314" s="95"/>
      <c r="K2314" s="95"/>
      <c r="L2314" s="96"/>
    </row>
    <row r="2315" spans="8:12" ht="23.25" x14ac:dyDescent="0.25">
      <c r="H2315" s="95"/>
      <c r="I2315" s="95"/>
      <c r="J2315" s="95"/>
      <c r="K2315" s="95"/>
      <c r="L2315" s="96"/>
    </row>
    <row r="2316" spans="8:12" ht="23.25" x14ac:dyDescent="0.25">
      <c r="H2316" s="95"/>
      <c r="I2316" s="95"/>
      <c r="J2316" s="95"/>
      <c r="K2316" s="95"/>
      <c r="L2316" s="96"/>
    </row>
    <row r="2317" spans="8:12" ht="23.25" x14ac:dyDescent="0.25">
      <c r="H2317" s="95"/>
      <c r="I2317" s="95"/>
      <c r="J2317" s="95"/>
      <c r="K2317" s="95"/>
      <c r="L2317" s="96"/>
    </row>
    <row r="2318" spans="8:12" ht="23.25" x14ac:dyDescent="0.25">
      <c r="H2318" s="95"/>
      <c r="I2318" s="95"/>
      <c r="J2318" s="95"/>
      <c r="K2318" s="95"/>
      <c r="L2318" s="96"/>
    </row>
    <row r="2319" spans="8:12" ht="23.25" x14ac:dyDescent="0.25">
      <c r="H2319" s="95"/>
      <c r="I2319" s="95"/>
      <c r="J2319" s="95"/>
      <c r="K2319" s="95"/>
      <c r="L2319" s="96"/>
    </row>
    <row r="2320" spans="8:12" ht="23.25" x14ac:dyDescent="0.25">
      <c r="H2320" s="95"/>
      <c r="I2320" s="95"/>
      <c r="J2320" s="95"/>
      <c r="K2320" s="95"/>
      <c r="L2320" s="96"/>
    </row>
    <row r="2321" spans="8:12" ht="23.25" x14ac:dyDescent="0.25">
      <c r="H2321" s="95"/>
      <c r="I2321" s="95"/>
      <c r="J2321" s="95"/>
      <c r="K2321" s="95"/>
      <c r="L2321" s="96"/>
    </row>
    <row r="2322" spans="8:12" ht="23.25" x14ac:dyDescent="0.25">
      <c r="H2322" s="95"/>
      <c r="I2322" s="95"/>
      <c r="J2322" s="95"/>
      <c r="K2322" s="95"/>
      <c r="L2322" s="96"/>
    </row>
    <row r="2323" spans="8:12" ht="23.25" x14ac:dyDescent="0.25">
      <c r="H2323" s="95"/>
      <c r="I2323" s="95"/>
      <c r="J2323" s="95"/>
      <c r="K2323" s="95"/>
      <c r="L2323" s="96"/>
    </row>
    <row r="2324" spans="8:12" ht="23.25" x14ac:dyDescent="0.25">
      <c r="H2324" s="95"/>
      <c r="I2324" s="95"/>
      <c r="J2324" s="95"/>
      <c r="K2324" s="95"/>
      <c r="L2324" s="96"/>
    </row>
    <row r="2325" spans="8:12" ht="23.25" x14ac:dyDescent="0.25">
      <c r="H2325" s="95"/>
      <c r="I2325" s="95"/>
      <c r="J2325" s="95"/>
      <c r="K2325" s="95"/>
      <c r="L2325" s="96"/>
    </row>
    <row r="2326" spans="8:12" ht="23.25" x14ac:dyDescent="0.25">
      <c r="H2326" s="95"/>
      <c r="I2326" s="95"/>
      <c r="J2326" s="95"/>
      <c r="K2326" s="95"/>
      <c r="L2326" s="96"/>
    </row>
    <row r="2327" spans="8:12" ht="23.25" x14ac:dyDescent="0.25">
      <c r="H2327" s="95"/>
      <c r="I2327" s="95"/>
      <c r="J2327" s="95"/>
      <c r="K2327" s="95"/>
      <c r="L2327" s="96"/>
    </row>
    <row r="2328" spans="8:12" ht="23.25" x14ac:dyDescent="0.25">
      <c r="H2328" s="95"/>
      <c r="I2328" s="95"/>
      <c r="J2328" s="95"/>
      <c r="K2328" s="95"/>
      <c r="L2328" s="96"/>
    </row>
    <row r="2329" spans="8:12" ht="23.25" x14ac:dyDescent="0.25">
      <c r="H2329" s="95"/>
      <c r="I2329" s="95"/>
      <c r="J2329" s="95"/>
      <c r="K2329" s="95"/>
      <c r="L2329" s="96"/>
    </row>
    <row r="2330" spans="8:12" ht="23.25" x14ac:dyDescent="0.25">
      <c r="H2330" s="95"/>
      <c r="I2330" s="95"/>
      <c r="J2330" s="95"/>
      <c r="K2330" s="95"/>
      <c r="L2330" s="96"/>
    </row>
    <row r="2331" spans="8:12" ht="23.25" x14ac:dyDescent="0.25">
      <c r="H2331" s="95"/>
      <c r="I2331" s="95"/>
      <c r="J2331" s="95"/>
      <c r="K2331" s="95"/>
      <c r="L2331" s="96"/>
    </row>
    <row r="2332" spans="8:12" ht="23.25" x14ac:dyDescent="0.25">
      <c r="H2332" s="95"/>
      <c r="I2332" s="95"/>
      <c r="J2332" s="95"/>
      <c r="K2332" s="95"/>
      <c r="L2332" s="96"/>
    </row>
    <row r="2333" spans="8:12" ht="23.25" x14ac:dyDescent="0.25">
      <c r="H2333" s="95"/>
      <c r="I2333" s="95"/>
      <c r="J2333" s="95"/>
      <c r="K2333" s="95"/>
      <c r="L2333" s="96"/>
    </row>
    <row r="2334" spans="8:12" ht="23.25" x14ac:dyDescent="0.25">
      <c r="H2334" s="95"/>
      <c r="I2334" s="95"/>
      <c r="J2334" s="95"/>
      <c r="K2334" s="95"/>
      <c r="L2334" s="96"/>
    </row>
    <row r="2335" spans="8:12" ht="23.25" x14ac:dyDescent="0.25">
      <c r="H2335" s="95"/>
      <c r="I2335" s="95"/>
      <c r="J2335" s="95"/>
      <c r="K2335" s="95"/>
      <c r="L2335" s="96"/>
    </row>
    <row r="2336" spans="8:12" ht="23.25" x14ac:dyDescent="0.25">
      <c r="H2336" s="95"/>
      <c r="I2336" s="95"/>
      <c r="J2336" s="95"/>
      <c r="K2336" s="95"/>
      <c r="L2336" s="96"/>
    </row>
    <row r="2337" spans="8:12" ht="23.25" x14ac:dyDescent="0.25">
      <c r="H2337" s="95"/>
      <c r="I2337" s="95"/>
      <c r="J2337" s="95"/>
      <c r="K2337" s="95"/>
      <c r="L2337" s="96"/>
    </row>
    <row r="2338" spans="8:12" ht="23.25" x14ac:dyDescent="0.25">
      <c r="H2338" s="95"/>
      <c r="I2338" s="95"/>
      <c r="J2338" s="95"/>
      <c r="K2338" s="95"/>
      <c r="L2338" s="96"/>
    </row>
    <row r="2339" spans="8:12" ht="23.25" x14ac:dyDescent="0.25">
      <c r="H2339" s="95"/>
      <c r="I2339" s="95"/>
      <c r="J2339" s="95"/>
      <c r="K2339" s="95"/>
      <c r="L2339" s="96"/>
    </row>
    <row r="2340" spans="8:12" ht="23.25" x14ac:dyDescent="0.25">
      <c r="H2340" s="95"/>
      <c r="I2340" s="95"/>
      <c r="J2340" s="95"/>
      <c r="K2340" s="95"/>
      <c r="L2340" s="96"/>
    </row>
    <row r="2341" spans="8:12" ht="23.25" x14ac:dyDescent="0.25">
      <c r="H2341" s="95"/>
      <c r="I2341" s="95"/>
      <c r="J2341" s="95"/>
      <c r="K2341" s="95"/>
      <c r="L2341" s="96"/>
    </row>
    <row r="2342" spans="8:12" ht="23.25" x14ac:dyDescent="0.25">
      <c r="H2342" s="95"/>
      <c r="I2342" s="95"/>
      <c r="J2342" s="95"/>
      <c r="K2342" s="95"/>
      <c r="L2342" s="96"/>
    </row>
    <row r="2343" spans="8:12" ht="23.25" x14ac:dyDescent="0.25">
      <c r="H2343" s="95"/>
      <c r="I2343" s="95"/>
      <c r="J2343" s="95"/>
      <c r="K2343" s="95"/>
      <c r="L2343" s="96"/>
    </row>
    <row r="2344" spans="8:12" ht="23.25" x14ac:dyDescent="0.25">
      <c r="H2344" s="95"/>
      <c r="I2344" s="95"/>
      <c r="J2344" s="95"/>
      <c r="K2344" s="95"/>
      <c r="L2344" s="96"/>
    </row>
    <row r="2345" spans="8:12" ht="23.25" x14ac:dyDescent="0.25">
      <c r="H2345" s="95"/>
      <c r="I2345" s="95"/>
      <c r="J2345" s="95"/>
      <c r="K2345" s="95"/>
      <c r="L2345" s="96"/>
    </row>
    <row r="2346" spans="8:12" ht="23.25" x14ac:dyDescent="0.25">
      <c r="H2346" s="95"/>
      <c r="I2346" s="95"/>
      <c r="J2346" s="95"/>
      <c r="K2346" s="95"/>
      <c r="L2346" s="96"/>
    </row>
    <row r="2347" spans="8:12" ht="23.25" x14ac:dyDescent="0.25">
      <c r="H2347" s="95"/>
      <c r="I2347" s="95"/>
      <c r="J2347" s="95"/>
      <c r="K2347" s="95"/>
      <c r="L2347" s="96"/>
    </row>
    <row r="2348" spans="8:12" ht="23.25" x14ac:dyDescent="0.25">
      <c r="H2348" s="95"/>
      <c r="I2348" s="95"/>
      <c r="J2348" s="95"/>
      <c r="K2348" s="95"/>
      <c r="L2348" s="96"/>
    </row>
    <row r="2349" spans="8:12" ht="23.25" x14ac:dyDescent="0.25">
      <c r="H2349" s="95"/>
      <c r="I2349" s="95"/>
      <c r="J2349" s="95"/>
      <c r="K2349" s="95"/>
      <c r="L2349" s="96"/>
    </row>
    <row r="2350" spans="8:12" ht="23.25" x14ac:dyDescent="0.25">
      <c r="H2350" s="95"/>
      <c r="I2350" s="95"/>
      <c r="J2350" s="95"/>
      <c r="K2350" s="95"/>
      <c r="L2350" s="96"/>
    </row>
    <row r="2351" spans="8:12" ht="23.25" x14ac:dyDescent="0.25">
      <c r="H2351" s="95"/>
      <c r="I2351" s="95"/>
      <c r="J2351" s="95"/>
      <c r="K2351" s="95"/>
      <c r="L2351" s="96"/>
    </row>
    <row r="2352" spans="8:12" ht="23.25" x14ac:dyDescent="0.25">
      <c r="H2352" s="95"/>
      <c r="I2352" s="95"/>
      <c r="J2352" s="95"/>
      <c r="K2352" s="95"/>
      <c r="L2352" s="96"/>
    </row>
    <row r="2353" spans="8:12" ht="23.25" x14ac:dyDescent="0.25">
      <c r="H2353" s="95"/>
      <c r="I2353" s="95"/>
      <c r="J2353" s="95"/>
      <c r="K2353" s="95"/>
      <c r="L2353" s="96"/>
    </row>
    <row r="2354" spans="8:12" ht="23.25" x14ac:dyDescent="0.25">
      <c r="H2354" s="95"/>
      <c r="I2354" s="95"/>
      <c r="J2354" s="95"/>
      <c r="K2354" s="95"/>
      <c r="L2354" s="96"/>
    </row>
    <row r="2355" spans="8:12" ht="23.25" x14ac:dyDescent="0.25">
      <c r="H2355" s="95"/>
      <c r="I2355" s="95"/>
      <c r="J2355" s="95"/>
      <c r="K2355" s="95"/>
      <c r="L2355" s="96"/>
    </row>
    <row r="2356" spans="8:12" ht="23.25" x14ac:dyDescent="0.25">
      <c r="H2356" s="95"/>
      <c r="I2356" s="95"/>
      <c r="J2356" s="95"/>
      <c r="K2356" s="95"/>
      <c r="L2356" s="96"/>
    </row>
    <row r="2357" spans="8:12" ht="23.25" x14ac:dyDescent="0.25">
      <c r="H2357" s="95"/>
      <c r="I2357" s="95"/>
      <c r="J2357" s="95"/>
      <c r="K2357" s="95"/>
      <c r="L2357" s="96"/>
    </row>
    <row r="2358" spans="8:12" ht="23.25" x14ac:dyDescent="0.25">
      <c r="H2358" s="95"/>
      <c r="I2358" s="95"/>
      <c r="J2358" s="95"/>
      <c r="K2358" s="95"/>
      <c r="L2358" s="96"/>
    </row>
    <row r="2359" spans="8:12" ht="23.25" x14ac:dyDescent="0.25">
      <c r="H2359" s="95"/>
      <c r="I2359" s="95"/>
      <c r="J2359" s="95"/>
      <c r="K2359" s="95"/>
      <c r="L2359" s="96"/>
    </row>
    <row r="2360" spans="8:12" ht="23.25" x14ac:dyDescent="0.25">
      <c r="H2360" s="95"/>
      <c r="I2360" s="95"/>
      <c r="J2360" s="95"/>
      <c r="K2360" s="95"/>
      <c r="L2360" s="96"/>
    </row>
    <row r="2361" spans="8:12" ht="23.25" x14ac:dyDescent="0.25">
      <c r="H2361" s="95"/>
      <c r="I2361" s="95"/>
      <c r="J2361" s="95"/>
      <c r="K2361" s="95"/>
      <c r="L2361" s="96"/>
    </row>
    <row r="2362" spans="8:12" ht="23.25" x14ac:dyDescent="0.25">
      <c r="H2362" s="95"/>
      <c r="I2362" s="95"/>
      <c r="J2362" s="95"/>
      <c r="K2362" s="95"/>
      <c r="L2362" s="96"/>
    </row>
    <row r="2363" spans="8:12" ht="23.25" x14ac:dyDescent="0.25">
      <c r="H2363" s="95"/>
      <c r="I2363" s="95"/>
      <c r="J2363" s="95"/>
      <c r="K2363" s="95"/>
      <c r="L2363" s="96"/>
    </row>
    <row r="2364" spans="8:12" ht="23.25" x14ac:dyDescent="0.25">
      <c r="H2364" s="95"/>
      <c r="I2364" s="95"/>
      <c r="J2364" s="95"/>
      <c r="K2364" s="95"/>
      <c r="L2364" s="96"/>
    </row>
    <row r="2365" spans="8:12" ht="23.25" x14ac:dyDescent="0.25">
      <c r="H2365" s="95"/>
      <c r="I2365" s="95"/>
      <c r="J2365" s="95"/>
      <c r="K2365" s="95"/>
      <c r="L2365" s="96"/>
    </row>
    <row r="2366" spans="8:12" ht="23.25" x14ac:dyDescent="0.25">
      <c r="H2366" s="95"/>
      <c r="I2366" s="95"/>
      <c r="J2366" s="95"/>
      <c r="K2366" s="95"/>
      <c r="L2366" s="96"/>
    </row>
    <row r="2367" spans="8:12" ht="23.25" x14ac:dyDescent="0.25">
      <c r="H2367" s="95"/>
      <c r="I2367" s="95"/>
      <c r="J2367" s="95"/>
      <c r="K2367" s="95"/>
      <c r="L2367" s="96"/>
    </row>
    <row r="2368" spans="8:12" ht="23.25" x14ac:dyDescent="0.25">
      <c r="H2368" s="95"/>
      <c r="I2368" s="95"/>
      <c r="J2368" s="95"/>
      <c r="K2368" s="95"/>
      <c r="L2368" s="96"/>
    </row>
    <row r="2369" spans="8:12" ht="23.25" x14ac:dyDescent="0.25">
      <c r="H2369" s="95"/>
      <c r="I2369" s="95"/>
      <c r="J2369" s="95"/>
      <c r="K2369" s="95"/>
      <c r="L2369" s="96"/>
    </row>
    <row r="2370" spans="8:12" ht="23.25" x14ac:dyDescent="0.25">
      <c r="H2370" s="95"/>
      <c r="I2370" s="95"/>
      <c r="J2370" s="95"/>
      <c r="K2370" s="95"/>
      <c r="L2370" s="96"/>
    </row>
    <row r="2371" spans="8:12" ht="23.25" x14ac:dyDescent="0.25">
      <c r="H2371" s="95"/>
      <c r="I2371" s="95"/>
      <c r="J2371" s="95"/>
      <c r="K2371" s="95"/>
      <c r="L2371" s="96"/>
    </row>
    <row r="2372" spans="8:12" ht="23.25" x14ac:dyDescent="0.25">
      <c r="H2372" s="95"/>
      <c r="I2372" s="95"/>
      <c r="J2372" s="95"/>
      <c r="K2372" s="95"/>
      <c r="L2372" s="96"/>
    </row>
    <row r="2373" spans="8:12" ht="23.25" x14ac:dyDescent="0.25">
      <c r="H2373" s="95"/>
      <c r="I2373" s="95"/>
      <c r="J2373" s="95"/>
      <c r="K2373" s="95"/>
      <c r="L2373" s="96"/>
    </row>
    <row r="2374" spans="8:12" ht="23.25" x14ac:dyDescent="0.25">
      <c r="H2374" s="95"/>
      <c r="I2374" s="95"/>
      <c r="J2374" s="95"/>
      <c r="K2374" s="95"/>
      <c r="L2374" s="96"/>
    </row>
    <row r="2375" spans="8:12" ht="23.25" x14ac:dyDescent="0.25">
      <c r="H2375" s="95"/>
      <c r="I2375" s="95"/>
      <c r="J2375" s="95"/>
      <c r="K2375" s="95"/>
      <c r="L2375" s="96"/>
    </row>
    <row r="2376" spans="8:12" ht="23.25" x14ac:dyDescent="0.25">
      <c r="H2376" s="95"/>
      <c r="I2376" s="95"/>
      <c r="J2376" s="95"/>
      <c r="K2376" s="95"/>
      <c r="L2376" s="96"/>
    </row>
    <row r="2377" spans="8:12" ht="23.25" x14ac:dyDescent="0.25">
      <c r="H2377" s="95"/>
      <c r="I2377" s="95"/>
      <c r="J2377" s="95"/>
      <c r="K2377" s="95"/>
      <c r="L2377" s="96"/>
    </row>
    <row r="2378" spans="8:12" ht="23.25" x14ac:dyDescent="0.25">
      <c r="H2378" s="95"/>
      <c r="I2378" s="95"/>
      <c r="J2378" s="95"/>
      <c r="K2378" s="95"/>
      <c r="L2378" s="96"/>
    </row>
    <row r="2379" spans="8:12" ht="23.25" x14ac:dyDescent="0.25">
      <c r="H2379" s="95"/>
      <c r="I2379" s="95"/>
      <c r="J2379" s="95"/>
      <c r="K2379" s="95"/>
      <c r="L2379" s="96"/>
    </row>
    <row r="2380" spans="8:12" ht="23.25" x14ac:dyDescent="0.25">
      <c r="H2380" s="95"/>
      <c r="I2380" s="95"/>
      <c r="J2380" s="95"/>
      <c r="K2380" s="95"/>
      <c r="L2380" s="96"/>
    </row>
    <row r="2381" spans="8:12" ht="23.25" x14ac:dyDescent="0.25">
      <c r="H2381" s="95"/>
      <c r="I2381" s="95"/>
      <c r="J2381" s="95"/>
      <c r="K2381" s="95"/>
      <c r="L2381" s="96"/>
    </row>
    <row r="2382" spans="8:12" ht="23.25" x14ac:dyDescent="0.25">
      <c r="H2382" s="95"/>
      <c r="I2382" s="95"/>
      <c r="J2382" s="95"/>
      <c r="K2382" s="95"/>
      <c r="L2382" s="96"/>
    </row>
    <row r="2383" spans="8:12" ht="23.25" x14ac:dyDescent="0.25">
      <c r="H2383" s="95"/>
      <c r="I2383" s="95"/>
      <c r="J2383" s="95"/>
      <c r="K2383" s="95"/>
      <c r="L2383" s="96"/>
    </row>
    <row r="2384" spans="8:12" ht="23.25" x14ac:dyDescent="0.25">
      <c r="H2384" s="95"/>
      <c r="I2384" s="95"/>
      <c r="J2384" s="95"/>
      <c r="K2384" s="95"/>
      <c r="L2384" s="96"/>
    </row>
    <row r="2385" spans="8:12" ht="23.25" x14ac:dyDescent="0.25">
      <c r="H2385" s="95"/>
      <c r="I2385" s="95"/>
      <c r="J2385" s="95"/>
      <c r="K2385" s="95"/>
      <c r="L2385" s="96"/>
    </row>
    <row r="2386" spans="8:12" ht="23.25" x14ac:dyDescent="0.25">
      <c r="H2386" s="95"/>
      <c r="I2386" s="95"/>
      <c r="J2386" s="95"/>
      <c r="K2386" s="95"/>
      <c r="L2386" s="96"/>
    </row>
    <row r="2387" spans="8:12" ht="23.25" x14ac:dyDescent="0.25">
      <c r="H2387" s="95"/>
      <c r="I2387" s="95"/>
      <c r="J2387" s="95"/>
      <c r="K2387" s="95"/>
      <c r="L2387" s="96"/>
    </row>
    <row r="2388" spans="8:12" ht="23.25" x14ac:dyDescent="0.25">
      <c r="H2388" s="95"/>
      <c r="I2388" s="95"/>
      <c r="J2388" s="95"/>
      <c r="K2388" s="95"/>
      <c r="L2388" s="96"/>
    </row>
    <row r="2389" spans="8:12" ht="23.25" x14ac:dyDescent="0.25">
      <c r="H2389" s="95"/>
      <c r="I2389" s="95"/>
      <c r="J2389" s="95"/>
      <c r="K2389" s="95"/>
      <c r="L2389" s="96"/>
    </row>
    <row r="2390" spans="8:12" ht="23.25" x14ac:dyDescent="0.25">
      <c r="H2390" s="95"/>
      <c r="I2390" s="95"/>
      <c r="J2390" s="95"/>
      <c r="K2390" s="95"/>
      <c r="L2390" s="96"/>
    </row>
    <row r="2391" spans="8:12" ht="23.25" x14ac:dyDescent="0.25">
      <c r="H2391" s="95"/>
      <c r="I2391" s="95"/>
      <c r="J2391" s="95"/>
      <c r="K2391" s="95"/>
      <c r="L2391" s="96"/>
    </row>
    <row r="2392" spans="8:12" ht="23.25" x14ac:dyDescent="0.25">
      <c r="H2392" s="95"/>
      <c r="I2392" s="95"/>
      <c r="J2392" s="95"/>
      <c r="K2392" s="95"/>
      <c r="L2392" s="96"/>
    </row>
    <row r="2393" spans="8:12" ht="23.25" x14ac:dyDescent="0.25">
      <c r="H2393" s="95"/>
      <c r="I2393" s="95"/>
      <c r="J2393" s="95"/>
      <c r="K2393" s="95"/>
      <c r="L2393" s="96"/>
    </row>
    <row r="2394" spans="8:12" ht="23.25" x14ac:dyDescent="0.25">
      <c r="H2394" s="95"/>
      <c r="I2394" s="95"/>
      <c r="J2394" s="95"/>
      <c r="K2394" s="95"/>
      <c r="L2394" s="96"/>
    </row>
    <row r="2395" spans="8:12" ht="23.25" x14ac:dyDescent="0.25">
      <c r="H2395" s="95"/>
      <c r="I2395" s="95"/>
      <c r="J2395" s="95"/>
      <c r="K2395" s="95"/>
      <c r="L2395" s="96"/>
    </row>
    <row r="2396" spans="8:12" ht="23.25" x14ac:dyDescent="0.25">
      <c r="H2396" s="95"/>
      <c r="I2396" s="95"/>
      <c r="J2396" s="95"/>
      <c r="K2396" s="95"/>
      <c r="L2396" s="96"/>
    </row>
    <row r="2397" spans="8:12" ht="23.25" x14ac:dyDescent="0.25">
      <c r="H2397" s="95"/>
      <c r="I2397" s="95"/>
      <c r="J2397" s="95"/>
      <c r="K2397" s="95"/>
      <c r="L2397" s="96"/>
    </row>
    <row r="2398" spans="8:12" ht="23.25" x14ac:dyDescent="0.25">
      <c r="H2398" s="95"/>
      <c r="I2398" s="95"/>
      <c r="J2398" s="95"/>
      <c r="K2398" s="95"/>
      <c r="L2398" s="96"/>
    </row>
    <row r="2399" spans="8:12" ht="23.25" x14ac:dyDescent="0.25">
      <c r="H2399" s="95"/>
      <c r="I2399" s="95"/>
      <c r="J2399" s="95"/>
      <c r="K2399" s="95"/>
      <c r="L2399" s="96"/>
    </row>
    <row r="2400" spans="8:12" ht="23.25" x14ac:dyDescent="0.25">
      <c r="H2400" s="95"/>
      <c r="I2400" s="95"/>
      <c r="J2400" s="95"/>
      <c r="K2400" s="95"/>
      <c r="L2400" s="96"/>
    </row>
    <row r="2401" spans="8:12" ht="23.25" x14ac:dyDescent="0.25">
      <c r="H2401" s="95"/>
      <c r="I2401" s="95"/>
      <c r="J2401" s="95"/>
      <c r="K2401" s="95"/>
      <c r="L2401" s="96"/>
    </row>
    <row r="2402" spans="8:12" ht="23.25" x14ac:dyDescent="0.25">
      <c r="H2402" s="95"/>
      <c r="I2402" s="95"/>
      <c r="J2402" s="95"/>
      <c r="K2402" s="95"/>
      <c r="L2402" s="96"/>
    </row>
    <row r="2403" spans="8:12" ht="23.25" x14ac:dyDescent="0.25">
      <c r="H2403" s="95"/>
      <c r="I2403" s="95"/>
      <c r="J2403" s="95"/>
      <c r="K2403" s="95"/>
      <c r="L2403" s="96"/>
    </row>
    <row r="2404" spans="8:12" ht="23.25" x14ac:dyDescent="0.25">
      <c r="H2404" s="95"/>
      <c r="I2404" s="95"/>
      <c r="J2404" s="95"/>
      <c r="K2404" s="95"/>
      <c r="L2404" s="96"/>
    </row>
    <row r="2405" spans="8:12" ht="23.25" x14ac:dyDescent="0.25">
      <c r="H2405" s="95"/>
      <c r="I2405" s="95"/>
      <c r="J2405" s="95"/>
      <c r="K2405" s="95"/>
      <c r="L2405" s="96"/>
    </row>
    <row r="2406" spans="8:12" ht="23.25" x14ac:dyDescent="0.25">
      <c r="H2406" s="95"/>
      <c r="I2406" s="95"/>
      <c r="J2406" s="95"/>
      <c r="K2406" s="95"/>
      <c r="L2406" s="96"/>
    </row>
    <row r="2407" spans="8:12" ht="23.25" x14ac:dyDescent="0.25">
      <c r="H2407" s="95"/>
      <c r="I2407" s="95"/>
      <c r="J2407" s="95"/>
      <c r="K2407" s="95"/>
      <c r="L2407" s="96"/>
    </row>
    <row r="2408" spans="8:12" ht="23.25" x14ac:dyDescent="0.25">
      <c r="H2408" s="95"/>
      <c r="I2408" s="95"/>
      <c r="J2408" s="95"/>
      <c r="K2408" s="95"/>
      <c r="L2408" s="96"/>
    </row>
    <row r="2409" spans="8:12" ht="23.25" x14ac:dyDescent="0.25">
      <c r="H2409" s="95"/>
      <c r="I2409" s="95"/>
      <c r="J2409" s="95"/>
      <c r="K2409" s="95"/>
      <c r="L2409" s="96"/>
    </row>
    <row r="2410" spans="8:12" ht="23.25" x14ac:dyDescent="0.25">
      <c r="H2410" s="95"/>
      <c r="I2410" s="95"/>
      <c r="J2410" s="95"/>
      <c r="K2410" s="95"/>
      <c r="L2410" s="96"/>
    </row>
    <row r="2411" spans="8:12" ht="23.25" x14ac:dyDescent="0.25">
      <c r="H2411" s="95"/>
      <c r="I2411" s="95"/>
      <c r="J2411" s="95"/>
      <c r="K2411" s="95"/>
      <c r="L2411" s="96"/>
    </row>
    <row r="2412" spans="8:12" ht="23.25" x14ac:dyDescent="0.25">
      <c r="H2412" s="95"/>
      <c r="I2412" s="95"/>
      <c r="J2412" s="95"/>
      <c r="K2412" s="95"/>
      <c r="L2412" s="96"/>
    </row>
    <row r="2413" spans="8:12" ht="23.25" x14ac:dyDescent="0.25">
      <c r="H2413" s="95"/>
      <c r="I2413" s="95"/>
      <c r="J2413" s="95"/>
      <c r="K2413" s="95"/>
      <c r="L2413" s="96"/>
    </row>
    <row r="2414" spans="8:12" ht="23.25" x14ac:dyDescent="0.25">
      <c r="H2414" s="95"/>
      <c r="I2414" s="95"/>
      <c r="J2414" s="95"/>
      <c r="K2414" s="95"/>
      <c r="L2414" s="96"/>
    </row>
    <row r="2415" spans="8:12" ht="23.25" x14ac:dyDescent="0.25">
      <c r="H2415" s="95"/>
      <c r="I2415" s="95"/>
      <c r="J2415" s="95"/>
      <c r="K2415" s="95"/>
      <c r="L2415" s="96"/>
    </row>
    <row r="2416" spans="8:12" ht="23.25" x14ac:dyDescent="0.25">
      <c r="H2416" s="95"/>
      <c r="I2416" s="95"/>
      <c r="J2416" s="95"/>
      <c r="K2416" s="95"/>
      <c r="L2416" s="96"/>
    </row>
    <row r="2417" spans="8:12" ht="23.25" x14ac:dyDescent="0.25">
      <c r="H2417" s="95"/>
      <c r="I2417" s="95"/>
      <c r="J2417" s="95"/>
      <c r="K2417" s="95"/>
      <c r="L2417" s="96"/>
    </row>
    <row r="2418" spans="8:12" ht="23.25" x14ac:dyDescent="0.25">
      <c r="H2418" s="95"/>
      <c r="I2418" s="95"/>
      <c r="J2418" s="95"/>
      <c r="K2418" s="95"/>
      <c r="L2418" s="96"/>
    </row>
    <row r="2419" spans="8:12" ht="23.25" x14ac:dyDescent="0.25">
      <c r="H2419" s="95"/>
      <c r="I2419" s="95"/>
      <c r="J2419" s="95"/>
      <c r="K2419" s="95"/>
      <c r="L2419" s="96"/>
    </row>
    <row r="2420" spans="8:12" ht="23.25" x14ac:dyDescent="0.25">
      <c r="H2420" s="95"/>
      <c r="I2420" s="95"/>
      <c r="J2420" s="95"/>
      <c r="K2420" s="95"/>
      <c r="L2420" s="96"/>
    </row>
    <row r="2421" spans="8:12" ht="23.25" x14ac:dyDescent="0.25">
      <c r="H2421" s="95"/>
      <c r="I2421" s="95"/>
      <c r="J2421" s="95"/>
      <c r="K2421" s="95"/>
      <c r="L2421" s="96"/>
    </row>
    <row r="2422" spans="8:12" ht="23.25" x14ac:dyDescent="0.25">
      <c r="H2422" s="95"/>
      <c r="I2422" s="95"/>
      <c r="J2422" s="95"/>
      <c r="K2422" s="95"/>
      <c r="L2422" s="96"/>
    </row>
    <row r="2423" spans="8:12" ht="23.25" x14ac:dyDescent="0.25">
      <c r="H2423" s="95"/>
      <c r="I2423" s="95"/>
      <c r="J2423" s="95"/>
      <c r="K2423" s="95"/>
      <c r="L2423" s="96"/>
    </row>
    <row r="2424" spans="8:12" ht="23.25" x14ac:dyDescent="0.25">
      <c r="H2424" s="95"/>
      <c r="I2424" s="95"/>
      <c r="J2424" s="95"/>
      <c r="K2424" s="95"/>
      <c r="L2424" s="96"/>
    </row>
    <row r="2425" spans="8:12" ht="23.25" x14ac:dyDescent="0.25">
      <c r="H2425" s="95"/>
      <c r="I2425" s="95"/>
      <c r="J2425" s="95"/>
      <c r="K2425" s="95"/>
      <c r="L2425" s="96"/>
    </row>
    <row r="2426" spans="8:12" ht="23.25" x14ac:dyDescent="0.25">
      <c r="H2426" s="95"/>
      <c r="I2426" s="95"/>
      <c r="J2426" s="95"/>
      <c r="K2426" s="95"/>
      <c r="L2426" s="96"/>
    </row>
    <row r="2427" spans="8:12" ht="23.25" x14ac:dyDescent="0.25">
      <c r="H2427" s="95"/>
      <c r="I2427" s="95"/>
      <c r="J2427" s="95"/>
      <c r="K2427" s="95"/>
      <c r="L2427" s="96"/>
    </row>
    <row r="2428" spans="8:12" ht="23.25" x14ac:dyDescent="0.25">
      <c r="H2428" s="95"/>
      <c r="I2428" s="95"/>
      <c r="J2428" s="95"/>
      <c r="K2428" s="95"/>
      <c r="L2428" s="96"/>
    </row>
    <row r="2429" spans="8:12" ht="23.25" x14ac:dyDescent="0.25">
      <c r="H2429" s="95"/>
      <c r="I2429" s="95"/>
      <c r="J2429" s="95"/>
      <c r="K2429" s="95"/>
      <c r="L2429" s="96"/>
    </row>
    <row r="2430" spans="8:12" ht="23.25" x14ac:dyDescent="0.25">
      <c r="H2430" s="95"/>
      <c r="I2430" s="95"/>
      <c r="J2430" s="95"/>
      <c r="K2430" s="95"/>
      <c r="L2430" s="96"/>
    </row>
    <row r="2431" spans="8:12" ht="23.25" x14ac:dyDescent="0.25">
      <c r="H2431" s="95"/>
      <c r="I2431" s="95"/>
      <c r="J2431" s="95"/>
      <c r="K2431" s="95"/>
      <c r="L2431" s="96"/>
    </row>
    <row r="2432" spans="8:12" ht="23.25" x14ac:dyDescent="0.25">
      <c r="H2432" s="95"/>
      <c r="I2432" s="95"/>
      <c r="J2432" s="95"/>
      <c r="K2432" s="95"/>
      <c r="L2432" s="96"/>
    </row>
    <row r="2433" spans="8:12" ht="23.25" x14ac:dyDescent="0.25">
      <c r="H2433" s="95"/>
      <c r="I2433" s="95"/>
      <c r="J2433" s="95"/>
      <c r="K2433" s="95"/>
      <c r="L2433" s="96"/>
    </row>
    <row r="2434" spans="8:12" ht="23.25" x14ac:dyDescent="0.25">
      <c r="H2434" s="95"/>
      <c r="I2434" s="95"/>
      <c r="J2434" s="95"/>
      <c r="K2434" s="95"/>
      <c r="L2434" s="96"/>
    </row>
    <row r="2435" spans="8:12" ht="23.25" x14ac:dyDescent="0.25">
      <c r="H2435" s="95"/>
      <c r="I2435" s="95"/>
      <c r="J2435" s="95"/>
      <c r="K2435" s="95"/>
      <c r="L2435" s="96"/>
    </row>
    <row r="2436" spans="8:12" ht="23.25" x14ac:dyDescent="0.25">
      <c r="H2436" s="95"/>
      <c r="I2436" s="95"/>
      <c r="J2436" s="95"/>
      <c r="K2436" s="95"/>
      <c r="L2436" s="96"/>
    </row>
    <row r="2437" spans="8:12" ht="23.25" x14ac:dyDescent="0.25">
      <c r="H2437" s="95"/>
      <c r="I2437" s="95"/>
      <c r="J2437" s="95"/>
      <c r="K2437" s="95"/>
      <c r="L2437" s="96"/>
    </row>
    <row r="2438" spans="8:12" ht="23.25" x14ac:dyDescent="0.25">
      <c r="H2438" s="95"/>
      <c r="I2438" s="95"/>
      <c r="J2438" s="95"/>
      <c r="K2438" s="95"/>
      <c r="L2438" s="96"/>
    </row>
    <row r="2439" spans="8:12" ht="23.25" x14ac:dyDescent="0.25">
      <c r="H2439" s="95"/>
      <c r="I2439" s="95"/>
      <c r="J2439" s="95"/>
      <c r="K2439" s="95"/>
      <c r="L2439" s="96"/>
    </row>
    <row r="2440" spans="8:12" ht="23.25" x14ac:dyDescent="0.25">
      <c r="H2440" s="95"/>
      <c r="I2440" s="95"/>
      <c r="J2440" s="95"/>
      <c r="K2440" s="95"/>
      <c r="L2440" s="96"/>
    </row>
    <row r="2441" spans="8:12" ht="23.25" x14ac:dyDescent="0.25">
      <c r="H2441" s="95"/>
      <c r="I2441" s="95"/>
      <c r="J2441" s="95"/>
      <c r="K2441" s="95"/>
      <c r="L2441" s="96"/>
    </row>
    <row r="2442" spans="8:12" ht="23.25" x14ac:dyDescent="0.25">
      <c r="H2442" s="95"/>
      <c r="I2442" s="95"/>
      <c r="J2442" s="95"/>
      <c r="K2442" s="95"/>
      <c r="L2442" s="96"/>
    </row>
    <row r="2443" spans="8:12" ht="23.25" x14ac:dyDescent="0.25">
      <c r="H2443" s="95"/>
      <c r="I2443" s="95"/>
      <c r="J2443" s="95"/>
      <c r="K2443" s="95"/>
      <c r="L2443" s="96"/>
    </row>
    <row r="2444" spans="8:12" ht="23.25" x14ac:dyDescent="0.25">
      <c r="H2444" s="95"/>
      <c r="I2444" s="95"/>
      <c r="J2444" s="95"/>
      <c r="K2444" s="95"/>
      <c r="L2444" s="96"/>
    </row>
    <row r="2445" spans="8:12" ht="23.25" x14ac:dyDescent="0.25">
      <c r="H2445" s="95"/>
      <c r="I2445" s="95"/>
      <c r="J2445" s="95"/>
      <c r="K2445" s="95"/>
      <c r="L2445" s="96"/>
    </row>
    <row r="2446" spans="8:12" ht="23.25" x14ac:dyDescent="0.25">
      <c r="H2446" s="95"/>
      <c r="I2446" s="95"/>
      <c r="J2446" s="95"/>
      <c r="K2446" s="95"/>
      <c r="L2446" s="96"/>
    </row>
    <row r="2447" spans="8:12" ht="23.25" x14ac:dyDescent="0.25">
      <c r="H2447" s="95"/>
      <c r="I2447" s="95"/>
      <c r="J2447" s="95"/>
      <c r="K2447" s="95"/>
      <c r="L2447" s="96"/>
    </row>
    <row r="2448" spans="8:12" ht="23.25" x14ac:dyDescent="0.25">
      <c r="H2448" s="95"/>
      <c r="I2448" s="95"/>
      <c r="J2448" s="95"/>
      <c r="K2448" s="95"/>
      <c r="L2448" s="96"/>
    </row>
    <row r="2449" spans="8:12" ht="23.25" x14ac:dyDescent="0.25">
      <c r="H2449" s="95"/>
      <c r="I2449" s="95"/>
      <c r="J2449" s="95"/>
      <c r="K2449" s="95"/>
      <c r="L2449" s="96"/>
    </row>
    <row r="2450" spans="8:12" ht="23.25" x14ac:dyDescent="0.25">
      <c r="H2450" s="95"/>
      <c r="I2450" s="95"/>
      <c r="J2450" s="95"/>
      <c r="K2450" s="95"/>
      <c r="L2450" s="96"/>
    </row>
    <row r="2451" spans="8:12" ht="23.25" x14ac:dyDescent="0.25">
      <c r="H2451" s="95"/>
      <c r="I2451" s="95"/>
      <c r="J2451" s="95"/>
      <c r="K2451" s="95"/>
      <c r="L2451" s="96"/>
    </row>
    <row r="2452" spans="8:12" ht="23.25" x14ac:dyDescent="0.25">
      <c r="H2452" s="95"/>
      <c r="I2452" s="95"/>
      <c r="J2452" s="95"/>
      <c r="K2452" s="95"/>
      <c r="L2452" s="96"/>
    </row>
    <row r="2453" spans="8:12" ht="23.25" x14ac:dyDescent="0.25">
      <c r="H2453" s="95"/>
      <c r="I2453" s="95"/>
      <c r="J2453" s="95"/>
      <c r="K2453" s="95"/>
      <c r="L2453" s="96"/>
    </row>
    <row r="2454" spans="8:12" ht="23.25" x14ac:dyDescent="0.25">
      <c r="H2454" s="95"/>
      <c r="I2454" s="95"/>
      <c r="J2454" s="95"/>
      <c r="K2454" s="95"/>
      <c r="L2454" s="96"/>
    </row>
    <row r="2455" spans="8:12" ht="23.25" x14ac:dyDescent="0.25">
      <c r="H2455" s="95"/>
      <c r="I2455" s="95"/>
      <c r="J2455" s="95"/>
      <c r="K2455" s="95"/>
      <c r="L2455" s="96"/>
    </row>
    <row r="2456" spans="8:12" ht="23.25" x14ac:dyDescent="0.25">
      <c r="H2456" s="95"/>
      <c r="I2456" s="95"/>
      <c r="J2456" s="95"/>
      <c r="K2456" s="95"/>
      <c r="L2456" s="96"/>
    </row>
    <row r="2457" spans="8:12" ht="23.25" x14ac:dyDescent="0.25">
      <c r="H2457" s="95"/>
      <c r="I2457" s="95"/>
      <c r="J2457" s="95"/>
      <c r="K2457" s="95"/>
      <c r="L2457" s="96"/>
    </row>
  </sheetData>
  <sortState ref="A3:S1693">
    <sortCondition ref="A3" customList="AREA 1,AREA 2,AREA 3,BLENDING"/>
  </sortState>
  <mergeCells count="2">
    <mergeCell ref="A1:D1"/>
    <mergeCell ref="N2:P2"/>
  </mergeCells>
  <conditionalFormatting sqref="E4:G1898 M4:S1898">
    <cfRule type="expression" dxfId="56" priority="1">
      <formula>SEARCH("IN CORSO",$M4)&gt;0</formula>
    </cfRule>
    <cfRule type="expression" dxfId="55" priority="2">
      <formula>SEARCH("CHIUSO",$M4)&gt;0</formula>
    </cfRule>
    <cfRule type="expression" dxfId="54" priority="3">
      <formula>SEARCH("EMESSO",$M4)&gt;0</formula>
    </cfRule>
    <cfRule type="expression" dxfId="53" priority="4">
      <formula>SEARCH("RICHIESTO",$M4)&gt;0</formula>
    </cfRule>
    <cfRule type="expression" dxfId="52" priority="5">
      <formula>SEARCH("DA CHIUDERE",$M4)&gt;0</formula>
    </cfRule>
    <cfRule type="expression" dxfId="51" priority="6">
      <formula>SEARCH("INTERROTTO",$M4)&gt;0</formula>
    </cfRule>
  </conditionalFormatting>
  <pageMargins left="0" right="0" top="0" bottom="0" header="0" footer="0"/>
  <pageSetup paperSize="9" scale="85" fitToHeight="0" orientation="landscape" blackAndWhite="1"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8194" r:id="rId5" name="Button 2">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8195" r:id="rId6" name="Button 3">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8196" r:id="rId7" name="Button 4">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8197" r:id="rId8" name="Button 5">
              <controlPr defaultSize="0" print="0" autoFill="0" autoPict="0" macro="[0]!InviaEmailProgrammazioneAttivita">
                <anchor moveWithCells="1" sizeWithCells="1">
                  <from>
                    <xdr:col>2</xdr:col>
                    <xdr:colOff>180975</xdr:colOff>
                    <xdr:row>0</xdr:row>
                    <xdr:rowOff>304800</xdr:rowOff>
                  </from>
                  <to>
                    <xdr:col>6</xdr:col>
                    <xdr:colOff>9525</xdr:colOff>
                    <xdr:row>0</xdr:row>
                    <xdr:rowOff>523875</xdr:rowOff>
                  </to>
                </anchor>
              </controlPr>
            </control>
          </mc:Choice>
        </mc:AlternateContent>
        <mc:AlternateContent xmlns:mc="http://schemas.openxmlformats.org/markup-compatibility/2006">
          <mc:Choice Requires="x14">
            <control shapeId="8198" r:id="rId9" name="Button 6">
              <controlPr defaultSize="0" print="0" autoFill="0" autoPict="0" macro="[0]!StampaProgGiornRiepilogo">
                <anchor moveWithCells="1" sizeWithCells="1">
                  <from>
                    <xdr:col>6</xdr:col>
                    <xdr:colOff>676275</xdr:colOff>
                    <xdr:row>0</xdr:row>
                    <xdr:rowOff>323850</xdr:rowOff>
                  </from>
                  <to>
                    <xdr:col>6</xdr:col>
                    <xdr:colOff>3190875</xdr:colOff>
                    <xdr:row>0</xdr:row>
                    <xdr:rowOff>552450</xdr:rowOff>
                  </to>
                </anchor>
              </controlPr>
            </control>
          </mc:Choice>
        </mc:AlternateContent>
        <mc:AlternateContent xmlns:mc="http://schemas.openxmlformats.org/markup-compatibility/2006">
          <mc:Choice Requires="x14">
            <control shapeId="8199" r:id="rId10" name="Button 7">
              <controlPr defaultSize="0" print="0" autoFill="0" autoPict="0" macro="[0]!CancellaFormattazioneCondizionaleTranneUltimeSette_TuttiFogli">
                <anchor moveWithCells="1" sizeWithCells="1">
                  <from>
                    <xdr:col>2</xdr:col>
                    <xdr:colOff>180975</xdr:colOff>
                    <xdr:row>0</xdr:row>
                    <xdr:rowOff>0</xdr:rowOff>
                  </from>
                  <to>
                    <xdr:col>6</xdr:col>
                    <xdr:colOff>9525</xdr:colOff>
                    <xdr:row>0</xdr:row>
                    <xdr:rowOff>219075</xdr:rowOff>
                  </to>
                </anchor>
              </controlPr>
            </control>
          </mc:Choice>
        </mc:AlternateContent>
        <mc:AlternateContent xmlns:mc="http://schemas.openxmlformats.org/markup-compatibility/2006">
          <mc:Choice Requires="x14">
            <control shapeId="8200" r:id="rId11" name="Button 8">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8201" r:id="rId12" name="Button 9">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8202" r:id="rId13" name="Button 10">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8203" r:id="rId14" name="Button 11">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8204" r:id="rId15" name="Button 12">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8205" r:id="rId16" name="Button 13">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8206" r:id="rId17" name="Button 14">
              <controlPr defaultSize="0" print="0" autoFill="0" autoPict="0" macro="[0]!PulisciNomiDefiniti">
                <anchor moveWithCells="1" sizeWithCells="1">
                  <from>
                    <xdr:col>17</xdr:col>
                    <xdr:colOff>9525</xdr:colOff>
                    <xdr:row>0</xdr:row>
                    <xdr:rowOff>228600</xdr:rowOff>
                  </from>
                  <to>
                    <xdr:col>17</xdr:col>
                    <xdr:colOff>1057275</xdr:colOff>
                    <xdr:row>0</xdr:row>
                    <xdr:rowOff>1152525</xdr:rowOff>
                  </to>
                </anchor>
              </controlPr>
            </control>
          </mc:Choice>
        </mc:AlternateContent>
        <mc:AlternateContent xmlns:mc="http://schemas.openxmlformats.org/markup-compatibility/2006">
          <mc:Choice Requires="x14">
            <control shapeId="8207" r:id="rId18" name="Button 15">
              <controlPr defaultSize="0" print="0" autoFill="0" autoPict="0" macro="[0]!SmistaDati_Da_Riepilogo_A_Fogli">
                <anchor moveWithCells="1" sizeWithCells="1">
                  <from>
                    <xdr:col>7</xdr:col>
                    <xdr:colOff>0</xdr:colOff>
                    <xdr:row>0</xdr:row>
                    <xdr:rowOff>0</xdr:rowOff>
                  </from>
                  <to>
                    <xdr:col>12</xdr:col>
                    <xdr:colOff>9525</xdr:colOff>
                    <xdr:row>0</xdr:row>
                    <xdr:rowOff>276225</xdr:rowOff>
                  </to>
                </anchor>
              </controlPr>
            </control>
          </mc:Choice>
        </mc:AlternateContent>
        <mc:AlternateContent xmlns:mc="http://schemas.openxmlformats.org/markup-compatibility/2006">
          <mc:Choice Requires="x14">
            <control shapeId="8208" r:id="rId19" name="Button 16">
              <controlPr defaultSize="0" print="0" autoFill="0" autoPict="0" macro="[0]!AvviaConsultazioneAttivita">
                <anchor moveWithCells="1" sizeWithCells="1">
                  <from>
                    <xdr:col>13</xdr:col>
                    <xdr:colOff>161925</xdr:colOff>
                    <xdr:row>0</xdr:row>
                    <xdr:rowOff>695325</xdr:rowOff>
                  </from>
                  <to>
                    <xdr:col>15</xdr:col>
                    <xdr:colOff>400050</xdr:colOff>
                    <xdr:row>0</xdr:row>
                    <xdr:rowOff>1076325</xdr:rowOff>
                  </to>
                </anchor>
              </controlPr>
            </control>
          </mc:Choice>
        </mc:AlternateContent>
      </controls>
    </mc:Choice>
  </mc:AlternateContent>
  <tableParts count="1">
    <tablePart r:id="rId20"/>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9D9D7-CAFB-445C-8D69-3E0E4599D210}">
  <sheetPr codeName="Foglio22"/>
  <dimension ref="A1:H45"/>
  <sheetViews>
    <sheetView workbookViewId="0">
      <selection activeCell="D5" sqref="D5"/>
    </sheetView>
  </sheetViews>
  <sheetFormatPr defaultRowHeight="14.25" x14ac:dyDescent="0.2"/>
  <cols>
    <col min="1" max="2" width="10" bestFit="1" customWidth="1"/>
    <col min="3" max="3" width="8.75" bestFit="1" customWidth="1"/>
    <col min="4" max="4" width="43.5" style="127" bestFit="1" customWidth="1"/>
    <col min="5" max="8" width="11" customWidth="1"/>
  </cols>
  <sheetData>
    <row r="1" spans="1:8" ht="15" x14ac:dyDescent="0.2">
      <c r="A1" s="121" t="s">
        <v>4162</v>
      </c>
      <c r="B1" s="121" t="s">
        <v>4163</v>
      </c>
      <c r="C1" s="121" t="s">
        <v>4164</v>
      </c>
      <c r="D1" s="122" t="s">
        <v>4165</v>
      </c>
      <c r="E1" s="223" t="s">
        <v>4166</v>
      </c>
      <c r="F1" s="223"/>
      <c r="G1" s="223"/>
      <c r="H1" s="223"/>
    </row>
    <row r="2" spans="1:8" ht="68.25" x14ac:dyDescent="0.2">
      <c r="A2" s="123" t="s">
        <v>1619</v>
      </c>
      <c r="B2" s="124" t="s">
        <v>1672</v>
      </c>
      <c r="C2" s="124" t="s">
        <v>2404</v>
      </c>
      <c r="D2" s="123" t="s">
        <v>2405</v>
      </c>
      <c r="E2" s="222" t="str">
        <f t="shared" ref="E2:E10" si="0">IF(C2="", "", "*" &amp; C2 &amp; "*")</f>
        <v>*545915/C*</v>
      </c>
      <c r="F2" s="222"/>
      <c r="G2" s="222"/>
      <c r="H2" s="222"/>
    </row>
    <row r="3" spans="1:8" ht="68.25" x14ac:dyDescent="0.2">
      <c r="A3" s="123" t="s">
        <v>1619</v>
      </c>
      <c r="B3" s="124">
        <v>700</v>
      </c>
      <c r="C3" s="124" t="s">
        <v>2410</v>
      </c>
      <c r="D3" s="123" t="s">
        <v>2411</v>
      </c>
      <c r="E3" s="222" t="str">
        <f t="shared" si="0"/>
        <v>*545575/C*</v>
      </c>
      <c r="F3" s="222"/>
      <c r="G3" s="222"/>
      <c r="H3" s="222"/>
    </row>
    <row r="4" spans="1:8" ht="68.25" x14ac:dyDescent="0.2">
      <c r="A4" s="123" t="s">
        <v>3313</v>
      </c>
      <c r="B4" s="124" t="s">
        <v>3313</v>
      </c>
      <c r="C4" s="124" t="s">
        <v>3719</v>
      </c>
      <c r="D4" s="123" t="s">
        <v>3720</v>
      </c>
      <c r="E4" s="222" t="str">
        <f t="shared" si="0"/>
        <v>*539444/C*</v>
      </c>
      <c r="F4" s="222"/>
      <c r="G4" s="222"/>
      <c r="H4" s="222"/>
    </row>
    <row r="5" spans="1:8" ht="68.25" x14ac:dyDescent="0.2">
      <c r="A5" s="123" t="s">
        <v>3313</v>
      </c>
      <c r="B5" s="124" t="s">
        <v>3313</v>
      </c>
      <c r="C5" s="124" t="s">
        <v>3717</v>
      </c>
      <c r="D5" s="123" t="s">
        <v>3718</v>
      </c>
      <c r="E5" s="222" t="str">
        <f t="shared" si="0"/>
        <v>*539448/C*</v>
      </c>
      <c r="F5" s="222"/>
      <c r="G5" s="222"/>
      <c r="H5" s="222"/>
    </row>
    <row r="6" spans="1:8" ht="68.25" x14ac:dyDescent="0.2">
      <c r="A6" s="123" t="s">
        <v>3313</v>
      </c>
      <c r="B6" s="124" t="s">
        <v>3313</v>
      </c>
      <c r="C6" s="124" t="s">
        <v>3519</v>
      </c>
      <c r="D6" s="123" t="s">
        <v>3520</v>
      </c>
      <c r="E6" s="222" t="str">
        <f t="shared" si="0"/>
        <v>*539454/C*</v>
      </c>
      <c r="F6" s="222"/>
      <c r="G6" s="222"/>
      <c r="H6" s="222"/>
    </row>
    <row r="7" spans="1:8" ht="68.25" x14ac:dyDescent="0.2">
      <c r="A7" s="123" t="s">
        <v>3313</v>
      </c>
      <c r="B7" s="124" t="s">
        <v>3313</v>
      </c>
      <c r="C7" s="124" t="s">
        <v>3721</v>
      </c>
      <c r="D7" s="123" t="s">
        <v>3722</v>
      </c>
      <c r="E7" s="222" t="str">
        <f t="shared" si="0"/>
        <v>*539438/C*</v>
      </c>
      <c r="F7" s="222"/>
      <c r="G7" s="222"/>
      <c r="H7" s="222"/>
    </row>
    <row r="8" spans="1:8" ht="68.25" x14ac:dyDescent="0.2">
      <c r="A8" s="123" t="s">
        <v>3313</v>
      </c>
      <c r="B8" s="124" t="s">
        <v>3313</v>
      </c>
      <c r="C8" s="124" t="s">
        <v>3521</v>
      </c>
      <c r="D8" s="123" t="s">
        <v>3522</v>
      </c>
      <c r="E8" s="222" t="str">
        <f t="shared" si="0"/>
        <v>*539467/C*</v>
      </c>
      <c r="F8" s="222"/>
      <c r="G8" s="222"/>
      <c r="H8" s="222"/>
    </row>
    <row r="9" spans="1:8" ht="68.25" x14ac:dyDescent="0.2">
      <c r="A9" s="123" t="s">
        <v>3313</v>
      </c>
      <c r="B9" s="124">
        <v>6000</v>
      </c>
      <c r="C9" s="124" t="s">
        <v>3833</v>
      </c>
      <c r="D9" s="123" t="s">
        <v>3695</v>
      </c>
      <c r="E9" s="222" t="str">
        <f t="shared" si="0"/>
        <v>*543006/C*</v>
      </c>
      <c r="F9" s="222"/>
      <c r="G9" s="222"/>
      <c r="H9" s="222"/>
    </row>
    <row r="10" spans="1:8" ht="68.25" x14ac:dyDescent="0.2">
      <c r="A10" s="123" t="s">
        <v>3313</v>
      </c>
      <c r="B10" s="124">
        <v>6000</v>
      </c>
      <c r="C10" s="124" t="s">
        <v>3835</v>
      </c>
      <c r="D10" s="123" t="s">
        <v>3836</v>
      </c>
      <c r="E10" s="222" t="str">
        <f t="shared" si="0"/>
        <v>*543010/C*</v>
      </c>
      <c r="F10" s="222"/>
      <c r="G10" s="222"/>
      <c r="H10" s="222"/>
    </row>
    <row r="11" spans="1:8" ht="68.25" x14ac:dyDescent="0.2">
      <c r="A11" s="123"/>
      <c r="B11" s="124"/>
      <c r="C11" s="124"/>
      <c r="D11" s="123"/>
      <c r="E11" s="222" t="str">
        <f>IF(C11="", "", "*" &amp; C11 &amp; "*")</f>
        <v/>
      </c>
      <c r="F11" s="222"/>
      <c r="G11" s="222"/>
      <c r="H11" s="222"/>
    </row>
    <row r="12" spans="1:8" ht="68.25" x14ac:dyDescent="0.2">
      <c r="A12" s="123"/>
      <c r="B12" s="124"/>
      <c r="C12" s="124"/>
      <c r="D12" s="123"/>
      <c r="E12" s="222" t="str">
        <f t="shared" ref="E12:E20" si="1">IF(C12="", "", "*" &amp; C12 &amp; "*")</f>
        <v/>
      </c>
      <c r="F12" s="222"/>
      <c r="G12" s="222"/>
      <c r="H12" s="222"/>
    </row>
    <row r="13" spans="1:8" ht="68.25" x14ac:dyDescent="0.2">
      <c r="A13" s="123"/>
      <c r="B13" s="124"/>
      <c r="C13" s="124"/>
      <c r="D13" s="123"/>
      <c r="E13" s="222" t="str">
        <f t="shared" si="1"/>
        <v/>
      </c>
      <c r="F13" s="222"/>
      <c r="G13" s="222"/>
      <c r="H13" s="222"/>
    </row>
    <row r="14" spans="1:8" ht="68.25" x14ac:dyDescent="0.2">
      <c r="A14" s="123"/>
      <c r="B14" s="124"/>
      <c r="C14" s="124"/>
      <c r="D14" s="123"/>
      <c r="E14" s="222" t="str">
        <f t="shared" si="1"/>
        <v/>
      </c>
      <c r="F14" s="222"/>
      <c r="G14" s="222"/>
      <c r="H14" s="222"/>
    </row>
    <row r="15" spans="1:8" ht="68.25" x14ac:dyDescent="0.2">
      <c r="A15" s="123"/>
      <c r="B15" s="124"/>
      <c r="C15" s="124"/>
      <c r="D15" s="123"/>
      <c r="E15" s="222" t="str">
        <f t="shared" si="1"/>
        <v/>
      </c>
      <c r="F15" s="222"/>
      <c r="G15" s="222"/>
      <c r="H15" s="222"/>
    </row>
    <row r="16" spans="1:8" ht="68.25" x14ac:dyDescent="0.2">
      <c r="A16" s="123"/>
      <c r="B16" s="124"/>
      <c r="C16" s="124"/>
      <c r="D16" s="123"/>
      <c r="E16" s="222" t="str">
        <f t="shared" si="1"/>
        <v/>
      </c>
      <c r="F16" s="222"/>
      <c r="G16" s="222"/>
      <c r="H16" s="222"/>
    </row>
    <row r="17" spans="1:8" ht="68.25" x14ac:dyDescent="0.2">
      <c r="A17" s="123"/>
      <c r="B17" s="124"/>
      <c r="C17" s="124"/>
      <c r="D17" s="123"/>
      <c r="E17" s="222" t="str">
        <f t="shared" si="1"/>
        <v/>
      </c>
      <c r="F17" s="222"/>
      <c r="G17" s="222"/>
      <c r="H17" s="222"/>
    </row>
    <row r="18" spans="1:8" ht="68.25" x14ac:dyDescent="0.2">
      <c r="A18" s="123"/>
      <c r="B18" s="124"/>
      <c r="C18" s="124"/>
      <c r="D18" s="123"/>
      <c r="E18" s="222" t="str">
        <f t="shared" si="1"/>
        <v/>
      </c>
      <c r="F18" s="222"/>
      <c r="G18" s="222"/>
      <c r="H18" s="222"/>
    </row>
    <row r="19" spans="1:8" ht="68.25" x14ac:dyDescent="0.2">
      <c r="A19" s="123"/>
      <c r="B19" s="124"/>
      <c r="C19" s="124"/>
      <c r="D19" s="123"/>
      <c r="E19" s="222" t="str">
        <f t="shared" si="1"/>
        <v/>
      </c>
      <c r="F19" s="222"/>
      <c r="G19" s="222"/>
      <c r="H19" s="222"/>
    </row>
    <row r="20" spans="1:8" ht="68.25" x14ac:dyDescent="0.2">
      <c r="A20" s="123"/>
      <c r="B20" s="124"/>
      <c r="C20" s="124"/>
      <c r="D20" s="123"/>
      <c r="E20" s="222" t="str">
        <f t="shared" si="1"/>
        <v/>
      </c>
      <c r="F20" s="222"/>
      <c r="G20" s="222"/>
      <c r="H20" s="222"/>
    </row>
    <row r="21" spans="1:8" ht="68.25" x14ac:dyDescent="0.2">
      <c r="A21" s="125"/>
      <c r="B21" s="126"/>
      <c r="C21" s="126"/>
      <c r="D21" s="125"/>
      <c r="E21" s="224"/>
      <c r="F21" s="224"/>
      <c r="G21" s="224"/>
      <c r="H21" s="224"/>
    </row>
    <row r="22" spans="1:8" ht="68.25" x14ac:dyDescent="0.2">
      <c r="A22" s="125"/>
      <c r="B22" s="126"/>
      <c r="C22" s="126"/>
      <c r="D22" s="125"/>
      <c r="E22" s="224"/>
      <c r="F22" s="224"/>
      <c r="G22" s="224"/>
      <c r="H22" s="224"/>
    </row>
    <row r="23" spans="1:8" ht="68.25" x14ac:dyDescent="0.2">
      <c r="A23" s="125"/>
      <c r="B23" s="126"/>
      <c r="C23" s="126"/>
      <c r="D23" s="125"/>
      <c r="E23" s="224"/>
      <c r="F23" s="224"/>
      <c r="G23" s="224"/>
      <c r="H23" s="224"/>
    </row>
    <row r="24" spans="1:8" ht="68.25" x14ac:dyDescent="0.2">
      <c r="A24" s="125"/>
      <c r="B24" s="126"/>
      <c r="C24" s="126"/>
      <c r="D24" s="125"/>
      <c r="E24" s="224"/>
      <c r="F24" s="224"/>
      <c r="G24" s="224"/>
      <c r="H24" s="224"/>
    </row>
    <row r="25" spans="1:8" ht="68.25" x14ac:dyDescent="0.2">
      <c r="A25" s="125"/>
      <c r="B25" s="126"/>
      <c r="C25" s="126"/>
      <c r="D25" s="125"/>
      <c r="E25" s="224"/>
      <c r="F25" s="224"/>
      <c r="G25" s="224"/>
      <c r="H25" s="224"/>
    </row>
    <row r="26" spans="1:8" ht="68.25" x14ac:dyDescent="0.2">
      <c r="A26" s="125"/>
      <c r="B26" s="126"/>
      <c r="C26" s="126"/>
      <c r="D26" s="125"/>
      <c r="E26" s="224"/>
      <c r="F26" s="224"/>
      <c r="G26" s="224"/>
      <c r="H26" s="224"/>
    </row>
    <row r="27" spans="1:8" ht="68.25" x14ac:dyDescent="0.2">
      <c r="A27" s="125"/>
      <c r="B27" s="126"/>
      <c r="C27" s="126"/>
      <c r="D27" s="125"/>
      <c r="E27" s="224"/>
      <c r="F27" s="224"/>
      <c r="G27" s="224"/>
      <c r="H27" s="224"/>
    </row>
    <row r="28" spans="1:8" ht="68.25" x14ac:dyDescent="0.2">
      <c r="A28" s="125"/>
      <c r="B28" s="126"/>
      <c r="C28" s="126"/>
      <c r="D28" s="125"/>
      <c r="E28" s="224"/>
      <c r="F28" s="224"/>
      <c r="G28" s="224"/>
      <c r="H28" s="224"/>
    </row>
    <row r="29" spans="1:8" ht="68.25" x14ac:dyDescent="0.2">
      <c r="A29" s="125"/>
      <c r="B29" s="126"/>
      <c r="C29" s="126"/>
      <c r="D29" s="125"/>
      <c r="E29" s="224"/>
      <c r="F29" s="224"/>
      <c r="G29" s="224"/>
      <c r="H29" s="224"/>
    </row>
    <row r="30" spans="1:8" ht="68.25" x14ac:dyDescent="0.2">
      <c r="A30" s="125"/>
      <c r="B30" s="126"/>
      <c r="C30" s="126"/>
      <c r="D30" s="125"/>
      <c r="E30" s="224"/>
      <c r="F30" s="224"/>
      <c r="G30" s="224"/>
      <c r="H30" s="224"/>
    </row>
    <row r="31" spans="1:8" ht="68.25" x14ac:dyDescent="0.2">
      <c r="A31" s="125"/>
      <c r="B31" s="126"/>
      <c r="C31" s="126"/>
      <c r="D31" s="125"/>
      <c r="E31" s="224"/>
      <c r="F31" s="224"/>
      <c r="G31" s="224"/>
      <c r="H31" s="224"/>
    </row>
    <row r="32" spans="1:8" ht="68.25" x14ac:dyDescent="0.2">
      <c r="A32" s="125"/>
      <c r="B32" s="126"/>
      <c r="C32" s="126"/>
      <c r="D32" s="125"/>
      <c r="E32" s="224"/>
      <c r="F32" s="224"/>
      <c r="G32" s="224"/>
      <c r="H32" s="224"/>
    </row>
    <row r="33" spans="1:8" ht="68.25" x14ac:dyDescent="0.2">
      <c r="A33" s="125"/>
      <c r="B33" s="126"/>
      <c r="C33" s="126"/>
      <c r="D33" s="125"/>
      <c r="E33" s="224"/>
      <c r="F33" s="224"/>
      <c r="G33" s="224"/>
      <c r="H33" s="224"/>
    </row>
    <row r="34" spans="1:8" ht="68.25" x14ac:dyDescent="0.2">
      <c r="A34" s="125"/>
      <c r="B34" s="126"/>
      <c r="C34" s="126"/>
      <c r="D34" s="125"/>
      <c r="E34" s="224"/>
      <c r="F34" s="224"/>
      <c r="G34" s="224"/>
      <c r="H34" s="224"/>
    </row>
    <row r="35" spans="1:8" ht="68.25" x14ac:dyDescent="0.2">
      <c r="A35" s="125"/>
      <c r="B35" s="126"/>
      <c r="C35" s="126"/>
      <c r="D35" s="125"/>
      <c r="E35" s="224"/>
      <c r="F35" s="224"/>
      <c r="G35" s="224"/>
      <c r="H35" s="224"/>
    </row>
    <row r="36" spans="1:8" ht="68.25" x14ac:dyDescent="0.2">
      <c r="A36" s="125"/>
      <c r="B36" s="126"/>
      <c r="C36" s="126"/>
      <c r="D36" s="125"/>
      <c r="E36" s="224"/>
      <c r="F36" s="224"/>
      <c r="G36" s="224"/>
      <c r="H36" s="224"/>
    </row>
    <row r="37" spans="1:8" ht="68.25" x14ac:dyDescent="0.2">
      <c r="A37" s="125"/>
      <c r="B37" s="126"/>
      <c r="C37" s="126"/>
      <c r="D37" s="125"/>
      <c r="E37" s="224"/>
      <c r="F37" s="224"/>
      <c r="G37" s="224"/>
      <c r="H37" s="224"/>
    </row>
    <row r="38" spans="1:8" ht="68.25" x14ac:dyDescent="0.2">
      <c r="A38" s="125"/>
      <c r="B38" s="126"/>
      <c r="C38" s="126"/>
      <c r="D38" s="125"/>
      <c r="E38" s="224"/>
      <c r="F38" s="224"/>
      <c r="G38" s="224"/>
      <c r="H38" s="224"/>
    </row>
    <row r="39" spans="1:8" ht="68.25" x14ac:dyDescent="0.2">
      <c r="A39" s="125"/>
      <c r="B39" s="126"/>
      <c r="C39" s="126"/>
      <c r="D39" s="125"/>
      <c r="E39" s="224"/>
      <c r="F39" s="224"/>
      <c r="G39" s="224"/>
      <c r="H39" s="224"/>
    </row>
    <row r="40" spans="1:8" ht="68.25" x14ac:dyDescent="0.2">
      <c r="A40" s="125"/>
      <c r="B40" s="126"/>
      <c r="C40" s="126"/>
      <c r="D40" s="125"/>
      <c r="E40" s="224"/>
      <c r="F40" s="224"/>
      <c r="G40" s="224"/>
      <c r="H40" s="224"/>
    </row>
    <row r="41" spans="1:8" ht="68.25" x14ac:dyDescent="0.2">
      <c r="A41" s="125"/>
      <c r="B41" s="126"/>
      <c r="C41" s="126"/>
      <c r="D41" s="125"/>
      <c r="E41" s="224"/>
      <c r="F41" s="224"/>
      <c r="G41" s="224"/>
      <c r="H41" s="224"/>
    </row>
    <row r="42" spans="1:8" ht="68.25" x14ac:dyDescent="0.2">
      <c r="A42" s="125"/>
      <c r="B42" s="126"/>
      <c r="C42" s="126"/>
      <c r="D42" s="125"/>
      <c r="E42" s="224"/>
      <c r="F42" s="224"/>
      <c r="G42" s="224"/>
      <c r="H42" s="224"/>
    </row>
    <row r="43" spans="1:8" ht="68.25" x14ac:dyDescent="0.2">
      <c r="A43" s="125"/>
      <c r="B43" s="126"/>
      <c r="C43" s="126"/>
      <c r="D43" s="125"/>
      <c r="E43" s="224"/>
      <c r="F43" s="224"/>
      <c r="G43" s="224"/>
      <c r="H43" s="224"/>
    </row>
    <row r="44" spans="1:8" ht="68.25" x14ac:dyDescent="0.2">
      <c r="A44" s="125"/>
      <c r="B44" s="126"/>
      <c r="C44" s="126"/>
      <c r="D44" s="125"/>
      <c r="E44" s="224"/>
      <c r="F44" s="224"/>
      <c r="G44" s="224"/>
      <c r="H44" s="224"/>
    </row>
    <row r="45" spans="1:8" ht="68.25" x14ac:dyDescent="0.2">
      <c r="A45" s="125"/>
      <c r="B45" s="126"/>
      <c r="C45" s="126"/>
      <c r="D45" s="125"/>
      <c r="E45" s="224"/>
      <c r="F45" s="224"/>
      <c r="G45" s="224"/>
      <c r="H45" s="224"/>
    </row>
  </sheetData>
  <mergeCells count="45">
    <mergeCell ref="E43:H43"/>
    <mergeCell ref="E44:H44"/>
    <mergeCell ref="E45:H45"/>
    <mergeCell ref="E37:H37"/>
    <mergeCell ref="E38:H38"/>
    <mergeCell ref="E39:H39"/>
    <mergeCell ref="E40:H40"/>
    <mergeCell ref="E41:H41"/>
    <mergeCell ref="E42:H42"/>
    <mergeCell ref="E36:H36"/>
    <mergeCell ref="E25:H25"/>
    <mergeCell ref="E26:H26"/>
    <mergeCell ref="E27:H27"/>
    <mergeCell ref="E28:H28"/>
    <mergeCell ref="E29:H29"/>
    <mergeCell ref="E30:H30"/>
    <mergeCell ref="E31:H31"/>
    <mergeCell ref="E32:H32"/>
    <mergeCell ref="E33:H33"/>
    <mergeCell ref="E34:H34"/>
    <mergeCell ref="E35:H35"/>
    <mergeCell ref="E24:H24"/>
    <mergeCell ref="E13:H13"/>
    <mergeCell ref="E14:H14"/>
    <mergeCell ref="E15:H15"/>
    <mergeCell ref="E16:H16"/>
    <mergeCell ref="E17:H17"/>
    <mergeCell ref="E18:H18"/>
    <mergeCell ref="E19:H19"/>
    <mergeCell ref="E20:H20"/>
    <mergeCell ref="E21:H21"/>
    <mergeCell ref="E22:H22"/>
    <mergeCell ref="E23:H23"/>
    <mergeCell ref="E12:H12"/>
    <mergeCell ref="E1:H1"/>
    <mergeCell ref="E2:H2"/>
    <mergeCell ref="E3:H3"/>
    <mergeCell ref="E4:H4"/>
    <mergeCell ref="E5:H5"/>
    <mergeCell ref="E6:H6"/>
    <mergeCell ref="E7:H7"/>
    <mergeCell ref="E8:H8"/>
    <mergeCell ref="E9:H9"/>
    <mergeCell ref="E10:H10"/>
    <mergeCell ref="E11:H11"/>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62D55-D8E9-49B7-877E-63D39E202D07}">
  <sheetPr codeName="Foglio23"/>
  <dimension ref="A1:R39"/>
  <sheetViews>
    <sheetView workbookViewId="0">
      <selection activeCell="N20" sqref="N20"/>
    </sheetView>
  </sheetViews>
  <sheetFormatPr defaultRowHeight="14.25" x14ac:dyDescent="0.2"/>
  <cols>
    <col min="1" max="1" width="27.125" customWidth="1"/>
    <col min="2" max="2" width="11.875" customWidth="1"/>
    <col min="3" max="4" width="2.125" customWidth="1"/>
    <col min="7" max="7" width="11.5" customWidth="1"/>
    <col min="8" max="8" width="2.625" customWidth="1"/>
    <col min="13" max="13" width="8.75" customWidth="1"/>
    <col min="14" max="15" width="9.875" bestFit="1" customWidth="1"/>
    <col min="16" max="16" width="10.625" bestFit="1" customWidth="1"/>
    <col min="17" max="17" width="11.625" bestFit="1" customWidth="1"/>
    <col min="18" max="18" width="9" bestFit="1" customWidth="1"/>
  </cols>
  <sheetData>
    <row r="1" spans="1:18" ht="18" customHeight="1" x14ac:dyDescent="0.3">
      <c r="A1" s="128" t="s">
        <v>4167</v>
      </c>
      <c r="B1" s="129">
        <v>46132</v>
      </c>
      <c r="E1" s="227" t="s">
        <v>4168</v>
      </c>
      <c r="F1" s="228"/>
      <c r="G1" s="229"/>
      <c r="I1" s="227" t="s">
        <v>4169</v>
      </c>
      <c r="J1" s="228"/>
      <c r="K1" s="229"/>
      <c r="N1" s="130" t="s">
        <v>4170</v>
      </c>
      <c r="O1" s="130" t="s">
        <v>4171</v>
      </c>
      <c r="P1" t="s">
        <v>4172</v>
      </c>
      <c r="Q1" t="s">
        <v>4173</v>
      </c>
      <c r="R1" t="s">
        <v>4174</v>
      </c>
    </row>
    <row r="2" spans="1:18" ht="15.75" x14ac:dyDescent="0.25">
      <c r="A2" s="230" t="str">
        <f ca="1">"Programmazione dal "&amp;TEXT(N2,"gg/mm/aaaa")&amp;" al "&amp;TEXT(O2,"gg/mm/aaaa")</f>
        <v>Programmazione dal 20/04/2026 al 24/04/2026</v>
      </c>
      <c r="B2" s="230"/>
      <c r="E2" s="231" t="s">
        <v>4175</v>
      </c>
      <c r="F2" s="232"/>
      <c r="G2" s="131">
        <f>COUNTIF(TabellaA1[STATO
PdL], "RICHIESTO")</f>
        <v>0</v>
      </c>
      <c r="I2" s="231" t="s">
        <v>4175</v>
      </c>
      <c r="J2" s="232"/>
      <c r="K2" s="131">
        <f>COUNTIF(TabellaCTE[STATO
PdL], "RICHIESTO")</f>
        <v>0</v>
      </c>
      <c r="N2" s="130">
        <f ca="1">INDIRECT("'A3'!H2")</f>
        <v>46132</v>
      </c>
      <c r="O2" s="130">
        <f ca="1">INDIRECT("'A3'!l2")</f>
        <v>46136</v>
      </c>
      <c r="P2" t="s">
        <v>4176</v>
      </c>
      <c r="Q2" t="s">
        <v>4177</v>
      </c>
    </row>
    <row r="3" spans="1:18" ht="15.75" x14ac:dyDescent="0.25">
      <c r="A3" s="128" t="s">
        <v>4178</v>
      </c>
      <c r="B3" s="130">
        <f ca="1">IF(AND(B6="NO",B7="NO"),TODAY(),IF(B6="SI",TODAY()+1,IF(B7="SI",DATE(B5,O3,O4),"")))</f>
        <v>46133</v>
      </c>
      <c r="E3" s="225" t="s">
        <v>4179</v>
      </c>
      <c r="F3" s="226"/>
      <c r="G3" s="131">
        <f>COUNTIF(TabellaA1[STATO
PdL], "EMESSO")</f>
        <v>182</v>
      </c>
      <c r="I3" s="225" t="s">
        <v>4179</v>
      </c>
      <c r="J3" s="226"/>
      <c r="K3" s="131">
        <f>COUNTIF(TabellaCTE[STATO
PdL], "EMESSO")</f>
        <v>5</v>
      </c>
      <c r="O3">
        <f>MONTH(B1)</f>
        <v>4</v>
      </c>
      <c r="P3" t="str">
        <f>IF(R1="Caldarella","fcaldarella",IF(ISBLANK(R1),"",""))</f>
        <v>fcaldarella</v>
      </c>
      <c r="Q3" t="str">
        <f>IF(R1="Caldarella","freddy69$","")</f>
        <v>freddy69$</v>
      </c>
    </row>
    <row r="4" spans="1:18" ht="15.6" customHeight="1" x14ac:dyDescent="0.25">
      <c r="A4" s="128"/>
      <c r="B4" s="132"/>
      <c r="E4" s="233" t="s">
        <v>631</v>
      </c>
      <c r="F4" s="234"/>
      <c r="G4" s="131">
        <f>COUNTIF(TabellaA1[STATO
PdL], "IN CORSO")</f>
        <v>0</v>
      </c>
      <c r="I4" s="233" t="s">
        <v>631</v>
      </c>
      <c r="J4" s="234"/>
      <c r="K4" s="131">
        <f>COUNTIF(TabellaCTE[STATO
PdL], "IN CORSO")</f>
        <v>0</v>
      </c>
      <c r="O4">
        <f>DAY(B1)</f>
        <v>20</v>
      </c>
    </row>
    <row r="5" spans="1:18" ht="15.6" customHeight="1" x14ac:dyDescent="0.25">
      <c r="A5" t="s">
        <v>4180</v>
      </c>
      <c r="B5">
        <v>2026</v>
      </c>
      <c r="E5" s="225" t="s">
        <v>4181</v>
      </c>
      <c r="F5" s="226"/>
      <c r="G5" s="131">
        <f>COUNTIF(TabellaA1[STATO
PdL], "INTERROTTO")</f>
        <v>25</v>
      </c>
      <c r="I5" s="225" t="s">
        <v>4181</v>
      </c>
      <c r="J5" s="226"/>
      <c r="K5" s="131">
        <f>COUNTIF(TabellaCTE[STATO
PdL], "INTERROTTO")</f>
        <v>0</v>
      </c>
      <c r="P5" t="s">
        <v>4172</v>
      </c>
      <c r="Q5" t="s">
        <v>4173</v>
      </c>
      <c r="R5" t="s">
        <v>4182</v>
      </c>
    </row>
    <row r="6" spans="1:18" ht="15.6" customHeight="1" x14ac:dyDescent="0.25">
      <c r="A6" s="128" t="s">
        <v>4183</v>
      </c>
      <c r="B6" s="132" t="s">
        <v>4184</v>
      </c>
      <c r="E6" s="233" t="s">
        <v>29</v>
      </c>
      <c r="F6" s="234"/>
      <c r="G6" s="131">
        <f>COUNTIF(TabellaA1[STATO
PdL], "DA CHIUDERE")</f>
        <v>225</v>
      </c>
      <c r="I6" s="233" t="s">
        <v>29</v>
      </c>
      <c r="J6" s="234"/>
      <c r="K6" s="131">
        <f>COUNTIF(TabellaCTE[STATO
PdL], "DA CHIUDERE")</f>
        <v>22</v>
      </c>
      <c r="P6" t="s">
        <v>4176</v>
      </c>
      <c r="Q6" t="s">
        <v>4177</v>
      </c>
    </row>
    <row r="7" spans="1:18" ht="15.75" customHeight="1" x14ac:dyDescent="0.25">
      <c r="A7" s="128" t="s">
        <v>4185</v>
      </c>
      <c r="B7" s="132" t="s">
        <v>4184</v>
      </c>
      <c r="E7" s="233" t="s">
        <v>4186</v>
      </c>
      <c r="F7" s="234"/>
      <c r="G7" s="131">
        <f>COUNTIF(TabellaA1[STATO
PdL], "CHIUSO")</f>
        <v>0</v>
      </c>
      <c r="I7" s="233" t="s">
        <v>4186</v>
      </c>
      <c r="J7" s="234"/>
      <c r="K7" s="133">
        <f>COUNTIF(TabellaCTE[STATO
PdL], "CHIUSO")</f>
        <v>0</v>
      </c>
      <c r="P7" t="str">
        <f>IF(R5="Allegretti","gallegretti95",IF(R5="Millo","fmillo73",IF(ISBLANK(R5),"","")))</f>
        <v>gallegretti95</v>
      </c>
      <c r="Q7" t="str">
        <f>IF(R5="Allegretti","coemi.2024",IF(R5="Millo","millo.1973",""))</f>
        <v>coemi.2024</v>
      </c>
    </row>
    <row r="8" spans="1:18" ht="15.75" customHeight="1" x14ac:dyDescent="0.25">
      <c r="E8" s="233" t="s">
        <v>4187</v>
      </c>
      <c r="F8" s="234"/>
      <c r="G8" s="131">
        <f ca="1">COUNTIF(TabellaA1[PO], "X")</f>
        <v>4</v>
      </c>
      <c r="I8" s="233" t="s">
        <v>4187</v>
      </c>
      <c r="J8" s="234"/>
      <c r="K8" s="131">
        <f ca="1">COUNTIF(TabellaCTE[PO], "X")</f>
        <v>0</v>
      </c>
    </row>
    <row r="9" spans="1:18" ht="16.5" customHeight="1" thickBot="1" x14ac:dyDescent="0.3">
      <c r="E9" s="235" t="s">
        <v>4188</v>
      </c>
      <c r="F9" s="236"/>
      <c r="G9" s="134">
        <f>COUNTIF(TabellaA1[PS], "X")</f>
        <v>4</v>
      </c>
      <c r="I9" s="235" t="s">
        <v>4188</v>
      </c>
      <c r="J9" s="236"/>
      <c r="K9" s="134">
        <f>COUNTIF(TabellaCTE[PS], "X")</f>
        <v>0</v>
      </c>
    </row>
    <row r="10" spans="1:18" ht="38.25" customHeight="1" thickBot="1" x14ac:dyDescent="0.25">
      <c r="R10" s="135"/>
    </row>
    <row r="11" spans="1:18" ht="15.6" customHeight="1" x14ac:dyDescent="0.35">
      <c r="A11" s="136"/>
      <c r="E11" s="227" t="s">
        <v>4189</v>
      </c>
      <c r="F11" s="228"/>
      <c r="G11" s="229"/>
      <c r="I11" s="227" t="s">
        <v>4190</v>
      </c>
      <c r="J11" s="228"/>
      <c r="K11" s="229"/>
    </row>
    <row r="12" spans="1:18" ht="15.6" customHeight="1" x14ac:dyDescent="0.25">
      <c r="E12" s="231" t="s">
        <v>4175</v>
      </c>
      <c r="F12" s="232"/>
      <c r="G12" s="131">
        <f>COUNTIF(Tabella1[STATO
PdL], "RICHIESTO")</f>
        <v>1</v>
      </c>
      <c r="I12" s="231" t="s">
        <v>4175</v>
      </c>
      <c r="J12" s="232"/>
      <c r="K12" s="131">
        <f>COUNTIF(TabellaBLENDING[STATO
PdL], "RICHIESTO")</f>
        <v>1</v>
      </c>
    </row>
    <row r="13" spans="1:18" ht="15.6" customHeight="1" x14ac:dyDescent="0.25">
      <c r="E13" s="225" t="s">
        <v>4179</v>
      </c>
      <c r="F13" s="226"/>
      <c r="G13" s="131">
        <f>COUNTIF(Tabella1[STATO
PdL], "EMESSO")</f>
        <v>144</v>
      </c>
      <c r="I13" s="225" t="s">
        <v>4179</v>
      </c>
      <c r="J13" s="226"/>
      <c r="K13" s="131">
        <f>COUNTIF(TabellaBLENDING[STATO
PdL], "EMESSO")</f>
        <v>165</v>
      </c>
    </row>
    <row r="14" spans="1:18" ht="15.6" customHeight="1" x14ac:dyDescent="0.25">
      <c r="E14" s="233" t="s">
        <v>631</v>
      </c>
      <c r="F14" s="234"/>
      <c r="G14" s="131">
        <f>COUNTIF(Tabella1[STATO
PdL], "IN CORSO")</f>
        <v>0</v>
      </c>
      <c r="I14" s="233" t="s">
        <v>631</v>
      </c>
      <c r="J14" s="234"/>
      <c r="K14" s="131">
        <f>COUNTIF(TabellaBLENDING[STATO
PdL], "IN CORSO")</f>
        <v>0</v>
      </c>
    </row>
    <row r="15" spans="1:18" ht="15.75" customHeight="1" x14ac:dyDescent="0.25">
      <c r="E15" s="225" t="s">
        <v>4181</v>
      </c>
      <c r="F15" s="226"/>
      <c r="G15" s="131">
        <f>COUNTIF(Tabella1[STATO
PdL], "INTERROTTO")</f>
        <v>23</v>
      </c>
      <c r="I15" s="225" t="s">
        <v>4181</v>
      </c>
      <c r="J15" s="226"/>
      <c r="K15" s="131">
        <f>COUNTIF(TabellaBLENDING[STATO
PdL], "INTERROTTO")</f>
        <v>2</v>
      </c>
    </row>
    <row r="16" spans="1:18" ht="15.75" customHeight="1" x14ac:dyDescent="0.25">
      <c r="E16" s="233" t="s">
        <v>29</v>
      </c>
      <c r="F16" s="234"/>
      <c r="G16" s="131">
        <f>COUNTIF(Tabella1[STATO
PdL], "DA CHIUDERE")</f>
        <v>145</v>
      </c>
      <c r="I16" s="233" t="s">
        <v>29</v>
      </c>
      <c r="J16" s="234"/>
      <c r="K16" s="131">
        <f>COUNTIF(TabellaBLENDING[STATO
PdL], "DA CHIUDERE")</f>
        <v>126</v>
      </c>
    </row>
    <row r="17" spans="1:11" ht="15.75" customHeight="1" x14ac:dyDescent="0.25">
      <c r="E17" s="233" t="s">
        <v>4186</v>
      </c>
      <c r="F17" s="234"/>
      <c r="G17" s="133">
        <f>COUNTIF(Tabella1[STATO
PdL], "CHIUSO")</f>
        <v>1</v>
      </c>
      <c r="I17" s="233" t="s">
        <v>4186</v>
      </c>
      <c r="J17" s="234"/>
      <c r="K17" s="133">
        <f>COUNTIF(TabellaBLENDING[STATO
PdL], "CHIUSO")</f>
        <v>0</v>
      </c>
    </row>
    <row r="18" spans="1:11" ht="15.6" customHeight="1" x14ac:dyDescent="0.25">
      <c r="E18" s="233" t="s">
        <v>4187</v>
      </c>
      <c r="F18" s="234"/>
      <c r="G18" s="131">
        <f ca="1">COUNTIF(Tabella1[PO], "X")</f>
        <v>0</v>
      </c>
      <c r="I18" s="233" t="s">
        <v>4187</v>
      </c>
      <c r="J18" s="234"/>
      <c r="K18" s="131">
        <f ca="1">COUNTIF(TabellaBLENDING[PO], "X")</f>
        <v>2</v>
      </c>
    </row>
    <row r="19" spans="1:11" ht="15.6" customHeight="1" thickBot="1" x14ac:dyDescent="0.3">
      <c r="E19" s="235" t="s">
        <v>4188</v>
      </c>
      <c r="F19" s="236"/>
      <c r="G19" s="134">
        <f>COUNTIF(Tabella1[PS], "X")</f>
        <v>1</v>
      </c>
      <c r="I19" s="235" t="s">
        <v>4188</v>
      </c>
      <c r="J19" s="236"/>
      <c r="K19" s="134">
        <f>COUNTIF(TabellaBLENDING[PS], "X")</f>
        <v>4</v>
      </c>
    </row>
    <row r="20" spans="1:11" ht="47.25" customHeight="1" thickBot="1" x14ac:dyDescent="0.25"/>
    <row r="21" spans="1:11" ht="15.6" customHeight="1" x14ac:dyDescent="0.3">
      <c r="E21" s="227" t="s">
        <v>4191</v>
      </c>
      <c r="F21" s="228"/>
      <c r="G21" s="229"/>
      <c r="I21" s="227" t="s">
        <v>4192</v>
      </c>
      <c r="J21" s="228"/>
      <c r="K21" s="229"/>
    </row>
    <row r="22" spans="1:11" ht="15.75" x14ac:dyDescent="0.25">
      <c r="E22" s="231" t="s">
        <v>4175</v>
      </c>
      <c r="F22" s="232"/>
      <c r="G22" s="131">
        <f>COUNTIF(Tabella3[STATO
PdL], "RICHIESTO")</f>
        <v>0</v>
      </c>
      <c r="I22" s="231" t="s">
        <v>4175</v>
      </c>
      <c r="J22" s="232"/>
      <c r="K22" s="131">
        <f>COUNTIF(QueryGenerale[STATO
PdL], "RICHIESTO")</f>
        <v>2</v>
      </c>
    </row>
    <row r="23" spans="1:11" ht="15.75" x14ac:dyDescent="0.25">
      <c r="E23" s="225" t="s">
        <v>4179</v>
      </c>
      <c r="F23" s="226"/>
      <c r="G23" s="131">
        <f>COUNTIF(Tabella3[STATO
PdL], "EMESSO")</f>
        <v>320</v>
      </c>
      <c r="I23" s="225" t="s">
        <v>4179</v>
      </c>
      <c r="J23" s="226"/>
      <c r="K23" s="131">
        <f>COUNTIF(QueryGenerale[STATO
PdL], "EMESSO")</f>
        <v>879</v>
      </c>
    </row>
    <row r="24" spans="1:11" ht="15.75" customHeight="1" x14ac:dyDescent="0.25">
      <c r="E24" s="233" t="s">
        <v>631</v>
      </c>
      <c r="F24" s="234"/>
      <c r="G24" s="131">
        <f>COUNTIF(Tabella3[STATO
PdL], "IN CORSO")</f>
        <v>0</v>
      </c>
      <c r="I24" s="233" t="s">
        <v>631</v>
      </c>
      <c r="J24" s="234"/>
      <c r="K24" s="131">
        <f>COUNTIF(QueryGenerale[STATO
PdL], "IN CORSO")</f>
        <v>0</v>
      </c>
    </row>
    <row r="25" spans="1:11" ht="18.600000000000001" customHeight="1" x14ac:dyDescent="0.25">
      <c r="A25" s="137" t="s">
        <v>4193</v>
      </c>
      <c r="B25" s="138" t="s">
        <v>4194</v>
      </c>
      <c r="E25" s="225" t="s">
        <v>4181</v>
      </c>
      <c r="F25" s="226"/>
      <c r="G25" s="131">
        <f>COUNTIF(Tabella3[STATO
PdL], "INTERROTTO")</f>
        <v>77</v>
      </c>
      <c r="I25" s="225" t="s">
        <v>4181</v>
      </c>
      <c r="J25" s="226"/>
      <c r="K25" s="131">
        <f>COUNTIF(QueryGenerale[STATO
PdL], "INTERROTTO")</f>
        <v>127</v>
      </c>
    </row>
    <row r="26" spans="1:11" ht="15.75" customHeight="1" x14ac:dyDescent="0.25">
      <c r="A26" s="139" t="str">
        <f>IF($B$25="NAS",
    "\\192.168.11.251\Database_Tecnico_SMI\cartella strumentale condivisa\ALLEGRETTI\CARICA_PROGRAMMAZIONE.xlsm",
    IF($B$25="NAS LOCALE PC GIANKY",
        "C:\Users\gianc\OneDrive\Documenti\MEGA\Caricamenti MEGA\NAS LOCALE\cartella strumentale condivisa\CARICA_PROGRAMMAZIONE.xlsm",
        IF($B$25="NAS LOCALE PC COEMI",
            "C:\Users\Coemi\Desktop\NAS LOCALE\cartella strumentale condivisa\CARICA_PROGRAMMAZIONE.xlsm",
            ""
        )
    )
)</f>
        <v>\\192.168.11.251\Database_Tecnico_SMI\cartella strumentale condivisa\ALLEGRETTI\CARICA_PROGRAMMAZIONE.xlsm</v>
      </c>
      <c r="B26" s="140"/>
      <c r="C26" s="140"/>
      <c r="D26" s="140"/>
      <c r="E26" s="233" t="s">
        <v>29</v>
      </c>
      <c r="F26" s="234"/>
      <c r="G26" s="131">
        <f>COUNTIF(Tabella3[STATO
PdL], "DA CHIUDERE")</f>
        <v>352</v>
      </c>
      <c r="H26" s="140"/>
      <c r="I26" s="233" t="s">
        <v>29</v>
      </c>
      <c r="J26" s="234"/>
      <c r="K26" s="131">
        <f>COUNTIF(QueryGenerale[STATO
PdL], "DA CHIUDERE")</f>
        <v>870</v>
      </c>
    </row>
    <row r="27" spans="1:11" ht="15.75" customHeight="1" x14ac:dyDescent="0.25">
      <c r="A27" s="137" t="s">
        <v>4195</v>
      </c>
      <c r="E27" s="233" t="s">
        <v>4186</v>
      </c>
      <c r="F27" s="234"/>
      <c r="G27" s="133">
        <f>COUNTIF(Tabella3[STATO
PdL], "CHIUSO")</f>
        <v>0</v>
      </c>
      <c r="I27" s="233" t="s">
        <v>4186</v>
      </c>
      <c r="J27" s="234"/>
      <c r="K27" s="133">
        <f>COUNTIF(QueryGenerale[STATO
PdL], "CHIUSO")</f>
        <v>1</v>
      </c>
    </row>
    <row r="28" spans="1:11" ht="15.75" customHeight="1" x14ac:dyDescent="0.25">
      <c r="A28" s="139" t="str">
        <f>IF($B$25="NAS",
    "\\192.168.11.251\Database_Tecnico_SMI\cartella strumentale condivisa\ALLEGRETTI\CARICA_PROGRAMMAZIONE.xlsm",
    IF($B$25="NAS LOCALE PC GIANKY",
        "C:\Users\gianc\Downloads\Ricerca.xlsx",
        IF($B$25="NAS LOCALE PC COEMI",
            "C:\Users\Coemi\Desktop\NAS LOCALE\cartella strumentale condivisa\CARICA_PROGRAMMAZIONE.xlsm",
            ""
        )
    )
)</f>
        <v>\\192.168.11.251\Database_Tecnico_SMI\cartella strumentale condivisa\ALLEGRETTI\CARICA_PROGRAMMAZIONE.xlsm</v>
      </c>
      <c r="E28" s="233" t="s">
        <v>4187</v>
      </c>
      <c r="F28" s="234"/>
      <c r="G28" s="131">
        <f ca="1">COUNTIF(Tabella3[PO], "X")</f>
        <v>8</v>
      </c>
      <c r="I28" s="233" t="s">
        <v>4187</v>
      </c>
      <c r="J28" s="234"/>
      <c r="K28" s="131">
        <f>COUNTIF(QueryGenerale[PO], "X")</f>
        <v>14</v>
      </c>
    </row>
    <row r="29" spans="1:11" ht="16.5" customHeight="1" thickBot="1" x14ac:dyDescent="0.3">
      <c r="E29" s="235" t="s">
        <v>4188</v>
      </c>
      <c r="F29" s="236"/>
      <c r="G29" s="134">
        <f>COUNTIF(Tabella3[PS], "X")</f>
        <v>11</v>
      </c>
      <c r="I29" s="235" t="s">
        <v>4188</v>
      </c>
      <c r="J29" s="236"/>
      <c r="K29" s="134">
        <f>COUNTIF(QueryGenerale[PS], "X")</f>
        <v>20</v>
      </c>
    </row>
    <row r="30" spans="1:11" ht="15" thickBot="1" x14ac:dyDescent="0.25"/>
    <row r="31" spans="1:11" ht="18.75" x14ac:dyDescent="0.3">
      <c r="E31" s="227" t="s">
        <v>4196</v>
      </c>
      <c r="F31" s="228"/>
      <c r="G31" s="229"/>
    </row>
    <row r="32" spans="1:11" ht="15.75" x14ac:dyDescent="0.25">
      <c r="E32" s="231" t="s">
        <v>4175</v>
      </c>
      <c r="F32" s="232"/>
      <c r="G32" s="131">
        <f>COUNTIF(TabellaCTE910[STATO
PdL], "RICHIESTO")</f>
        <v>0</v>
      </c>
    </row>
    <row r="33" spans="5:7" ht="15.75" x14ac:dyDescent="0.25">
      <c r="E33" s="225" t="s">
        <v>4179</v>
      </c>
      <c r="F33" s="226"/>
      <c r="G33" s="131">
        <f>COUNTIF(TabellaCTE910[STATO
PdL], "EMESSO")</f>
        <v>62</v>
      </c>
    </row>
    <row r="34" spans="5:7" ht="15.75" x14ac:dyDescent="0.25">
      <c r="E34" s="233" t="s">
        <v>631</v>
      </c>
      <c r="F34" s="234"/>
      <c r="G34" s="131">
        <f>COUNTIF(TabellaCTE910[STATO
PdL], "IN CORSO")</f>
        <v>0</v>
      </c>
    </row>
    <row r="35" spans="5:7" ht="15.75" x14ac:dyDescent="0.25">
      <c r="E35" s="225" t="s">
        <v>4181</v>
      </c>
      <c r="F35" s="226"/>
      <c r="G35" s="131">
        <f>COUNTIF(TabellaCTE910[STATO
PdL], "INTERROTTO")</f>
        <v>0</v>
      </c>
    </row>
    <row r="36" spans="5:7" ht="15.75" x14ac:dyDescent="0.25">
      <c r="E36" s="233" t="s">
        <v>29</v>
      </c>
      <c r="F36" s="234"/>
      <c r="G36" s="131">
        <f>COUNTIF(TabellaCTE910[STATO
PdL], "DA CHIUDERE")</f>
        <v>0</v>
      </c>
    </row>
    <row r="37" spans="5:7" ht="15.75" x14ac:dyDescent="0.25">
      <c r="E37" s="233" t="s">
        <v>4186</v>
      </c>
      <c r="F37" s="234"/>
      <c r="G37" s="133">
        <f>COUNTIF(TabellaCTE910[STATO
PdL], "CHIUSO")</f>
        <v>0</v>
      </c>
    </row>
    <row r="38" spans="5:7" ht="15.75" x14ac:dyDescent="0.25">
      <c r="E38" s="233" t="s">
        <v>4187</v>
      </c>
      <c r="F38" s="234"/>
      <c r="G38" s="131">
        <f ca="1">COUNTIF(TabellaCTE910[PO], "X")</f>
        <v>0</v>
      </c>
    </row>
    <row r="39" spans="5:7" ht="16.5" thickBot="1" x14ac:dyDescent="0.3">
      <c r="E39" s="235" t="s">
        <v>4188</v>
      </c>
      <c r="F39" s="236"/>
      <c r="G39" s="134">
        <f>COUNTIF(TabellaCTE910[PS], "X")</f>
        <v>0</v>
      </c>
    </row>
  </sheetData>
  <mergeCells count="64">
    <mergeCell ref="E37:F37"/>
    <mergeCell ref="E38:F38"/>
    <mergeCell ref="E39:F39"/>
    <mergeCell ref="E31:G31"/>
    <mergeCell ref="E32:F32"/>
    <mergeCell ref="E33:F33"/>
    <mergeCell ref="E34:F34"/>
    <mergeCell ref="E35:F35"/>
    <mergeCell ref="E36:F36"/>
    <mergeCell ref="E27:F27"/>
    <mergeCell ref="I27:J27"/>
    <mergeCell ref="E28:F28"/>
    <mergeCell ref="I28:J28"/>
    <mergeCell ref="E29:F29"/>
    <mergeCell ref="I29:J29"/>
    <mergeCell ref="E24:F24"/>
    <mergeCell ref="I24:J24"/>
    <mergeCell ref="E25:F25"/>
    <mergeCell ref="I25:J25"/>
    <mergeCell ref="E26:F26"/>
    <mergeCell ref="I26:J26"/>
    <mergeCell ref="E21:G21"/>
    <mergeCell ref="I21:K21"/>
    <mergeCell ref="E22:F22"/>
    <mergeCell ref="I22:J22"/>
    <mergeCell ref="E23:F23"/>
    <mergeCell ref="I23:J23"/>
    <mergeCell ref="E17:F17"/>
    <mergeCell ref="I17:J17"/>
    <mergeCell ref="E18:F18"/>
    <mergeCell ref="I18:J18"/>
    <mergeCell ref="E19:F19"/>
    <mergeCell ref="I19:J19"/>
    <mergeCell ref="E14:F14"/>
    <mergeCell ref="I14:J14"/>
    <mergeCell ref="E15:F15"/>
    <mergeCell ref="I15:J15"/>
    <mergeCell ref="E16:F16"/>
    <mergeCell ref="I16:J16"/>
    <mergeCell ref="E11:G11"/>
    <mergeCell ref="I11:K11"/>
    <mergeCell ref="E12:F12"/>
    <mergeCell ref="I12:J12"/>
    <mergeCell ref="E13:F13"/>
    <mergeCell ref="I13:J13"/>
    <mergeCell ref="E7:F7"/>
    <mergeCell ref="I7:J7"/>
    <mergeCell ref="E8:F8"/>
    <mergeCell ref="I8:J8"/>
    <mergeCell ref="E9:F9"/>
    <mergeCell ref="I9:J9"/>
    <mergeCell ref="E4:F4"/>
    <mergeCell ref="I4:J4"/>
    <mergeCell ref="E5:F5"/>
    <mergeCell ref="I5:J5"/>
    <mergeCell ref="E6:F6"/>
    <mergeCell ref="I6:J6"/>
    <mergeCell ref="E3:F3"/>
    <mergeCell ref="I3:J3"/>
    <mergeCell ref="E1:G1"/>
    <mergeCell ref="I1:K1"/>
    <mergeCell ref="A2:B2"/>
    <mergeCell ref="E2:F2"/>
    <mergeCell ref="I2:J2"/>
  </mergeCells>
  <dataValidations count="4">
    <dataValidation type="list" allowBlank="1" showInputMessage="1" showErrorMessage="1" sqref="R5" xr:uid="{646CD3C8-55B7-4778-8AA5-816E9A3B7B00}">
      <formula1>"Millo,Allegretti,"</formula1>
    </dataValidation>
    <dataValidation type="list" allowBlank="1" showInputMessage="1" showErrorMessage="1" sqref="R1" xr:uid="{D7860B54-53E5-4099-A2EC-C2EB4028F778}">
      <formula1>"Caldarella"</formula1>
    </dataValidation>
    <dataValidation type="list" allowBlank="1" showInputMessage="1" showErrorMessage="1" sqref="B25" xr:uid="{DAD7D4BA-0365-4AD3-8F74-65749EBA6B69}">
      <formula1>"NAS,NAS LOCALE PC COEMI,NAS LOCALE PC GIANKY,"</formula1>
    </dataValidation>
    <dataValidation type="list" allowBlank="1" showInputMessage="1" showErrorMessage="1" sqref="B6:B7" xr:uid="{A4623BD7-45EA-4523-BD89-C09EC71533B8}">
      <formula1>"SI,NO,si,no,"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AggiornaProgrammazione">
                <anchor moveWithCells="1" sizeWithCells="1">
                  <from>
                    <xdr:col>0</xdr:col>
                    <xdr:colOff>0</xdr:colOff>
                    <xdr:row>7</xdr:row>
                    <xdr:rowOff>9525</xdr:rowOff>
                  </from>
                  <to>
                    <xdr:col>2</xdr:col>
                    <xdr:colOff>0</xdr:colOff>
                    <xdr:row>8</xdr:row>
                    <xdr:rowOff>238125</xdr:rowOff>
                  </to>
                </anchor>
              </controlPr>
            </control>
          </mc:Choice>
        </mc:AlternateContent>
        <mc:AlternateContent xmlns:mc="http://schemas.openxmlformats.org/markup-compatibility/2006">
          <mc:Choice Requires="x14">
            <control shapeId="9218" r:id="rId5" name="Button 2">
              <controlPr defaultSize="0" print="0" autoFill="0" autoPict="0" macro="[0]!ApriUserForm3">
                <anchor moveWithCells="1" sizeWithCells="1">
                  <from>
                    <xdr:col>0</xdr:col>
                    <xdr:colOff>0</xdr:colOff>
                    <xdr:row>15</xdr:row>
                    <xdr:rowOff>9525</xdr:rowOff>
                  </from>
                  <to>
                    <xdr:col>2</xdr:col>
                    <xdr:colOff>0</xdr:colOff>
                    <xdr:row>16</xdr:row>
                    <xdr:rowOff>209550</xdr:rowOff>
                  </to>
                </anchor>
              </controlPr>
            </control>
          </mc:Choice>
        </mc:AlternateContent>
        <mc:AlternateContent xmlns:mc="http://schemas.openxmlformats.org/markup-compatibility/2006">
          <mc:Choice Requires="x14">
            <control shapeId="9219" r:id="rId6" name="Button 3">
              <controlPr defaultSize="0" print="0" autoFill="0" autoPict="0" macro="[0]!scriviAvvisiPDL">
                <anchor moveWithCells="1" sizeWithCells="1">
                  <from>
                    <xdr:col>0</xdr:col>
                    <xdr:colOff>19050</xdr:colOff>
                    <xdr:row>22</xdr:row>
                    <xdr:rowOff>28575</xdr:rowOff>
                  </from>
                  <to>
                    <xdr:col>2</xdr:col>
                    <xdr:colOff>9525</xdr:colOff>
                    <xdr:row>23</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A4271-05FF-47CC-B9B2-822E555992F6}">
  <sheetPr codeName="Foglio24">
    <pageSetUpPr fitToPage="1"/>
  </sheetPr>
  <dimension ref="A1:S181"/>
  <sheetViews>
    <sheetView zoomScale="85" zoomScaleNormal="85" workbookViewId="0">
      <selection activeCell="C10" sqref="C10"/>
    </sheetView>
  </sheetViews>
  <sheetFormatPr defaultColWidth="8.75" defaultRowHeight="14.25" x14ac:dyDescent="0.2"/>
  <cols>
    <col min="1" max="1" width="9.375" style="141" bestFit="1" customWidth="1"/>
    <col min="2" max="2" width="128.25" style="148" bestFit="1" customWidth="1"/>
    <col min="3" max="3" width="24.875" style="141" bestFit="1" customWidth="1"/>
    <col min="4" max="4" width="12.125" style="141" bestFit="1" customWidth="1"/>
    <col min="5" max="5" width="57.5" style="141" bestFit="1" customWidth="1"/>
    <col min="6" max="6" width="24.25" style="141" bestFit="1" customWidth="1"/>
    <col min="7" max="7" width="18.75" style="141" bestFit="1" customWidth="1"/>
    <col min="8" max="8" width="19.375" style="141" bestFit="1" customWidth="1"/>
    <col min="9" max="9" width="9.875" style="141" bestFit="1" customWidth="1"/>
    <col min="10" max="10" width="4.25" style="145" bestFit="1" customWidth="1"/>
    <col min="11" max="11" width="14.25" style="141" bestFit="1" customWidth="1"/>
    <col min="12" max="12" width="6.625" style="141" bestFit="1" customWidth="1"/>
    <col min="13" max="13" width="7.125" style="141" bestFit="1" customWidth="1"/>
    <col min="14" max="14" width="5.75" style="141" bestFit="1" customWidth="1"/>
    <col min="15" max="15" width="22.5" style="141" bestFit="1" customWidth="1"/>
    <col min="16" max="16" width="20.625" style="141" bestFit="1" customWidth="1"/>
    <col min="17" max="17" width="25.75" style="141" bestFit="1" customWidth="1"/>
    <col min="18" max="18" width="3.75" style="141" customWidth="1"/>
    <col min="19" max="19" width="10.875" style="141" bestFit="1" customWidth="1"/>
    <col min="20" max="16384" width="8.75" style="142"/>
  </cols>
  <sheetData>
    <row r="1" spans="1:19" ht="20.25" x14ac:dyDescent="0.2">
      <c r="A1" s="237" t="s">
        <v>4197</v>
      </c>
      <c r="B1" s="237"/>
    </row>
    <row r="3" spans="1:19" ht="15.75" customHeight="1" x14ac:dyDescent="0.2">
      <c r="A3" s="143" t="s">
        <v>4198</v>
      </c>
      <c r="B3" s="144" t="s">
        <v>4199</v>
      </c>
      <c r="C3" s="143" t="s">
        <v>4200</v>
      </c>
      <c r="D3" s="143" t="s">
        <v>4201</v>
      </c>
      <c r="E3" s="143" t="s">
        <v>4202</v>
      </c>
      <c r="F3" s="143" t="s">
        <v>4203</v>
      </c>
      <c r="G3" s="143" t="s">
        <v>4204</v>
      </c>
      <c r="H3" s="143" t="s">
        <v>4205</v>
      </c>
      <c r="I3" s="143" t="s">
        <v>24</v>
      </c>
      <c r="J3" s="145" t="s">
        <v>3880</v>
      </c>
      <c r="K3" s="143" t="s">
        <v>4206</v>
      </c>
      <c r="L3" s="143" t="s">
        <v>17</v>
      </c>
      <c r="M3" s="143" t="s">
        <v>18</v>
      </c>
      <c r="N3" s="143" t="s">
        <v>4207</v>
      </c>
      <c r="O3" s="143" t="s">
        <v>4208</v>
      </c>
      <c r="P3" s="143" t="s">
        <v>4209</v>
      </c>
      <c r="Q3" s="143" t="s">
        <v>4210</v>
      </c>
      <c r="R3" s="141" t="s">
        <v>3905</v>
      </c>
      <c r="S3" s="146" t="s">
        <v>4211</v>
      </c>
    </row>
    <row r="4" spans="1:19" ht="18.75" customHeight="1" x14ac:dyDescent="0.2">
      <c r="S4" s="187"/>
    </row>
    <row r="5" spans="1:19" x14ac:dyDescent="0.2">
      <c r="A5" s="160"/>
      <c r="B5" s="183"/>
      <c r="C5" s="160"/>
      <c r="D5" s="160"/>
      <c r="E5" s="160"/>
      <c r="F5" s="160"/>
      <c r="G5" s="160"/>
      <c r="H5" s="160"/>
      <c r="I5" s="160"/>
      <c r="J5" s="162"/>
      <c r="K5" s="160"/>
      <c r="L5" s="160"/>
      <c r="M5" s="160"/>
      <c r="N5" s="160"/>
      <c r="O5" s="160"/>
      <c r="P5" s="184"/>
      <c r="Q5" s="160"/>
      <c r="R5" s="160"/>
      <c r="S5" s="160"/>
    </row>
    <row r="6" spans="1:19" x14ac:dyDescent="0.2">
      <c r="A6" s="160"/>
      <c r="B6" s="183"/>
      <c r="C6" s="160"/>
      <c r="D6" s="160"/>
      <c r="E6" s="160"/>
      <c r="F6" s="160"/>
      <c r="G6" s="160"/>
      <c r="H6" s="160"/>
      <c r="I6" s="160"/>
      <c r="J6" s="162"/>
      <c r="K6" s="160"/>
      <c r="L6" s="160"/>
      <c r="M6" s="160"/>
      <c r="N6" s="160"/>
      <c r="O6" s="160"/>
      <c r="P6" s="184"/>
      <c r="Q6" s="160"/>
      <c r="R6" s="160"/>
      <c r="S6" s="160"/>
    </row>
    <row r="7" spans="1:19" x14ac:dyDescent="0.2">
      <c r="A7" s="160"/>
      <c r="B7" s="183"/>
      <c r="C7" s="160"/>
      <c r="D7" s="160"/>
      <c r="E7" s="160"/>
      <c r="F7" s="160"/>
      <c r="G7" s="160"/>
      <c r="H7" s="160"/>
      <c r="I7" s="160"/>
      <c r="J7" s="162"/>
      <c r="K7" s="160"/>
      <c r="L7" s="160"/>
      <c r="M7" s="160"/>
      <c r="N7" s="160"/>
      <c r="O7" s="160"/>
      <c r="P7" s="184"/>
      <c r="Q7" s="160"/>
      <c r="R7" s="160"/>
      <c r="S7" s="160"/>
    </row>
    <row r="8" spans="1:19" x14ac:dyDescent="0.2">
      <c r="A8" s="160"/>
      <c r="B8" s="183"/>
      <c r="C8" s="160"/>
      <c r="D8" s="160"/>
      <c r="E8" s="160"/>
      <c r="F8" s="160"/>
      <c r="G8" s="160"/>
      <c r="H8" s="160"/>
      <c r="I8" s="160"/>
      <c r="J8" s="162"/>
      <c r="K8" s="160"/>
      <c r="L8" s="160"/>
      <c r="M8" s="160"/>
      <c r="N8" s="160"/>
      <c r="O8" s="160"/>
      <c r="P8" s="184"/>
      <c r="Q8" s="160"/>
      <c r="R8" s="160"/>
      <c r="S8" s="160"/>
    </row>
    <row r="9" spans="1:19" x14ac:dyDescent="0.2">
      <c r="A9" s="160"/>
      <c r="B9" s="183"/>
      <c r="C9" s="160"/>
      <c r="D9" s="160"/>
      <c r="E9" s="160"/>
      <c r="F9" s="160"/>
      <c r="G9" s="160"/>
      <c r="H9" s="160"/>
      <c r="I9" s="160"/>
      <c r="J9" s="162"/>
      <c r="K9" s="160"/>
      <c r="L9" s="160"/>
      <c r="M9" s="160"/>
      <c r="N9" s="160"/>
      <c r="O9" s="160"/>
      <c r="P9" s="184"/>
      <c r="Q9" s="160"/>
      <c r="R9" s="160"/>
      <c r="S9" s="160"/>
    </row>
    <row r="10" spans="1:19" x14ac:dyDescent="0.2">
      <c r="A10" s="211"/>
      <c r="B10" s="212"/>
      <c r="C10" s="211"/>
      <c r="D10" s="211"/>
      <c r="E10" s="211"/>
      <c r="F10" s="211"/>
      <c r="G10" s="211"/>
      <c r="H10" s="211"/>
      <c r="I10" s="211"/>
      <c r="J10" s="213"/>
      <c r="K10" s="211"/>
      <c r="L10" s="211"/>
      <c r="M10" s="211"/>
      <c r="N10" s="211"/>
      <c r="O10" s="211"/>
      <c r="P10" s="214"/>
      <c r="Q10" s="211"/>
      <c r="R10" s="211"/>
      <c r="S10" s="211"/>
    </row>
    <row r="11" spans="1:19" x14ac:dyDescent="0.2">
      <c r="A11" s="160"/>
      <c r="B11" s="183"/>
      <c r="C11" s="160"/>
      <c r="D11" s="160"/>
      <c r="E11" s="160"/>
      <c r="F11" s="160"/>
      <c r="G11" s="160"/>
      <c r="H11" s="160"/>
      <c r="I11" s="160"/>
      <c r="J11" s="162"/>
      <c r="K11" s="160"/>
      <c r="L11" s="160"/>
      <c r="M11" s="160"/>
      <c r="N11" s="160"/>
      <c r="O11" s="160"/>
      <c r="P11" s="184"/>
      <c r="Q11" s="160"/>
      <c r="R11" s="160"/>
      <c r="S11" s="160"/>
    </row>
    <row r="12" spans="1:19" x14ac:dyDescent="0.2">
      <c r="A12" s="160"/>
      <c r="B12" s="183"/>
      <c r="C12" s="160"/>
      <c r="D12" s="160"/>
      <c r="E12" s="160"/>
      <c r="F12" s="160"/>
      <c r="G12" s="160"/>
      <c r="H12" s="160"/>
      <c r="I12" s="160"/>
      <c r="J12" s="162"/>
      <c r="K12" s="160"/>
      <c r="L12" s="160"/>
      <c r="M12" s="160"/>
      <c r="N12" s="160"/>
      <c r="O12" s="160"/>
      <c r="P12" s="184"/>
      <c r="Q12" s="160"/>
      <c r="R12" s="160"/>
      <c r="S12" s="160"/>
    </row>
    <row r="13" spans="1:19" x14ac:dyDescent="0.2">
      <c r="A13" s="160"/>
      <c r="B13" s="183"/>
      <c r="C13" s="160"/>
      <c r="D13" s="160"/>
      <c r="E13" s="160"/>
      <c r="F13" s="160"/>
      <c r="G13" s="160"/>
      <c r="H13" s="160"/>
      <c r="I13" s="160"/>
      <c r="J13" s="162"/>
      <c r="K13" s="160"/>
      <c r="L13" s="160"/>
      <c r="M13" s="160"/>
      <c r="N13" s="160"/>
      <c r="O13" s="160"/>
      <c r="P13" s="184"/>
      <c r="Q13" s="160"/>
      <c r="R13" s="160"/>
      <c r="S13" s="160"/>
    </row>
    <row r="14" spans="1:19" x14ac:dyDescent="0.2">
      <c r="A14" s="160"/>
      <c r="B14" s="183"/>
      <c r="C14" s="160"/>
      <c r="D14" s="160"/>
      <c r="E14" s="160"/>
      <c r="F14" s="160"/>
      <c r="G14" s="160"/>
      <c r="H14" s="160"/>
      <c r="I14" s="160"/>
      <c r="J14" s="162"/>
      <c r="K14" s="160"/>
      <c r="L14" s="160"/>
      <c r="M14" s="160"/>
      <c r="N14" s="160"/>
      <c r="O14" s="160"/>
      <c r="P14" s="184"/>
      <c r="Q14" s="160"/>
      <c r="R14" s="160"/>
      <c r="S14" s="160"/>
    </row>
    <row r="15" spans="1:19" x14ac:dyDescent="0.2">
      <c r="A15" s="160"/>
      <c r="B15" s="183"/>
      <c r="C15" s="160"/>
      <c r="D15" s="160"/>
      <c r="E15" s="160"/>
      <c r="F15" s="160"/>
      <c r="G15" s="160"/>
      <c r="H15" s="160"/>
      <c r="I15" s="160"/>
      <c r="J15" s="162"/>
      <c r="K15" s="160"/>
      <c r="L15" s="160"/>
      <c r="M15" s="160"/>
      <c r="N15" s="160"/>
      <c r="O15" s="160"/>
      <c r="P15" s="184"/>
      <c r="Q15" s="160"/>
      <c r="R15" s="160"/>
      <c r="S15" s="160"/>
    </row>
    <row r="16" spans="1:19" x14ac:dyDescent="0.2">
      <c r="A16" s="160"/>
      <c r="B16" s="183"/>
      <c r="C16" s="160"/>
      <c r="D16" s="160"/>
      <c r="E16" s="160"/>
      <c r="F16" s="160"/>
      <c r="G16" s="160"/>
      <c r="H16" s="160"/>
      <c r="I16" s="160"/>
      <c r="J16" s="162"/>
      <c r="K16" s="160"/>
      <c r="L16" s="160"/>
      <c r="M16" s="160"/>
      <c r="N16" s="160"/>
      <c r="O16" s="160"/>
      <c r="P16" s="184"/>
      <c r="Q16" s="160"/>
      <c r="R16" s="160"/>
      <c r="S16" s="160"/>
    </row>
    <row r="17" spans="1:19" x14ac:dyDescent="0.2">
      <c r="A17" s="160"/>
      <c r="B17" s="183"/>
      <c r="C17" s="160"/>
      <c r="D17" s="160"/>
      <c r="E17" s="160"/>
      <c r="F17" s="160"/>
      <c r="G17" s="160"/>
      <c r="H17" s="160"/>
      <c r="I17" s="160"/>
      <c r="J17" s="162"/>
      <c r="K17" s="160"/>
      <c r="L17" s="160"/>
      <c r="M17" s="160"/>
      <c r="N17" s="160"/>
      <c r="O17" s="160"/>
      <c r="P17" s="184"/>
      <c r="Q17" s="160"/>
      <c r="R17" s="160"/>
      <c r="S17" s="160"/>
    </row>
    <row r="18" spans="1:19" x14ac:dyDescent="0.2">
      <c r="A18" s="160"/>
      <c r="B18" s="183"/>
      <c r="C18" s="160"/>
      <c r="D18" s="160"/>
      <c r="E18" s="160"/>
      <c r="F18" s="160"/>
      <c r="G18" s="160"/>
      <c r="H18" s="160"/>
      <c r="I18" s="160"/>
      <c r="J18" s="162"/>
      <c r="K18" s="160"/>
      <c r="L18" s="160"/>
      <c r="M18" s="160"/>
      <c r="N18" s="160"/>
      <c r="O18" s="160"/>
      <c r="P18" s="184"/>
      <c r="Q18" s="160"/>
      <c r="R18" s="160"/>
      <c r="S18" s="160"/>
    </row>
    <row r="19" spans="1:19" x14ac:dyDescent="0.2">
      <c r="A19" s="160"/>
      <c r="B19" s="183"/>
      <c r="C19" s="160"/>
      <c r="D19" s="160"/>
      <c r="E19" s="160"/>
      <c r="F19" s="160"/>
      <c r="G19" s="160"/>
      <c r="H19" s="160"/>
      <c r="I19" s="160"/>
      <c r="J19" s="162"/>
      <c r="K19" s="160"/>
      <c r="L19" s="160"/>
      <c r="M19" s="160"/>
      <c r="N19" s="160"/>
      <c r="O19" s="160"/>
      <c r="P19" s="184"/>
      <c r="Q19" s="160"/>
      <c r="R19" s="160"/>
      <c r="S19" s="160"/>
    </row>
    <row r="20" spans="1:19" x14ac:dyDescent="0.2">
      <c r="A20" s="160"/>
      <c r="B20" s="183"/>
      <c r="C20" s="160"/>
      <c r="D20" s="160"/>
      <c r="E20" s="160"/>
      <c r="F20" s="160"/>
      <c r="G20" s="160"/>
      <c r="H20" s="160"/>
      <c r="I20" s="160"/>
      <c r="J20" s="162"/>
      <c r="K20" s="160"/>
      <c r="L20" s="160"/>
      <c r="M20" s="160"/>
      <c r="N20" s="160"/>
      <c r="O20" s="160"/>
      <c r="P20" s="184"/>
      <c r="Q20" s="160"/>
      <c r="R20" s="160"/>
      <c r="S20" s="160"/>
    </row>
    <row r="21" spans="1:19" x14ac:dyDescent="0.2">
      <c r="A21" s="160"/>
      <c r="B21" s="183"/>
      <c r="C21" s="160"/>
      <c r="D21" s="160"/>
      <c r="E21" s="160"/>
      <c r="F21" s="160"/>
      <c r="G21" s="160"/>
      <c r="H21" s="160"/>
      <c r="I21" s="160"/>
      <c r="J21" s="162"/>
      <c r="K21" s="160"/>
      <c r="L21" s="160"/>
      <c r="M21" s="160"/>
      <c r="N21" s="160"/>
      <c r="O21" s="160"/>
      <c r="P21" s="184"/>
      <c r="Q21" s="160"/>
      <c r="R21" s="160"/>
      <c r="S21" s="160"/>
    </row>
    <row r="22" spans="1:19" x14ac:dyDescent="0.2">
      <c r="A22" s="160"/>
      <c r="B22" s="183"/>
      <c r="C22" s="160"/>
      <c r="D22" s="160"/>
      <c r="E22" s="160"/>
      <c r="F22" s="160"/>
      <c r="G22" s="160"/>
      <c r="H22" s="160"/>
      <c r="I22" s="160"/>
      <c r="J22" s="162"/>
      <c r="K22" s="160"/>
      <c r="L22" s="160"/>
      <c r="M22" s="160"/>
      <c r="N22" s="160"/>
      <c r="O22" s="160"/>
      <c r="P22" s="184"/>
      <c r="Q22" s="160"/>
      <c r="R22" s="160"/>
      <c r="S22" s="160"/>
    </row>
    <row r="23" spans="1:19" x14ac:dyDescent="0.2">
      <c r="A23" s="160"/>
      <c r="B23" s="183"/>
      <c r="C23" s="160"/>
      <c r="D23" s="160"/>
      <c r="E23" s="160"/>
      <c r="F23" s="160"/>
      <c r="G23" s="160"/>
      <c r="H23" s="160"/>
      <c r="I23" s="160"/>
      <c r="J23" s="162"/>
      <c r="K23" s="160"/>
      <c r="L23" s="160"/>
      <c r="M23" s="160"/>
      <c r="N23" s="160"/>
      <c r="O23" s="160"/>
      <c r="P23" s="184"/>
      <c r="Q23" s="160"/>
      <c r="R23" s="160"/>
      <c r="S23" s="160"/>
    </row>
    <row r="24" spans="1:19" x14ac:dyDescent="0.2">
      <c r="A24" s="143"/>
      <c r="B24" s="144"/>
      <c r="C24" s="143"/>
      <c r="D24" s="143"/>
      <c r="E24" s="143"/>
      <c r="F24" s="143"/>
      <c r="G24" s="143"/>
      <c r="H24" s="143"/>
      <c r="I24" s="143"/>
      <c r="J24" s="209"/>
      <c r="K24" s="143"/>
      <c r="L24" s="143"/>
      <c r="M24" s="143"/>
      <c r="N24" s="143"/>
      <c r="O24" s="143"/>
      <c r="P24" s="210"/>
      <c r="Q24" s="143"/>
      <c r="R24" s="143"/>
      <c r="S24" s="143"/>
    </row>
    <row r="25" spans="1:19" x14ac:dyDescent="0.2">
      <c r="A25" s="160" t="s">
        <v>5170</v>
      </c>
      <c r="B25" s="183" t="s">
        <v>5171</v>
      </c>
      <c r="C25" s="160" t="s">
        <v>4244</v>
      </c>
      <c r="D25" s="160">
        <v>5400277078</v>
      </c>
      <c r="E25" s="160" t="s">
        <v>5172</v>
      </c>
      <c r="F25" s="160">
        <v>2100</v>
      </c>
      <c r="G25" s="160" t="s">
        <v>4301</v>
      </c>
      <c r="H25" s="160" t="s">
        <v>4230</v>
      </c>
      <c r="I25" s="160"/>
      <c r="J25" s="162"/>
      <c r="K25" s="160"/>
      <c r="L25" s="160"/>
      <c r="M25" s="160"/>
      <c r="N25" s="160"/>
      <c r="O25" s="160"/>
      <c r="P25" s="184"/>
      <c r="Q25" s="160"/>
      <c r="R25" s="160"/>
      <c r="S25" s="160" t="s">
        <v>4218</v>
      </c>
    </row>
    <row r="26" spans="1:19" x14ac:dyDescent="0.2">
      <c r="A26" s="160" t="s">
        <v>5167</v>
      </c>
      <c r="B26" s="183" t="s">
        <v>5168</v>
      </c>
      <c r="C26" s="160" t="s">
        <v>4225</v>
      </c>
      <c r="D26" s="160" t="s">
        <v>4235</v>
      </c>
      <c r="E26" s="160" t="s">
        <v>5169</v>
      </c>
      <c r="F26" s="160">
        <v>1200</v>
      </c>
      <c r="G26" s="160" t="s">
        <v>4249</v>
      </c>
      <c r="H26" s="160" t="s">
        <v>4283</v>
      </c>
      <c r="I26" s="160"/>
      <c r="J26" s="162"/>
      <c r="K26" s="160"/>
      <c r="L26" s="160"/>
      <c r="M26" s="160"/>
      <c r="N26" s="160"/>
      <c r="O26" s="160"/>
      <c r="P26" s="184"/>
      <c r="Q26" s="160"/>
      <c r="R26" s="160"/>
      <c r="S26" s="160" t="s">
        <v>4218</v>
      </c>
    </row>
    <row r="27" spans="1:19" x14ac:dyDescent="0.2">
      <c r="A27" s="160" t="s">
        <v>5163</v>
      </c>
      <c r="B27" s="183" t="s">
        <v>5164</v>
      </c>
      <c r="C27" s="160" t="s">
        <v>4244</v>
      </c>
      <c r="D27" s="160" t="s">
        <v>5165</v>
      </c>
      <c r="E27" s="160" t="s">
        <v>5166</v>
      </c>
      <c r="F27" s="160">
        <v>500</v>
      </c>
      <c r="G27" s="160" t="s">
        <v>4237</v>
      </c>
      <c r="H27" s="160" t="s">
        <v>4230</v>
      </c>
      <c r="I27" s="160"/>
      <c r="J27" s="162"/>
      <c r="K27" s="160"/>
      <c r="L27" s="160"/>
      <c r="M27" s="160"/>
      <c r="N27" s="160"/>
      <c r="O27" s="160"/>
      <c r="P27" s="184"/>
      <c r="Q27" s="160"/>
      <c r="R27" s="160"/>
      <c r="S27" s="160" t="s">
        <v>4218</v>
      </c>
    </row>
    <row r="28" spans="1:19" x14ac:dyDescent="0.2">
      <c r="A28" s="160" t="s">
        <v>5161</v>
      </c>
      <c r="B28" s="183" t="s">
        <v>5162</v>
      </c>
      <c r="C28" s="160" t="s">
        <v>4244</v>
      </c>
      <c r="D28" s="160">
        <v>5400276694</v>
      </c>
      <c r="E28" s="160" t="s">
        <v>4401</v>
      </c>
      <c r="F28" s="160">
        <v>200</v>
      </c>
      <c r="G28" s="160" t="s">
        <v>4274</v>
      </c>
      <c r="H28" s="160" t="s">
        <v>4217</v>
      </c>
      <c r="I28" s="160"/>
      <c r="J28" s="162"/>
      <c r="K28" s="160"/>
      <c r="L28" s="160"/>
      <c r="M28" s="160"/>
      <c r="N28" s="160"/>
      <c r="O28" s="160"/>
      <c r="P28" s="184"/>
      <c r="Q28" s="160"/>
      <c r="R28" s="160"/>
      <c r="S28" s="160" t="s">
        <v>4218</v>
      </c>
    </row>
    <row r="29" spans="1:19" x14ac:dyDescent="0.2">
      <c r="A29" s="160" t="s">
        <v>5159</v>
      </c>
      <c r="B29" s="183" t="s">
        <v>4726</v>
      </c>
      <c r="C29" s="160" t="s">
        <v>4244</v>
      </c>
      <c r="D29" s="160">
        <v>5400274437</v>
      </c>
      <c r="E29" s="160" t="s">
        <v>5160</v>
      </c>
      <c r="F29" s="160">
        <v>200</v>
      </c>
      <c r="G29" s="160" t="s">
        <v>4274</v>
      </c>
      <c r="H29" s="160" t="s">
        <v>4283</v>
      </c>
      <c r="I29" s="160"/>
      <c r="J29" s="162"/>
      <c r="K29" s="160"/>
      <c r="L29" s="160"/>
      <c r="M29" s="160"/>
      <c r="N29" s="160"/>
      <c r="O29" s="160"/>
      <c r="P29" s="184"/>
      <c r="Q29" s="160"/>
      <c r="R29" s="160"/>
      <c r="S29" s="160" t="s">
        <v>4218</v>
      </c>
    </row>
    <row r="30" spans="1:19" x14ac:dyDescent="0.2">
      <c r="A30" s="160" t="s">
        <v>5157</v>
      </c>
      <c r="B30" s="183" t="s">
        <v>4752</v>
      </c>
      <c r="C30" s="160" t="s">
        <v>4225</v>
      </c>
      <c r="D30" s="160" t="s">
        <v>4281</v>
      </c>
      <c r="E30" s="160" t="s">
        <v>5158</v>
      </c>
      <c r="F30" s="160">
        <v>600</v>
      </c>
      <c r="G30" s="160" t="s">
        <v>4237</v>
      </c>
      <c r="H30" s="160" t="s">
        <v>4283</v>
      </c>
      <c r="I30" s="160"/>
      <c r="J30" s="162"/>
      <c r="K30" s="160"/>
      <c r="L30" s="160"/>
      <c r="M30" s="160"/>
      <c r="N30" s="160"/>
      <c r="O30" s="160"/>
      <c r="P30" s="184"/>
      <c r="Q30" s="160"/>
      <c r="R30" s="160"/>
      <c r="S30" s="160" t="s">
        <v>4218</v>
      </c>
    </row>
    <row r="31" spans="1:19" x14ac:dyDescent="0.2">
      <c r="A31" s="160" t="s">
        <v>5154</v>
      </c>
      <c r="B31" s="183" t="s">
        <v>5155</v>
      </c>
      <c r="C31" s="160" t="s">
        <v>4214</v>
      </c>
      <c r="D31" s="160" t="s">
        <v>4235</v>
      </c>
      <c r="E31" s="160" t="s">
        <v>5156</v>
      </c>
      <c r="F31" s="160" t="s">
        <v>1648</v>
      </c>
      <c r="G31" s="160" t="s">
        <v>4249</v>
      </c>
      <c r="H31" s="160" t="s">
        <v>4283</v>
      </c>
      <c r="I31" s="160"/>
      <c r="J31" s="162"/>
      <c r="K31" s="160"/>
      <c r="L31" s="160"/>
      <c r="M31" s="160"/>
      <c r="N31" s="160"/>
      <c r="O31" s="160"/>
      <c r="P31" s="184"/>
      <c r="Q31" s="160"/>
      <c r="R31" s="160"/>
      <c r="S31" s="160" t="s">
        <v>4218</v>
      </c>
    </row>
    <row r="32" spans="1:19" x14ac:dyDescent="0.2">
      <c r="A32" s="160" t="s">
        <v>5152</v>
      </c>
      <c r="B32" s="183" t="s">
        <v>4618</v>
      </c>
      <c r="C32" s="160" t="s">
        <v>4244</v>
      </c>
      <c r="D32" s="160" t="s">
        <v>4235</v>
      </c>
      <c r="E32" s="160" t="s">
        <v>5153</v>
      </c>
      <c r="F32" s="160">
        <v>800</v>
      </c>
      <c r="G32" s="160" t="s">
        <v>4249</v>
      </c>
      <c r="H32" s="160" t="s">
        <v>4283</v>
      </c>
      <c r="I32" s="160"/>
      <c r="J32" s="162"/>
      <c r="K32" s="160"/>
      <c r="L32" s="160"/>
      <c r="M32" s="160"/>
      <c r="N32" s="160"/>
      <c r="O32" s="160"/>
      <c r="P32" s="184"/>
      <c r="Q32" s="160"/>
      <c r="R32" s="160"/>
      <c r="S32" s="160" t="s">
        <v>4218</v>
      </c>
    </row>
    <row r="33" spans="1:19" x14ac:dyDescent="0.2">
      <c r="A33" s="160" t="s">
        <v>5149</v>
      </c>
      <c r="B33" s="183" t="s">
        <v>5150</v>
      </c>
      <c r="C33" s="160" t="s">
        <v>4225</v>
      </c>
      <c r="D33" s="160" t="s">
        <v>4235</v>
      </c>
      <c r="E33" s="160" t="s">
        <v>5151</v>
      </c>
      <c r="F33" s="160">
        <v>1200</v>
      </c>
      <c r="G33" s="160" t="s">
        <v>4249</v>
      </c>
      <c r="H33" s="160" t="s">
        <v>4283</v>
      </c>
      <c r="I33" s="160"/>
      <c r="J33" s="162"/>
      <c r="K33" s="160"/>
      <c r="L33" s="160"/>
      <c r="M33" s="160"/>
      <c r="N33" s="160"/>
      <c r="O33" s="160"/>
      <c r="P33" s="184"/>
      <c r="Q33" s="160"/>
      <c r="R33" s="160"/>
      <c r="S33" s="160" t="s">
        <v>4218</v>
      </c>
    </row>
    <row r="34" spans="1:19" x14ac:dyDescent="0.2">
      <c r="A34" s="160" t="s">
        <v>5146</v>
      </c>
      <c r="B34" s="183" t="s">
        <v>5147</v>
      </c>
      <c r="C34" s="160" t="s">
        <v>4244</v>
      </c>
      <c r="D34" s="160">
        <v>5400269423</v>
      </c>
      <c r="E34" s="160" t="s">
        <v>5148</v>
      </c>
      <c r="F34" s="160">
        <v>2100</v>
      </c>
      <c r="G34" s="160" t="s">
        <v>4301</v>
      </c>
      <c r="H34" s="160" t="s">
        <v>4230</v>
      </c>
      <c r="I34" s="160"/>
      <c r="J34" s="162"/>
      <c r="K34" s="160"/>
      <c r="L34" s="160"/>
      <c r="M34" s="160"/>
      <c r="N34" s="160"/>
      <c r="O34" s="160"/>
      <c r="P34" s="184"/>
      <c r="Q34" s="160"/>
      <c r="R34" s="160"/>
      <c r="S34" s="160" t="s">
        <v>4218</v>
      </c>
    </row>
    <row r="35" spans="1:19" x14ac:dyDescent="0.2">
      <c r="A35" s="160" t="s">
        <v>5143</v>
      </c>
      <c r="B35" s="183" t="s">
        <v>5144</v>
      </c>
      <c r="C35" s="160" t="s">
        <v>4225</v>
      </c>
      <c r="D35" s="160">
        <v>5400277225</v>
      </c>
      <c r="E35" s="160" t="s">
        <v>5145</v>
      </c>
      <c r="F35" s="160" t="s">
        <v>3315</v>
      </c>
      <c r="G35" s="160" t="s">
        <v>4291</v>
      </c>
      <c r="H35" s="160" t="s">
        <v>4217</v>
      </c>
      <c r="I35" s="160"/>
      <c r="J35" s="162"/>
      <c r="K35" s="160"/>
      <c r="L35" s="160"/>
      <c r="M35" s="160"/>
      <c r="N35" s="160"/>
      <c r="O35" s="160"/>
      <c r="P35" s="184"/>
      <c r="Q35" s="160"/>
      <c r="R35" s="160"/>
      <c r="S35" s="160" t="s">
        <v>4218</v>
      </c>
    </row>
    <row r="36" spans="1:19" x14ac:dyDescent="0.2">
      <c r="A36" s="160" t="s">
        <v>5141</v>
      </c>
      <c r="B36" s="183" t="s">
        <v>5142</v>
      </c>
      <c r="C36" s="160" t="s">
        <v>4234</v>
      </c>
      <c r="D36" s="160">
        <v>5400277224</v>
      </c>
      <c r="E36" s="160" t="s">
        <v>4415</v>
      </c>
      <c r="F36" s="160">
        <v>1800</v>
      </c>
      <c r="G36" s="160" t="s">
        <v>4249</v>
      </c>
      <c r="H36" s="160" t="s">
        <v>4217</v>
      </c>
      <c r="I36" s="160"/>
      <c r="J36" s="162"/>
      <c r="K36" s="160"/>
      <c r="L36" s="160"/>
      <c r="M36" s="160"/>
      <c r="N36" s="160"/>
      <c r="O36" s="160"/>
      <c r="P36" s="184"/>
      <c r="Q36" s="160"/>
      <c r="R36" s="160"/>
      <c r="S36" s="160" t="s">
        <v>4218</v>
      </c>
    </row>
    <row r="37" spans="1:19" x14ac:dyDescent="0.2">
      <c r="A37" s="160" t="s">
        <v>5138</v>
      </c>
      <c r="B37" s="183" t="s">
        <v>5139</v>
      </c>
      <c r="C37" s="160" t="s">
        <v>4244</v>
      </c>
      <c r="D37" s="160">
        <v>5400277441</v>
      </c>
      <c r="E37" s="160" t="s">
        <v>5140</v>
      </c>
      <c r="F37" s="160">
        <v>1000</v>
      </c>
      <c r="G37" s="160" t="s">
        <v>4237</v>
      </c>
      <c r="H37" s="160" t="s">
        <v>4217</v>
      </c>
      <c r="I37" s="160"/>
      <c r="J37" s="162"/>
      <c r="K37" s="160"/>
      <c r="L37" s="160"/>
      <c r="M37" s="160"/>
      <c r="N37" s="160"/>
      <c r="O37" s="160"/>
      <c r="P37" s="184"/>
      <c r="Q37" s="160"/>
      <c r="R37" s="160"/>
      <c r="S37" s="160" t="s">
        <v>4218</v>
      </c>
    </row>
    <row r="38" spans="1:19" x14ac:dyDescent="0.2">
      <c r="A38" s="147" t="s">
        <v>4939</v>
      </c>
      <c r="B38" s="147" t="s">
        <v>4940</v>
      </c>
      <c r="C38" s="147" t="s">
        <v>4234</v>
      </c>
      <c r="D38" s="147">
        <v>5400277032</v>
      </c>
      <c r="E38" s="147" t="s">
        <v>4941</v>
      </c>
      <c r="F38" s="147">
        <v>900</v>
      </c>
      <c r="G38" s="147" t="s">
        <v>4274</v>
      </c>
      <c r="H38" s="160"/>
      <c r="I38" s="160"/>
      <c r="J38" s="162"/>
      <c r="K38" s="160"/>
      <c r="L38" s="160"/>
      <c r="M38" s="160"/>
      <c r="N38" s="160"/>
      <c r="O38" s="160"/>
      <c r="P38" s="184"/>
      <c r="Q38" s="160"/>
      <c r="R38" s="160"/>
      <c r="S38" s="160"/>
    </row>
    <row r="39" spans="1:19" x14ac:dyDescent="0.2">
      <c r="A39" s="147" t="s">
        <v>4937</v>
      </c>
      <c r="B39" s="147" t="s">
        <v>4938</v>
      </c>
      <c r="C39" s="147" t="s">
        <v>4234</v>
      </c>
      <c r="D39" s="147">
        <v>5400277031</v>
      </c>
      <c r="E39" s="147" t="s">
        <v>4385</v>
      </c>
      <c r="F39" s="147">
        <v>400</v>
      </c>
      <c r="G39" s="147" t="s">
        <v>4274</v>
      </c>
      <c r="H39" s="160"/>
      <c r="I39" s="160"/>
      <c r="J39" s="162"/>
      <c r="K39" s="160"/>
      <c r="L39" s="160"/>
      <c r="M39" s="160"/>
      <c r="N39" s="160"/>
      <c r="O39" s="160"/>
      <c r="P39" s="184"/>
      <c r="Q39" s="160"/>
      <c r="R39" s="160"/>
      <c r="S39" s="160"/>
    </row>
    <row r="40" spans="1:19" x14ac:dyDescent="0.2">
      <c r="A40" s="141" t="s">
        <v>4935</v>
      </c>
      <c r="B40" s="148" t="s">
        <v>4936</v>
      </c>
      <c r="C40" s="141" t="s">
        <v>4244</v>
      </c>
      <c r="D40" s="141">
        <v>5400277027</v>
      </c>
      <c r="E40" s="141" t="s">
        <v>4401</v>
      </c>
      <c r="F40" s="141">
        <v>200</v>
      </c>
      <c r="G40" s="141" t="s">
        <v>4274</v>
      </c>
      <c r="H40" s="160"/>
      <c r="I40" s="160"/>
      <c r="J40" s="162"/>
      <c r="K40" s="160"/>
      <c r="L40" s="160"/>
      <c r="M40" s="160"/>
      <c r="N40" s="160"/>
      <c r="O40" s="160"/>
      <c r="P40" s="184"/>
      <c r="Q40" s="160"/>
      <c r="R40" s="160"/>
      <c r="S40" s="160"/>
    </row>
    <row r="41" spans="1:19" x14ac:dyDescent="0.2">
      <c r="A41" s="141" t="s">
        <v>5136</v>
      </c>
      <c r="B41" s="148" t="s">
        <v>5137</v>
      </c>
      <c r="C41" s="141" t="s">
        <v>4244</v>
      </c>
      <c r="D41" s="141">
        <v>5400274497</v>
      </c>
      <c r="E41" s="141" t="s">
        <v>4215</v>
      </c>
      <c r="F41" s="141" t="s">
        <v>3513</v>
      </c>
      <c r="G41" s="141" t="s">
        <v>4216</v>
      </c>
      <c r="H41" s="160"/>
      <c r="I41" s="160"/>
      <c r="J41" s="162"/>
      <c r="K41" s="160"/>
      <c r="L41" s="160"/>
      <c r="M41" s="160"/>
      <c r="N41" s="160"/>
      <c r="O41" s="160"/>
      <c r="P41" s="184"/>
      <c r="Q41" s="160"/>
      <c r="R41" s="160"/>
      <c r="S41" s="160"/>
    </row>
    <row r="42" spans="1:19" x14ac:dyDescent="0.2">
      <c r="A42" s="141" t="s">
        <v>5133</v>
      </c>
      <c r="B42" s="148" t="s">
        <v>5134</v>
      </c>
      <c r="C42" s="141" t="s">
        <v>4244</v>
      </c>
      <c r="D42" s="141">
        <v>5400274574</v>
      </c>
      <c r="E42" s="141" t="s">
        <v>5135</v>
      </c>
      <c r="F42" s="141">
        <v>2600</v>
      </c>
      <c r="G42" s="141" t="s">
        <v>4301</v>
      </c>
      <c r="H42" s="160"/>
      <c r="I42" s="160"/>
      <c r="J42" s="162"/>
      <c r="K42" s="160"/>
      <c r="L42" s="160"/>
      <c r="M42" s="160"/>
      <c r="N42" s="160"/>
      <c r="O42" s="160"/>
      <c r="P42" s="184"/>
      <c r="Q42" s="160"/>
      <c r="R42" s="160"/>
      <c r="S42" s="160"/>
    </row>
    <row r="43" spans="1:19" x14ac:dyDescent="0.2">
      <c r="A43" s="141" t="s">
        <v>5131</v>
      </c>
      <c r="B43" s="148" t="s">
        <v>5132</v>
      </c>
      <c r="C43" s="141" t="s">
        <v>4244</v>
      </c>
      <c r="D43" s="141">
        <v>5400274570</v>
      </c>
      <c r="E43" s="141" t="s">
        <v>4321</v>
      </c>
      <c r="F43" s="141">
        <v>2400</v>
      </c>
      <c r="G43" s="141" t="s">
        <v>4301</v>
      </c>
      <c r="H43" s="160"/>
      <c r="I43" s="160"/>
      <c r="J43" s="162"/>
      <c r="K43" s="160"/>
      <c r="L43" s="160"/>
      <c r="M43" s="160"/>
      <c r="N43" s="160"/>
      <c r="O43" s="160"/>
      <c r="P43" s="184"/>
      <c r="Q43" s="160"/>
      <c r="R43" s="160"/>
      <c r="S43" s="160"/>
    </row>
    <row r="44" spans="1:19" x14ac:dyDescent="0.2">
      <c r="A44" s="141" t="s">
        <v>5129</v>
      </c>
      <c r="B44" s="148" t="s">
        <v>5130</v>
      </c>
      <c r="C44" s="141" t="s">
        <v>4244</v>
      </c>
      <c r="D44" s="141">
        <v>5400274571</v>
      </c>
      <c r="E44" s="141" t="s">
        <v>4318</v>
      </c>
      <c r="F44" s="141">
        <v>2500</v>
      </c>
      <c r="G44" s="141" t="s">
        <v>4301</v>
      </c>
      <c r="H44" s="160"/>
      <c r="I44" s="160"/>
      <c r="J44" s="162"/>
      <c r="K44" s="160"/>
      <c r="L44" s="160"/>
      <c r="M44" s="160"/>
      <c r="N44" s="160"/>
      <c r="O44" s="160"/>
      <c r="P44" s="184"/>
      <c r="Q44" s="160"/>
      <c r="R44" s="160"/>
      <c r="S44" s="160"/>
    </row>
    <row r="45" spans="1:19" x14ac:dyDescent="0.2">
      <c r="A45" s="141" t="s">
        <v>5127</v>
      </c>
      <c r="B45" s="148" t="s">
        <v>5128</v>
      </c>
      <c r="C45" s="141" t="s">
        <v>4244</v>
      </c>
      <c r="D45" s="141">
        <v>5400274575</v>
      </c>
      <c r="E45" s="141" t="s">
        <v>4300</v>
      </c>
      <c r="F45" s="141">
        <v>2800</v>
      </c>
      <c r="G45" s="141" t="s">
        <v>4301</v>
      </c>
      <c r="H45" s="160"/>
      <c r="I45" s="160"/>
      <c r="J45" s="162"/>
      <c r="K45" s="160"/>
      <c r="L45" s="160"/>
      <c r="M45" s="160"/>
      <c r="N45" s="160"/>
      <c r="O45" s="160"/>
      <c r="P45" s="184"/>
      <c r="Q45" s="160"/>
      <c r="R45" s="160"/>
      <c r="S45" s="160"/>
    </row>
    <row r="46" spans="1:19" x14ac:dyDescent="0.2">
      <c r="A46" s="141" t="s">
        <v>5125</v>
      </c>
      <c r="B46" s="148" t="s">
        <v>5126</v>
      </c>
      <c r="C46" s="141" t="s">
        <v>4244</v>
      </c>
      <c r="D46" s="141">
        <v>5400274498</v>
      </c>
      <c r="E46" s="141" t="s">
        <v>4215</v>
      </c>
      <c r="F46" s="141" t="s">
        <v>3513</v>
      </c>
      <c r="G46" s="141" t="s">
        <v>4216</v>
      </c>
      <c r="H46" s="160"/>
      <c r="I46" s="160"/>
      <c r="J46" s="162"/>
      <c r="K46" s="160"/>
      <c r="L46" s="160"/>
      <c r="M46" s="160"/>
      <c r="N46" s="160"/>
      <c r="O46" s="160"/>
      <c r="P46" s="184"/>
      <c r="Q46" s="160"/>
      <c r="R46" s="160"/>
      <c r="S46" s="160"/>
    </row>
    <row r="47" spans="1:19" x14ac:dyDescent="0.2">
      <c r="A47" s="141" t="s">
        <v>5123</v>
      </c>
      <c r="B47" s="148" t="s">
        <v>5124</v>
      </c>
      <c r="C47" s="141" t="s">
        <v>4244</v>
      </c>
      <c r="D47" s="141">
        <v>5400274495</v>
      </c>
      <c r="E47" s="141" t="s">
        <v>4324</v>
      </c>
      <c r="F47" s="141" t="s">
        <v>4325</v>
      </c>
      <c r="G47" s="141" t="s">
        <v>4325</v>
      </c>
      <c r="H47" s="160"/>
      <c r="I47" s="160"/>
      <c r="J47" s="162"/>
      <c r="K47" s="160"/>
      <c r="L47" s="160"/>
      <c r="M47" s="160"/>
      <c r="N47" s="160"/>
      <c r="O47" s="160"/>
      <c r="P47" s="184"/>
      <c r="Q47" s="160"/>
      <c r="R47" s="160"/>
      <c r="S47" s="160"/>
    </row>
    <row r="48" spans="1:19" x14ac:dyDescent="0.2">
      <c r="A48" s="141" t="s">
        <v>5118</v>
      </c>
      <c r="B48" s="148" t="s">
        <v>5119</v>
      </c>
      <c r="C48" s="141" t="s">
        <v>4244</v>
      </c>
      <c r="D48" s="141">
        <v>5400271686</v>
      </c>
      <c r="E48" s="141" t="s">
        <v>5120</v>
      </c>
      <c r="F48" s="141" t="s">
        <v>5121</v>
      </c>
      <c r="G48" s="141" t="s">
        <v>5122</v>
      </c>
      <c r="H48" s="160"/>
      <c r="I48" s="160"/>
      <c r="J48" s="162"/>
      <c r="K48" s="160"/>
      <c r="L48" s="160"/>
      <c r="M48" s="160"/>
      <c r="N48" s="160"/>
      <c r="O48" s="160"/>
      <c r="P48" s="184"/>
      <c r="Q48" s="160"/>
      <c r="R48" s="160"/>
      <c r="S48" s="160"/>
    </row>
    <row r="49" spans="1:19" x14ac:dyDescent="0.2">
      <c r="A49" s="141" t="s">
        <v>4564</v>
      </c>
      <c r="B49" s="148" t="s">
        <v>4565</v>
      </c>
      <c r="C49" s="141" t="s">
        <v>4244</v>
      </c>
      <c r="D49" s="141">
        <v>5400272220</v>
      </c>
      <c r="E49" s="141" t="s">
        <v>4439</v>
      </c>
      <c r="F49" s="141">
        <v>100</v>
      </c>
      <c r="G49" s="141" t="s">
        <v>4274</v>
      </c>
      <c r="H49" s="160"/>
      <c r="I49" s="160"/>
      <c r="J49" s="162"/>
      <c r="K49" s="160"/>
      <c r="L49" s="160"/>
      <c r="M49" s="160"/>
      <c r="N49" s="160"/>
      <c r="O49" s="160"/>
      <c r="P49" s="184"/>
      <c r="Q49" s="160"/>
      <c r="R49" s="160"/>
      <c r="S49" s="160"/>
    </row>
    <row r="50" spans="1:19" x14ac:dyDescent="0.2">
      <c r="A50" s="141" t="s">
        <v>4437</v>
      </c>
      <c r="B50" s="148" t="s">
        <v>4438</v>
      </c>
      <c r="C50" s="141" t="s">
        <v>4225</v>
      </c>
      <c r="D50" s="141">
        <v>5400272220</v>
      </c>
      <c r="E50" s="141" t="s">
        <v>4439</v>
      </c>
      <c r="F50" s="141">
        <v>100</v>
      </c>
      <c r="G50" s="141" t="s">
        <v>4274</v>
      </c>
      <c r="H50" s="147" t="s">
        <v>4217</v>
      </c>
      <c r="I50" s="147"/>
      <c r="J50" s="147"/>
      <c r="K50" s="147"/>
      <c r="L50" s="147"/>
      <c r="M50" s="147"/>
      <c r="N50" s="147"/>
      <c r="O50" s="147"/>
      <c r="P50" s="147"/>
      <c r="Q50" s="147"/>
      <c r="R50" s="147"/>
      <c r="S50" s="147" t="s">
        <v>4218</v>
      </c>
    </row>
    <row r="51" spans="1:19" x14ac:dyDescent="0.2">
      <c r="A51" s="141" t="s">
        <v>4994</v>
      </c>
      <c r="B51" s="148" t="s">
        <v>4995</v>
      </c>
      <c r="C51" s="141" t="s">
        <v>4244</v>
      </c>
      <c r="D51" s="141">
        <v>5400275893</v>
      </c>
      <c r="E51" s="141" t="s">
        <v>4996</v>
      </c>
      <c r="F51" s="141">
        <v>500</v>
      </c>
      <c r="G51" s="141" t="s">
        <v>4237</v>
      </c>
      <c r="H51" s="147" t="s">
        <v>4217</v>
      </c>
      <c r="I51" s="147"/>
      <c r="J51" s="147"/>
      <c r="K51" s="147"/>
      <c r="L51" s="147"/>
      <c r="M51" s="147"/>
      <c r="N51" s="147"/>
      <c r="O51" s="147"/>
      <c r="P51" s="147"/>
      <c r="Q51" s="147"/>
      <c r="R51" s="147"/>
      <c r="S51" s="147" t="s">
        <v>4218</v>
      </c>
    </row>
    <row r="52" spans="1:19" x14ac:dyDescent="0.2">
      <c r="A52" s="141" t="s">
        <v>5117</v>
      </c>
      <c r="B52" s="148" t="s">
        <v>5114</v>
      </c>
      <c r="C52" s="141" t="s">
        <v>4244</v>
      </c>
      <c r="D52" s="141">
        <v>5400271686</v>
      </c>
      <c r="E52" s="141" t="s">
        <v>5116</v>
      </c>
      <c r="F52" s="141">
        <v>300</v>
      </c>
      <c r="G52" s="141" t="s">
        <v>4274</v>
      </c>
      <c r="H52" s="141" t="s">
        <v>4217</v>
      </c>
      <c r="S52" s="141" t="s">
        <v>4218</v>
      </c>
    </row>
    <row r="53" spans="1:19" x14ac:dyDescent="0.2">
      <c r="A53" s="141" t="s">
        <v>5113</v>
      </c>
      <c r="B53" s="148" t="s">
        <v>5114</v>
      </c>
      <c r="C53" s="141" t="s">
        <v>5115</v>
      </c>
      <c r="D53" s="141">
        <v>5400271686</v>
      </c>
      <c r="E53" s="141" t="s">
        <v>5116</v>
      </c>
      <c r="F53" s="141">
        <v>300</v>
      </c>
      <c r="G53" s="141" t="s">
        <v>4274</v>
      </c>
      <c r="H53" s="141" t="s">
        <v>4217</v>
      </c>
      <c r="S53" s="141" t="s">
        <v>4218</v>
      </c>
    </row>
    <row r="54" spans="1:19" x14ac:dyDescent="0.2">
      <c r="A54" s="141" t="s">
        <v>4787</v>
      </c>
      <c r="B54" s="148" t="s">
        <v>4788</v>
      </c>
      <c r="C54" s="141" t="s">
        <v>4225</v>
      </c>
      <c r="D54" s="141">
        <v>5400275988</v>
      </c>
      <c r="E54" s="141" t="s">
        <v>4385</v>
      </c>
      <c r="F54" s="141">
        <v>400</v>
      </c>
      <c r="G54" s="141" t="s">
        <v>4274</v>
      </c>
      <c r="H54" s="141" t="s">
        <v>4217</v>
      </c>
      <c r="S54" s="141" t="s">
        <v>4218</v>
      </c>
    </row>
    <row r="55" spans="1:19" x14ac:dyDescent="0.2">
      <c r="A55" s="141" t="s">
        <v>4789</v>
      </c>
      <c r="B55" s="148" t="s">
        <v>4790</v>
      </c>
      <c r="C55" s="141" t="s">
        <v>4244</v>
      </c>
      <c r="D55" s="141">
        <v>5400276007</v>
      </c>
      <c r="E55" s="141" t="s">
        <v>4282</v>
      </c>
      <c r="F55" s="141">
        <v>1200</v>
      </c>
      <c r="G55" s="141" t="s">
        <v>4249</v>
      </c>
      <c r="H55" s="141" t="s">
        <v>4217</v>
      </c>
      <c r="S55" s="141" t="s">
        <v>4218</v>
      </c>
    </row>
    <row r="56" spans="1:19" x14ac:dyDescent="0.2">
      <c r="A56" s="141" t="s">
        <v>4343</v>
      </c>
      <c r="B56" s="148" t="s">
        <v>4344</v>
      </c>
      <c r="C56" s="141" t="s">
        <v>4225</v>
      </c>
      <c r="D56" s="141" t="s">
        <v>4345</v>
      </c>
      <c r="E56" s="141" t="s">
        <v>4346</v>
      </c>
      <c r="F56" s="141">
        <v>2100</v>
      </c>
      <c r="G56" s="141" t="s">
        <v>4301</v>
      </c>
      <c r="H56" s="141" t="s">
        <v>4217</v>
      </c>
      <c r="S56" s="141" t="s">
        <v>4218</v>
      </c>
    </row>
    <row r="57" spans="1:19" x14ac:dyDescent="0.2">
      <c r="A57" s="141" t="s">
        <v>4347</v>
      </c>
      <c r="B57" s="148" t="s">
        <v>3807</v>
      </c>
      <c r="C57" s="141" t="s">
        <v>4289</v>
      </c>
      <c r="D57" s="141" t="s">
        <v>4348</v>
      </c>
      <c r="E57" s="141" t="s">
        <v>4290</v>
      </c>
      <c r="F57" s="141" t="s">
        <v>3617</v>
      </c>
      <c r="G57" s="141" t="s">
        <v>4291</v>
      </c>
      <c r="H57" s="141" t="s">
        <v>4217</v>
      </c>
      <c r="S57" s="141" t="s">
        <v>4218</v>
      </c>
    </row>
    <row r="58" spans="1:19" x14ac:dyDescent="0.2">
      <c r="A58" s="141" t="s">
        <v>4349</v>
      </c>
      <c r="B58" s="148" t="s">
        <v>4350</v>
      </c>
      <c r="C58" s="141" t="s">
        <v>4244</v>
      </c>
      <c r="D58" s="141">
        <v>5400268293</v>
      </c>
      <c r="E58" s="141" t="s">
        <v>4351</v>
      </c>
      <c r="F58" s="141">
        <v>700</v>
      </c>
      <c r="G58" s="141" t="s">
        <v>4249</v>
      </c>
      <c r="H58" s="141" t="s">
        <v>4217</v>
      </c>
      <c r="S58" s="141" t="s">
        <v>4218</v>
      </c>
    </row>
    <row r="59" spans="1:19" x14ac:dyDescent="0.2">
      <c r="A59" s="141" t="s">
        <v>4352</v>
      </c>
      <c r="B59" s="148" t="s">
        <v>4353</v>
      </c>
      <c r="C59" s="141" t="s">
        <v>4244</v>
      </c>
      <c r="D59" s="141">
        <v>5400261548</v>
      </c>
      <c r="E59" s="141" t="s">
        <v>4354</v>
      </c>
      <c r="F59" s="141" t="s">
        <v>4355</v>
      </c>
      <c r="G59" s="141" t="s">
        <v>4216</v>
      </c>
      <c r="H59" s="141" t="s">
        <v>4217</v>
      </c>
      <c r="S59" s="141" t="s">
        <v>4218</v>
      </c>
    </row>
    <row r="60" spans="1:19" x14ac:dyDescent="0.2">
      <c r="A60" s="141" t="s">
        <v>4356</v>
      </c>
      <c r="B60" s="148" t="s">
        <v>4357</v>
      </c>
      <c r="C60" s="141" t="s">
        <v>4244</v>
      </c>
      <c r="D60" s="141" t="s">
        <v>4345</v>
      </c>
      <c r="E60" s="141" t="s">
        <v>4342</v>
      </c>
      <c r="F60" s="141" t="s">
        <v>4342</v>
      </c>
      <c r="G60" s="141" t="s">
        <v>4274</v>
      </c>
      <c r="H60" s="141" t="s">
        <v>4230</v>
      </c>
      <c r="S60" s="141" t="s">
        <v>4218</v>
      </c>
    </row>
    <row r="61" spans="1:19" x14ac:dyDescent="0.2">
      <c r="A61" s="141" t="s">
        <v>4322</v>
      </c>
      <c r="B61" s="148" t="s">
        <v>4323</v>
      </c>
      <c r="C61" s="141" t="s">
        <v>4244</v>
      </c>
      <c r="D61" s="141">
        <v>5400268935</v>
      </c>
      <c r="E61" s="141" t="s">
        <v>4324</v>
      </c>
      <c r="F61" s="141" t="s">
        <v>4325</v>
      </c>
      <c r="G61" s="141" t="s">
        <v>4325</v>
      </c>
      <c r="H61" s="141" t="s">
        <v>4217</v>
      </c>
      <c r="S61" s="141" t="s">
        <v>4218</v>
      </c>
    </row>
    <row r="62" spans="1:19" x14ac:dyDescent="0.2">
      <c r="A62" s="141" t="s">
        <v>4284</v>
      </c>
      <c r="B62" s="148" t="s">
        <v>4285</v>
      </c>
      <c r="C62" s="141" t="s">
        <v>4244</v>
      </c>
      <c r="D62" s="141">
        <v>5400267903</v>
      </c>
      <c r="E62" s="141" t="s">
        <v>4286</v>
      </c>
      <c r="F62" s="141" t="s">
        <v>4228</v>
      </c>
      <c r="G62" s="141" t="s">
        <v>4229</v>
      </c>
      <c r="H62" s="141" t="s">
        <v>4217</v>
      </c>
      <c r="S62" s="141" t="s">
        <v>4218</v>
      </c>
    </row>
    <row r="63" spans="1:19" x14ac:dyDescent="0.2">
      <c r="A63" s="141" t="s">
        <v>4287</v>
      </c>
      <c r="B63" s="148" t="s">
        <v>4288</v>
      </c>
      <c r="C63" s="141" t="s">
        <v>4244</v>
      </c>
      <c r="D63" s="141">
        <v>5400267826</v>
      </c>
      <c r="E63" s="141" t="s">
        <v>4215</v>
      </c>
      <c r="F63" s="141" t="s">
        <v>3513</v>
      </c>
      <c r="G63" s="141" t="s">
        <v>4216</v>
      </c>
      <c r="H63" s="141" t="s">
        <v>4230</v>
      </c>
      <c r="S63" s="141" t="s">
        <v>4218</v>
      </c>
    </row>
    <row r="64" spans="1:19" x14ac:dyDescent="0.2">
      <c r="A64" s="141" t="s">
        <v>4292</v>
      </c>
      <c r="B64" s="148" t="s">
        <v>4293</v>
      </c>
      <c r="C64" s="141" t="s">
        <v>4244</v>
      </c>
      <c r="D64" s="141">
        <v>5400267823</v>
      </c>
      <c r="E64" s="141" t="s">
        <v>4294</v>
      </c>
      <c r="F64" s="141" t="s">
        <v>3567</v>
      </c>
      <c r="G64" s="141" t="s">
        <v>4216</v>
      </c>
      <c r="H64" s="141" t="s">
        <v>4230</v>
      </c>
      <c r="S64" s="141" t="s">
        <v>4218</v>
      </c>
    </row>
    <row r="65" spans="1:19" x14ac:dyDescent="0.2">
      <c r="A65" s="141" t="s">
        <v>4295</v>
      </c>
      <c r="B65" s="148" t="s">
        <v>4296</v>
      </c>
      <c r="C65" s="141" t="s">
        <v>4244</v>
      </c>
      <c r="D65" s="141">
        <v>5400267818</v>
      </c>
      <c r="E65" s="141" t="s">
        <v>4297</v>
      </c>
      <c r="F65" s="141" t="s">
        <v>3567</v>
      </c>
      <c r="G65" s="141" t="s">
        <v>4216</v>
      </c>
      <c r="H65" s="141" t="s">
        <v>4230</v>
      </c>
      <c r="S65" s="141" t="s">
        <v>4218</v>
      </c>
    </row>
    <row r="66" spans="1:19" x14ac:dyDescent="0.2">
      <c r="A66" s="141" t="s">
        <v>4305</v>
      </c>
      <c r="B66" s="148" t="s">
        <v>4306</v>
      </c>
      <c r="C66" s="141" t="s">
        <v>4244</v>
      </c>
      <c r="D66" s="141">
        <v>5400267821</v>
      </c>
      <c r="E66" s="141" t="s">
        <v>4307</v>
      </c>
      <c r="F66" s="141">
        <v>6400</v>
      </c>
      <c r="G66" s="141" t="s">
        <v>4216</v>
      </c>
      <c r="H66" s="141" t="s">
        <v>4338</v>
      </c>
      <c r="S66" s="141" t="s">
        <v>4218</v>
      </c>
    </row>
    <row r="67" spans="1:19" x14ac:dyDescent="0.2">
      <c r="A67" s="141" t="s">
        <v>4308</v>
      </c>
      <c r="B67" s="148" t="s">
        <v>4309</v>
      </c>
      <c r="C67" s="141" t="s">
        <v>4244</v>
      </c>
      <c r="D67" s="141">
        <v>5400267824</v>
      </c>
      <c r="E67" s="141" t="s">
        <v>4310</v>
      </c>
      <c r="F67" s="141" t="s">
        <v>3513</v>
      </c>
      <c r="G67" s="141" t="s">
        <v>4216</v>
      </c>
      <c r="H67" s="141" t="s">
        <v>4338</v>
      </c>
      <c r="S67" s="141" t="s">
        <v>4218</v>
      </c>
    </row>
    <row r="68" spans="1:19" x14ac:dyDescent="0.2">
      <c r="A68" s="141" t="s">
        <v>4311</v>
      </c>
      <c r="B68" s="148" t="s">
        <v>4312</v>
      </c>
      <c r="C68" s="141" t="s">
        <v>4244</v>
      </c>
      <c r="D68" s="141">
        <v>5400267825</v>
      </c>
      <c r="E68" s="141" t="s">
        <v>4313</v>
      </c>
      <c r="F68" s="141">
        <v>6100</v>
      </c>
      <c r="G68" s="141" t="s">
        <v>4216</v>
      </c>
      <c r="H68" s="141" t="s">
        <v>4230</v>
      </c>
      <c r="S68" s="141" t="s">
        <v>4218</v>
      </c>
    </row>
    <row r="69" spans="1:19" x14ac:dyDescent="0.2">
      <c r="A69" s="141" t="s">
        <v>4314</v>
      </c>
      <c r="B69" s="148" t="s">
        <v>4315</v>
      </c>
      <c r="C69" s="141" t="s">
        <v>4244</v>
      </c>
      <c r="D69" s="141">
        <v>5400267817</v>
      </c>
      <c r="E69" s="141" t="s">
        <v>4215</v>
      </c>
      <c r="F69" s="141" t="s">
        <v>3513</v>
      </c>
      <c r="G69" s="141" t="s">
        <v>4216</v>
      </c>
      <c r="H69" s="141" t="s">
        <v>4230</v>
      </c>
      <c r="S69" s="141" t="s">
        <v>4218</v>
      </c>
    </row>
    <row r="70" spans="1:19" x14ac:dyDescent="0.2">
      <c r="A70" s="141" t="s">
        <v>4316</v>
      </c>
      <c r="B70" s="148" t="s">
        <v>4317</v>
      </c>
      <c r="C70" s="141" t="s">
        <v>4244</v>
      </c>
      <c r="D70" s="141">
        <v>5400267761</v>
      </c>
      <c r="E70" s="141" t="s">
        <v>4318</v>
      </c>
      <c r="F70" s="141">
        <v>2500</v>
      </c>
      <c r="G70" s="141" t="s">
        <v>4301</v>
      </c>
      <c r="H70" s="141" t="s">
        <v>4230</v>
      </c>
      <c r="S70" s="141" t="s">
        <v>4218</v>
      </c>
    </row>
    <row r="71" spans="1:19" x14ac:dyDescent="0.2">
      <c r="A71" s="141" t="s">
        <v>4319</v>
      </c>
      <c r="B71" s="148" t="s">
        <v>4320</v>
      </c>
      <c r="C71" s="141" t="s">
        <v>4244</v>
      </c>
      <c r="D71" s="141">
        <v>5400267759</v>
      </c>
      <c r="E71" s="141" t="s">
        <v>4321</v>
      </c>
      <c r="F71" s="141">
        <v>2400</v>
      </c>
      <c r="G71" s="141" t="s">
        <v>4301</v>
      </c>
      <c r="H71" s="141" t="s">
        <v>4230</v>
      </c>
      <c r="S71" s="141" t="s">
        <v>4218</v>
      </c>
    </row>
    <row r="72" spans="1:19" x14ac:dyDescent="0.2">
      <c r="A72" s="141" t="s">
        <v>4298</v>
      </c>
      <c r="B72" s="148" t="s">
        <v>4299</v>
      </c>
      <c r="C72" s="141" t="s">
        <v>4244</v>
      </c>
      <c r="D72" s="141">
        <v>5400267745</v>
      </c>
      <c r="E72" s="141" t="s">
        <v>4300</v>
      </c>
      <c r="F72" s="141">
        <v>2800</v>
      </c>
      <c r="G72" s="141" t="s">
        <v>4301</v>
      </c>
      <c r="H72" s="141" t="s">
        <v>4230</v>
      </c>
      <c r="S72" s="141" t="s">
        <v>4218</v>
      </c>
    </row>
    <row r="73" spans="1:19" x14ac:dyDescent="0.2">
      <c r="A73" s="141" t="s">
        <v>4302</v>
      </c>
      <c r="B73" s="148" t="s">
        <v>4303</v>
      </c>
      <c r="C73" s="141" t="s">
        <v>4244</v>
      </c>
      <c r="D73" s="141">
        <v>5400267744</v>
      </c>
      <c r="E73" s="141" t="s">
        <v>4304</v>
      </c>
      <c r="F73" s="141" t="s">
        <v>1672</v>
      </c>
      <c r="G73" s="141" t="s">
        <v>4249</v>
      </c>
      <c r="H73" s="141" t="s">
        <v>4217</v>
      </c>
      <c r="S73" s="141" t="s">
        <v>4218</v>
      </c>
    </row>
    <row r="74" spans="1:19" x14ac:dyDescent="0.2">
      <c r="A74" s="141" t="s">
        <v>4326</v>
      </c>
      <c r="B74" s="148" t="s">
        <v>4327</v>
      </c>
      <c r="C74" s="141" t="s">
        <v>4244</v>
      </c>
      <c r="D74" s="141">
        <v>5400267743</v>
      </c>
      <c r="E74" s="141" t="s">
        <v>4328</v>
      </c>
      <c r="F74" s="141">
        <v>1400</v>
      </c>
      <c r="G74" s="141" t="s">
        <v>4249</v>
      </c>
      <c r="H74" s="141" t="s">
        <v>4230</v>
      </c>
      <c r="S74" s="141" t="s">
        <v>4218</v>
      </c>
    </row>
    <row r="75" spans="1:19" x14ac:dyDescent="0.2">
      <c r="A75" s="141" t="s">
        <v>4329</v>
      </c>
      <c r="B75" s="148" t="s">
        <v>4330</v>
      </c>
      <c r="C75" s="141" t="s">
        <v>4244</v>
      </c>
      <c r="D75" s="141">
        <v>5400267613</v>
      </c>
      <c r="E75" s="141" t="s">
        <v>4331</v>
      </c>
      <c r="F75" s="141">
        <v>1100</v>
      </c>
      <c r="G75" s="141" t="s">
        <v>4249</v>
      </c>
      <c r="H75" s="141" t="s">
        <v>4217</v>
      </c>
      <c r="S75" s="141" t="s">
        <v>4218</v>
      </c>
    </row>
    <row r="76" spans="1:19" x14ac:dyDescent="0.2">
      <c r="A76" s="141" t="s">
        <v>4332</v>
      </c>
      <c r="B76" s="148" t="s">
        <v>4333</v>
      </c>
      <c r="C76" s="141" t="s">
        <v>4244</v>
      </c>
      <c r="D76" s="141">
        <v>5400267605</v>
      </c>
      <c r="E76" s="141" t="s">
        <v>4334</v>
      </c>
      <c r="F76" s="141" t="s">
        <v>1048</v>
      </c>
      <c r="G76" s="141" t="s">
        <v>4237</v>
      </c>
      <c r="H76" s="141" t="s">
        <v>4217</v>
      </c>
      <c r="S76" s="141" t="s">
        <v>4218</v>
      </c>
    </row>
    <row r="77" spans="1:19" x14ac:dyDescent="0.2">
      <c r="A77" s="141" t="s">
        <v>4335</v>
      </c>
      <c r="B77" s="148" t="s">
        <v>4336</v>
      </c>
      <c r="C77" s="141" t="s">
        <v>4244</v>
      </c>
      <c r="D77" s="141">
        <v>5400267609</v>
      </c>
      <c r="E77" s="141" t="s">
        <v>4337</v>
      </c>
      <c r="F77" s="141">
        <v>600</v>
      </c>
      <c r="G77" s="141" t="s">
        <v>4237</v>
      </c>
      <c r="H77" s="141" t="s">
        <v>4217</v>
      </c>
      <c r="S77" s="141" t="s">
        <v>4218</v>
      </c>
    </row>
    <row r="78" spans="1:19" x14ac:dyDescent="0.2">
      <c r="A78" s="141" t="s">
        <v>4339</v>
      </c>
      <c r="B78" s="148" t="s">
        <v>4340</v>
      </c>
      <c r="C78" s="141" t="s">
        <v>4244</v>
      </c>
      <c r="D78" s="141" t="s">
        <v>4341</v>
      </c>
      <c r="E78" s="141" t="s">
        <v>4342</v>
      </c>
      <c r="F78" s="141" t="s">
        <v>4342</v>
      </c>
      <c r="G78" s="141" t="s">
        <v>4274</v>
      </c>
      <c r="H78" s="141" t="s">
        <v>4217</v>
      </c>
      <c r="S78" s="141" t="s">
        <v>4218</v>
      </c>
    </row>
    <row r="79" spans="1:19" x14ac:dyDescent="0.2">
      <c r="A79" s="141" t="s">
        <v>4349</v>
      </c>
      <c r="B79" s="148" t="s">
        <v>4350</v>
      </c>
      <c r="C79" s="141" t="s">
        <v>4244</v>
      </c>
      <c r="D79" s="141">
        <v>5400268293</v>
      </c>
      <c r="E79" s="141" t="s">
        <v>4351</v>
      </c>
      <c r="F79" s="141">
        <v>700</v>
      </c>
      <c r="G79" s="141" t="s">
        <v>4249</v>
      </c>
      <c r="H79" s="141" t="s">
        <v>4217</v>
      </c>
      <c r="S79" s="141" t="s">
        <v>4218</v>
      </c>
    </row>
    <row r="80" spans="1:19" x14ac:dyDescent="0.2">
      <c r="A80" s="141" t="s">
        <v>4352</v>
      </c>
      <c r="B80" s="148" t="s">
        <v>4353</v>
      </c>
      <c r="C80" s="141" t="s">
        <v>4244</v>
      </c>
      <c r="D80" s="141">
        <v>5400261548</v>
      </c>
      <c r="E80" s="141" t="s">
        <v>4354</v>
      </c>
      <c r="F80" s="141" t="s">
        <v>4355</v>
      </c>
      <c r="G80" s="141" t="s">
        <v>4216</v>
      </c>
      <c r="H80" s="141" t="s">
        <v>4217</v>
      </c>
      <c r="S80" s="141" t="s">
        <v>4218</v>
      </c>
    </row>
    <row r="81" spans="1:19" x14ac:dyDescent="0.2">
      <c r="A81" s="141" t="s">
        <v>4356</v>
      </c>
      <c r="B81" s="148" t="s">
        <v>4357</v>
      </c>
      <c r="C81" s="141" t="s">
        <v>4244</v>
      </c>
      <c r="D81" s="141" t="s">
        <v>4345</v>
      </c>
      <c r="E81" s="141" t="s">
        <v>4342</v>
      </c>
      <c r="F81" s="141" t="s">
        <v>4342</v>
      </c>
      <c r="G81" s="141" t="s">
        <v>4274</v>
      </c>
      <c r="H81" s="141" t="s">
        <v>4217</v>
      </c>
      <c r="S81" s="141" t="s">
        <v>4218</v>
      </c>
    </row>
    <row r="82" spans="1:19" x14ac:dyDescent="0.2">
      <c r="A82" s="141" t="s">
        <v>4322</v>
      </c>
      <c r="B82" s="148" t="s">
        <v>4323</v>
      </c>
      <c r="C82" s="141" t="s">
        <v>4244</v>
      </c>
      <c r="D82" s="141">
        <v>5400268935</v>
      </c>
      <c r="E82" s="141" t="s">
        <v>4324</v>
      </c>
      <c r="F82" s="141" t="s">
        <v>4325</v>
      </c>
      <c r="G82" s="141" t="s">
        <v>4325</v>
      </c>
      <c r="H82" s="141" t="s">
        <v>4217</v>
      </c>
      <c r="S82" s="141" t="s">
        <v>4218</v>
      </c>
    </row>
    <row r="83" spans="1:19" x14ac:dyDescent="0.2">
      <c r="A83" s="141" t="s">
        <v>4284</v>
      </c>
      <c r="B83" s="148" t="s">
        <v>4285</v>
      </c>
      <c r="C83" s="141" t="s">
        <v>4244</v>
      </c>
      <c r="D83" s="141">
        <v>5400267903</v>
      </c>
      <c r="E83" s="141" t="s">
        <v>4286</v>
      </c>
      <c r="F83" s="141" t="s">
        <v>4228</v>
      </c>
      <c r="G83" s="141" t="s">
        <v>4229</v>
      </c>
      <c r="H83" s="141" t="s">
        <v>4217</v>
      </c>
      <c r="S83" s="141" t="s">
        <v>4218</v>
      </c>
    </row>
    <row r="84" spans="1:19" x14ac:dyDescent="0.2">
      <c r="A84" s="141" t="s">
        <v>4287</v>
      </c>
      <c r="B84" s="148" t="s">
        <v>4288</v>
      </c>
      <c r="C84" s="141" t="s">
        <v>4244</v>
      </c>
      <c r="D84" s="141">
        <v>5400267826</v>
      </c>
      <c r="E84" s="141" t="s">
        <v>4215</v>
      </c>
      <c r="F84" s="141" t="s">
        <v>3513</v>
      </c>
      <c r="G84" s="141" t="s">
        <v>4216</v>
      </c>
      <c r="H84" s="141" t="s">
        <v>4217</v>
      </c>
      <c r="S84" s="141" t="s">
        <v>4218</v>
      </c>
    </row>
    <row r="85" spans="1:19" x14ac:dyDescent="0.2">
      <c r="A85" s="141" t="s">
        <v>4292</v>
      </c>
      <c r="B85" s="148" t="s">
        <v>4293</v>
      </c>
      <c r="C85" s="141" t="s">
        <v>4244</v>
      </c>
      <c r="D85" s="141">
        <v>5400267823</v>
      </c>
      <c r="E85" s="141" t="s">
        <v>4294</v>
      </c>
      <c r="F85" s="141" t="s">
        <v>3567</v>
      </c>
      <c r="G85" s="141" t="s">
        <v>4216</v>
      </c>
      <c r="H85" s="141" t="s">
        <v>4217</v>
      </c>
      <c r="S85" s="141" t="s">
        <v>4218</v>
      </c>
    </row>
    <row r="86" spans="1:19" x14ac:dyDescent="0.2">
      <c r="A86" s="141" t="s">
        <v>4295</v>
      </c>
      <c r="B86" s="148" t="s">
        <v>4296</v>
      </c>
      <c r="C86" s="141" t="s">
        <v>4244</v>
      </c>
      <c r="D86" s="141">
        <v>5400267818</v>
      </c>
      <c r="E86" s="141" t="s">
        <v>4297</v>
      </c>
      <c r="F86" s="141" t="s">
        <v>3567</v>
      </c>
      <c r="G86" s="141" t="s">
        <v>4216</v>
      </c>
      <c r="H86" s="141" t="s">
        <v>4217</v>
      </c>
      <c r="S86" s="141" t="s">
        <v>4218</v>
      </c>
    </row>
    <row r="87" spans="1:19" x14ac:dyDescent="0.2">
      <c r="A87" s="141" t="s">
        <v>4305</v>
      </c>
      <c r="B87" s="148" t="s">
        <v>4306</v>
      </c>
      <c r="C87" s="141" t="s">
        <v>4244</v>
      </c>
      <c r="D87" s="141">
        <v>5400267821</v>
      </c>
      <c r="E87" s="141" t="s">
        <v>4307</v>
      </c>
      <c r="F87" s="141">
        <v>6400</v>
      </c>
      <c r="G87" s="141" t="s">
        <v>4216</v>
      </c>
      <c r="H87" s="141" t="s">
        <v>4217</v>
      </c>
      <c r="S87" s="141" t="s">
        <v>4218</v>
      </c>
    </row>
    <row r="88" spans="1:19" x14ac:dyDescent="0.2">
      <c r="A88" s="141" t="s">
        <v>4308</v>
      </c>
      <c r="B88" s="148" t="s">
        <v>4309</v>
      </c>
      <c r="C88" s="141" t="s">
        <v>4244</v>
      </c>
      <c r="D88" s="141">
        <v>5400267824</v>
      </c>
      <c r="E88" s="141" t="s">
        <v>4310</v>
      </c>
      <c r="F88" s="141" t="s">
        <v>3513</v>
      </c>
      <c r="G88" s="141" t="s">
        <v>4216</v>
      </c>
      <c r="H88" s="141" t="s">
        <v>4217</v>
      </c>
      <c r="S88" s="141" t="s">
        <v>4218</v>
      </c>
    </row>
    <row r="89" spans="1:19" x14ac:dyDescent="0.2">
      <c r="A89" s="141" t="s">
        <v>4311</v>
      </c>
      <c r="B89" s="148" t="s">
        <v>4312</v>
      </c>
      <c r="C89" s="141" t="s">
        <v>4244</v>
      </c>
      <c r="D89" s="141">
        <v>5400267825</v>
      </c>
      <c r="E89" s="141" t="s">
        <v>4313</v>
      </c>
      <c r="F89" s="141">
        <v>6100</v>
      </c>
      <c r="G89" s="141" t="s">
        <v>4216</v>
      </c>
      <c r="H89" s="141" t="s">
        <v>4217</v>
      </c>
      <c r="S89" s="141" t="s">
        <v>4218</v>
      </c>
    </row>
    <row r="90" spans="1:19" x14ac:dyDescent="0.2">
      <c r="A90" s="141" t="s">
        <v>4314</v>
      </c>
      <c r="B90" s="148" t="s">
        <v>4315</v>
      </c>
      <c r="C90" s="141" t="s">
        <v>4244</v>
      </c>
      <c r="D90" s="141">
        <v>5400267817</v>
      </c>
      <c r="E90" s="141" t="s">
        <v>4215</v>
      </c>
      <c r="F90" s="141" t="s">
        <v>3513</v>
      </c>
      <c r="G90" s="141" t="s">
        <v>4216</v>
      </c>
      <c r="H90" s="141" t="s">
        <v>4230</v>
      </c>
      <c r="S90" s="141" t="s">
        <v>4218</v>
      </c>
    </row>
    <row r="91" spans="1:19" x14ac:dyDescent="0.2">
      <c r="A91" s="141" t="s">
        <v>4316</v>
      </c>
      <c r="B91" s="148" t="s">
        <v>4317</v>
      </c>
      <c r="C91" s="141" t="s">
        <v>4244</v>
      </c>
      <c r="D91" s="141">
        <v>5400267761</v>
      </c>
      <c r="E91" s="141" t="s">
        <v>4318</v>
      </c>
      <c r="F91" s="141">
        <v>2500</v>
      </c>
      <c r="G91" s="141" t="s">
        <v>4301</v>
      </c>
      <c r="H91" s="141" t="s">
        <v>4230</v>
      </c>
      <c r="S91" s="141" t="s">
        <v>4218</v>
      </c>
    </row>
    <row r="92" spans="1:19" x14ac:dyDescent="0.2">
      <c r="A92" s="141" t="s">
        <v>4319</v>
      </c>
      <c r="B92" s="148" t="s">
        <v>4320</v>
      </c>
      <c r="C92" s="141" t="s">
        <v>4244</v>
      </c>
      <c r="D92" s="141">
        <v>5400267759</v>
      </c>
      <c r="E92" s="141" t="s">
        <v>4321</v>
      </c>
      <c r="F92" s="141">
        <v>2400</v>
      </c>
      <c r="G92" s="141" t="s">
        <v>4301</v>
      </c>
      <c r="H92" s="141" t="s">
        <v>4230</v>
      </c>
      <c r="S92" s="141" t="s">
        <v>4218</v>
      </c>
    </row>
    <row r="93" spans="1:19" x14ac:dyDescent="0.2">
      <c r="A93" s="141" t="s">
        <v>4298</v>
      </c>
      <c r="B93" s="148" t="s">
        <v>4299</v>
      </c>
      <c r="C93" s="141" t="s">
        <v>4244</v>
      </c>
      <c r="D93" s="141">
        <v>5400267745</v>
      </c>
      <c r="E93" s="141" t="s">
        <v>4300</v>
      </c>
      <c r="F93" s="141">
        <v>2800</v>
      </c>
      <c r="G93" s="141" t="s">
        <v>4301</v>
      </c>
      <c r="H93" s="141" t="s">
        <v>4230</v>
      </c>
      <c r="S93" s="141" t="s">
        <v>4218</v>
      </c>
    </row>
    <row r="94" spans="1:19" x14ac:dyDescent="0.2">
      <c r="A94" s="141" t="s">
        <v>4302</v>
      </c>
      <c r="B94" s="148" t="s">
        <v>4303</v>
      </c>
      <c r="C94" s="141" t="s">
        <v>4244</v>
      </c>
      <c r="D94" s="141">
        <v>5400267744</v>
      </c>
      <c r="E94" s="141" t="s">
        <v>4304</v>
      </c>
      <c r="F94" s="141" t="s">
        <v>1672</v>
      </c>
      <c r="G94" s="141" t="s">
        <v>4249</v>
      </c>
      <c r="H94" s="141" t="s">
        <v>4217</v>
      </c>
      <c r="S94" s="141" t="s">
        <v>4218</v>
      </c>
    </row>
    <row r="95" spans="1:19" x14ac:dyDescent="0.2">
      <c r="A95" s="141" t="s">
        <v>4326</v>
      </c>
      <c r="B95" s="148" t="s">
        <v>4327</v>
      </c>
      <c r="C95" s="141" t="s">
        <v>4244</v>
      </c>
      <c r="D95" s="141">
        <v>5400267743</v>
      </c>
      <c r="E95" s="141" t="s">
        <v>4328</v>
      </c>
      <c r="F95" s="141">
        <v>1400</v>
      </c>
      <c r="G95" s="141" t="s">
        <v>4249</v>
      </c>
      <c r="H95" s="141" t="s">
        <v>4230</v>
      </c>
      <c r="S95" s="141" t="s">
        <v>4218</v>
      </c>
    </row>
    <row r="96" spans="1:19" x14ac:dyDescent="0.2">
      <c r="A96" s="141" t="s">
        <v>4329</v>
      </c>
      <c r="B96" s="148" t="s">
        <v>4330</v>
      </c>
      <c r="C96" s="141" t="s">
        <v>4244</v>
      </c>
      <c r="D96" s="141">
        <v>5400267613</v>
      </c>
      <c r="E96" s="141" t="s">
        <v>4331</v>
      </c>
      <c r="F96" s="141">
        <v>1100</v>
      </c>
      <c r="G96" s="141" t="s">
        <v>4249</v>
      </c>
      <c r="H96" s="141" t="s">
        <v>4217</v>
      </c>
      <c r="S96" s="141" t="s">
        <v>4218</v>
      </c>
    </row>
    <row r="97" spans="1:19" x14ac:dyDescent="0.2">
      <c r="A97" s="141" t="s">
        <v>4332</v>
      </c>
      <c r="B97" s="148" t="s">
        <v>4333</v>
      </c>
      <c r="C97" s="141" t="s">
        <v>4244</v>
      </c>
      <c r="D97" s="141">
        <v>5400267605</v>
      </c>
      <c r="E97" s="141" t="s">
        <v>4334</v>
      </c>
      <c r="F97" s="141" t="s">
        <v>1048</v>
      </c>
      <c r="G97" s="141" t="s">
        <v>4237</v>
      </c>
      <c r="H97" s="141" t="s">
        <v>4217</v>
      </c>
      <c r="S97" s="141" t="s">
        <v>4218</v>
      </c>
    </row>
    <row r="98" spans="1:19" x14ac:dyDescent="0.2">
      <c r="A98" s="141" t="s">
        <v>4335</v>
      </c>
      <c r="B98" s="148" t="s">
        <v>4336</v>
      </c>
      <c r="C98" s="141" t="s">
        <v>4244</v>
      </c>
      <c r="D98" s="141">
        <v>5400267609</v>
      </c>
      <c r="E98" s="141" t="s">
        <v>4337</v>
      </c>
      <c r="F98" s="141">
        <v>600</v>
      </c>
      <c r="G98" s="141" t="s">
        <v>4237</v>
      </c>
      <c r="H98" s="141" t="s">
        <v>4217</v>
      </c>
      <c r="S98" s="141" t="s">
        <v>4218</v>
      </c>
    </row>
    <row r="99" spans="1:19" x14ac:dyDescent="0.2">
      <c r="A99" s="141" t="s">
        <v>4339</v>
      </c>
      <c r="B99" s="148" t="s">
        <v>4340</v>
      </c>
      <c r="C99" s="141" t="s">
        <v>4244</v>
      </c>
      <c r="D99" s="141" t="s">
        <v>4341</v>
      </c>
      <c r="E99" s="141" t="s">
        <v>4342</v>
      </c>
      <c r="F99" s="141" t="s">
        <v>4342</v>
      </c>
      <c r="G99" s="141" t="s">
        <v>4274</v>
      </c>
      <c r="H99" s="141" t="s">
        <v>4217</v>
      </c>
      <c r="S99" s="141" t="s">
        <v>4218</v>
      </c>
    </row>
    <row r="100" spans="1:19" x14ac:dyDescent="0.2">
      <c r="A100" s="141" t="s">
        <v>4358</v>
      </c>
      <c r="B100" s="148" t="s">
        <v>4359</v>
      </c>
      <c r="C100" s="141" t="s">
        <v>4244</v>
      </c>
      <c r="D100" s="141" t="s">
        <v>4345</v>
      </c>
      <c r="E100" s="141" t="s">
        <v>4360</v>
      </c>
      <c r="F100" s="141">
        <v>500</v>
      </c>
      <c r="G100" s="141" t="s">
        <v>4237</v>
      </c>
      <c r="H100" s="141" t="s">
        <v>4217</v>
      </c>
      <c r="S100" s="141" t="s">
        <v>4218</v>
      </c>
    </row>
    <row r="101" spans="1:19" x14ac:dyDescent="0.2">
      <c r="A101" s="141" t="s">
        <v>4361</v>
      </c>
      <c r="H101" s="141" t="s">
        <v>4217</v>
      </c>
      <c r="S101" s="141" t="s">
        <v>4218</v>
      </c>
    </row>
    <row r="102" spans="1:19" x14ac:dyDescent="0.2">
      <c r="A102" s="141" t="s">
        <v>4362</v>
      </c>
      <c r="B102" s="148" t="s">
        <v>4363</v>
      </c>
      <c r="C102" s="141" t="s">
        <v>4234</v>
      </c>
      <c r="D102" s="141" t="s">
        <v>4341</v>
      </c>
      <c r="E102" s="141" t="s">
        <v>4364</v>
      </c>
      <c r="F102" s="141">
        <v>100</v>
      </c>
      <c r="G102" s="141" t="s">
        <v>4274</v>
      </c>
      <c r="H102" s="141" t="s">
        <v>4217</v>
      </c>
      <c r="S102" s="141" t="s">
        <v>4218</v>
      </c>
    </row>
    <row r="103" spans="1:19" x14ac:dyDescent="0.2">
      <c r="A103" s="141" t="s">
        <v>4365</v>
      </c>
      <c r="B103" s="148" t="s">
        <v>4366</v>
      </c>
      <c r="C103" s="141" t="s">
        <v>4289</v>
      </c>
      <c r="D103" s="141">
        <v>5400271686</v>
      </c>
      <c r="E103" s="141" t="s">
        <v>4367</v>
      </c>
      <c r="F103" s="141">
        <v>300</v>
      </c>
      <c r="G103" s="141" t="s">
        <v>4274</v>
      </c>
      <c r="H103" s="141" t="s">
        <v>4217</v>
      </c>
      <c r="S103" s="141" t="s">
        <v>4218</v>
      </c>
    </row>
    <row r="104" spans="1:19" x14ac:dyDescent="0.2">
      <c r="A104" s="141" t="s">
        <v>4368</v>
      </c>
      <c r="H104" s="141" t="s">
        <v>4217</v>
      </c>
      <c r="S104" s="141" t="s">
        <v>4218</v>
      </c>
    </row>
    <row r="105" spans="1:19" x14ac:dyDescent="0.2">
      <c r="A105" s="141" t="s">
        <v>4369</v>
      </c>
      <c r="H105" s="141" t="s">
        <v>4217</v>
      </c>
      <c r="S105" s="141" t="s">
        <v>4218</v>
      </c>
    </row>
    <row r="106" spans="1:19" x14ac:dyDescent="0.2">
      <c r="A106" s="141" t="s">
        <v>4370</v>
      </c>
      <c r="H106" s="141" t="s">
        <v>4217</v>
      </c>
      <c r="S106" s="141" t="s">
        <v>4218</v>
      </c>
    </row>
    <row r="107" spans="1:19" x14ac:dyDescent="0.2">
      <c r="A107" s="141" t="s">
        <v>4371</v>
      </c>
      <c r="B107" s="148" t="s">
        <v>4372</v>
      </c>
      <c r="C107" s="141" t="s">
        <v>4244</v>
      </c>
      <c r="D107" s="141" t="s">
        <v>4235</v>
      </c>
      <c r="E107" s="141" t="s">
        <v>4373</v>
      </c>
      <c r="F107" s="141">
        <v>700</v>
      </c>
      <c r="G107" s="141" t="s">
        <v>4249</v>
      </c>
      <c r="H107" s="141" t="s">
        <v>4217</v>
      </c>
      <c r="S107" s="141" t="s">
        <v>4218</v>
      </c>
    </row>
    <row r="108" spans="1:19" x14ac:dyDescent="0.2">
      <c r="A108" s="141" t="s">
        <v>4374</v>
      </c>
      <c r="B108" s="148" t="s">
        <v>4375</v>
      </c>
      <c r="C108" s="141" t="s">
        <v>4214</v>
      </c>
      <c r="D108" s="141" t="s">
        <v>4235</v>
      </c>
      <c r="E108" s="141" t="s">
        <v>4376</v>
      </c>
      <c r="F108" s="141">
        <v>400</v>
      </c>
      <c r="G108" s="141" t="s">
        <v>4274</v>
      </c>
      <c r="H108" s="141" t="s">
        <v>4217</v>
      </c>
      <c r="S108" s="141" t="s">
        <v>4218</v>
      </c>
    </row>
    <row r="109" spans="1:19" x14ac:dyDescent="0.2">
      <c r="A109" s="141" t="s">
        <v>4377</v>
      </c>
      <c r="B109" s="148" t="s">
        <v>4378</v>
      </c>
      <c r="C109" s="141" t="s">
        <v>4214</v>
      </c>
      <c r="D109" s="141" t="s">
        <v>4235</v>
      </c>
      <c r="E109" s="141" t="s">
        <v>4379</v>
      </c>
      <c r="F109" s="141">
        <v>600</v>
      </c>
      <c r="G109" s="141" t="s">
        <v>4237</v>
      </c>
      <c r="H109" s="141" t="s">
        <v>4217</v>
      </c>
      <c r="S109" s="141" t="s">
        <v>4218</v>
      </c>
    </row>
    <row r="110" spans="1:19" x14ac:dyDescent="0.2">
      <c r="A110" s="141" t="s">
        <v>4380</v>
      </c>
      <c r="B110" s="148" t="s">
        <v>4381</v>
      </c>
      <c r="C110" s="141" t="s">
        <v>4244</v>
      </c>
      <c r="D110" s="141" t="s">
        <v>4235</v>
      </c>
      <c r="E110" s="141" t="s">
        <v>4382</v>
      </c>
      <c r="F110" s="141">
        <v>6000</v>
      </c>
      <c r="G110" s="141" t="s">
        <v>4216</v>
      </c>
      <c r="H110" s="141" t="s">
        <v>4217</v>
      </c>
      <c r="S110" s="141" t="s">
        <v>4218</v>
      </c>
    </row>
    <row r="111" spans="1:19" x14ac:dyDescent="0.2">
      <c r="A111" s="141" t="s">
        <v>4383</v>
      </c>
      <c r="B111" s="148" t="s">
        <v>4384</v>
      </c>
      <c r="C111" s="141" t="s">
        <v>4244</v>
      </c>
      <c r="D111" s="141">
        <v>5400271341</v>
      </c>
      <c r="E111" s="141" t="s">
        <v>4385</v>
      </c>
      <c r="F111" s="141">
        <v>400</v>
      </c>
      <c r="G111" s="141" t="s">
        <v>4274</v>
      </c>
      <c r="H111" s="141" t="s">
        <v>4230</v>
      </c>
      <c r="S111" s="141" t="s">
        <v>4218</v>
      </c>
    </row>
    <row r="112" spans="1:19" x14ac:dyDescent="0.2">
      <c r="A112" s="141" t="s">
        <v>4386</v>
      </c>
      <c r="B112" s="148" t="s">
        <v>4387</v>
      </c>
      <c r="C112" s="141" t="s">
        <v>4225</v>
      </c>
      <c r="D112" s="141">
        <v>5400270920</v>
      </c>
      <c r="E112" s="141" t="s">
        <v>4388</v>
      </c>
      <c r="F112" s="141">
        <v>6300</v>
      </c>
      <c r="G112" s="141" t="s">
        <v>4216</v>
      </c>
      <c r="H112" s="141" t="s">
        <v>4230</v>
      </c>
      <c r="S112" s="141" t="s">
        <v>4218</v>
      </c>
    </row>
    <row r="113" spans="1:19" x14ac:dyDescent="0.2">
      <c r="A113" s="141" t="s">
        <v>4389</v>
      </c>
      <c r="B113" s="148" t="s">
        <v>4390</v>
      </c>
      <c r="C113" s="141" t="s">
        <v>4244</v>
      </c>
      <c r="D113" s="141">
        <v>5400269999</v>
      </c>
      <c r="E113" s="141" t="s">
        <v>4391</v>
      </c>
      <c r="F113" s="141">
        <v>1800</v>
      </c>
      <c r="G113" s="141" t="s">
        <v>4249</v>
      </c>
      <c r="S113" s="141" t="s">
        <v>4218</v>
      </c>
    </row>
    <row r="114" spans="1:19" x14ac:dyDescent="0.2">
      <c r="A114" s="141" t="s">
        <v>4393</v>
      </c>
      <c r="B114" s="148" t="s">
        <v>4394</v>
      </c>
      <c r="C114" s="141" t="s">
        <v>4244</v>
      </c>
      <c r="D114" s="141">
        <v>5400269999</v>
      </c>
      <c r="E114" s="141" t="s">
        <v>4395</v>
      </c>
      <c r="F114" s="141">
        <v>1900</v>
      </c>
      <c r="G114" s="141" t="s">
        <v>4301</v>
      </c>
      <c r="H114" s="141" t="s">
        <v>4230</v>
      </c>
      <c r="S114" s="141" t="s">
        <v>4218</v>
      </c>
    </row>
    <row r="115" spans="1:19" x14ac:dyDescent="0.2">
      <c r="A115" s="141" t="s">
        <v>4396</v>
      </c>
      <c r="B115" s="148" t="s">
        <v>4397</v>
      </c>
      <c r="C115" s="141" t="s">
        <v>4244</v>
      </c>
      <c r="D115" s="141">
        <v>5400269999</v>
      </c>
      <c r="E115" s="141" t="s">
        <v>4398</v>
      </c>
      <c r="F115" s="141">
        <v>1900</v>
      </c>
      <c r="G115" s="141" t="s">
        <v>4301</v>
      </c>
      <c r="H115" s="141" t="s">
        <v>4230</v>
      </c>
      <c r="S115" s="141" t="s">
        <v>4184</v>
      </c>
    </row>
    <row r="116" spans="1:19" x14ac:dyDescent="0.2">
      <c r="A116" s="141" t="s">
        <v>4399</v>
      </c>
      <c r="B116" s="148" t="s">
        <v>4400</v>
      </c>
      <c r="C116" s="141" t="s">
        <v>4244</v>
      </c>
      <c r="D116" s="141">
        <v>5400270553</v>
      </c>
      <c r="E116" s="141" t="s">
        <v>4401</v>
      </c>
      <c r="F116" s="141">
        <v>200</v>
      </c>
      <c r="G116" s="141" t="s">
        <v>4274</v>
      </c>
      <c r="S116" s="141" t="s">
        <v>4184</v>
      </c>
    </row>
    <row r="117" spans="1:19" x14ac:dyDescent="0.2">
      <c r="A117" s="141" t="s">
        <v>4402</v>
      </c>
      <c r="B117" s="148" t="s">
        <v>4403</v>
      </c>
      <c r="C117" s="141" t="s">
        <v>4244</v>
      </c>
      <c r="D117" s="141">
        <v>5400270524</v>
      </c>
      <c r="E117" s="141" t="s">
        <v>4324</v>
      </c>
      <c r="F117" s="141" t="s">
        <v>4325</v>
      </c>
      <c r="G117" s="141" t="s">
        <v>4325</v>
      </c>
      <c r="S117" s="141" t="s">
        <v>4184</v>
      </c>
    </row>
    <row r="118" spans="1:19" x14ac:dyDescent="0.2">
      <c r="A118" s="141" t="s">
        <v>4404</v>
      </c>
      <c r="B118" s="148" t="s">
        <v>4405</v>
      </c>
      <c r="C118" s="141" t="s">
        <v>4244</v>
      </c>
      <c r="D118" s="141">
        <v>5400270510</v>
      </c>
      <c r="E118" s="141" t="s">
        <v>4406</v>
      </c>
      <c r="F118" s="141">
        <v>500</v>
      </c>
      <c r="G118" s="141" t="s">
        <v>4237</v>
      </c>
      <c r="S118" s="141" t="s">
        <v>4184</v>
      </c>
    </row>
    <row r="119" spans="1:19" x14ac:dyDescent="0.2">
      <c r="A119" s="141" t="s">
        <v>4407</v>
      </c>
      <c r="B119" s="148" t="s">
        <v>4408</v>
      </c>
      <c r="C119" s="141" t="s">
        <v>4244</v>
      </c>
      <c r="D119" s="141">
        <v>5400270509</v>
      </c>
      <c r="E119" s="141" t="s">
        <v>4409</v>
      </c>
      <c r="F119" s="141">
        <v>1000</v>
      </c>
      <c r="G119" s="141" t="s">
        <v>4237</v>
      </c>
      <c r="H119" s="141" t="s">
        <v>4238</v>
      </c>
      <c r="S119" s="141" t="s">
        <v>4218</v>
      </c>
    </row>
    <row r="120" spans="1:19" x14ac:dyDescent="0.2">
      <c r="A120" s="141" t="s">
        <v>4410</v>
      </c>
      <c r="B120" s="148" t="s">
        <v>4411</v>
      </c>
      <c r="C120" s="141" t="s">
        <v>4244</v>
      </c>
      <c r="D120" s="141">
        <v>5400270498</v>
      </c>
      <c r="E120" s="141" t="s">
        <v>4412</v>
      </c>
      <c r="F120" s="141">
        <v>1200</v>
      </c>
      <c r="G120" s="141" t="s">
        <v>4249</v>
      </c>
      <c r="H120" s="141" t="s">
        <v>4238</v>
      </c>
      <c r="S120" s="141" t="s">
        <v>4218</v>
      </c>
    </row>
    <row r="121" spans="1:19" x14ac:dyDescent="0.2">
      <c r="A121" s="141" t="s">
        <v>4413</v>
      </c>
      <c r="B121" s="148" t="s">
        <v>4414</v>
      </c>
      <c r="C121" s="141" t="s">
        <v>4244</v>
      </c>
      <c r="D121" s="141">
        <v>5400270439</v>
      </c>
      <c r="E121" s="141" t="s">
        <v>4415</v>
      </c>
      <c r="F121" s="141">
        <v>1800</v>
      </c>
      <c r="G121" s="141" t="s">
        <v>4249</v>
      </c>
      <c r="H121" s="141" t="s">
        <v>4238</v>
      </c>
      <c r="S121" s="141" t="s">
        <v>4218</v>
      </c>
    </row>
    <row r="122" spans="1:19" x14ac:dyDescent="0.2">
      <c r="A122" s="141" t="s">
        <v>4416</v>
      </c>
      <c r="B122" s="148" t="s">
        <v>4417</v>
      </c>
      <c r="C122" s="141" t="s">
        <v>4244</v>
      </c>
      <c r="D122" s="141">
        <v>5400270257</v>
      </c>
      <c r="E122" s="141" t="s">
        <v>4401</v>
      </c>
      <c r="F122" s="141">
        <v>200</v>
      </c>
      <c r="G122" s="141" t="s">
        <v>4274</v>
      </c>
      <c r="H122" s="141" t="s">
        <v>4238</v>
      </c>
      <c r="S122" s="141" t="s">
        <v>4218</v>
      </c>
    </row>
    <row r="123" spans="1:19" x14ac:dyDescent="0.2">
      <c r="A123" s="141" t="s">
        <v>4418</v>
      </c>
      <c r="B123" s="148" t="s">
        <v>4419</v>
      </c>
      <c r="C123" s="141" t="s">
        <v>4244</v>
      </c>
      <c r="D123" s="141">
        <v>5400270155</v>
      </c>
      <c r="E123" s="141" t="s">
        <v>4388</v>
      </c>
      <c r="F123" s="141">
        <v>6300</v>
      </c>
      <c r="G123" s="141" t="s">
        <v>4216</v>
      </c>
      <c r="H123" s="141" t="s">
        <v>4238</v>
      </c>
      <c r="S123" s="141" t="s">
        <v>4218</v>
      </c>
    </row>
    <row r="124" spans="1:19" x14ac:dyDescent="0.2">
      <c r="A124" s="141" t="s">
        <v>4420</v>
      </c>
      <c r="B124" s="148" t="s">
        <v>4421</v>
      </c>
      <c r="C124" s="141" t="s">
        <v>4244</v>
      </c>
      <c r="D124" s="141">
        <v>5400269999</v>
      </c>
      <c r="E124" s="141" t="s">
        <v>4422</v>
      </c>
      <c r="F124" s="141" t="s">
        <v>3263</v>
      </c>
      <c r="G124" s="141" t="s">
        <v>4301</v>
      </c>
      <c r="H124" s="141" t="s">
        <v>4238</v>
      </c>
      <c r="S124" s="141" t="s">
        <v>4218</v>
      </c>
    </row>
    <row r="125" spans="1:19" x14ac:dyDescent="0.2">
      <c r="A125" s="141" t="s">
        <v>4423</v>
      </c>
      <c r="B125" s="148" t="s">
        <v>4424</v>
      </c>
      <c r="C125" s="141" t="s">
        <v>4244</v>
      </c>
      <c r="D125" s="141">
        <v>5400269379</v>
      </c>
      <c r="E125" s="141" t="s">
        <v>4425</v>
      </c>
      <c r="F125" s="141" t="s">
        <v>4342</v>
      </c>
      <c r="G125" s="141" t="s">
        <v>4274</v>
      </c>
      <c r="H125" s="141" t="s">
        <v>4392</v>
      </c>
      <c r="S125" s="141" t="s">
        <v>4218</v>
      </c>
    </row>
    <row r="126" spans="1:19" x14ac:dyDescent="0.2">
      <c r="A126" s="141" t="s">
        <v>4426</v>
      </c>
      <c r="B126" s="148" t="s">
        <v>4427</v>
      </c>
      <c r="C126" s="141" t="s">
        <v>4244</v>
      </c>
      <c r="D126" s="141">
        <v>5400268940</v>
      </c>
      <c r="E126" s="141" t="s">
        <v>4215</v>
      </c>
      <c r="F126" s="141" t="s">
        <v>3513</v>
      </c>
      <c r="G126" s="141" t="s">
        <v>4216</v>
      </c>
      <c r="H126" s="141" t="s">
        <v>4392</v>
      </c>
      <c r="S126" s="141" t="s">
        <v>4218</v>
      </c>
    </row>
    <row r="127" spans="1:19" x14ac:dyDescent="0.2">
      <c r="A127" s="141" t="s">
        <v>4428</v>
      </c>
      <c r="B127" s="148" t="s">
        <v>4429</v>
      </c>
      <c r="C127" s="141" t="s">
        <v>4244</v>
      </c>
      <c r="D127" s="141">
        <v>5400268927</v>
      </c>
      <c r="E127" s="141" t="s">
        <v>4406</v>
      </c>
      <c r="F127" s="141">
        <v>500</v>
      </c>
      <c r="G127" s="141" t="s">
        <v>4237</v>
      </c>
      <c r="H127" s="141" t="s">
        <v>4392</v>
      </c>
      <c r="S127" s="141" t="s">
        <v>4218</v>
      </c>
    </row>
    <row r="128" spans="1:19" x14ac:dyDescent="0.2">
      <c r="A128" s="141" t="s">
        <v>4430</v>
      </c>
      <c r="B128" s="148" t="s">
        <v>4431</v>
      </c>
      <c r="C128" s="141" t="s">
        <v>4234</v>
      </c>
      <c r="D128" s="141" t="s">
        <v>4432</v>
      </c>
      <c r="E128" s="141" t="s">
        <v>4433</v>
      </c>
      <c r="F128" s="141">
        <v>900</v>
      </c>
      <c r="G128" s="141" t="s">
        <v>4274</v>
      </c>
      <c r="H128" s="141" t="s">
        <v>4238</v>
      </c>
      <c r="S128" s="141" t="s">
        <v>4218</v>
      </c>
    </row>
    <row r="129" spans="1:19" x14ac:dyDescent="0.2">
      <c r="A129" s="141" t="s">
        <v>4434</v>
      </c>
      <c r="B129" s="148" t="s">
        <v>4435</v>
      </c>
      <c r="C129" s="141" t="s">
        <v>4225</v>
      </c>
      <c r="D129" s="141">
        <v>5400272214</v>
      </c>
      <c r="E129" s="141" t="s">
        <v>4436</v>
      </c>
      <c r="F129" s="141" t="s">
        <v>3263</v>
      </c>
      <c r="G129" s="141" t="s">
        <v>4301</v>
      </c>
      <c r="H129" s="141" t="s">
        <v>4238</v>
      </c>
      <c r="S129" s="141" t="s">
        <v>4218</v>
      </c>
    </row>
    <row r="130" spans="1:19" x14ac:dyDescent="0.2">
      <c r="A130" s="141" t="s">
        <v>4437</v>
      </c>
      <c r="B130" s="148" t="s">
        <v>4438</v>
      </c>
      <c r="C130" s="141" t="s">
        <v>4225</v>
      </c>
      <c r="D130" s="141">
        <v>5400272220</v>
      </c>
      <c r="E130" s="141" t="s">
        <v>4439</v>
      </c>
      <c r="F130" s="141">
        <v>100</v>
      </c>
      <c r="G130" s="141" t="s">
        <v>4274</v>
      </c>
      <c r="H130" s="141" t="s">
        <v>4238</v>
      </c>
      <c r="S130" s="141" t="s">
        <v>4218</v>
      </c>
    </row>
    <row r="131" spans="1:19" x14ac:dyDescent="0.2">
      <c r="A131" s="141" t="s">
        <v>4440</v>
      </c>
      <c r="B131" s="148" t="s">
        <v>4441</v>
      </c>
      <c r="C131" s="141" t="s">
        <v>4225</v>
      </c>
      <c r="D131" s="141">
        <v>5400271977</v>
      </c>
      <c r="E131" s="141" t="s">
        <v>4442</v>
      </c>
      <c r="F131" s="141">
        <v>6500</v>
      </c>
      <c r="G131" s="141" t="s">
        <v>4216</v>
      </c>
      <c r="H131" s="141" t="s">
        <v>4238</v>
      </c>
      <c r="S131" s="141" t="s">
        <v>4218</v>
      </c>
    </row>
    <row r="132" spans="1:19" x14ac:dyDescent="0.2">
      <c r="A132" s="147" t="s">
        <v>4212</v>
      </c>
      <c r="B132" s="147" t="s">
        <v>4213</v>
      </c>
      <c r="C132" s="147" t="s">
        <v>4214</v>
      </c>
      <c r="D132" s="147">
        <v>5400271972</v>
      </c>
      <c r="E132" s="147" t="s">
        <v>4215</v>
      </c>
      <c r="F132" s="147" t="s">
        <v>3513</v>
      </c>
      <c r="G132" s="147" t="s">
        <v>4216</v>
      </c>
      <c r="H132" s="141" t="s">
        <v>4238</v>
      </c>
      <c r="S132" s="141" t="s">
        <v>4218</v>
      </c>
    </row>
    <row r="133" spans="1:19" x14ac:dyDescent="0.2">
      <c r="A133" s="141" t="s">
        <v>4219</v>
      </c>
      <c r="B133" s="148" t="s">
        <v>4220</v>
      </c>
      <c r="C133" s="141" t="s">
        <v>4214</v>
      </c>
      <c r="D133" s="141">
        <v>5400271975</v>
      </c>
      <c r="E133" s="141" t="s">
        <v>4215</v>
      </c>
      <c r="F133" s="141" t="s">
        <v>3513</v>
      </c>
      <c r="G133" s="141" t="s">
        <v>4216</v>
      </c>
      <c r="H133" s="141" t="s">
        <v>4238</v>
      </c>
      <c r="S133" s="141" t="s">
        <v>4218</v>
      </c>
    </row>
    <row r="134" spans="1:19" x14ac:dyDescent="0.2">
      <c r="A134" s="141" t="s">
        <v>4221</v>
      </c>
      <c r="H134" s="141" t="s">
        <v>4238</v>
      </c>
      <c r="S134" s="141" t="s">
        <v>4218</v>
      </c>
    </row>
    <row r="135" spans="1:19" x14ac:dyDescent="0.2">
      <c r="A135" s="141" t="s">
        <v>4222</v>
      </c>
      <c r="H135" s="141" t="s">
        <v>4238</v>
      </c>
      <c r="S135" s="141" t="s">
        <v>4218</v>
      </c>
    </row>
    <row r="136" spans="1:19" x14ac:dyDescent="0.2">
      <c r="A136" s="141" t="s">
        <v>4223</v>
      </c>
      <c r="B136" s="148" t="s">
        <v>4224</v>
      </c>
      <c r="C136" s="141" t="s">
        <v>4225</v>
      </c>
      <c r="D136" s="141" t="s">
        <v>4226</v>
      </c>
      <c r="E136" s="141" t="s">
        <v>4227</v>
      </c>
      <c r="F136" s="141" t="s">
        <v>4228</v>
      </c>
      <c r="G136" s="141" t="s">
        <v>4229</v>
      </c>
      <c r="H136" s="141" t="s">
        <v>4392</v>
      </c>
      <c r="S136" s="141" t="s">
        <v>4218</v>
      </c>
    </row>
    <row r="137" spans="1:19" x14ac:dyDescent="0.2">
      <c r="A137" s="141" t="s">
        <v>4231</v>
      </c>
      <c r="H137" s="141" t="s">
        <v>4238</v>
      </c>
      <c r="S137" s="141" t="s">
        <v>4218</v>
      </c>
    </row>
    <row r="138" spans="1:19" x14ac:dyDescent="0.2">
      <c r="A138" s="141" t="s">
        <v>4541</v>
      </c>
      <c r="B138" s="148" t="s">
        <v>4542</v>
      </c>
      <c r="C138" s="141" t="s">
        <v>4289</v>
      </c>
      <c r="D138" s="141">
        <v>5400273034</v>
      </c>
      <c r="E138" s="141" t="s">
        <v>4367</v>
      </c>
      <c r="F138" s="141">
        <v>300</v>
      </c>
      <c r="G138" s="141" t="s">
        <v>4274</v>
      </c>
      <c r="H138" s="141" t="s">
        <v>4238</v>
      </c>
      <c r="S138" s="141" t="s">
        <v>4218</v>
      </c>
    </row>
    <row r="139" spans="1:19" x14ac:dyDescent="0.2">
      <c r="A139" s="141" t="s">
        <v>4547</v>
      </c>
      <c r="B139" s="148" t="s">
        <v>4548</v>
      </c>
      <c r="C139" s="141" t="s">
        <v>4234</v>
      </c>
      <c r="D139" s="141" t="s">
        <v>4281</v>
      </c>
      <c r="E139" s="141" t="s">
        <v>4549</v>
      </c>
      <c r="F139" s="141" t="s">
        <v>1648</v>
      </c>
      <c r="G139" s="141" t="s">
        <v>4249</v>
      </c>
      <c r="H139" s="141" t="s">
        <v>4238</v>
      </c>
      <c r="S139" s="141" t="s">
        <v>4218</v>
      </c>
    </row>
    <row r="140" spans="1:19" x14ac:dyDescent="0.2">
      <c r="A140" s="141" t="s">
        <v>4562</v>
      </c>
      <c r="B140" s="148" t="s">
        <v>4563</v>
      </c>
      <c r="C140" s="141" t="s">
        <v>4225</v>
      </c>
      <c r="D140" s="141">
        <v>5400271877</v>
      </c>
      <c r="E140" s="141" t="s">
        <v>4561</v>
      </c>
      <c r="F140" s="141">
        <v>500</v>
      </c>
      <c r="G140" s="141" t="s">
        <v>4237</v>
      </c>
      <c r="H140" s="141" t="s">
        <v>4283</v>
      </c>
      <c r="S140" s="141" t="s">
        <v>4218</v>
      </c>
    </row>
    <row r="141" spans="1:19" x14ac:dyDescent="0.2">
      <c r="A141" s="141" t="s">
        <v>4554</v>
      </c>
      <c r="B141" s="148" t="s">
        <v>4555</v>
      </c>
      <c r="C141" s="141" t="s">
        <v>4234</v>
      </c>
      <c r="D141" s="141" t="s">
        <v>4281</v>
      </c>
      <c r="E141" s="141" t="s">
        <v>4556</v>
      </c>
      <c r="F141" s="141" t="s">
        <v>1648</v>
      </c>
      <c r="G141" s="141" t="s">
        <v>4249</v>
      </c>
      <c r="H141" s="141" t="s">
        <v>4217</v>
      </c>
      <c r="S141" s="141" t="s">
        <v>4218</v>
      </c>
    </row>
    <row r="142" spans="1:19" x14ac:dyDescent="0.2">
      <c r="A142" s="141" t="s">
        <v>4564</v>
      </c>
      <c r="B142" s="148" t="s">
        <v>4565</v>
      </c>
      <c r="C142" s="141" t="s">
        <v>4214</v>
      </c>
      <c r="D142" s="141">
        <v>5400272220</v>
      </c>
      <c r="E142" s="141" t="s">
        <v>4439</v>
      </c>
      <c r="F142" s="141">
        <v>100</v>
      </c>
      <c r="G142" s="141" t="s">
        <v>4274</v>
      </c>
      <c r="H142" s="141" t="s">
        <v>4217</v>
      </c>
      <c r="S142" s="141" t="s">
        <v>4218</v>
      </c>
    </row>
    <row r="143" spans="1:19" x14ac:dyDescent="0.2">
      <c r="A143" s="141" t="s">
        <v>4232</v>
      </c>
      <c r="B143" s="148" t="s">
        <v>4233</v>
      </c>
      <c r="C143" s="141" t="s">
        <v>4234</v>
      </c>
      <c r="D143" s="141" t="s">
        <v>4235</v>
      </c>
      <c r="E143" s="141" t="s">
        <v>4236</v>
      </c>
      <c r="F143" s="141">
        <v>500</v>
      </c>
      <c r="G143" s="141" t="s">
        <v>4237</v>
      </c>
      <c r="H143" s="141" t="s">
        <v>4217</v>
      </c>
      <c r="S143" s="141" t="s">
        <v>4218</v>
      </c>
    </row>
    <row r="144" spans="1:19" x14ac:dyDescent="0.2">
      <c r="A144" s="141" t="s">
        <v>4239</v>
      </c>
      <c r="B144" s="148" t="s">
        <v>4240</v>
      </c>
      <c r="C144" s="141" t="s">
        <v>4234</v>
      </c>
      <c r="D144" s="141" t="s">
        <v>4235</v>
      </c>
      <c r="E144" s="141" t="s">
        <v>4241</v>
      </c>
      <c r="F144" s="141">
        <v>1000</v>
      </c>
      <c r="G144" s="141" t="s">
        <v>4237</v>
      </c>
      <c r="H144" s="147" t="s">
        <v>4217</v>
      </c>
      <c r="I144" s="147"/>
      <c r="J144" s="147"/>
      <c r="K144" s="147"/>
      <c r="L144" s="147"/>
      <c r="M144" s="147"/>
      <c r="N144" s="147"/>
      <c r="O144" s="147"/>
      <c r="P144" s="147"/>
      <c r="Q144" s="147"/>
      <c r="R144" s="147"/>
      <c r="S144" s="141" t="s">
        <v>4218</v>
      </c>
    </row>
    <row r="145" spans="1:19" x14ac:dyDescent="0.2">
      <c r="A145" s="141" t="s">
        <v>4242</v>
      </c>
      <c r="B145" s="148" t="s">
        <v>4243</v>
      </c>
      <c r="C145" s="141" t="s">
        <v>4244</v>
      </c>
      <c r="D145" s="141" t="s">
        <v>4235</v>
      </c>
      <c r="E145" s="141" t="s">
        <v>4245</v>
      </c>
      <c r="F145" s="141">
        <v>600</v>
      </c>
      <c r="G145" s="141" t="s">
        <v>4237</v>
      </c>
      <c r="H145" s="141" t="s">
        <v>4217</v>
      </c>
      <c r="S145" s="141" t="s">
        <v>4218</v>
      </c>
    </row>
    <row r="146" spans="1:19" x14ac:dyDescent="0.2">
      <c r="A146" s="141" t="s">
        <v>4246</v>
      </c>
      <c r="B146" s="148" t="s">
        <v>4247</v>
      </c>
      <c r="C146" s="141" t="s">
        <v>4244</v>
      </c>
      <c r="D146" s="141" t="s">
        <v>4235</v>
      </c>
      <c r="E146" s="141" t="s">
        <v>4248</v>
      </c>
      <c r="F146" s="141">
        <v>1200</v>
      </c>
      <c r="G146" s="141" t="s">
        <v>4249</v>
      </c>
      <c r="S146" s="141" t="s">
        <v>4218</v>
      </c>
    </row>
    <row r="147" spans="1:19" x14ac:dyDescent="0.2">
      <c r="A147" s="141" t="s">
        <v>4250</v>
      </c>
      <c r="B147" s="148" t="s">
        <v>4251</v>
      </c>
      <c r="C147" s="141" t="s">
        <v>4244</v>
      </c>
      <c r="D147" s="141" t="s">
        <v>4235</v>
      </c>
      <c r="E147" s="141" t="s">
        <v>4252</v>
      </c>
      <c r="F147" s="141">
        <v>1200</v>
      </c>
      <c r="G147" s="141" t="s">
        <v>4249</v>
      </c>
      <c r="S147" s="141" t="s">
        <v>4218</v>
      </c>
    </row>
    <row r="148" spans="1:19" x14ac:dyDescent="0.2">
      <c r="A148" s="141" t="s">
        <v>4253</v>
      </c>
      <c r="B148" s="148" t="s">
        <v>4254</v>
      </c>
      <c r="C148" s="141" t="s">
        <v>4244</v>
      </c>
      <c r="D148" s="141" t="s">
        <v>4235</v>
      </c>
      <c r="E148" s="141" t="s">
        <v>4255</v>
      </c>
      <c r="F148" s="141">
        <v>1200</v>
      </c>
      <c r="G148" s="141" t="s">
        <v>4249</v>
      </c>
      <c r="H148" s="141" t="s">
        <v>4230</v>
      </c>
      <c r="S148" s="141" t="s">
        <v>4218</v>
      </c>
    </row>
    <row r="149" spans="1:19" x14ac:dyDescent="0.2">
      <c r="A149" s="141" t="s">
        <v>4256</v>
      </c>
      <c r="B149" s="148" t="s">
        <v>4257</v>
      </c>
      <c r="C149" s="141" t="s">
        <v>4244</v>
      </c>
      <c r="D149" s="141" t="s">
        <v>4235</v>
      </c>
      <c r="E149" s="141" t="s">
        <v>4258</v>
      </c>
      <c r="F149" s="141">
        <v>1200</v>
      </c>
      <c r="G149" s="141" t="s">
        <v>4249</v>
      </c>
    </row>
    <row r="150" spans="1:19" x14ac:dyDescent="0.2">
      <c r="A150" s="141" t="s">
        <v>4259</v>
      </c>
      <c r="B150" s="148" t="s">
        <v>4260</v>
      </c>
      <c r="C150" s="141" t="s">
        <v>4244</v>
      </c>
      <c r="D150" s="141" t="s">
        <v>4235</v>
      </c>
      <c r="E150" s="141" t="s">
        <v>4261</v>
      </c>
      <c r="F150" s="141">
        <v>1200</v>
      </c>
      <c r="G150" s="141" t="s">
        <v>4249</v>
      </c>
      <c r="H150" s="141" t="s">
        <v>4230</v>
      </c>
      <c r="S150" s="141" t="s">
        <v>4218</v>
      </c>
    </row>
    <row r="151" spans="1:19" x14ac:dyDescent="0.2">
      <c r="A151" s="141" t="s">
        <v>4262</v>
      </c>
      <c r="B151" s="148" t="s">
        <v>4263</v>
      </c>
      <c r="C151" s="141" t="s">
        <v>4244</v>
      </c>
      <c r="D151" s="141" t="s">
        <v>4235</v>
      </c>
      <c r="E151" s="141" t="s">
        <v>4264</v>
      </c>
      <c r="F151" s="141">
        <v>1400</v>
      </c>
      <c r="G151" s="141" t="s">
        <v>4249</v>
      </c>
      <c r="H151" s="141" t="s">
        <v>4283</v>
      </c>
      <c r="S151" s="141" t="s">
        <v>4218</v>
      </c>
    </row>
    <row r="152" spans="1:19" x14ac:dyDescent="0.2">
      <c r="A152" s="141" t="s">
        <v>4265</v>
      </c>
      <c r="B152" s="148" t="s">
        <v>4266</v>
      </c>
      <c r="C152" s="141" t="s">
        <v>4244</v>
      </c>
      <c r="D152" s="141">
        <v>5400269985</v>
      </c>
      <c r="E152" s="141" t="s">
        <v>4267</v>
      </c>
      <c r="F152" s="141">
        <v>800</v>
      </c>
      <c r="G152" s="141" t="s">
        <v>4249</v>
      </c>
      <c r="H152" s="141" t="s">
        <v>4283</v>
      </c>
      <c r="S152" s="141" t="s">
        <v>4218</v>
      </c>
    </row>
    <row r="153" spans="1:19" x14ac:dyDescent="0.2">
      <c r="A153" s="141" t="s">
        <v>4268</v>
      </c>
      <c r="B153" s="148" t="s">
        <v>4269</v>
      </c>
      <c r="C153" s="141" t="s">
        <v>4244</v>
      </c>
      <c r="D153" s="141">
        <v>5400270525</v>
      </c>
      <c r="E153" s="141" t="s">
        <v>4270</v>
      </c>
      <c r="F153" s="141">
        <v>500</v>
      </c>
      <c r="G153" s="141" t="s">
        <v>4237</v>
      </c>
      <c r="H153" s="141" t="s">
        <v>4283</v>
      </c>
      <c r="S153" s="141" t="s">
        <v>4218</v>
      </c>
    </row>
    <row r="154" spans="1:19" x14ac:dyDescent="0.2">
      <c r="A154" s="141" t="s">
        <v>4271</v>
      </c>
      <c r="B154" s="148" t="s">
        <v>4272</v>
      </c>
      <c r="C154" s="141" t="s">
        <v>4244</v>
      </c>
      <c r="D154" s="141" t="s">
        <v>4235</v>
      </c>
      <c r="E154" s="141" t="s">
        <v>4273</v>
      </c>
      <c r="F154" s="141">
        <v>400</v>
      </c>
      <c r="G154" s="141" t="s">
        <v>4274</v>
      </c>
      <c r="H154" s="141" t="s">
        <v>4217</v>
      </c>
      <c r="S154" s="141" t="s">
        <v>4218</v>
      </c>
    </row>
    <row r="155" spans="1:19" x14ac:dyDescent="0.2">
      <c r="A155" s="141" t="s">
        <v>4275</v>
      </c>
      <c r="B155" s="148" t="s">
        <v>4266</v>
      </c>
      <c r="C155" s="141" t="s">
        <v>4244</v>
      </c>
      <c r="D155" s="141">
        <v>540026</v>
      </c>
      <c r="E155" s="141" t="s">
        <v>4276</v>
      </c>
      <c r="F155" s="141">
        <v>500</v>
      </c>
      <c r="G155" s="141" t="s">
        <v>4237</v>
      </c>
      <c r="H155" s="141" t="s">
        <v>4238</v>
      </c>
      <c r="S155" s="141" t="s">
        <v>4218</v>
      </c>
    </row>
    <row r="156" spans="1:19" x14ac:dyDescent="0.2">
      <c r="A156" s="141" t="s">
        <v>4277</v>
      </c>
      <c r="B156" s="148" t="s">
        <v>4266</v>
      </c>
      <c r="C156" s="141" t="s">
        <v>4244</v>
      </c>
      <c r="D156" s="141">
        <v>5400271911</v>
      </c>
      <c r="E156" s="141" t="s">
        <v>4278</v>
      </c>
      <c r="F156" s="141">
        <v>1200</v>
      </c>
      <c r="G156" s="141" t="s">
        <v>4249</v>
      </c>
      <c r="H156" s="141" t="s">
        <v>4238</v>
      </c>
      <c r="S156" s="141" t="s">
        <v>4218</v>
      </c>
    </row>
    <row r="157" spans="1:19" x14ac:dyDescent="0.2">
      <c r="A157" s="141" t="s">
        <v>4279</v>
      </c>
      <c r="B157" s="148" t="s">
        <v>4280</v>
      </c>
      <c r="C157" s="141" t="s">
        <v>4244</v>
      </c>
      <c r="D157" s="141" t="s">
        <v>4281</v>
      </c>
      <c r="E157" s="141" t="s">
        <v>4282</v>
      </c>
      <c r="F157" s="141">
        <v>1200</v>
      </c>
      <c r="G157" s="141" t="s">
        <v>4249</v>
      </c>
      <c r="H157" s="141" t="s">
        <v>4238</v>
      </c>
      <c r="S157" s="141" t="s">
        <v>4218</v>
      </c>
    </row>
    <row r="158" spans="1:19" x14ac:dyDescent="0.2">
      <c r="A158" s="141" t="s">
        <v>4962</v>
      </c>
      <c r="B158" s="148" t="s">
        <v>4963</v>
      </c>
      <c r="C158" s="141" t="s">
        <v>4225</v>
      </c>
      <c r="D158" s="141">
        <v>5400</v>
      </c>
      <c r="E158" s="141" t="s">
        <v>4964</v>
      </c>
      <c r="F158" s="141">
        <v>2100</v>
      </c>
      <c r="G158" s="141" t="s">
        <v>4301</v>
      </c>
      <c r="H158" s="141" t="s">
        <v>4238</v>
      </c>
      <c r="S158" s="141" t="s">
        <v>4218</v>
      </c>
    </row>
    <row r="159" spans="1:19" x14ac:dyDescent="0.2">
      <c r="A159" s="141" t="s">
        <v>4991</v>
      </c>
      <c r="B159" s="148" t="s">
        <v>4992</v>
      </c>
      <c r="C159" s="141" t="s">
        <v>4289</v>
      </c>
      <c r="D159" s="141">
        <v>5400277693</v>
      </c>
      <c r="E159" s="141" t="s">
        <v>4993</v>
      </c>
      <c r="F159" s="141" t="s">
        <v>3315</v>
      </c>
      <c r="G159" s="141" t="s">
        <v>4291</v>
      </c>
      <c r="H159" s="141" t="s">
        <v>4238</v>
      </c>
      <c r="S159" s="141" t="s">
        <v>4218</v>
      </c>
    </row>
    <row r="160" spans="1:19" x14ac:dyDescent="0.2">
      <c r="A160" s="141" t="s">
        <v>5004</v>
      </c>
      <c r="B160" s="148" t="s">
        <v>5005</v>
      </c>
      <c r="C160" s="141" t="s">
        <v>4214</v>
      </c>
      <c r="D160" s="141">
        <v>5400277693</v>
      </c>
      <c r="E160" s="141" t="s">
        <v>4993</v>
      </c>
      <c r="F160" s="141" t="s">
        <v>3315</v>
      </c>
      <c r="G160" s="141" t="s">
        <v>4291</v>
      </c>
      <c r="H160" s="141" t="s">
        <v>4238</v>
      </c>
      <c r="S160" s="141" t="s">
        <v>4218</v>
      </c>
    </row>
    <row r="161" spans="1:19" x14ac:dyDescent="0.2">
      <c r="A161" s="141" t="s">
        <v>5002</v>
      </c>
      <c r="B161" s="148" t="s">
        <v>5003</v>
      </c>
      <c r="C161" s="141" t="s">
        <v>4214</v>
      </c>
      <c r="D161" s="141">
        <v>5400277693</v>
      </c>
      <c r="E161" s="141" t="s">
        <v>4993</v>
      </c>
      <c r="F161" s="141" t="s">
        <v>3315</v>
      </c>
      <c r="G161" s="141" t="s">
        <v>4291</v>
      </c>
      <c r="H161" s="141" t="s">
        <v>4238</v>
      </c>
      <c r="S161" s="141" t="s">
        <v>4218</v>
      </c>
    </row>
    <row r="162" spans="1:19" x14ac:dyDescent="0.2">
      <c r="A162" s="141" t="s">
        <v>4994</v>
      </c>
      <c r="B162" s="148" t="s">
        <v>4995</v>
      </c>
      <c r="C162" s="141" t="s">
        <v>4234</v>
      </c>
      <c r="D162" s="141">
        <v>5400275893</v>
      </c>
      <c r="E162" s="141" t="s">
        <v>4996</v>
      </c>
      <c r="F162" s="141">
        <v>500</v>
      </c>
      <c r="G162" s="141" t="s">
        <v>4237</v>
      </c>
      <c r="H162" s="141" t="s">
        <v>4238</v>
      </c>
      <c r="S162" s="141" t="s">
        <v>4218</v>
      </c>
    </row>
    <row r="163" spans="1:19" x14ac:dyDescent="0.2">
      <c r="A163" s="141" t="s">
        <v>5006</v>
      </c>
      <c r="H163" s="141" t="s">
        <v>4238</v>
      </c>
      <c r="S163" s="141" t="s">
        <v>4218</v>
      </c>
    </row>
    <row r="164" spans="1:19" x14ac:dyDescent="0.2">
      <c r="A164" s="141" t="s">
        <v>5007</v>
      </c>
      <c r="H164" s="141" t="s">
        <v>4238</v>
      </c>
      <c r="S164" s="141" t="s">
        <v>4218</v>
      </c>
    </row>
    <row r="165" spans="1:19" x14ac:dyDescent="0.2">
      <c r="A165" s="141" t="s">
        <v>5008</v>
      </c>
      <c r="H165" s="141" t="s">
        <v>4238</v>
      </c>
      <c r="S165" s="141" t="s">
        <v>4218</v>
      </c>
    </row>
    <row r="166" spans="1:19" x14ac:dyDescent="0.2">
      <c r="A166" s="141" t="s">
        <v>5009</v>
      </c>
      <c r="H166" s="141" t="s">
        <v>4238</v>
      </c>
      <c r="S166" s="141" t="s">
        <v>4218</v>
      </c>
    </row>
    <row r="167" spans="1:19" x14ac:dyDescent="0.2">
      <c r="A167" s="141" t="s">
        <v>5010</v>
      </c>
      <c r="H167" s="141" t="s">
        <v>4238</v>
      </c>
      <c r="S167" s="141" t="s">
        <v>4218</v>
      </c>
    </row>
    <row r="168" spans="1:19" x14ac:dyDescent="0.2">
      <c r="A168" s="141" t="s">
        <v>5011</v>
      </c>
      <c r="H168" s="141" t="s">
        <v>4238</v>
      </c>
      <c r="S168" s="141" t="s">
        <v>4218</v>
      </c>
    </row>
    <row r="169" spans="1:19" x14ac:dyDescent="0.2">
      <c r="A169" s="141" t="s">
        <v>5081</v>
      </c>
      <c r="B169" s="148" t="s">
        <v>5082</v>
      </c>
      <c r="C169" s="141" t="s">
        <v>4225</v>
      </c>
      <c r="D169" s="141">
        <v>5400278293</v>
      </c>
      <c r="E169" s="141" t="s">
        <v>5083</v>
      </c>
      <c r="F169" s="141" t="s">
        <v>3567</v>
      </c>
      <c r="G169" s="141" t="s">
        <v>5084</v>
      </c>
      <c r="H169" s="141" t="s">
        <v>4283</v>
      </c>
      <c r="S169" s="141" t="s">
        <v>4218</v>
      </c>
    </row>
    <row r="170" spans="1:19" x14ac:dyDescent="0.2">
      <c r="H170" s="141" t="s">
        <v>4230</v>
      </c>
      <c r="S170" s="141" t="s">
        <v>4218</v>
      </c>
    </row>
    <row r="171" spans="1:19" x14ac:dyDescent="0.2">
      <c r="H171" s="141" t="s">
        <v>4338</v>
      </c>
      <c r="S171" s="141" t="s">
        <v>4218</v>
      </c>
    </row>
    <row r="172" spans="1:19" x14ac:dyDescent="0.2">
      <c r="H172" s="141" t="s">
        <v>4338</v>
      </c>
      <c r="S172" s="141" t="s">
        <v>4218</v>
      </c>
    </row>
    <row r="173" spans="1:19" x14ac:dyDescent="0.2">
      <c r="H173" s="141" t="s">
        <v>4338</v>
      </c>
      <c r="S173" s="141" t="s">
        <v>4218</v>
      </c>
    </row>
    <row r="174" spans="1:19" x14ac:dyDescent="0.2">
      <c r="H174" s="141" t="s">
        <v>4230</v>
      </c>
      <c r="S174" s="141" t="s">
        <v>4218</v>
      </c>
    </row>
    <row r="175" spans="1:19" x14ac:dyDescent="0.2">
      <c r="S175" s="141" t="s">
        <v>4218</v>
      </c>
    </row>
    <row r="176" spans="1:19" x14ac:dyDescent="0.2">
      <c r="S176" s="141" t="s">
        <v>4218</v>
      </c>
    </row>
    <row r="177" spans="8:19" x14ac:dyDescent="0.2">
      <c r="S177" s="141" t="s">
        <v>4218</v>
      </c>
    </row>
    <row r="178" spans="8:19" x14ac:dyDescent="0.2">
      <c r="S178" s="141" t="s">
        <v>4218</v>
      </c>
    </row>
    <row r="179" spans="8:19" x14ac:dyDescent="0.2">
      <c r="S179" s="141" t="s">
        <v>4218</v>
      </c>
    </row>
    <row r="180" spans="8:19" x14ac:dyDescent="0.2">
      <c r="S180" s="141" t="s">
        <v>4218</v>
      </c>
    </row>
    <row r="181" spans="8:19" x14ac:dyDescent="0.2">
      <c r="H181" s="141" t="s">
        <v>4230</v>
      </c>
      <c r="S181" s="141" t="s">
        <v>4184</v>
      </c>
    </row>
  </sheetData>
  <mergeCells count="1">
    <mergeCell ref="A1:B1"/>
  </mergeCells>
  <pageMargins left="0.7" right="0.7" top="0.75" bottom="0.75" header="0.3" footer="0.3"/>
  <pageSetup paperSize="9" scale="2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ricaNuoviPdL">
                <anchor moveWithCells="1" sizeWithCells="1">
                  <from>
                    <xdr:col>1</xdr:col>
                    <xdr:colOff>5848350</xdr:colOff>
                    <xdr:row>0</xdr:row>
                    <xdr:rowOff>0</xdr:rowOff>
                  </from>
                  <to>
                    <xdr:col>1</xdr:col>
                    <xdr:colOff>7705725</xdr:colOff>
                    <xdr:row>1</xdr:row>
                    <xdr:rowOff>142875</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40381-D28E-45A9-AE85-F62AF2322BD6}">
  <sheetPr codeName="Foglio25">
    <tabColor rgb="FFFFC000"/>
  </sheetPr>
  <dimension ref="A1:Q45"/>
  <sheetViews>
    <sheetView workbookViewId="0">
      <selection activeCell="D14" sqref="D14"/>
    </sheetView>
  </sheetViews>
  <sheetFormatPr defaultRowHeight="14.25" x14ac:dyDescent="0.2"/>
  <cols>
    <col min="1" max="1" width="64.125" bestFit="1" customWidth="1"/>
    <col min="2" max="2" width="1.375" customWidth="1"/>
    <col min="3" max="3" width="9.375" bestFit="1" customWidth="1"/>
    <col min="4" max="4" width="42.375" bestFit="1" customWidth="1"/>
    <col min="5" max="5" width="8.75" bestFit="1" customWidth="1"/>
    <col min="6" max="6" width="4.125" bestFit="1" customWidth="1"/>
    <col min="7" max="7" width="3.625" bestFit="1" customWidth="1"/>
    <col min="8" max="8" width="4.375" customWidth="1"/>
    <col min="9" max="9" width="2.625" bestFit="1" customWidth="1"/>
    <col min="10" max="10" width="4.125" bestFit="1" customWidth="1"/>
    <col min="11" max="11" width="13.5" bestFit="1" customWidth="1"/>
    <col min="12" max="12" width="3.5" bestFit="1" customWidth="1"/>
    <col min="13" max="13" width="4.25" customWidth="1"/>
    <col min="14" max="14" width="2.875" bestFit="1" customWidth="1"/>
    <col min="15" max="15" width="57" style="127" bestFit="1" customWidth="1"/>
    <col min="16" max="16" width="10.75" bestFit="1" customWidth="1"/>
    <col min="17" max="17" width="22.25" bestFit="1" customWidth="1"/>
  </cols>
  <sheetData>
    <row r="1" spans="1:17" ht="36.75" customHeight="1" x14ac:dyDescent="0.25">
      <c r="A1" t="s">
        <v>4443</v>
      </c>
      <c r="C1" s="149" t="s">
        <v>24</v>
      </c>
      <c r="D1" s="149" t="s">
        <v>4444</v>
      </c>
      <c r="E1" s="149" t="s">
        <v>4164</v>
      </c>
      <c r="F1" s="149" t="s">
        <v>11</v>
      </c>
      <c r="G1" s="149" t="s">
        <v>12</v>
      </c>
      <c r="H1" s="149" t="s">
        <v>13</v>
      </c>
      <c r="I1" s="149" t="s">
        <v>14</v>
      </c>
      <c r="J1" s="150" t="s">
        <v>15</v>
      </c>
      <c r="K1" s="149" t="s">
        <v>4445</v>
      </c>
      <c r="L1" s="150" t="s">
        <v>17</v>
      </c>
      <c r="M1" s="150" t="s">
        <v>18</v>
      </c>
      <c r="N1" s="150" t="s">
        <v>4207</v>
      </c>
      <c r="O1" s="149" t="s">
        <v>4208</v>
      </c>
      <c r="P1" s="149" t="s">
        <v>4446</v>
      </c>
      <c r="Q1" s="149" t="s">
        <v>4210</v>
      </c>
    </row>
    <row r="2" spans="1:17" ht="15" x14ac:dyDescent="0.2">
      <c r="A2" s="151" t="s">
        <v>4447</v>
      </c>
      <c r="C2" s="124" t="str">
        <f>IFERROR(MID('caricamento Desiderata'!A2,FIND("Avviso n° ",'caricamento Desiderata'!A2)+10,LEN('caricamento Desiderata'!A2)),"")</f>
        <v>10229281</v>
      </c>
      <c r="D2" s="124" t="str">
        <f>IF('caricamento Desiderata'!A2="", "", IFERROR(LEFT('caricamento Desiderata'!A2,FIND("Avviso n° ",'caricamento Desiderata'!A2)-1),'caricamento Desiderata'!A2))</f>
        <v xml:space="preserve">700: VERIFICA FUNZ 07B600ASL  controllo funzionale. </v>
      </c>
      <c r="E2" s="124" t="s">
        <v>2507</v>
      </c>
      <c r="F2" s="124"/>
      <c r="G2" s="124"/>
      <c r="H2" s="152"/>
      <c r="I2" s="152"/>
      <c r="J2" s="153"/>
      <c r="K2" s="153" t="s">
        <v>3236</v>
      </c>
      <c r="L2" s="153"/>
      <c r="M2" s="153"/>
      <c r="N2" s="153"/>
      <c r="O2" s="154" t="s">
        <v>2509</v>
      </c>
      <c r="P2" s="155"/>
      <c r="Q2" s="152"/>
    </row>
    <row r="3" spans="1:17" ht="15" x14ac:dyDescent="0.2">
      <c r="A3" s="156" t="s">
        <v>4448</v>
      </c>
      <c r="C3" s="124" t="str">
        <f>IFERROR(MID('caricamento Desiderata'!A3,FIND("Avviso n° ",'caricamento Desiderata'!A3)+10,LEN('caricamento Desiderata'!A3)),"")</f>
        <v>10224442</v>
      </c>
      <c r="D3" s="124" t="str">
        <f>IF('caricamento Desiderata'!A3="", "", IFERROR(LEFT('caricamento Desiderata'!A3,FIND("Avviso n° ",'caricamento Desiderata'!A3)-1),'caricamento Desiderata'!A3))</f>
        <v xml:space="preserve">700: mtz 07P355R  controllo funzionale. </v>
      </c>
      <c r="E3" s="124" t="s">
        <v>1626</v>
      </c>
      <c r="F3" s="124"/>
      <c r="G3" s="124"/>
      <c r="H3" s="152"/>
      <c r="I3" s="152"/>
      <c r="J3" s="153"/>
      <c r="K3" s="153" t="s">
        <v>29</v>
      </c>
      <c r="L3" s="153"/>
      <c r="M3" s="153"/>
      <c r="N3" s="153"/>
      <c r="O3" s="154" t="s">
        <v>1625</v>
      </c>
      <c r="P3" s="155">
        <v>45957</v>
      </c>
      <c r="Q3" s="152" t="s">
        <v>68</v>
      </c>
    </row>
    <row r="4" spans="1:17" ht="15" x14ac:dyDescent="0.2">
      <c r="A4" s="157" t="s">
        <v>4449</v>
      </c>
      <c r="C4" s="124" t="str">
        <f>IFERROR(MID('caricamento Desiderata'!A4,FIND("Avviso n° ",'caricamento Desiderata'!A4)+10,LEN('caricamento Desiderata'!A4)),"")</f>
        <v>10224485</v>
      </c>
      <c r="D4" s="124" t="str">
        <f>IF('caricamento Desiderata'!A4="", "", IFERROR(LEFT('caricamento Desiderata'!A4,FIND("Avviso n° ",'caricamento Desiderata'!A4)-1),'caricamento Desiderata'!A4))</f>
        <v xml:space="preserve">700: MTZ 07T301I  controllo funzionale. </v>
      </c>
      <c r="E4" s="124" t="s">
        <v>1628</v>
      </c>
      <c r="F4" s="124"/>
      <c r="G4" s="124"/>
      <c r="H4" s="152"/>
      <c r="I4" s="152"/>
      <c r="J4" s="153"/>
      <c r="K4" s="153" t="s">
        <v>29</v>
      </c>
      <c r="L4" s="153"/>
      <c r="M4" s="153"/>
      <c r="N4" s="153"/>
      <c r="O4" s="154" t="s">
        <v>1625</v>
      </c>
      <c r="P4" s="155">
        <v>45957</v>
      </c>
      <c r="Q4" s="152" t="s">
        <v>68</v>
      </c>
    </row>
    <row r="5" spans="1:17" ht="15" x14ac:dyDescent="0.2">
      <c r="A5" s="157" t="s">
        <v>4450</v>
      </c>
      <c r="C5" s="124" t="str">
        <f>IFERROR(MID('caricamento Desiderata'!A5,FIND("Avviso n° ",'caricamento Desiderata'!A5)+10,LEN('caricamento Desiderata'!A5)),"")</f>
        <v>10224484</v>
      </c>
      <c r="D5" s="124" t="str">
        <f>IF('caricamento Desiderata'!A5="", "", IFERROR(LEFT('caricamento Desiderata'!A5,FIND("Avviso n° ",'caricamento Desiderata'!A5)-1),'caricamento Desiderata'!A5))</f>
        <v xml:space="preserve">700: MTZ 07Z603I controllo funzionale. </v>
      </c>
      <c r="E5" s="124" t="s">
        <v>2519</v>
      </c>
      <c r="F5" s="124"/>
      <c r="G5" s="124"/>
      <c r="H5" s="152"/>
      <c r="I5" s="152"/>
      <c r="J5" s="153"/>
      <c r="K5" s="153" t="s">
        <v>3236</v>
      </c>
      <c r="L5" s="153"/>
      <c r="M5" s="153"/>
      <c r="N5" s="153"/>
      <c r="O5" s="154"/>
      <c r="P5" s="155"/>
      <c r="Q5" s="152"/>
    </row>
    <row r="6" spans="1:17" ht="28.5" x14ac:dyDescent="0.2">
      <c r="A6" s="158" t="s">
        <v>4451</v>
      </c>
      <c r="C6" s="124" t="str">
        <f>IFERROR(MID('caricamento Desiderata'!A6,FIND("Avviso n° ",'caricamento Desiderata'!A6)+10,LEN('caricamento Desiderata'!A6)),"")</f>
        <v>10226908</v>
      </c>
      <c r="D6" s="124" t="str">
        <f>IF('caricamento Desiderata'!A6="", "", IFERROR(LEFT('caricamento Desiderata'!A6,FIND("Avviso n° ",'caricamento Desiderata'!A6)-1),'caricamento Desiderata'!A6))</f>
        <v xml:space="preserve">700: 07P101CSL controllo pressostato controllo funzionale. </v>
      </c>
      <c r="E6" s="124" t="s">
        <v>2413</v>
      </c>
      <c r="F6" s="124"/>
      <c r="G6" s="124"/>
      <c r="H6" s="152"/>
      <c r="I6" s="152"/>
      <c r="J6" s="153"/>
      <c r="K6" s="153" t="s">
        <v>29</v>
      </c>
      <c r="L6" s="153"/>
      <c r="M6" s="153"/>
      <c r="N6" s="153"/>
      <c r="O6" s="154" t="s">
        <v>2415</v>
      </c>
      <c r="P6" s="155">
        <v>45754</v>
      </c>
      <c r="Q6" s="152" t="s">
        <v>68</v>
      </c>
    </row>
    <row r="7" spans="1:17" ht="15" x14ac:dyDescent="0.2">
      <c r="A7" s="159" t="s">
        <v>4452</v>
      </c>
      <c r="C7" s="124" t="str">
        <f>IFERROR(MID('caricamento Desiderata'!A7,FIND("Avviso n° ",'caricamento Desiderata'!A7)+10,LEN('caricamento Desiderata'!A7)),"")</f>
        <v>00000002</v>
      </c>
      <c r="D7" s="124" t="str">
        <f>IF('caricamento Desiderata'!A7="", "", IFERROR(LEFT('caricamento Desiderata'!A7,FIND("Avviso n° ",'caricamento Desiderata'!A7)-1),'caricamento Desiderata'!A7))</f>
        <v xml:space="preserve">700A - RIPRISTINO JB TH6. </v>
      </c>
      <c r="E7" s="124" t="s">
        <v>2856</v>
      </c>
      <c r="F7" s="124"/>
      <c r="G7" s="124"/>
      <c r="H7" s="152"/>
      <c r="I7" s="152"/>
      <c r="J7" s="153"/>
      <c r="K7" s="153" t="s">
        <v>631</v>
      </c>
      <c r="L7" s="153" t="s">
        <v>109</v>
      </c>
      <c r="M7" s="153"/>
      <c r="N7" s="153"/>
      <c r="O7" s="154" t="s">
        <v>2858</v>
      </c>
      <c r="P7" s="155">
        <v>45817</v>
      </c>
      <c r="Q7" s="152" t="s">
        <v>2859</v>
      </c>
    </row>
    <row r="8" spans="1:17" ht="15.75" x14ac:dyDescent="0.2">
      <c r="A8" s="158" t="s">
        <v>4453</v>
      </c>
      <c r="C8" s="160" t="str">
        <f>IFERROR(MID('caricamento Desiderata'!A8,FIND("Avviso n° ",'caricamento Desiderata'!A8)+10,LEN('caricamento Desiderata'!A8)),"")</f>
        <v>10232613</v>
      </c>
      <c r="D8" s="160" t="str">
        <f>IF('caricamento Desiderata'!A8="", "", IFERROR(LEFT('caricamento Desiderata'!A8,FIND("Avviso n° ",'caricamento Desiderata'!A8)-1),'caricamento Desiderata'!A8))</f>
        <v xml:space="preserve">1200/3: TARATURA Z3F301. </v>
      </c>
      <c r="E8" s="160" t="s">
        <v>2791</v>
      </c>
      <c r="F8" s="160"/>
      <c r="G8" s="160"/>
      <c r="H8" s="161"/>
      <c r="I8" s="161"/>
      <c r="J8" s="162"/>
      <c r="K8" s="162" t="s">
        <v>631</v>
      </c>
      <c r="L8" s="153"/>
      <c r="M8" s="153"/>
      <c r="N8" s="153"/>
      <c r="O8" s="154"/>
      <c r="P8" s="155"/>
      <c r="Q8" s="152"/>
    </row>
    <row r="9" spans="1:17" ht="28.5" x14ac:dyDescent="0.2">
      <c r="A9" s="159" t="s">
        <v>4454</v>
      </c>
      <c r="C9" s="160" t="str">
        <f>IFERROR(MID('caricamento Desiderata'!A9,FIND("Avviso n° ",'caricamento Desiderata'!A9)+10,LEN('caricamento Desiderata'!A9)),"")</f>
        <v>00000003</v>
      </c>
      <c r="D9" s="160" t="str">
        <f>IF('caricamento Desiderata'!A9="", "", IFERROR(LEFT('caricamento Desiderata'!A9,FIND("Avviso n° ",'caricamento Desiderata'!A9)-1),'caricamento Desiderata'!A9))</f>
        <v xml:space="preserve">1800-1-F045V - ripristino funzionalit valvola. </v>
      </c>
      <c r="E9" s="160" t="s">
        <v>2502</v>
      </c>
      <c r="F9" s="160"/>
      <c r="G9" s="160"/>
      <c r="H9" s="161"/>
      <c r="I9" s="161"/>
      <c r="J9" s="162"/>
      <c r="K9" s="162" t="s">
        <v>631</v>
      </c>
      <c r="L9" s="153"/>
      <c r="M9" s="153"/>
      <c r="N9" s="153"/>
      <c r="O9" s="154" t="s">
        <v>2504</v>
      </c>
      <c r="P9" s="155">
        <v>45953</v>
      </c>
      <c r="Q9" s="152" t="s">
        <v>184</v>
      </c>
    </row>
    <row r="10" spans="1:17" ht="15.75" x14ac:dyDescent="0.2">
      <c r="A10" s="158" t="s">
        <v>4455</v>
      </c>
      <c r="C10" s="160" t="str">
        <f>IFERROR(MID('caricamento Desiderata'!A10,FIND("Avviso n° ",'caricamento Desiderata'!A10)+10,LEN('caricamento Desiderata'!A10)),"")</f>
        <v>10226805</v>
      </c>
      <c r="D10" s="160" t="str">
        <f>IF('caricamento Desiderata'!A10="", "", IFERROR(LEFT('caricamento Desiderata'!A10,FIND("Avviso n° ",'caricamento Desiderata'!A10)-1),'caricamento Desiderata'!A10))</f>
        <v xml:space="preserve">07T118I 07T113I 07T114I controllo funzionale termocoppie. </v>
      </c>
      <c r="E10" s="160" t="s">
        <v>2368</v>
      </c>
      <c r="F10" s="160"/>
      <c r="G10" s="160"/>
      <c r="H10" s="161"/>
      <c r="I10" s="161"/>
      <c r="J10" s="162"/>
      <c r="K10" s="162" t="s">
        <v>29</v>
      </c>
      <c r="L10" s="153"/>
      <c r="M10" s="153"/>
      <c r="N10" s="153"/>
      <c r="O10" s="154" t="s">
        <v>2370</v>
      </c>
      <c r="P10" s="155">
        <v>45847</v>
      </c>
      <c r="Q10" s="152" t="s">
        <v>76</v>
      </c>
    </row>
    <row r="11" spans="1:17" ht="15" x14ac:dyDescent="0.2">
      <c r="A11" s="163" t="s">
        <v>4456</v>
      </c>
      <c r="C11" s="124" t="str">
        <f>IFERROR(MID('caricamento Desiderata'!A11,FIND("Avviso n° ",'caricamento Desiderata'!A11)+10,LEN('caricamento Desiderata'!A11)),"")</f>
        <v>00000004</v>
      </c>
      <c r="D11" s="124" t="str">
        <f>IF('caricamento Desiderata'!A11="", "", IFERROR(LEFT('caricamento Desiderata'!A11,FIND("Avviso n° ",'caricamento Desiderata'!A11)-1),'caricamento Desiderata'!A11))</f>
        <v xml:space="preserve">700-1-F171R RIPRISTINO FUNZIONALE. </v>
      </c>
      <c r="E11" s="124" t="s">
        <v>2824</v>
      </c>
      <c r="F11" s="124"/>
      <c r="G11" s="124"/>
      <c r="H11" s="152"/>
      <c r="I11" s="152"/>
      <c r="J11" s="153"/>
      <c r="K11" s="153" t="s">
        <v>631</v>
      </c>
      <c r="L11" s="153"/>
      <c r="M11" s="153"/>
      <c r="N11" s="153"/>
      <c r="O11" s="154"/>
      <c r="P11" s="155"/>
      <c r="Q11" s="152"/>
    </row>
    <row r="12" spans="1:17" ht="15" x14ac:dyDescent="0.2">
      <c r="A12" s="163" t="s">
        <v>4457</v>
      </c>
      <c r="C12" s="124" t="str">
        <f>IFERROR(MID('caricamento Desiderata'!A12,FIND("Avviso n° ",'caricamento Desiderata'!A12)+10,LEN('caricamento Desiderata'!A12)),"")</f>
        <v>10229802</v>
      </c>
      <c r="D12" s="124" t="str">
        <f>IF('caricamento Desiderata'!A12="", "", IFERROR(LEFT('caricamento Desiderata'!A12,FIND("Avviso n° ",'caricamento Desiderata'!A12)-1),'caricamento Desiderata'!A12))</f>
        <v xml:space="preserve">700: RIPR 07T160I controllo funzionale. </v>
      </c>
      <c r="E12" s="124" t="s">
        <v>3040</v>
      </c>
      <c r="F12" s="124"/>
      <c r="G12" s="124"/>
      <c r="H12" s="152"/>
      <c r="I12" s="152"/>
      <c r="J12" s="153"/>
      <c r="K12" s="153" t="s">
        <v>886</v>
      </c>
      <c r="L12" s="153"/>
      <c r="M12" s="153"/>
      <c r="N12" s="153"/>
      <c r="O12" s="154" t="s">
        <v>3042</v>
      </c>
      <c r="P12" s="155">
        <v>45947</v>
      </c>
      <c r="Q12" s="152" t="s">
        <v>68</v>
      </c>
    </row>
    <row r="13" spans="1:17" ht="15" x14ac:dyDescent="0.2">
      <c r="A13" s="164" t="s">
        <v>4458</v>
      </c>
      <c r="C13" s="124" t="str">
        <f>IFERROR(MID('caricamento Desiderata'!A13,FIND("Avviso n° ",'caricamento Desiderata'!A13)+10,LEN('caricamento Desiderata'!A13)),"")</f>
        <v>10229281</v>
      </c>
      <c r="D13" s="124" t="str">
        <f>IF('caricamento Desiderata'!A13="", "", IFERROR(LEFT('caricamento Desiderata'!A13,FIND("Avviso n° ",'caricamento Desiderata'!A13)-1),'caricamento Desiderata'!A13))</f>
        <v xml:space="preserve">700: VERIFICA FUNZ 07B600ASL controllo funzionale. </v>
      </c>
      <c r="E13" s="124" t="s">
        <v>2507</v>
      </c>
      <c r="F13" s="124"/>
      <c r="G13" s="124"/>
      <c r="H13" s="152"/>
      <c r="I13" s="152"/>
      <c r="J13" s="153"/>
      <c r="K13" s="153" t="s">
        <v>3236</v>
      </c>
      <c r="L13" s="153"/>
      <c r="M13" s="153"/>
      <c r="N13" s="153"/>
      <c r="O13" s="154" t="s">
        <v>2509</v>
      </c>
      <c r="P13" s="155"/>
      <c r="Q13" s="152"/>
    </row>
    <row r="14" spans="1:17" ht="15" x14ac:dyDescent="0.2">
      <c r="A14" s="156" t="s">
        <v>4459</v>
      </c>
      <c r="C14" s="124" t="str">
        <f>IFERROR(MID('caricamento Desiderata'!A14,FIND("Avviso n° ",'caricamento Desiderata'!A14)+10,LEN('caricamento Desiderata'!A14)),"")</f>
        <v>10228179</v>
      </c>
      <c r="D14" s="124" t="str">
        <f>IF('caricamento Desiderata'!A14="", "", IFERROR(LEFT('caricamento Desiderata'!A14,FIND("Avviso n° ",'caricamento Desiderata'!A14)-1),'caricamento Desiderata'!A14))</f>
        <v xml:space="preserve">1100: MTZ 11T005RC   controllo funzionale. </v>
      </c>
      <c r="E14" s="124" t="s">
        <v>1623</v>
      </c>
      <c r="F14" s="124"/>
      <c r="G14" s="124"/>
      <c r="H14" s="152"/>
      <c r="I14" s="152"/>
      <c r="J14" s="153"/>
      <c r="K14" s="153" t="s">
        <v>29</v>
      </c>
      <c r="L14" s="153"/>
      <c r="M14" s="153"/>
      <c r="N14" s="153"/>
      <c r="O14" s="154" t="s">
        <v>1625</v>
      </c>
      <c r="P14" s="155">
        <v>45957</v>
      </c>
      <c r="Q14" s="152" t="s">
        <v>68</v>
      </c>
    </row>
    <row r="15" spans="1:17" ht="28.5" x14ac:dyDescent="0.2">
      <c r="A15" s="157" t="s">
        <v>4460</v>
      </c>
      <c r="C15" s="124" t="str">
        <f>IFERROR(MID('caricamento Desiderata'!A15,FIND("Avviso n° ",'caricamento Desiderata'!A15)+10,LEN('caricamento Desiderata'!A15)),"")</f>
        <v>10228364</v>
      </c>
      <c r="D15" s="124" t="str">
        <f>IF('caricamento Desiderata'!A15="", "", IFERROR(LEFT('caricamento Desiderata'!A15,FIND("Avviso n° ",'caricamento Desiderata'!A15)-1),'caricamento Desiderata'!A15))</f>
        <v xml:space="preserve">700A-1-F225R-controllo e ripristino funzionale. </v>
      </c>
      <c r="E15" s="124" t="s">
        <v>3032</v>
      </c>
      <c r="F15" s="124"/>
      <c r="G15" s="124"/>
      <c r="H15" s="152"/>
      <c r="I15" s="152"/>
      <c r="J15" s="153"/>
      <c r="K15" s="153" t="s">
        <v>886</v>
      </c>
      <c r="L15" s="153"/>
      <c r="M15" s="153"/>
      <c r="N15" s="153"/>
      <c r="O15" s="154" t="s">
        <v>3031</v>
      </c>
      <c r="P15" s="155">
        <v>45959</v>
      </c>
      <c r="Q15" s="152" t="s">
        <v>68</v>
      </c>
    </row>
    <row r="16" spans="1:17" ht="28.5" x14ac:dyDescent="0.2">
      <c r="A16" s="159" t="s">
        <v>4461</v>
      </c>
      <c r="C16" s="124" t="str">
        <f>IFERROR(MID('caricamento Desiderata'!A16,FIND("Avviso n° ",'caricamento Desiderata'!A16)+10,LEN('caricamento Desiderata'!A16)),"")</f>
        <v>10228178</v>
      </c>
      <c r="D16" s="124" t="str">
        <f>IF('caricamento Desiderata'!A16="", "", IFERROR(LEFT('caricamento Desiderata'!A16,FIND("Avviso n° ",'caricamento Desiderata'!A16)-1),'caricamento Desiderata'!A16))</f>
        <v xml:space="preserve">1100: MTZ 11F016R. </v>
      </c>
      <c r="E16" s="124" t="s">
        <v>3034</v>
      </c>
      <c r="F16" s="124"/>
      <c r="G16" s="124"/>
      <c r="H16" s="152"/>
      <c r="I16" s="152"/>
      <c r="J16" s="153"/>
      <c r="K16" s="153" t="s">
        <v>886</v>
      </c>
      <c r="L16" s="153"/>
      <c r="M16" s="153" t="s">
        <v>109</v>
      </c>
      <c r="N16" s="153"/>
      <c r="O16" s="154" t="s">
        <v>3036</v>
      </c>
      <c r="P16" s="155"/>
      <c r="Q16" s="152"/>
    </row>
    <row r="17" spans="1:17" ht="42.75" x14ac:dyDescent="0.2">
      <c r="A17" s="159" t="s">
        <v>4462</v>
      </c>
      <c r="C17" s="124" t="str">
        <f>IFERROR(MID('caricamento Desiderata'!A17,FIND("Avviso n° ",'caricamento Desiderata'!A17)+10,LEN('caricamento Desiderata'!A17)),"")</f>
        <v>10227342</v>
      </c>
      <c r="D17" s="124" t="str">
        <f>IF('caricamento Desiderata'!A17="", "", IFERROR(LEFT('caricamento Desiderata'!A17,FIND("Avviso n° ",'caricamento Desiderata'!A17)-1),'caricamento Desiderata'!A17))</f>
        <v xml:space="preserve">1800: 18T033I ripristino. </v>
      </c>
      <c r="E17" s="124" t="s">
        <v>2392</v>
      </c>
      <c r="F17" s="124"/>
      <c r="G17" s="124"/>
      <c r="H17" s="152"/>
      <c r="I17" s="152"/>
      <c r="J17" s="153"/>
      <c r="K17" s="153" t="s">
        <v>29</v>
      </c>
      <c r="L17" s="153"/>
      <c r="M17" s="153"/>
      <c r="N17" s="153"/>
      <c r="O17" s="154" t="s">
        <v>2394</v>
      </c>
      <c r="P17" s="155">
        <v>45861</v>
      </c>
      <c r="Q17" s="152" t="s">
        <v>44</v>
      </c>
    </row>
    <row r="18" spans="1:17" ht="42.75" x14ac:dyDescent="0.2">
      <c r="A18" s="151" t="s">
        <v>4463</v>
      </c>
      <c r="C18" s="124" t="str">
        <f>IFERROR(MID('caricamento Desiderata'!A18,FIND("Avviso n° ",'caricamento Desiderata'!A18)+10,LEN('caricamento Desiderata'!A18)),"")</f>
        <v>10232241</v>
      </c>
      <c r="D18" s="124" t="str">
        <f>IF('caricamento Desiderata'!A18="", "", IFERROR(LEFT('caricamento Desiderata'!A18,FIND("Avviso n° ",'caricamento Desiderata'!A18)-1),'caricamento Desiderata'!A18))</f>
        <v xml:space="preserve">700: VERIFICA T006HA. </v>
      </c>
      <c r="E18" s="124" t="s">
        <v>2482</v>
      </c>
      <c r="F18" s="124"/>
      <c r="G18" s="124"/>
      <c r="H18" s="152"/>
      <c r="I18" s="152"/>
      <c r="J18" s="153"/>
      <c r="K18" s="153" t="s">
        <v>29</v>
      </c>
      <c r="L18" s="153"/>
      <c r="M18" s="153"/>
      <c r="N18" s="153"/>
      <c r="O18" s="154" t="s">
        <v>2484</v>
      </c>
      <c r="P18" s="155">
        <v>45946</v>
      </c>
      <c r="Q18" s="152" t="s">
        <v>68</v>
      </c>
    </row>
    <row r="19" spans="1:17" ht="15" x14ac:dyDescent="0.2">
      <c r="A19" s="151" t="s">
        <v>4464</v>
      </c>
      <c r="C19" s="124" t="str">
        <f>IFERROR(MID('caricamento Desiderata'!A19,FIND("Avviso n° ",'caricamento Desiderata'!A19)+10,LEN('caricamento Desiderata'!A19)),"")</f>
        <v>00000005</v>
      </c>
      <c r="D19" s="124" t="str">
        <f>IF('caricamento Desiderata'!A19="", "", IFERROR(LEFT('caricamento Desiderata'!A19,FIND("Avviso n° ",'caricamento Desiderata'!A19)-1),'caricamento Desiderata'!A19))</f>
        <v xml:space="preserve">700 - P602RC COTROLLO FUNZIONALE. </v>
      </c>
      <c r="E19" s="124" t="s">
        <v>2490</v>
      </c>
      <c r="F19" s="124"/>
      <c r="G19" s="124"/>
      <c r="H19" s="152"/>
      <c r="I19" s="152"/>
      <c r="J19" s="153"/>
      <c r="K19" s="153" t="s">
        <v>29</v>
      </c>
      <c r="L19" s="153"/>
      <c r="M19" s="153"/>
      <c r="N19" s="153"/>
      <c r="O19" s="154" t="s">
        <v>689</v>
      </c>
      <c r="P19" s="155">
        <v>45958.491481481484</v>
      </c>
      <c r="Q19" s="152" t="s">
        <v>68</v>
      </c>
    </row>
    <row r="20" spans="1:17" ht="42.75" x14ac:dyDescent="0.2">
      <c r="A20" s="159" t="s">
        <v>4465</v>
      </c>
      <c r="C20" s="124" t="str">
        <f>IFERROR(MID('caricamento Desiderata'!A20,FIND("Avviso n° ",'caricamento Desiderata'!A20)+10,LEN('caricamento Desiderata'!A20)),"")</f>
        <v>10232242</v>
      </c>
      <c r="D20" s="124" t="str">
        <f>IF('caricamento Desiderata'!A20="", "", IFERROR(LEFT('caricamento Desiderata'!A20,FIND("Avviso n° ",'caricamento Desiderata'!A20)-1),'caricamento Desiderata'!A20))</f>
        <v xml:space="preserve">1200/M: VERIFICA ZMT802AR. </v>
      </c>
      <c r="E20" s="124" t="s">
        <v>2492</v>
      </c>
      <c r="F20" s="124"/>
      <c r="G20" s="124"/>
      <c r="H20" s="152"/>
      <c r="I20" s="152"/>
      <c r="J20" s="153"/>
      <c r="K20" s="153" t="s">
        <v>29</v>
      </c>
      <c r="L20" s="153"/>
      <c r="M20" s="153" t="s">
        <v>109</v>
      </c>
      <c r="N20" s="153"/>
      <c r="O20" s="154" t="s">
        <v>2494</v>
      </c>
      <c r="P20" s="155">
        <v>45946</v>
      </c>
      <c r="Q20" s="152" t="s">
        <v>68</v>
      </c>
    </row>
    <row r="21" spans="1:17" ht="15" x14ac:dyDescent="0.2">
      <c r="A21" s="151" t="s">
        <v>4466</v>
      </c>
      <c r="C21" s="124" t="str">
        <f>IFERROR(MID('caricamento Desiderata'!A21,FIND("Avviso n° ",'caricamento Desiderata'!A21)+10,LEN('caricamento Desiderata'!A21)),"")</f>
        <v>10228362</v>
      </c>
      <c r="D21" s="124" t="str">
        <f>IF('caricamento Desiderata'!A21="", "", IFERROR(LEFT('caricamento Desiderata'!A21,FIND("Avviso n° ",'caricamento Desiderata'!A21)-1),'caricamento Desiderata'!A21))</f>
        <v xml:space="preserve">700: RIPR PRC001 controllo funzionale. </v>
      </c>
      <c r="E21" s="124" t="s">
        <v>2618</v>
      </c>
      <c r="F21" s="124"/>
      <c r="G21" s="124"/>
      <c r="H21" s="152"/>
      <c r="I21" s="152"/>
      <c r="J21" s="153"/>
      <c r="K21" s="153" t="s">
        <v>631</v>
      </c>
      <c r="L21" s="153"/>
      <c r="M21" s="153"/>
      <c r="N21" s="153"/>
      <c r="O21" s="154"/>
      <c r="P21" s="155"/>
      <c r="Q21" s="152"/>
    </row>
    <row r="22" spans="1:17" ht="28.5" x14ac:dyDescent="0.2">
      <c r="A22" s="151" t="s">
        <v>4467</v>
      </c>
      <c r="C22" s="124" t="str">
        <f>IFERROR(MID('caricamento Desiderata'!A22,FIND("Avviso n° ",'caricamento Desiderata'!A22)+10,LEN('caricamento Desiderata'!A22)),"")</f>
        <v>00000007</v>
      </c>
      <c r="D22" s="124" t="str">
        <f>IF('caricamento Desiderata'!A22="", "", IFERROR(LEFT('caricamento Desiderata'!A22,FIND("Avviso n° ",'caricamento Desiderata'!A22)-1),'caricamento Desiderata'!A22))</f>
        <v xml:space="preserve">700A-1-F202RC CONTROLLO FUNZIONALE. </v>
      </c>
      <c r="E22" s="124" t="s">
        <v>3029</v>
      </c>
      <c r="F22" s="124"/>
      <c r="G22" s="124"/>
      <c r="H22" s="152"/>
      <c r="I22" s="152"/>
      <c r="J22" s="153"/>
      <c r="K22" s="153" t="s">
        <v>886</v>
      </c>
      <c r="L22" s="153"/>
      <c r="M22" s="153"/>
      <c r="N22" s="153"/>
      <c r="O22" s="154" t="s">
        <v>3031</v>
      </c>
      <c r="P22" s="155">
        <v>45959</v>
      </c>
      <c r="Q22" s="152" t="s">
        <v>68</v>
      </c>
    </row>
    <row r="23" spans="1:17" ht="15" x14ac:dyDescent="0.2">
      <c r="A23" s="151" t="s">
        <v>4468</v>
      </c>
      <c r="C23" s="124" t="str">
        <f>IFERROR(MID('caricamento Desiderata'!A23,FIND("Avviso n° ",'caricamento Desiderata'!A23)+10,LEN('caricamento Desiderata'!A23)),"")</f>
        <v>00000006</v>
      </c>
      <c r="D23" s="124" t="str">
        <f>IF('caricamento Desiderata'!A23="", "", IFERROR(LEFT('caricamento Desiderata'!A23,FIND("Avviso n° ",'caricamento Desiderata'!A23)-1),'caricamento Desiderata'!A23))</f>
        <v xml:space="preserve">700-1-F024 AT/BT CONTROLLO FUNZIONALE. </v>
      </c>
      <c r="E23" s="124" t="s">
        <v>2868</v>
      </c>
      <c r="F23" s="124"/>
      <c r="G23" s="124"/>
      <c r="H23" s="152"/>
      <c r="I23" s="152"/>
      <c r="J23" s="153"/>
      <c r="K23" s="153" t="s">
        <v>631</v>
      </c>
      <c r="L23" s="153"/>
      <c r="M23" s="153"/>
      <c r="N23" s="153"/>
      <c r="O23" s="154"/>
      <c r="P23" s="155"/>
      <c r="Q23" s="152"/>
    </row>
    <row r="24" spans="1:17" ht="15" x14ac:dyDescent="0.2">
      <c r="A24" s="151" t="s">
        <v>4469</v>
      </c>
      <c r="C24" s="124" t="str">
        <f>IFERROR(MID('caricamento Desiderata'!A24,FIND("Avviso n° ",'caricamento Desiderata'!A24)+10,LEN('caricamento Desiderata'!A24)),"")</f>
        <v>10232689</v>
      </c>
      <c r="D24" s="124" t="str">
        <f>IF('caricamento Desiderata'!A24="", "", IFERROR(LEFT('caricamento Desiderata'!A24,FIND("Avviso n° ",'caricamento Desiderata'!A24)-1),'caricamento Desiderata'!A24))</f>
        <v xml:space="preserve">18-T064R ripristino funzionale. </v>
      </c>
      <c r="E24" s="124" t="s">
        <v>2842</v>
      </c>
      <c r="F24" s="124"/>
      <c r="G24" s="124"/>
      <c r="H24" s="152"/>
      <c r="I24" s="152"/>
      <c r="J24" s="153"/>
      <c r="K24" s="153" t="s">
        <v>631</v>
      </c>
      <c r="L24" s="153"/>
      <c r="M24" s="153"/>
      <c r="N24" s="153"/>
      <c r="O24" s="154"/>
      <c r="P24" s="155"/>
      <c r="Q24" s="152"/>
    </row>
    <row r="25" spans="1:17" ht="28.5" x14ac:dyDescent="0.2">
      <c r="A25" s="151" t="s">
        <v>4470</v>
      </c>
      <c r="C25" s="124" t="str">
        <f>IFERROR(MID('caricamento Desiderata'!A25,FIND("Avviso n° ",'caricamento Desiderata'!A25)+10,LEN('caricamento Desiderata'!A25)),"")</f>
        <v>10232831</v>
      </c>
      <c r="D25" s="124" t="str">
        <f>IF('caricamento Desiderata'!A25="", "", IFERROR(LEFT('caricamento Desiderata'!A25,FIND("Avviso n° ",'caricamento Desiderata'!A25)-1),'caricamento Desiderata'!A25))</f>
        <v xml:space="preserve">07T006HA controllo strumentale termocoppia uscita  gas D102. </v>
      </c>
      <c r="E25" s="124" t="s">
        <v>2804</v>
      </c>
      <c r="F25" s="124"/>
      <c r="G25" s="124"/>
      <c r="H25" s="152"/>
      <c r="I25" s="152"/>
      <c r="J25" s="153"/>
      <c r="K25" s="153" t="s">
        <v>631</v>
      </c>
      <c r="L25" s="153"/>
      <c r="M25" s="153"/>
      <c r="N25" s="153"/>
      <c r="O25" s="154" t="s">
        <v>2806</v>
      </c>
      <c r="P25" s="155">
        <v>45946</v>
      </c>
      <c r="Q25" s="152" t="s">
        <v>68</v>
      </c>
    </row>
    <row r="26" spans="1:17" ht="15" x14ac:dyDescent="0.2">
      <c r="A26" s="159" t="s">
        <v>4471</v>
      </c>
      <c r="C26" s="124" t="str">
        <f>IFERROR(MID('caricamento Desiderata'!A26,FIND("Avviso n° ",'caricamento Desiderata'!A26)+10,LEN('caricamento Desiderata'!A26)),"")</f>
        <v>00000008</v>
      </c>
      <c r="D26" s="124" t="str">
        <f>IF('caricamento Desiderata'!A26="", "", IFERROR(LEFT('caricamento Desiderata'!A26,FIND("Avviso n° ",'caricamento Desiderata'!A26)-1),'caricamento Desiderata'!A26))</f>
        <v xml:space="preserve">FC005 U1400  controllo e ripristino. </v>
      </c>
      <c r="E26" s="124" t="s">
        <v>2866</v>
      </c>
      <c r="F26" s="124"/>
      <c r="G26" s="124"/>
      <c r="H26" s="152"/>
      <c r="I26" s="152"/>
      <c r="J26" s="153"/>
      <c r="K26" s="153" t="s">
        <v>3236</v>
      </c>
      <c r="L26" s="153"/>
      <c r="M26" s="153"/>
      <c r="N26" s="153"/>
      <c r="O26" s="154"/>
      <c r="P26" s="155"/>
      <c r="Q26" s="152"/>
    </row>
    <row r="27" spans="1:17" x14ac:dyDescent="0.2">
      <c r="A27" t="s">
        <v>4472</v>
      </c>
      <c r="C27" s="124" t="str">
        <f>IFERROR(MID('caricamento Desiderata'!A27,FIND("Avviso n° ",'caricamento Desiderata'!A27)+10,LEN('caricamento Desiderata'!A27)),"")</f>
        <v>10232988</v>
      </c>
      <c r="D27" s="124" t="str">
        <f>IF('caricamento Desiderata'!A27="", "", IFERROR(LEFT('caricamento Desiderata'!A27,FIND("Avviso n° ",'caricamento Desiderata'!A27)-1),'caricamento Desiderata'!A27))</f>
        <v xml:space="preserve">08F158R CONTROLLO FUNZIONALE. </v>
      </c>
      <c r="E27" s="124" t="s">
        <v>2815</v>
      </c>
      <c r="F27" s="124"/>
      <c r="G27" s="124"/>
      <c r="H27" s="152"/>
      <c r="I27" s="152"/>
      <c r="J27" s="153"/>
      <c r="K27" s="153" t="s">
        <v>631</v>
      </c>
      <c r="L27" s="153"/>
      <c r="M27" s="153"/>
      <c r="N27" s="153"/>
      <c r="O27" s="154"/>
      <c r="P27" s="155"/>
      <c r="Q27" s="152"/>
    </row>
    <row r="28" spans="1:17" x14ac:dyDescent="0.2">
      <c r="A28" t="s">
        <v>4473</v>
      </c>
      <c r="C28" s="124" t="str">
        <f>IFERROR(MID('caricamento Desiderata'!A28,FIND("Avviso n° ",'caricamento Desiderata'!A28)+10,LEN('caricamento Desiderata'!A28)),"")</f>
        <v>10232989</v>
      </c>
      <c r="D28" s="124" t="str">
        <f>IF('caricamento Desiderata'!A28="", "", IFERROR(LEFT('caricamento Desiderata'!A28,FIND("Avviso n° ",'caricamento Desiderata'!A28)-1),'caricamento Desiderata'!A28))</f>
        <v xml:space="preserve">08F115RC. CONTROLLO FUNZIONALE. </v>
      </c>
      <c r="E28" s="124" t="s">
        <v>2811</v>
      </c>
      <c r="F28" s="124"/>
      <c r="G28" s="124"/>
      <c r="H28" s="152"/>
      <c r="I28" s="152"/>
      <c r="J28" s="153"/>
      <c r="K28" s="153" t="s">
        <v>631</v>
      </c>
      <c r="L28" s="153"/>
      <c r="M28" s="153"/>
      <c r="N28" s="153"/>
      <c r="O28" s="154"/>
      <c r="P28" s="155"/>
      <c r="Q28" s="152"/>
    </row>
    <row r="29" spans="1:17" x14ac:dyDescent="0.2">
      <c r="A29" t="s">
        <v>4474</v>
      </c>
      <c r="C29" s="124" t="str">
        <f>IFERROR(MID('caricamento Desiderata'!A29,FIND("Avviso n° ",'caricamento Desiderata'!A29)+10,LEN('caricamento Desiderata'!A29)),"")</f>
        <v>10232991</v>
      </c>
      <c r="D29" s="124" t="str">
        <f>IF('caricamento Desiderata'!A29="", "", IFERROR(LEFT('caricamento Desiderata'!A29,FIND("Avviso n° ",'caricamento Desiderata'!A29)-1),'caricamento Desiderata'!A29))</f>
        <v xml:space="preserve">08F159R. CONTROLLO FUNZIONALE. </v>
      </c>
      <c r="E29" s="124" t="s">
        <v>2495</v>
      </c>
      <c r="F29" s="124"/>
      <c r="G29" s="124"/>
      <c r="H29" s="152"/>
      <c r="I29" s="152"/>
      <c r="J29" s="153"/>
      <c r="K29" s="153" t="s">
        <v>29</v>
      </c>
      <c r="L29" s="153"/>
      <c r="M29" s="153"/>
      <c r="N29" s="153"/>
      <c r="O29" s="154" t="s">
        <v>2497</v>
      </c>
      <c r="P29" s="155">
        <v>45979</v>
      </c>
      <c r="Q29" s="152" t="s">
        <v>68</v>
      </c>
    </row>
    <row r="30" spans="1:17" x14ac:dyDescent="0.2">
      <c r="A30" t="s">
        <v>4475</v>
      </c>
      <c r="C30" s="124" t="str">
        <f>IFERROR(MID('caricamento Desiderata'!A30,FIND("Avviso n° ",'caricamento Desiderata'!A30)+10,LEN('caricamento Desiderata'!A30)),"")</f>
        <v>10232992</v>
      </c>
      <c r="D30" s="124" t="str">
        <f>IF('caricamento Desiderata'!A30="", "", IFERROR(LEFT('caricamento Desiderata'!A30,FIND("Avviso n° ",'caricamento Desiderata'!A30)-1),'caricamento Desiderata'!A30))</f>
        <v xml:space="preserve">08F160R CONTROLLO FUNZIONALE. </v>
      </c>
      <c r="E30" s="124" t="s">
        <v>2498</v>
      </c>
      <c r="F30" s="124"/>
      <c r="G30" s="124"/>
      <c r="H30" s="152"/>
      <c r="I30" s="152"/>
      <c r="J30" s="153"/>
      <c r="K30" s="153" t="s">
        <v>29</v>
      </c>
      <c r="L30" s="153"/>
      <c r="M30" s="153"/>
      <c r="N30" s="153"/>
      <c r="O30" s="154" t="s">
        <v>2497</v>
      </c>
      <c r="P30" s="155">
        <v>45979</v>
      </c>
      <c r="Q30" s="152" t="s">
        <v>68</v>
      </c>
    </row>
    <row r="31" spans="1:17" x14ac:dyDescent="0.2">
      <c r="A31" t="s">
        <v>4476</v>
      </c>
      <c r="C31" s="124" t="str">
        <f>IFERROR(MID('caricamento Desiderata'!A31,FIND("Avviso n° ",'caricamento Desiderata'!A31)+10,LEN('caricamento Desiderata'!A31)),"")</f>
        <v>00000009</v>
      </c>
      <c r="D31" s="124" t="str">
        <f>IF('caricamento Desiderata'!A31="", "", IFERROR(LEFT('caricamento Desiderata'!A31,FIND("Avviso n° ",'caricamento Desiderata'!A31)-1),'caricamento Desiderata'!A31))</f>
        <v xml:space="preserve">07T20018I - U700A fondo colonna  T201 (mandata pompe P201 A/B/C). controllo e ripristino. </v>
      </c>
      <c r="E31" s="124" t="s">
        <v>2775</v>
      </c>
      <c r="F31" s="124"/>
      <c r="G31" s="124"/>
      <c r="H31" s="152"/>
      <c r="I31" s="152"/>
      <c r="J31" s="153"/>
      <c r="K31" s="153" t="s">
        <v>631</v>
      </c>
      <c r="L31" s="153"/>
      <c r="M31" s="153"/>
      <c r="N31" s="153"/>
      <c r="O31" s="154"/>
      <c r="P31" s="155"/>
      <c r="Q31" s="152"/>
    </row>
    <row r="32" spans="1:17" x14ac:dyDescent="0.2">
      <c r="A32" t="s">
        <v>4477</v>
      </c>
      <c r="C32" s="124" t="str">
        <f>IFERROR(MID('caricamento Desiderata'!A32,FIND("Avviso n° ",'caricamento Desiderata'!A32)+10,LEN('caricamento Desiderata'!A32)),"")</f>
        <v>10232771</v>
      </c>
      <c r="D32" s="124" t="str">
        <f>IF('caricamento Desiderata'!A32="", "", IFERROR(LEFT('caricamento Desiderata'!A32,FIND("Avviso n° ",'caricamento Desiderata'!A32)-1),'caricamento Desiderata'!A32))</f>
        <v xml:space="preserve">1200/1    Z1F301 - Z1F302 controllo funzionale. </v>
      </c>
      <c r="E32" s="124" t="s">
        <v>2779</v>
      </c>
      <c r="F32" s="124"/>
      <c r="G32" s="124"/>
      <c r="H32" s="152"/>
      <c r="I32" s="152"/>
      <c r="J32" s="153"/>
      <c r="K32" s="153" t="s">
        <v>631</v>
      </c>
      <c r="L32" s="153"/>
      <c r="M32" s="153"/>
      <c r="N32" s="153"/>
      <c r="O32" s="154"/>
      <c r="P32" s="155"/>
      <c r="Q32" s="152"/>
    </row>
    <row r="33" spans="1:17" x14ac:dyDescent="0.2">
      <c r="A33" t="s">
        <v>4478</v>
      </c>
      <c r="C33" s="124" t="str">
        <f>IFERROR(MID('caricamento Desiderata'!A33,FIND("Avviso n° ",'caricamento Desiderata'!A33)+10,LEN('caricamento Desiderata'!A33)),"")</f>
        <v>10232772</v>
      </c>
      <c r="D33" s="124" t="str">
        <f>IF('caricamento Desiderata'!A33="", "", IFERROR(LEFT('caricamento Desiderata'!A33,FIND("Avviso n° ",'caricamento Desiderata'!A33)-1),'caricamento Desiderata'!A33))</f>
        <v xml:space="preserve">1200/2    Z2F301 - Z2F302 controllo funzionale. </v>
      </c>
      <c r="E33" s="124" t="s">
        <v>2781</v>
      </c>
      <c r="F33" s="124"/>
      <c r="G33" s="124"/>
      <c r="H33" s="152"/>
      <c r="I33" s="152"/>
      <c r="J33" s="153"/>
      <c r="K33" s="153" t="s">
        <v>631</v>
      </c>
      <c r="L33" s="153"/>
      <c r="M33" s="153"/>
      <c r="N33" s="153"/>
      <c r="O33" s="154"/>
      <c r="P33" s="155"/>
      <c r="Q33" s="152"/>
    </row>
    <row r="34" spans="1:17" x14ac:dyDescent="0.2">
      <c r="A34" t="s">
        <v>4479</v>
      </c>
      <c r="C34" s="124" t="str">
        <f>IFERROR(MID('caricamento Desiderata'!A34,FIND("Avviso n° ",'caricamento Desiderata'!A34)+10,LEN('caricamento Desiderata'!A34)),"")</f>
        <v>10232773</v>
      </c>
      <c r="D34" s="124" t="str">
        <f>IF('caricamento Desiderata'!A34="", "", IFERROR(LEFT('caricamento Desiderata'!A34,FIND("Avviso n° ",'caricamento Desiderata'!A34)-1),'caricamento Desiderata'!A34))</f>
        <v xml:space="preserve">1200/3   Z3F302 controllo funzionale. </v>
      </c>
      <c r="E34" s="124" t="s">
        <v>2783</v>
      </c>
      <c r="F34" s="124"/>
      <c r="G34" s="124"/>
      <c r="H34" s="152"/>
      <c r="I34" s="152"/>
      <c r="J34" s="153"/>
      <c r="K34" s="153" t="s">
        <v>631</v>
      </c>
      <c r="L34" s="153"/>
      <c r="M34" s="153"/>
      <c r="N34" s="153"/>
      <c r="O34" s="154"/>
      <c r="P34" s="155"/>
      <c r="Q34" s="152"/>
    </row>
    <row r="35" spans="1:17" x14ac:dyDescent="0.2">
      <c r="A35" t="s">
        <v>4480</v>
      </c>
      <c r="C35" s="124" t="str">
        <f>IFERROR(MID('caricamento Desiderata'!A35,FIND("Avviso n° ",'caricamento Desiderata'!A35)+10,LEN('caricamento Desiderata'!A35)),"")</f>
        <v>10232774</v>
      </c>
      <c r="D35" s="124" t="str">
        <f>IF('caricamento Desiderata'!A35="", "", IFERROR(LEFT('caricamento Desiderata'!A35,FIND("Avviso n° ",'caricamento Desiderata'!A35)-1),'caricamento Desiderata'!A35))</f>
        <v xml:space="preserve">1200/4  Z4F302  -   Z4F302 controllo funzionale. </v>
      </c>
      <c r="E35" s="124" t="s">
        <v>2809</v>
      </c>
      <c r="F35" s="124"/>
      <c r="G35" s="124"/>
      <c r="H35" s="152"/>
      <c r="I35" s="152"/>
      <c r="J35" s="153"/>
      <c r="K35" s="153" t="s">
        <v>631</v>
      </c>
      <c r="L35" s="153"/>
      <c r="M35" s="153"/>
      <c r="N35" s="153"/>
      <c r="O35" s="154"/>
      <c r="P35" s="155"/>
      <c r="Q35" s="152"/>
    </row>
    <row r="36" spans="1:17" x14ac:dyDescent="0.2">
      <c r="A36" t="s">
        <v>4481</v>
      </c>
      <c r="C36" s="124" t="str">
        <f>IFERROR(MID('caricamento Desiderata'!A36,FIND("Avviso n° ",'caricamento Desiderata'!A36)+10,LEN('caricamento Desiderata'!A36)),"")</f>
        <v>10234114</v>
      </c>
      <c r="D36" s="124" t="str">
        <f>IF('caricamento Desiderata'!A36="", "", IFERROR(LEFT('caricamento Desiderata'!A36,FIND("Avviso n° ",'caricamento Desiderata'!A36)-1),'caricamento Desiderata'!A36))</f>
        <v xml:space="preserve">700: SOSTITUZIONE TIRANTE PCV213. </v>
      </c>
      <c r="E36" s="124"/>
      <c r="F36" s="124"/>
      <c r="G36" s="124"/>
      <c r="H36" s="152"/>
      <c r="I36" s="152"/>
      <c r="J36" s="153"/>
      <c r="K36" s="153"/>
      <c r="L36" s="153"/>
      <c r="M36" s="153"/>
      <c r="N36" s="153"/>
      <c r="O36" s="154"/>
      <c r="P36" s="155"/>
      <c r="Q36" s="152"/>
    </row>
    <row r="37" spans="1:17" x14ac:dyDescent="0.2">
      <c r="A37" t="s">
        <v>4482</v>
      </c>
      <c r="C37" s="124" t="str">
        <f>IFERROR(MID('caricamento Desiderata'!A37,FIND("Avviso n° ",'caricamento Desiderata'!A37)+10,LEN('caricamento Desiderata'!A37)),"")</f>
        <v>10234110</v>
      </c>
      <c r="D37" s="124" t="str">
        <f>IF('caricamento Desiderata'!A37="", "", IFERROR(LEFT('caricamento Desiderata'!A37,FIND("Avviso n° ",'caricamento Desiderata'!A37)-1),'caricamento Desiderata'!A37))</f>
        <v xml:space="preserve">800: badernatura in campo RCV-101. </v>
      </c>
      <c r="E37" s="124"/>
      <c r="F37" s="124"/>
      <c r="G37" s="124"/>
      <c r="H37" s="152"/>
      <c r="I37" s="152"/>
      <c r="J37" s="153"/>
      <c r="K37" s="153"/>
      <c r="L37" s="153"/>
      <c r="M37" s="153"/>
      <c r="N37" s="153"/>
      <c r="O37" s="154"/>
      <c r="P37" s="155"/>
      <c r="Q37" s="152"/>
    </row>
    <row r="38" spans="1:17" x14ac:dyDescent="0.2">
      <c r="A38" t="s">
        <v>4483</v>
      </c>
      <c r="C38" s="124" t="str">
        <f>IFERROR(MID('caricamento Desiderata'!A38,FIND("Avviso n° ",'caricamento Desiderata'!A38)+10,LEN('caricamento Desiderata'!A38)),"")</f>
        <v>10234087</v>
      </c>
      <c r="D38" s="124" t="str">
        <f>IF('caricamento Desiderata'!A38="", "", IFERROR(LEFT('caricamento Desiderata'!A38,FIND("Avviso n° ",'caricamento Desiderata'!A38)-1),'caricamento Desiderata'!A38))</f>
        <v xml:space="preserve">2200: VERIFICA LIVELLO 22L530R 2200: VERIFICA LIVELLO 22L534R. </v>
      </c>
      <c r="E38" s="124"/>
      <c r="F38" s="124"/>
      <c r="G38" s="124"/>
      <c r="H38" s="152"/>
      <c r="I38" s="152"/>
      <c r="J38" s="153"/>
      <c r="K38" s="153"/>
      <c r="L38" s="153"/>
      <c r="M38" s="153"/>
      <c r="N38" s="153"/>
      <c r="O38" s="154"/>
      <c r="P38" s="155"/>
      <c r="Q38" s="152"/>
    </row>
    <row r="39" spans="1:17" x14ac:dyDescent="0.2">
      <c r="A39" t="s">
        <v>2863</v>
      </c>
      <c r="C39" s="124" t="str">
        <f>IFERROR(MID('caricamento Desiderata'!A39,FIND("Avviso n° ",'caricamento Desiderata'!A39)+10,LEN('caricamento Desiderata'!A39)),"")</f>
        <v>00000010</v>
      </c>
      <c r="D39" s="124" t="str">
        <f>IF('caricamento Desiderata'!A39="", "", IFERROR(LEFT('caricamento Desiderata'!A39,FIND("Avviso n° ",'caricamento Desiderata'!A39)-1),'caricamento Desiderata'!A39))</f>
        <v xml:space="preserve">1400-T105:controllo livello L202BRC E202B. </v>
      </c>
      <c r="E39" s="124"/>
      <c r="F39" s="124"/>
      <c r="G39" s="124"/>
      <c r="H39" s="152"/>
      <c r="I39" s="152"/>
      <c r="J39" s="153"/>
      <c r="K39" s="153"/>
      <c r="L39" s="153"/>
      <c r="M39" s="153"/>
      <c r="N39" s="153"/>
      <c r="O39" s="154"/>
      <c r="P39" s="155"/>
      <c r="Q39" s="152"/>
    </row>
    <row r="40" spans="1:17" x14ac:dyDescent="0.2">
      <c r="A40" t="s">
        <v>4484</v>
      </c>
      <c r="C40" s="124" t="str">
        <f>IFERROR(MID('caricamento Desiderata'!A40,FIND("Avviso n° ",'caricamento Desiderata'!A40)+10,LEN('caricamento Desiderata'!A40)),"")</f>
        <v>00000011</v>
      </c>
      <c r="D40" s="124" t="str">
        <f>IF('caricamento Desiderata'!A40="", "", IFERROR(LEFT('caricamento Desiderata'!A40,FIND("Avviso n° ",'caricamento Desiderata'!A40)-1),'caricamento Desiderata'!A40))</f>
        <v xml:space="preserve">1100-F201RC CONTROLLO FUNZIONALE. </v>
      </c>
      <c r="E40" s="124"/>
      <c r="F40" s="124"/>
      <c r="G40" s="124"/>
      <c r="H40" s="152"/>
      <c r="I40" s="152"/>
      <c r="J40" s="153"/>
      <c r="K40" s="153"/>
      <c r="L40" s="153"/>
      <c r="M40" s="153"/>
      <c r="N40" s="153"/>
      <c r="O40" s="154"/>
      <c r="P40" s="155"/>
      <c r="Q40" s="152"/>
    </row>
    <row r="41" spans="1:17" x14ac:dyDescent="0.2">
      <c r="A41" t="s">
        <v>4485</v>
      </c>
      <c r="C41" s="124" t="str">
        <f>IFERROR(MID('caricamento Desiderata'!A41,FIND("Avviso n° ",'caricamento Desiderata'!A41)+10,LEN('caricamento Desiderata'!A41)),"")</f>
        <v>00000012</v>
      </c>
      <c r="D41" s="124" t="str">
        <f>IF('caricamento Desiderata'!A41="", "", IFERROR(LEFT('caricamento Desiderata'!A41,FIND("Avviso n° ",'caricamento Desiderata'!A41)-1),'caricamento Desiderata'!A41))</f>
        <v xml:space="preserve">700-F024RC CONTROLLO FUNZIONALE. </v>
      </c>
      <c r="E41" s="124"/>
      <c r="F41" s="124"/>
      <c r="G41" s="124"/>
      <c r="H41" s="152"/>
      <c r="I41" s="152"/>
      <c r="J41" s="153"/>
      <c r="K41" s="153"/>
      <c r="L41" s="153"/>
      <c r="M41" s="153"/>
      <c r="N41" s="153"/>
      <c r="O41" s="154"/>
      <c r="P41" s="155"/>
      <c r="Q41" s="152"/>
    </row>
    <row r="42" spans="1:17" x14ac:dyDescent="0.2">
      <c r="A42" t="s">
        <v>4486</v>
      </c>
      <c r="C42" s="124" t="str">
        <f>IFERROR(MID('caricamento Desiderata'!A42,FIND("Avviso n° ",'caricamento Desiderata'!A42)+10,LEN('caricamento Desiderata'!A42)),"")</f>
        <v>10236094</v>
      </c>
      <c r="D42" s="124" t="str">
        <f>IF('caricamento Desiderata'!A42="", "", IFERROR(LEFT('caricamento Desiderata'!A42,FIND("Avviso n° ",'caricamento Desiderata'!A42)-1),'caricamento Desiderata'!A42))</f>
        <v xml:space="preserve">Ripristino funzionalit LCV016 e P104 1100-T103. </v>
      </c>
      <c r="E42" s="124"/>
      <c r="F42" s="124"/>
      <c r="G42" s="124"/>
      <c r="H42" s="152"/>
      <c r="I42" s="152"/>
      <c r="J42" s="153"/>
      <c r="K42" s="153"/>
      <c r="L42" s="153"/>
      <c r="M42" s="153"/>
      <c r="N42" s="153"/>
      <c r="O42" s="154"/>
      <c r="P42" s="155"/>
      <c r="Q42" s="152"/>
    </row>
    <row r="43" spans="1:17" x14ac:dyDescent="0.2">
      <c r="A43" t="s">
        <v>4487</v>
      </c>
      <c r="C43" s="124" t="str">
        <f>IFERROR(MID('caricamento Desiderata'!A43,FIND("Avviso n° ",'caricamento Desiderata'!A43)+10,LEN('caricamento Desiderata'!A43)),"")</f>
        <v>10236085</v>
      </c>
      <c r="D43" s="124" t="str">
        <f>IF('caricamento Desiderata'!A43="", "", IFERROR(LEFT('caricamento Desiderata'!A43,FIND("Avviso n° ",'caricamento Desiderata'!A43)-1),'caricamento Desiderata'!A43))</f>
        <v xml:space="preserve">700: RIPRISTINO L205RC-L207RC </v>
      </c>
      <c r="E43" s="124"/>
      <c r="F43" s="124"/>
      <c r="G43" s="124"/>
      <c r="H43" s="152"/>
      <c r="I43" s="152"/>
      <c r="J43" s="153"/>
      <c r="K43" s="153"/>
      <c r="L43" s="153"/>
      <c r="M43" s="153"/>
      <c r="N43" s="153"/>
      <c r="O43" s="154"/>
      <c r="P43" s="155"/>
      <c r="Q43" s="152"/>
    </row>
    <row r="44" spans="1:17" ht="15" x14ac:dyDescent="0.2">
      <c r="A44" s="26" t="s">
        <v>2814</v>
      </c>
      <c r="C44" s="124" t="str">
        <f>IFERROR(MID('caricamento Desiderata'!A44,FIND("Avviso n° ",'caricamento Desiderata'!A44)+10,LEN('caricamento Desiderata'!A44)),"")</f>
        <v/>
      </c>
      <c r="D44" s="124" t="str">
        <f>IF('caricamento Desiderata'!A44="", "", IFERROR(LEFT('caricamento Desiderata'!A44,FIND("Avviso n° ",'caricamento Desiderata'!A44)-1),'caricamento Desiderata'!A44))</f>
        <v>700-F024RC CONTROLLO FUNZIONALE</v>
      </c>
      <c r="E44" s="124"/>
      <c r="F44" s="124"/>
      <c r="G44" s="124"/>
      <c r="H44" s="152"/>
      <c r="I44" s="152"/>
      <c r="J44" s="153"/>
      <c r="K44" s="153"/>
      <c r="L44" s="153"/>
      <c r="M44" s="153"/>
      <c r="N44" s="153"/>
      <c r="O44" s="154"/>
      <c r="P44" s="155"/>
      <c r="Q44" s="152"/>
    </row>
    <row r="45" spans="1:17" x14ac:dyDescent="0.2">
      <c r="C45" s="124" t="str">
        <f>IFERROR(MID('caricamento Desiderata'!A45,FIND("Avviso n° ",'caricamento Desiderata'!A45)+10,LEN('caricamento Desiderata'!A45)),"")</f>
        <v/>
      </c>
      <c r="D45" s="124" t="str">
        <f>IF('caricamento Desiderata'!A45="", "", IFERROR(LEFT('caricamento Desiderata'!A45,FIND("Avviso n° ",'caricamento Desiderata'!A45)-1),'caricamento Desiderata'!A45))</f>
        <v/>
      </c>
      <c r="E45" s="124"/>
      <c r="F45" s="124"/>
      <c r="G45" s="124"/>
      <c r="H45" s="152"/>
      <c r="I45" s="152"/>
      <c r="J45" s="153"/>
      <c r="K45" s="153"/>
      <c r="L45" s="153"/>
      <c r="M45" s="153"/>
      <c r="N45" s="153"/>
      <c r="O45" s="154"/>
      <c r="P45" s="155"/>
      <c r="Q45" s="152"/>
    </row>
  </sheetData>
  <conditionalFormatting sqref="A44">
    <cfRule type="expression" dxfId="26" priority="1">
      <formula>SEARCH("IN CORSO",$M44)&gt;0</formula>
    </cfRule>
    <cfRule type="expression" dxfId="25" priority="2">
      <formula>SEARCH("CHIUSO",$M44)&gt;0</formula>
    </cfRule>
    <cfRule type="expression" dxfId="24" priority="3">
      <formula>SEARCH("EMESSO",$M44)&gt;0</formula>
    </cfRule>
    <cfRule type="expression" dxfId="23" priority="4">
      <formula>SEARCH("RICHIESTO",$M44)&gt;0</formula>
    </cfRule>
    <cfRule type="expression" dxfId="22" priority="5">
      <formula>SEARCH("DA CHIUDERE",$M44)&gt;0</formula>
    </cfRule>
    <cfRule type="expression" dxfId="21" priority="6">
      <formula>SEARCH("INTERROTTO",$M44)&gt;0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popolaDesiderata">
                <anchor moveWithCells="1" sizeWithCells="1">
                  <from>
                    <xdr:col>0</xdr:col>
                    <xdr:colOff>0</xdr:colOff>
                    <xdr:row>0</xdr:row>
                    <xdr:rowOff>0</xdr:rowOff>
                  </from>
                  <to>
                    <xdr:col>0</xdr:col>
                    <xdr:colOff>1695450</xdr:colOff>
                    <xdr:row>0</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16B93-27B6-4EE2-A6B8-541D585C59C3}">
  <sheetPr codeName="Foglio26">
    <tabColor rgb="FFFF0000"/>
    <pageSetUpPr fitToPage="1"/>
  </sheetPr>
  <dimension ref="A1:O60"/>
  <sheetViews>
    <sheetView topLeftCell="A4" zoomScale="130" zoomScaleNormal="130" workbookViewId="0">
      <selection activeCell="B29" sqref="B29"/>
    </sheetView>
  </sheetViews>
  <sheetFormatPr defaultColWidth="8.75" defaultRowHeight="14.25" x14ac:dyDescent="0.2"/>
  <cols>
    <col min="1" max="1" width="20.875" style="171" bestFit="1" customWidth="1"/>
    <col min="2" max="2" width="46.5" style="171" bestFit="1" customWidth="1"/>
    <col min="3" max="3" width="8.75" style="171" customWidth="1"/>
    <col min="4" max="4" width="10.75" style="171" bestFit="1" customWidth="1"/>
    <col min="5" max="9" width="4.375" style="171" customWidth="1"/>
    <col min="10" max="12" width="4.5" style="171" customWidth="1"/>
    <col min="13" max="13" width="76.25" style="171" customWidth="1"/>
    <col min="14" max="14" width="41.625" style="172" bestFit="1" customWidth="1"/>
    <col min="15" max="15" width="25" style="171" bestFit="1" customWidth="1"/>
    <col min="16" max="16384" width="8.75" style="171"/>
  </cols>
  <sheetData>
    <row r="1" spans="1:14" s="127" customFormat="1" ht="27.95" customHeight="1" x14ac:dyDescent="0.45">
      <c r="A1" s="241" t="str">
        <f>'caricamento Desiderata'!A1</f>
        <v>Quadro situazione PA3S al 12.11.2025</v>
      </c>
      <c r="B1" s="241"/>
      <c r="C1" s="241"/>
      <c r="D1" s="241"/>
      <c r="E1" s="241"/>
      <c r="F1" s="241"/>
      <c r="G1" s="241"/>
      <c r="H1" s="241"/>
      <c r="I1" s="241"/>
      <c r="J1" s="241"/>
      <c r="K1" s="241"/>
      <c r="L1" s="241"/>
      <c r="M1" s="241"/>
      <c r="N1" s="241"/>
    </row>
    <row r="2" spans="1:14" s="127" customFormat="1" ht="14.1" customHeight="1" x14ac:dyDescent="0.2">
      <c r="A2" s="165"/>
      <c r="N2" s="166"/>
    </row>
    <row r="3" spans="1:14" s="127" customFormat="1" ht="14.1" customHeight="1" x14ac:dyDescent="0.25">
      <c r="A3" s="167" t="s">
        <v>4488</v>
      </c>
      <c r="B3" s="168"/>
      <c r="C3" s="168"/>
      <c r="D3" s="168"/>
      <c r="E3" s="168"/>
      <c r="F3" s="168"/>
      <c r="G3" s="168"/>
      <c r="H3" s="168"/>
      <c r="I3" s="168"/>
      <c r="J3" s="168"/>
      <c r="K3" s="168"/>
      <c r="L3" s="168"/>
      <c r="N3" s="166"/>
    </row>
    <row r="4" spans="1:14" ht="13.9" customHeight="1" x14ac:dyDescent="0.2">
      <c r="A4" s="169" t="s">
        <v>24</v>
      </c>
      <c r="B4" s="170" t="s">
        <v>4444</v>
      </c>
      <c r="C4" s="170" t="s">
        <v>4164</v>
      </c>
    </row>
    <row r="5" spans="1:14" s="127" customFormat="1" ht="14.1" hidden="1" customHeight="1" x14ac:dyDescent="0.2">
      <c r="A5" s="173" t="str">
        <f>IF(ISBLANK('caricamento Desiderata'!E2), IF(ISBLANK('caricamento Desiderata'!C2), "", 'caricamento Desiderata'!C2), "")</f>
        <v/>
      </c>
      <c r="B5" s="173" t="str">
        <f>IF(ISBLANK('caricamento Desiderata'!E2), IF(ISBLANK('caricamento Desiderata'!D2), "", 'caricamento Desiderata'!D2), "")</f>
        <v/>
      </c>
      <c r="C5" s="173"/>
      <c r="N5" s="166"/>
    </row>
    <row r="6" spans="1:14" s="127" customFormat="1" ht="14.1" customHeight="1" x14ac:dyDescent="0.2">
      <c r="A6" s="173" t="str">
        <f>IF(ISBLANK('caricamento Desiderata'!E36), IF(ISBLANK('caricamento Desiderata'!C36), "", 'caricamento Desiderata'!C36), "")</f>
        <v>10234114</v>
      </c>
      <c r="B6" s="173" t="str">
        <f>IF(ISBLANK('caricamento Desiderata'!E36), IF(ISBLANK('caricamento Desiderata'!D36), "", 'caricamento Desiderata'!D36), "")</f>
        <v xml:space="preserve">700: SOSTITUZIONE TIRANTE PCV213. </v>
      </c>
      <c r="C6" s="173"/>
      <c r="N6" s="166"/>
    </row>
    <row r="7" spans="1:14" s="127" customFormat="1" ht="14.1" customHeight="1" x14ac:dyDescent="0.2">
      <c r="A7" s="173" t="str">
        <f>IF(ISBLANK('caricamento Desiderata'!E37), IF(ISBLANK('caricamento Desiderata'!C37), "", 'caricamento Desiderata'!C37), "")</f>
        <v>10234110</v>
      </c>
      <c r="B7" s="173" t="str">
        <f>IF(ISBLANK('caricamento Desiderata'!E37), IF(ISBLANK('caricamento Desiderata'!D37), "", 'caricamento Desiderata'!D37), "")</f>
        <v xml:space="preserve">800: badernatura in campo RCV-101. </v>
      </c>
      <c r="C7" s="173"/>
      <c r="N7" s="166"/>
    </row>
    <row r="8" spans="1:14" s="127" customFormat="1" ht="27.95" customHeight="1" x14ac:dyDescent="0.2">
      <c r="A8" s="173" t="str">
        <f>IF(ISBLANK('caricamento Desiderata'!E38), IF(ISBLANK('caricamento Desiderata'!C38), "", 'caricamento Desiderata'!C38), "")</f>
        <v>10234087</v>
      </c>
      <c r="B8" s="173" t="str">
        <f>IF(ISBLANK('caricamento Desiderata'!E38), IF(ISBLANK('caricamento Desiderata'!D38), "", 'caricamento Desiderata'!D38), "")</f>
        <v xml:space="preserve">2200: VERIFICA LIVELLO 22L530R 2200: VERIFICA LIVELLO 22L534R. </v>
      </c>
      <c r="C8" s="173"/>
      <c r="N8" s="166"/>
    </row>
    <row r="9" spans="1:14" s="127" customFormat="1" ht="14.1" customHeight="1" x14ac:dyDescent="0.2">
      <c r="A9" s="173" t="str">
        <f>IF(ISBLANK('caricamento Desiderata'!E39), IF(ISBLANK('caricamento Desiderata'!C39), "", 'caricamento Desiderata'!C39), "")</f>
        <v>00000010</v>
      </c>
      <c r="B9" s="173" t="str">
        <f>IF(ISBLANK('caricamento Desiderata'!E39), IF(ISBLANK('caricamento Desiderata'!D39), "", 'caricamento Desiderata'!D39), "")</f>
        <v xml:space="preserve">1400-T105:controllo livello L202BRC E202B. </v>
      </c>
      <c r="C9" s="173"/>
      <c r="N9" s="166"/>
    </row>
    <row r="10" spans="1:14" s="127" customFormat="1" ht="14.1" customHeight="1" x14ac:dyDescent="0.2">
      <c r="A10" s="173" t="str">
        <f>IF(ISBLANK('caricamento Desiderata'!E40), IF(ISBLANK('caricamento Desiderata'!C40), "", 'caricamento Desiderata'!C40), "")</f>
        <v>00000011</v>
      </c>
      <c r="B10" s="173" t="str">
        <f>IF(ISBLANK('caricamento Desiderata'!E40), IF(ISBLANK('caricamento Desiderata'!D40), "", 'caricamento Desiderata'!D40), "")</f>
        <v xml:space="preserve">1100-F201RC CONTROLLO FUNZIONALE. </v>
      </c>
      <c r="C10" s="173"/>
      <c r="N10" s="166"/>
    </row>
    <row r="11" spans="1:14" s="127" customFormat="1" ht="14.1" customHeight="1" x14ac:dyDescent="0.2">
      <c r="A11" s="173" t="str">
        <f>IF(ISBLANK('caricamento Desiderata'!E41), IF(ISBLANK('caricamento Desiderata'!C41), "", 'caricamento Desiderata'!C41), "")</f>
        <v>00000012</v>
      </c>
      <c r="B11" s="173" t="str">
        <f>IF(ISBLANK('caricamento Desiderata'!E41), IF(ISBLANK('caricamento Desiderata'!D41), "", 'caricamento Desiderata'!D41), "")</f>
        <v xml:space="preserve">700-F024RC CONTROLLO FUNZIONALE. </v>
      </c>
      <c r="C11" s="173"/>
      <c r="N11" s="166"/>
    </row>
    <row r="12" spans="1:14" s="127" customFormat="1" ht="14.1" customHeight="1" x14ac:dyDescent="0.2">
      <c r="N12" s="166"/>
    </row>
    <row r="13" spans="1:14" s="127" customFormat="1" ht="14.1" customHeight="1" x14ac:dyDescent="0.25">
      <c r="A13" s="167" t="s">
        <v>4489</v>
      </c>
      <c r="B13" s="168"/>
      <c r="C13" s="168"/>
      <c r="D13" s="174"/>
      <c r="E13" s="174"/>
      <c r="F13" s="174"/>
      <c r="G13" s="174"/>
      <c r="H13" s="174"/>
      <c r="I13" s="174"/>
      <c r="J13" s="174"/>
      <c r="K13" s="174"/>
      <c r="L13" s="174"/>
      <c r="N13" s="166"/>
    </row>
    <row r="14" spans="1:14" ht="13.9" customHeight="1" x14ac:dyDescent="0.2">
      <c r="A14" s="169" t="s">
        <v>24</v>
      </c>
      <c r="B14" s="170" t="s">
        <v>4444</v>
      </c>
      <c r="C14" s="170" t="s">
        <v>4164</v>
      </c>
      <c r="D14" s="175" t="s">
        <v>4445</v>
      </c>
      <c r="E14" s="170" t="s">
        <v>11</v>
      </c>
      <c r="F14" s="170" t="s">
        <v>12</v>
      </c>
      <c r="G14" s="170" t="s">
        <v>13</v>
      </c>
      <c r="H14" s="170" t="s">
        <v>14</v>
      </c>
      <c r="I14" s="176" t="s">
        <v>15</v>
      </c>
    </row>
    <row r="15" spans="1:14" s="127" customFormat="1" ht="14.1" customHeight="1" x14ac:dyDescent="0.2">
      <c r="A15" s="173" t="str">
        <f>IF(AND(COUNTIF('caricamento Desiderata'!F2:J2, "X") = 0, 'caricamento Desiderata'!E2 &lt;&gt; "", OR(TRIM('caricamento Desiderata'!K2)="EMESSO", TRIM('caricamento Desiderata'!K2)="RICHIESTO")), 'caricamento Desiderata'!C2, "")</f>
        <v>10229281</v>
      </c>
      <c r="B15" s="173" t="str">
        <f>IF(AND(COUNTIF('caricamento Desiderata'!F2:J2, "X") = 0, 'caricamento Desiderata'!E2 &lt;&gt; "", OR(TRIM('caricamento Desiderata'!K2)="EMESSO", TRIM('caricamento Desiderata'!K2)="RICHIESTO")), 'caricamento Desiderata'!D2, "")</f>
        <v xml:space="preserve">700: VERIFICA FUNZ 07B600ASL  controllo funzionale. </v>
      </c>
      <c r="C15" s="173" t="str">
        <f>IF(AND(COUNTIF('caricamento Desiderata'!F2:J2, "X") = 0, 'caricamento Desiderata'!E2 &lt;&gt; "", OR(TRIM('caricamento Desiderata'!K2)="EMESSO", TRIM('caricamento Desiderata'!K2)="RICHIESTO")), 'caricamento Desiderata'!E2, "")</f>
        <v>556064/C</v>
      </c>
      <c r="D15" s="173" t="str">
        <f>IF(AND(COUNTIF('caricamento Desiderata'!F2:J2, "X") = 0, 'caricamento Desiderata'!E2 &lt;&gt; "", OR(TRIM('caricamento Desiderata'!K2)="EMESSO", TRIM('caricamento Desiderata'!K2)="RICHIESTO")), 'caricamento Desiderata'!K2, "")</f>
        <v>RICHIESTO</v>
      </c>
      <c r="E15" s="177"/>
      <c r="F15" s="177"/>
      <c r="G15" s="177"/>
      <c r="H15" s="177"/>
      <c r="I15" s="177"/>
      <c r="N15" s="166"/>
    </row>
    <row r="16" spans="1:14" s="127" customFormat="1" ht="14.1" customHeight="1" x14ac:dyDescent="0.2">
      <c r="A16" s="173" t="str">
        <f>IF(AND(COUNTIF('caricamento Desiderata'!F5:J5, "X") = 0, 'caricamento Desiderata'!E5 &lt;&gt; "", OR(TRIM('caricamento Desiderata'!K5)="EMESSO", TRIM('caricamento Desiderata'!K5)="RICHIESTO")), 'caricamento Desiderata'!C5, "")</f>
        <v>10224484</v>
      </c>
      <c r="B16" s="173" t="str">
        <f>IF(AND(COUNTIF('caricamento Desiderata'!F5:J5, "X") = 0, 'caricamento Desiderata'!E5 &lt;&gt; "", OR(TRIM('caricamento Desiderata'!K5)="EMESSO", TRIM('caricamento Desiderata'!K5)="RICHIESTO")), 'caricamento Desiderata'!D5, "")</f>
        <v xml:space="preserve">700: MTZ 07Z603I controllo funzionale. </v>
      </c>
      <c r="C16" s="173" t="str">
        <f>IF(AND(COUNTIF('caricamento Desiderata'!F5:J5, "X") = 0, 'caricamento Desiderata'!E5 &lt;&gt; "", OR(TRIM('caricamento Desiderata'!K5)="EMESSO", TRIM('caricamento Desiderata'!K5)="RICHIESTO")), 'caricamento Desiderata'!E5, "")</f>
        <v>556807/C</v>
      </c>
      <c r="D16" s="173" t="str">
        <f>IF(AND(COUNTIF('caricamento Desiderata'!F5:J5, "X") = 0, 'caricamento Desiderata'!E5 &lt;&gt; "", OR(TRIM('caricamento Desiderata'!K5)="EMESSO", TRIM('caricamento Desiderata'!K5)="RICHIESTO")), 'caricamento Desiderata'!K5, "")</f>
        <v>RICHIESTO</v>
      </c>
      <c r="E16" s="177"/>
      <c r="F16" s="177"/>
      <c r="G16" s="177"/>
      <c r="H16" s="177"/>
      <c r="I16" s="177"/>
      <c r="N16" s="166"/>
    </row>
    <row r="17" spans="1:14" s="127" customFormat="1" ht="14.1" customHeight="1" x14ac:dyDescent="0.2">
      <c r="A17" s="173" t="str">
        <f>IF(AND(COUNTIF('caricamento Desiderata'!F7:J7, "X") = 0, 'caricamento Desiderata'!E7 &lt;&gt; "", OR(TRIM('caricamento Desiderata'!K7)="EMESSO", TRIM('caricamento Desiderata'!K7)="RICHIESTO")), 'caricamento Desiderata'!C7, "")</f>
        <v>00000002</v>
      </c>
      <c r="B17" s="173" t="str">
        <f>IF(AND(COUNTIF('caricamento Desiderata'!F7:J7, "X") = 0, 'caricamento Desiderata'!E7 &lt;&gt; "", OR(TRIM('caricamento Desiderata'!K7)="EMESSO", TRIM('caricamento Desiderata'!K7)="RICHIESTO")), 'caricamento Desiderata'!D7, "")</f>
        <v xml:space="preserve">700A - RIPRISTINO JB TH6. </v>
      </c>
      <c r="C17" s="173" t="str">
        <f>IF(AND(COUNTIF('caricamento Desiderata'!F7:J7, "X") = 0, 'caricamento Desiderata'!E7 &lt;&gt; "", OR(TRIM('caricamento Desiderata'!K7)="EMESSO", TRIM('caricamento Desiderata'!K7)="RICHIESTO")), 'caricamento Desiderata'!E7, "")</f>
        <v>539875/C</v>
      </c>
      <c r="D17" s="173" t="str">
        <f>IF(AND(COUNTIF('caricamento Desiderata'!F7:J7, "X") = 0, 'caricamento Desiderata'!E7 &lt;&gt; "", OR(TRIM('caricamento Desiderata'!K7)="EMESSO", TRIM('caricamento Desiderata'!K7)="RICHIESTO")), 'caricamento Desiderata'!K7, "")</f>
        <v>EMESSO</v>
      </c>
      <c r="E17" s="177"/>
      <c r="F17" s="177"/>
      <c r="G17" s="177"/>
      <c r="H17" s="177"/>
      <c r="I17" s="177"/>
      <c r="N17" s="166"/>
    </row>
    <row r="18" spans="1:14" s="127" customFormat="1" ht="14.1" customHeight="1" x14ac:dyDescent="0.2">
      <c r="A18" s="173" t="str">
        <f>IF(AND(COUNTIF('caricamento Desiderata'!F8:J8, "X") = 0, 'caricamento Desiderata'!E8 &lt;&gt; "", OR(TRIM('caricamento Desiderata'!K8)="EMESSO", TRIM('caricamento Desiderata'!K8)="RICHIESTO")), 'caricamento Desiderata'!C8, "")</f>
        <v>10232613</v>
      </c>
      <c r="B18" s="173" t="str">
        <f>IF(AND(COUNTIF('caricamento Desiderata'!F8:J8, "X") = 0, 'caricamento Desiderata'!E8 &lt;&gt; "", OR(TRIM('caricamento Desiderata'!K8)="EMESSO", TRIM('caricamento Desiderata'!K8)="RICHIESTO")), 'caricamento Desiderata'!D8, "")</f>
        <v xml:space="preserve">1200/3: TARATURA Z3F301. </v>
      </c>
      <c r="C18" s="173" t="str">
        <f>IF(AND(COUNTIF('caricamento Desiderata'!F8:J8, "X") = 0, 'caricamento Desiderata'!E8 &lt;&gt; "", OR(TRIM('caricamento Desiderata'!K8)="EMESSO", TRIM('caricamento Desiderata'!K8)="RICHIESTO")), 'caricamento Desiderata'!E8, "")</f>
        <v>556723/C</v>
      </c>
      <c r="D18" s="173" t="str">
        <f>IF(AND(COUNTIF('caricamento Desiderata'!F8:J8, "X") = 0, 'caricamento Desiderata'!E8 &lt;&gt; "", OR(TRIM('caricamento Desiderata'!K8)="EMESSO", TRIM('caricamento Desiderata'!K8)="RICHIESTO")), 'caricamento Desiderata'!K8, "")</f>
        <v>EMESSO</v>
      </c>
      <c r="E18" s="177"/>
      <c r="F18" s="177"/>
      <c r="G18" s="177"/>
      <c r="H18" s="177"/>
      <c r="I18" s="177"/>
      <c r="N18" s="166"/>
    </row>
    <row r="19" spans="1:14" s="127" customFormat="1" ht="14.1" customHeight="1" x14ac:dyDescent="0.2">
      <c r="A19" s="173" t="str">
        <f>IF(AND(COUNTIF('caricamento Desiderata'!F9:J9, "X") = 0, 'caricamento Desiderata'!E9 &lt;&gt; "", OR(TRIM('caricamento Desiderata'!K9)="EMESSO", TRIM('caricamento Desiderata'!K9)="RICHIESTO")), 'caricamento Desiderata'!C9, "")</f>
        <v>00000003</v>
      </c>
      <c r="B19" s="173" t="str">
        <f>IF(AND(COUNTIF('caricamento Desiderata'!F9:J9, "X") = 0, 'caricamento Desiderata'!E9 &lt;&gt; "", OR(TRIM('caricamento Desiderata'!K9)="EMESSO", TRIM('caricamento Desiderata'!K9)="RICHIESTO")), 'caricamento Desiderata'!D9, "")</f>
        <v xml:space="preserve">1800-1-F045V - ripristino funzionalit valvola. </v>
      </c>
      <c r="C19" s="173" t="str">
        <f>IF(AND(COUNTIF('caricamento Desiderata'!F9:J9, "X") = 0, 'caricamento Desiderata'!E9 &lt;&gt; "", OR(TRIM('caricamento Desiderata'!K9)="EMESSO", TRIM('caricamento Desiderata'!K9)="RICHIESTO")), 'caricamento Desiderata'!E9, "")</f>
        <v>556714/C</v>
      </c>
      <c r="D19" s="173" t="str">
        <f>IF(AND(COUNTIF('caricamento Desiderata'!F9:J9, "X") = 0, 'caricamento Desiderata'!E9 &lt;&gt; "", OR(TRIM('caricamento Desiderata'!K9)="EMESSO", TRIM('caricamento Desiderata'!K9)="RICHIESTO")), 'caricamento Desiderata'!K9, "")</f>
        <v>EMESSO</v>
      </c>
      <c r="E19" s="177"/>
      <c r="F19" s="177"/>
      <c r="G19" s="177"/>
      <c r="H19" s="177"/>
      <c r="I19" s="177"/>
      <c r="N19" s="166"/>
    </row>
    <row r="20" spans="1:14" s="127" customFormat="1" ht="14.1" customHeight="1" x14ac:dyDescent="0.2">
      <c r="A20" s="173" t="str">
        <f>IF(AND(COUNTIF('caricamento Desiderata'!F11:J11, "X") = 0, 'caricamento Desiderata'!E11 &lt;&gt; "", OR(TRIM('caricamento Desiderata'!K11)="EMESSO", TRIM('caricamento Desiderata'!K11)="RICHIESTO")), 'caricamento Desiderata'!C11, "")</f>
        <v>00000004</v>
      </c>
      <c r="B20" s="173" t="str">
        <f>IF(AND(COUNTIF('caricamento Desiderata'!F11:J11, "X") = 0, 'caricamento Desiderata'!E11 &lt;&gt; "", OR(TRIM('caricamento Desiderata'!K11)="EMESSO", TRIM('caricamento Desiderata'!K11)="RICHIESTO")), 'caricamento Desiderata'!D11, "")</f>
        <v xml:space="preserve">700-1-F171R RIPRISTINO FUNZIONALE. </v>
      </c>
      <c r="C20" s="173" t="str">
        <f>IF(AND(COUNTIF('caricamento Desiderata'!F11:J11, "X") = 0, 'caricamento Desiderata'!E11 &lt;&gt; "", OR(TRIM('caricamento Desiderata'!K11)="EMESSO", TRIM('caricamento Desiderata'!K11)="RICHIESTO")), 'caricamento Desiderata'!E11, "")</f>
        <v>556269/C</v>
      </c>
      <c r="D20" s="173" t="str">
        <f>IF(AND(COUNTIF('caricamento Desiderata'!F11:J11, "X") = 0, 'caricamento Desiderata'!E11 &lt;&gt; "", OR(TRIM('caricamento Desiderata'!K11)="EMESSO", TRIM('caricamento Desiderata'!K11)="RICHIESTO")), 'caricamento Desiderata'!K11, "")</f>
        <v>EMESSO</v>
      </c>
      <c r="E20" s="177"/>
      <c r="F20" s="177"/>
      <c r="G20" s="177"/>
      <c r="H20" s="177"/>
      <c r="I20" s="177"/>
      <c r="N20" s="166"/>
    </row>
    <row r="21" spans="1:14" s="127" customFormat="1" ht="14.1" customHeight="1" x14ac:dyDescent="0.2">
      <c r="A21" s="173" t="str">
        <f>IF(AND(COUNTIF('caricamento Desiderata'!F13:J13, "X") = 0, 'caricamento Desiderata'!E13 &lt;&gt; "", OR(TRIM('caricamento Desiderata'!K13)="EMESSO", TRIM('caricamento Desiderata'!K13)="RICHIESTO")), 'caricamento Desiderata'!C13, "")</f>
        <v>10229281</v>
      </c>
      <c r="B21" s="173" t="str">
        <f>IF(AND(COUNTIF('caricamento Desiderata'!F13:J13, "X") = 0, 'caricamento Desiderata'!E13 &lt;&gt; "", OR(TRIM('caricamento Desiderata'!K13)="EMESSO", TRIM('caricamento Desiderata'!K13)="RICHIESTO")), 'caricamento Desiderata'!D13, "")</f>
        <v xml:space="preserve">700: VERIFICA FUNZ 07B600ASL controllo funzionale. </v>
      </c>
      <c r="C21" s="173" t="str">
        <f>IF(AND(COUNTIF('caricamento Desiderata'!F13:J13, "X") = 0, 'caricamento Desiderata'!E13 &lt;&gt; "", OR(TRIM('caricamento Desiderata'!K13)="EMESSO", TRIM('caricamento Desiderata'!K13)="RICHIESTO")), 'caricamento Desiderata'!E13, "")</f>
        <v>556064/C</v>
      </c>
      <c r="D21" s="173" t="str">
        <f>IF(AND(COUNTIF('caricamento Desiderata'!F13:J13, "X") = 0, 'caricamento Desiderata'!E13 &lt;&gt; "", OR(TRIM('caricamento Desiderata'!K13)="EMESSO", TRIM('caricamento Desiderata'!K13)="RICHIESTO")), 'caricamento Desiderata'!K13, "")</f>
        <v>RICHIESTO</v>
      </c>
      <c r="E21" s="177"/>
      <c r="F21" s="177"/>
      <c r="G21" s="177"/>
      <c r="H21" s="177"/>
      <c r="I21" s="177"/>
      <c r="N21" s="166"/>
    </row>
    <row r="22" spans="1:14" s="127" customFormat="1" ht="14.1" customHeight="1" x14ac:dyDescent="0.2">
      <c r="A22" s="173" t="str">
        <f>IF(AND(COUNTIF('caricamento Desiderata'!F21:J21, "X") = 0, 'caricamento Desiderata'!E21 &lt;&gt; "", OR(TRIM('caricamento Desiderata'!K21)="EMESSO", TRIM('caricamento Desiderata'!K21)="RICHIESTO")), 'caricamento Desiderata'!C21, "")</f>
        <v>10228362</v>
      </c>
      <c r="B22" s="173" t="str">
        <f>IF(AND(COUNTIF('caricamento Desiderata'!F21:J21, "X") = 0, 'caricamento Desiderata'!E21 &lt;&gt; "", OR(TRIM('caricamento Desiderata'!K21)="EMESSO", TRIM('caricamento Desiderata'!K21)="RICHIESTO")), 'caricamento Desiderata'!D21, "")</f>
        <v xml:space="preserve">700: RIPR PRC001 controllo funzionale. </v>
      </c>
      <c r="C22" s="173" t="str">
        <f>IF(AND(COUNTIF('caricamento Desiderata'!F21:J21, "X") = 0, 'caricamento Desiderata'!E21 &lt;&gt; "", OR(TRIM('caricamento Desiderata'!K21)="EMESSO", TRIM('caricamento Desiderata'!K21)="RICHIESTO")), 'caricamento Desiderata'!E21, "")</f>
        <v>546734/C</v>
      </c>
      <c r="D22" s="173" t="str">
        <f>IF(AND(COUNTIF('caricamento Desiderata'!F21:J21, "X") = 0, 'caricamento Desiderata'!E21 &lt;&gt; "", OR(TRIM('caricamento Desiderata'!K21)="EMESSO", TRIM('caricamento Desiderata'!K21)="RICHIESTO")), 'caricamento Desiderata'!K21, "")</f>
        <v>EMESSO</v>
      </c>
      <c r="E22" s="177"/>
      <c r="F22" s="177"/>
      <c r="G22" s="177"/>
      <c r="H22" s="177"/>
      <c r="I22" s="177"/>
      <c r="N22" s="166"/>
    </row>
    <row r="23" spans="1:14" s="127" customFormat="1" ht="14.1" customHeight="1" x14ac:dyDescent="0.2">
      <c r="A23" s="173" t="str">
        <f>IF(AND(COUNTIF('caricamento Desiderata'!F23:J23, "X") = 0, 'caricamento Desiderata'!E23 &lt;&gt; "", OR(TRIM('caricamento Desiderata'!K23)="EMESSO", TRIM('caricamento Desiderata'!K23)="RICHIESTO")), 'caricamento Desiderata'!C23, "")</f>
        <v>00000006</v>
      </c>
      <c r="B23" s="173" t="str">
        <f>IF(AND(COUNTIF('caricamento Desiderata'!F23:J23, "X") = 0, 'caricamento Desiderata'!E23 &lt;&gt; "", OR(TRIM('caricamento Desiderata'!K23)="EMESSO", TRIM('caricamento Desiderata'!K23)="RICHIESTO")), 'caricamento Desiderata'!D23, "")</f>
        <v xml:space="preserve">700-1-F024 AT/BT CONTROLLO FUNZIONALE. </v>
      </c>
      <c r="C23" s="173" t="str">
        <f>IF(AND(COUNTIF('caricamento Desiderata'!F23:J23, "X") = 0, 'caricamento Desiderata'!E23 &lt;&gt; "", OR(TRIM('caricamento Desiderata'!K23)="EMESSO", TRIM('caricamento Desiderata'!K23)="RICHIESTO")), 'caricamento Desiderata'!E23, "")</f>
        <v>556922/C</v>
      </c>
      <c r="D23" s="173" t="str">
        <f>IF(AND(COUNTIF('caricamento Desiderata'!F23:J23, "X") = 0, 'caricamento Desiderata'!E23 &lt;&gt; "", OR(TRIM('caricamento Desiderata'!K23)="EMESSO", TRIM('caricamento Desiderata'!K23)="RICHIESTO")), 'caricamento Desiderata'!K23, "")</f>
        <v>EMESSO</v>
      </c>
      <c r="E23" s="177"/>
      <c r="F23" s="177"/>
      <c r="G23" s="177"/>
      <c r="H23" s="177"/>
      <c r="I23" s="177"/>
      <c r="N23" s="166"/>
    </row>
    <row r="24" spans="1:14" s="127" customFormat="1" ht="14.1" customHeight="1" x14ac:dyDescent="0.2">
      <c r="A24" s="173" t="str">
        <f>IF(AND(COUNTIF('caricamento Desiderata'!F24:J24, "X") = 0, 'caricamento Desiderata'!E24 &lt;&gt; "", OR(TRIM('caricamento Desiderata'!K24)="EMESSO", TRIM('caricamento Desiderata'!K24)="RICHIESTO")), 'caricamento Desiderata'!C24, "")</f>
        <v>10232689</v>
      </c>
      <c r="B24" s="173" t="str">
        <f>IF(AND(COUNTIF('caricamento Desiderata'!F24:J24, "X") = 0, 'caricamento Desiderata'!E24 &lt;&gt; "", OR(TRIM('caricamento Desiderata'!K24)="EMESSO", TRIM('caricamento Desiderata'!K24)="RICHIESTO")), 'caricamento Desiderata'!D24, "")</f>
        <v xml:space="preserve">18-T064R ripristino funzionale. </v>
      </c>
      <c r="C24" s="173" t="str">
        <f>IF(AND(COUNTIF('caricamento Desiderata'!F24:J24, "X") = 0, 'caricamento Desiderata'!E24 &lt;&gt; "", OR(TRIM('caricamento Desiderata'!K24)="EMESSO", TRIM('caricamento Desiderata'!K24)="RICHIESTO")), 'caricamento Desiderata'!E24, "")</f>
        <v>556919/C</v>
      </c>
      <c r="D24" s="173" t="str">
        <f>IF(AND(COUNTIF('caricamento Desiderata'!F24:J24, "X") = 0, 'caricamento Desiderata'!E24 &lt;&gt; "", OR(TRIM('caricamento Desiderata'!K24)="EMESSO", TRIM('caricamento Desiderata'!K24)="RICHIESTO")), 'caricamento Desiderata'!K24, "")</f>
        <v>EMESSO</v>
      </c>
      <c r="E24" s="177"/>
      <c r="F24" s="177"/>
      <c r="G24" s="177"/>
      <c r="H24" s="177"/>
      <c r="I24" s="177"/>
      <c r="N24" s="166"/>
    </row>
    <row r="25" spans="1:14" s="127" customFormat="1" ht="27.95" customHeight="1" x14ac:dyDescent="0.2">
      <c r="A25" s="173" t="str">
        <f>IF(AND(COUNTIF('caricamento Desiderata'!F25:J25, "X") = 0, 'caricamento Desiderata'!E25 &lt;&gt; "", OR(TRIM('caricamento Desiderata'!K25)="EMESSO", TRIM('caricamento Desiderata'!K25)="RICHIESTO")), 'caricamento Desiderata'!C25, "")</f>
        <v>10232831</v>
      </c>
      <c r="B25" s="173" t="str">
        <f>IF(AND(COUNTIF('caricamento Desiderata'!F25:J25, "X") = 0, 'caricamento Desiderata'!E25 &lt;&gt; "", OR(TRIM('caricamento Desiderata'!K25)="EMESSO", TRIM('caricamento Desiderata'!K25)="RICHIESTO")), 'caricamento Desiderata'!D25, "")</f>
        <v xml:space="preserve">07T006HA controllo strumentale termocoppia uscita  gas D102. </v>
      </c>
      <c r="C25" s="173" t="str">
        <f>IF(AND(COUNTIF('caricamento Desiderata'!F25:J25, "X") = 0, 'caricamento Desiderata'!E25 &lt;&gt; "", OR(TRIM('caricamento Desiderata'!K25)="EMESSO", TRIM('caricamento Desiderata'!K25)="RICHIESTO")), 'caricamento Desiderata'!E25, "")</f>
        <v>557335/C</v>
      </c>
      <c r="D25" s="173" t="str">
        <f>IF(AND(COUNTIF('caricamento Desiderata'!F25:J25, "X") = 0, 'caricamento Desiderata'!E25 &lt;&gt; "", OR(TRIM('caricamento Desiderata'!K25)="EMESSO", TRIM('caricamento Desiderata'!K25)="RICHIESTO")), 'caricamento Desiderata'!K25, "")</f>
        <v>EMESSO</v>
      </c>
      <c r="E25" s="177"/>
      <c r="F25" s="177"/>
      <c r="G25" s="177"/>
      <c r="H25" s="177"/>
      <c r="I25" s="177"/>
      <c r="N25" s="166"/>
    </row>
    <row r="26" spans="1:14" s="127" customFormat="1" ht="14.1" customHeight="1" x14ac:dyDescent="0.2">
      <c r="A26" s="173" t="str">
        <f>IF(AND(COUNTIF('caricamento Desiderata'!F26:J26, "X") = 0, 'caricamento Desiderata'!E26 &lt;&gt; "", OR(TRIM('caricamento Desiderata'!K26)="EMESSO", TRIM('caricamento Desiderata'!K26)="RICHIESTO")), 'caricamento Desiderata'!C26, "")</f>
        <v>00000008</v>
      </c>
      <c r="B26" s="173" t="str">
        <f>IF(AND(COUNTIF('caricamento Desiderata'!F26:J26, "X") = 0, 'caricamento Desiderata'!E26 &lt;&gt; "", OR(TRIM('caricamento Desiderata'!K26)="EMESSO", TRIM('caricamento Desiderata'!K26)="RICHIESTO")), 'caricamento Desiderata'!D26, "")</f>
        <v xml:space="preserve">FC005 U1400  controllo e ripristino. </v>
      </c>
      <c r="C26" s="173" t="str">
        <f>IF(AND(COUNTIF('caricamento Desiderata'!F26:J26, "X") = 0, 'caricamento Desiderata'!E26 &lt;&gt; "", OR(TRIM('caricamento Desiderata'!K26)="EMESSO", TRIM('caricamento Desiderata'!K26)="RICHIESTO")), 'caricamento Desiderata'!E26, "")</f>
        <v>558058/C</v>
      </c>
      <c r="D26" s="173" t="str">
        <f>IF(AND(COUNTIF('caricamento Desiderata'!F26:J26, "X") = 0, 'caricamento Desiderata'!E26 &lt;&gt; "", OR(TRIM('caricamento Desiderata'!K26)="EMESSO", TRIM('caricamento Desiderata'!K26)="RICHIESTO")), 'caricamento Desiderata'!K26, "")</f>
        <v>RICHIESTO</v>
      </c>
      <c r="E26" s="177"/>
      <c r="F26" s="177"/>
      <c r="G26" s="177"/>
      <c r="H26" s="177"/>
      <c r="I26" s="177"/>
      <c r="N26" s="166"/>
    </row>
    <row r="27" spans="1:14" s="127" customFormat="1" ht="14.1" customHeight="1" x14ac:dyDescent="0.2">
      <c r="A27" s="173" t="str">
        <f>IF(AND(COUNTIF('caricamento Desiderata'!F27:J27, "X") = 0, 'caricamento Desiderata'!E27 &lt;&gt; "", OR(TRIM('caricamento Desiderata'!K27)="EMESSO", TRIM('caricamento Desiderata'!K27)="RICHIESTO")), 'caricamento Desiderata'!C27, "")</f>
        <v>10232988</v>
      </c>
      <c r="B27" s="173" t="str">
        <f>IF(AND(COUNTIF('caricamento Desiderata'!F27:J27, "X") = 0, 'caricamento Desiderata'!E27 &lt;&gt; "", OR(TRIM('caricamento Desiderata'!K27)="EMESSO", TRIM('caricamento Desiderata'!K27)="RICHIESTO")), 'caricamento Desiderata'!D27, "")</f>
        <v xml:space="preserve">08F158R CONTROLLO FUNZIONALE. </v>
      </c>
      <c r="C27" s="173" t="str">
        <f>IF(AND(COUNTIF('caricamento Desiderata'!F27:J27, "X") = 0, 'caricamento Desiderata'!E27 &lt;&gt; "", OR(TRIM('caricamento Desiderata'!K27)="EMESSO", TRIM('caricamento Desiderata'!K27)="RICHIESTO")), 'caricamento Desiderata'!E27, "")</f>
        <v>557851/C</v>
      </c>
      <c r="D27" s="173" t="str">
        <f>IF(AND(COUNTIF('caricamento Desiderata'!F27:J27, "X") = 0, 'caricamento Desiderata'!E27 &lt;&gt; "", OR(TRIM('caricamento Desiderata'!K27)="EMESSO", TRIM('caricamento Desiderata'!K27)="RICHIESTO")), 'caricamento Desiderata'!K27, "")</f>
        <v>EMESSO</v>
      </c>
      <c r="E27" s="177"/>
      <c r="F27" s="177"/>
      <c r="G27" s="177"/>
      <c r="H27" s="177"/>
      <c r="I27" s="177"/>
      <c r="N27" s="166"/>
    </row>
    <row r="28" spans="1:14" s="127" customFormat="1" ht="14.1" customHeight="1" x14ac:dyDescent="0.2">
      <c r="A28" s="173" t="str">
        <f>IF(AND(COUNTIF('caricamento Desiderata'!F28:J28, "X") = 0, 'caricamento Desiderata'!E28 &lt;&gt; "", OR(TRIM('caricamento Desiderata'!K28)="EMESSO", TRIM('caricamento Desiderata'!K28)="RICHIESTO")), 'caricamento Desiderata'!C28, "")</f>
        <v>10232989</v>
      </c>
      <c r="B28" s="173" t="str">
        <f>IF(AND(COUNTIF('caricamento Desiderata'!F28:J28, "X") = 0, 'caricamento Desiderata'!E28 &lt;&gt; "", OR(TRIM('caricamento Desiderata'!K28)="EMESSO", TRIM('caricamento Desiderata'!K28)="RICHIESTO")), 'caricamento Desiderata'!D28, "")</f>
        <v xml:space="preserve">08F115RC. CONTROLLO FUNZIONALE. </v>
      </c>
      <c r="C28" s="173" t="str">
        <f>IF(AND(COUNTIF('caricamento Desiderata'!F28:J28, "X") = 0, 'caricamento Desiderata'!E28 &lt;&gt; "", OR(TRIM('caricamento Desiderata'!K28)="EMESSO", TRIM('caricamento Desiderata'!K28)="RICHIESTO")), 'caricamento Desiderata'!E28, "")</f>
        <v>557855/C</v>
      </c>
      <c r="D28" s="173" t="str">
        <f>IF(AND(COUNTIF('caricamento Desiderata'!F28:J28, "X") = 0, 'caricamento Desiderata'!E28 &lt;&gt; "", OR(TRIM('caricamento Desiderata'!K28)="EMESSO", TRIM('caricamento Desiderata'!K28)="RICHIESTO")), 'caricamento Desiderata'!K28, "")</f>
        <v>EMESSO</v>
      </c>
      <c r="E28" s="177"/>
      <c r="F28" s="177"/>
      <c r="G28" s="177"/>
      <c r="H28" s="177"/>
      <c r="I28" s="177"/>
      <c r="N28" s="166"/>
    </row>
    <row r="29" spans="1:14" s="127" customFormat="1" ht="27.95" customHeight="1" x14ac:dyDescent="0.2">
      <c r="A29" s="173" t="str">
        <f>IF(AND(COUNTIF('caricamento Desiderata'!F31:J31, "X") = 0, 'caricamento Desiderata'!E31 &lt;&gt; "", OR(TRIM('caricamento Desiderata'!K31)="EMESSO", TRIM('caricamento Desiderata'!K31)="RICHIESTO")), 'caricamento Desiderata'!C31, "")</f>
        <v>00000009</v>
      </c>
      <c r="B29" s="173" t="str">
        <f>IF(AND(COUNTIF('caricamento Desiderata'!F31:J31, "X") = 0, 'caricamento Desiderata'!E31 &lt;&gt; "", OR(TRIM('caricamento Desiderata'!K31)="EMESSO", TRIM('caricamento Desiderata'!K31)="RICHIESTO")), 'caricamento Desiderata'!D31, "")</f>
        <v xml:space="preserve">07T20018I - U700A fondo colonna  T201 (mandata pompe P201 A/B/C). controllo e ripristino. </v>
      </c>
      <c r="C29" s="173" t="str">
        <f>IF(AND(COUNTIF('caricamento Desiderata'!F31:J31, "X") = 0, 'caricamento Desiderata'!E31 &lt;&gt; "", OR(TRIM('caricamento Desiderata'!K31)="EMESSO", TRIM('caricamento Desiderata'!K31)="RICHIESTO")), 'caricamento Desiderata'!E31, "")</f>
        <v>558057/C</v>
      </c>
      <c r="D29" s="173" t="str">
        <f>IF(AND(COUNTIF('caricamento Desiderata'!F31:J31, "X") = 0, 'caricamento Desiderata'!E31 &lt;&gt; "", OR(TRIM('caricamento Desiderata'!K31)="EMESSO", TRIM('caricamento Desiderata'!K31)="RICHIESTO")), 'caricamento Desiderata'!K31, "")</f>
        <v>EMESSO</v>
      </c>
      <c r="E29" s="177"/>
      <c r="F29" s="177"/>
      <c r="G29" s="177"/>
      <c r="H29" s="177"/>
      <c r="I29" s="177"/>
      <c r="N29" s="166"/>
    </row>
    <row r="30" spans="1:14" s="127" customFormat="1" ht="14.1" customHeight="1" x14ac:dyDescent="0.2">
      <c r="A30" s="173" t="str">
        <f>IF(AND(COUNTIF('caricamento Desiderata'!F32:J32, "X") = 0, 'caricamento Desiderata'!E32 &lt;&gt; "", OR(TRIM('caricamento Desiderata'!K32)="EMESSO", TRIM('caricamento Desiderata'!K32)="RICHIESTO")), 'caricamento Desiderata'!C32, "")</f>
        <v>10232771</v>
      </c>
      <c r="B30" s="173" t="str">
        <f>IF(AND(COUNTIF('caricamento Desiderata'!F32:J32, "X") = 0, 'caricamento Desiderata'!E32 &lt;&gt; "", OR(TRIM('caricamento Desiderata'!K32)="EMESSO", TRIM('caricamento Desiderata'!K32)="RICHIESTO")), 'caricamento Desiderata'!D32, "")</f>
        <v xml:space="preserve">1200/1    Z1F301 - Z1F302 controllo funzionale. </v>
      </c>
      <c r="C30" s="173" t="str">
        <f>IF(AND(COUNTIF('caricamento Desiderata'!F32:J32, "X") = 0, 'caricamento Desiderata'!E32 &lt;&gt; "", OR(TRIM('caricamento Desiderata'!K32)="EMESSO", TRIM('caricamento Desiderata'!K32)="RICHIESTO")), 'caricamento Desiderata'!E32, "")</f>
        <v>557128/C</v>
      </c>
      <c r="D30" s="173" t="str">
        <f>IF(AND(COUNTIF('caricamento Desiderata'!F32:J32, "X") = 0, 'caricamento Desiderata'!E32 &lt;&gt; "", OR(TRIM('caricamento Desiderata'!K32)="EMESSO", TRIM('caricamento Desiderata'!K32)="RICHIESTO")), 'caricamento Desiderata'!K32, "")</f>
        <v>EMESSO</v>
      </c>
      <c r="E30" s="177"/>
      <c r="F30" s="177"/>
      <c r="G30" s="177"/>
      <c r="H30" s="177"/>
      <c r="I30" s="177"/>
      <c r="N30" s="166"/>
    </row>
    <row r="31" spans="1:14" s="127" customFormat="1" ht="14.1" customHeight="1" x14ac:dyDescent="0.2">
      <c r="A31" s="173" t="str">
        <f>IF(AND(COUNTIF('caricamento Desiderata'!F33:J33, "X") = 0, 'caricamento Desiderata'!E33 &lt;&gt; "", OR(TRIM('caricamento Desiderata'!K33)="EMESSO", TRIM('caricamento Desiderata'!K33)="RICHIESTO")), 'caricamento Desiderata'!C33, "")</f>
        <v>10232772</v>
      </c>
      <c r="B31" s="173" t="str">
        <f>IF(AND(COUNTIF('caricamento Desiderata'!F33:J33, "X") = 0, 'caricamento Desiderata'!E33 &lt;&gt; "", OR(TRIM('caricamento Desiderata'!K33)="EMESSO", TRIM('caricamento Desiderata'!K33)="RICHIESTO")), 'caricamento Desiderata'!D33, "")</f>
        <v xml:space="preserve">1200/2    Z2F301 - Z2F302 controllo funzionale. </v>
      </c>
      <c r="C31" s="173" t="str">
        <f>IF(AND(COUNTIF('caricamento Desiderata'!F33:J33, "X") = 0, 'caricamento Desiderata'!E33 &lt;&gt; "", OR(TRIM('caricamento Desiderata'!K33)="EMESSO", TRIM('caricamento Desiderata'!K33)="RICHIESTO")), 'caricamento Desiderata'!E33, "")</f>
        <v>557131/C</v>
      </c>
      <c r="D31" s="173" t="str">
        <f>IF(AND(COUNTIF('caricamento Desiderata'!F33:J33, "X") = 0, 'caricamento Desiderata'!E33 &lt;&gt; "", OR(TRIM('caricamento Desiderata'!K33)="EMESSO", TRIM('caricamento Desiderata'!K33)="RICHIESTO")), 'caricamento Desiderata'!K33, "")</f>
        <v>EMESSO</v>
      </c>
      <c r="E31" s="177"/>
      <c r="F31" s="177"/>
      <c r="G31" s="177"/>
      <c r="H31" s="177"/>
      <c r="I31" s="177"/>
      <c r="N31" s="166"/>
    </row>
    <row r="32" spans="1:14" s="127" customFormat="1" ht="14.1" customHeight="1" x14ac:dyDescent="0.2">
      <c r="A32" s="173" t="str">
        <f>IF(AND(COUNTIF('caricamento Desiderata'!F34:J34, "X") = 0, 'caricamento Desiderata'!E34 &lt;&gt; "", OR(TRIM('caricamento Desiderata'!K34)="EMESSO", TRIM('caricamento Desiderata'!K34)="RICHIESTO")), 'caricamento Desiderata'!C34, "")</f>
        <v>10232773</v>
      </c>
      <c r="B32" s="173" t="str">
        <f>IF(AND(COUNTIF('caricamento Desiderata'!F34:J34, "X") = 0, 'caricamento Desiderata'!E34 &lt;&gt; "", OR(TRIM('caricamento Desiderata'!K34)="EMESSO", TRIM('caricamento Desiderata'!K34)="RICHIESTO")), 'caricamento Desiderata'!D34, "")</f>
        <v xml:space="preserve">1200/3   Z3F302 controllo funzionale. </v>
      </c>
      <c r="C32" s="173" t="str">
        <f>IF(AND(COUNTIF('caricamento Desiderata'!F34:J34, "X") = 0, 'caricamento Desiderata'!E34 &lt;&gt; "", OR(TRIM('caricamento Desiderata'!K34)="EMESSO", TRIM('caricamento Desiderata'!K34)="RICHIESTO")), 'caricamento Desiderata'!E34, "")</f>
        <v>557136/C</v>
      </c>
      <c r="D32" s="173" t="str">
        <f>IF(AND(COUNTIF('caricamento Desiderata'!F34:J34, "X") = 0, 'caricamento Desiderata'!E34 &lt;&gt; "", OR(TRIM('caricamento Desiderata'!K34)="EMESSO", TRIM('caricamento Desiderata'!K34)="RICHIESTO")), 'caricamento Desiderata'!K34, "")</f>
        <v>EMESSO</v>
      </c>
      <c r="E32" s="177"/>
      <c r="F32" s="177"/>
      <c r="G32" s="177"/>
      <c r="H32" s="177"/>
      <c r="I32" s="177"/>
      <c r="N32" s="166"/>
    </row>
    <row r="33" spans="1:15" s="127" customFormat="1" ht="14.1" customHeight="1" x14ac:dyDescent="0.2">
      <c r="A33" s="173" t="str">
        <f>IF(AND(COUNTIF('caricamento Desiderata'!F35:J35, "X") = 0, 'caricamento Desiderata'!E35 &lt;&gt; "", OR(TRIM('caricamento Desiderata'!K35)="EMESSO", TRIM('caricamento Desiderata'!K35)="RICHIESTO")), 'caricamento Desiderata'!C35, "")</f>
        <v>10232774</v>
      </c>
      <c r="B33" s="173" t="str">
        <f>IF(AND(COUNTIF('caricamento Desiderata'!F35:J35, "X") = 0, 'caricamento Desiderata'!E35 &lt;&gt; "", OR(TRIM('caricamento Desiderata'!K35)="EMESSO", TRIM('caricamento Desiderata'!K35)="RICHIESTO")), 'caricamento Desiderata'!D35, "")</f>
        <v xml:space="preserve">1200/4  Z4F302  -   Z4F302 controllo funzionale. </v>
      </c>
      <c r="C33" s="173" t="str">
        <f>IF(AND(COUNTIF('caricamento Desiderata'!F35:J35, "X") = 0, 'caricamento Desiderata'!E35 &lt;&gt; "", OR(TRIM('caricamento Desiderata'!K35)="EMESSO", TRIM('caricamento Desiderata'!K35)="RICHIESTO")), 'caricamento Desiderata'!E35, "")</f>
        <v>557137/C</v>
      </c>
      <c r="D33" s="173" t="str">
        <f>IF(AND(COUNTIF('caricamento Desiderata'!F35:J35, "X") = 0, 'caricamento Desiderata'!E35 &lt;&gt; "", OR(TRIM('caricamento Desiderata'!K35)="EMESSO", TRIM('caricamento Desiderata'!K35)="RICHIESTO")), 'caricamento Desiderata'!K35, "")</f>
        <v>EMESSO</v>
      </c>
      <c r="E33" s="177"/>
      <c r="F33" s="177"/>
      <c r="G33" s="177"/>
      <c r="H33" s="177"/>
      <c r="I33" s="177"/>
      <c r="N33" s="166"/>
    </row>
    <row r="34" spans="1:15" s="127" customFormat="1" ht="14.1" customHeight="1" x14ac:dyDescent="0.2">
      <c r="A34" s="178"/>
      <c r="B34" s="178"/>
      <c r="C34" s="178"/>
      <c r="D34" s="178"/>
      <c r="E34" s="178"/>
      <c r="F34" s="178"/>
      <c r="G34" s="178"/>
      <c r="H34" s="179"/>
      <c r="I34" s="179"/>
      <c r="J34" s="179"/>
      <c r="K34" s="179"/>
      <c r="L34" s="179"/>
      <c r="N34" s="166"/>
    </row>
    <row r="35" spans="1:15" s="127" customFormat="1" ht="14.1" hidden="1" customHeight="1" x14ac:dyDescent="0.25">
      <c r="A35" s="167" t="s">
        <v>4490</v>
      </c>
      <c r="B35" s="178"/>
      <c r="C35" s="178"/>
      <c r="D35" s="178"/>
      <c r="E35" s="178"/>
      <c r="F35" s="178"/>
      <c r="G35" s="178"/>
      <c r="H35" s="179"/>
      <c r="I35" s="179"/>
      <c r="J35" s="179"/>
      <c r="K35" s="179"/>
      <c r="L35" s="179"/>
      <c r="N35" s="166"/>
    </row>
    <row r="36" spans="1:15" ht="13.9" hidden="1" customHeight="1" x14ac:dyDescent="0.2">
      <c r="A36" s="169" t="s">
        <v>24</v>
      </c>
      <c r="B36" s="170" t="s">
        <v>4444</v>
      </c>
      <c r="C36" s="170" t="s">
        <v>4164</v>
      </c>
      <c r="D36" s="175" t="s">
        <v>4445</v>
      </c>
      <c r="E36" s="170" t="s">
        <v>11</v>
      </c>
      <c r="F36" s="170" t="s">
        <v>12</v>
      </c>
      <c r="G36" s="170" t="s">
        <v>13</v>
      </c>
      <c r="H36" s="170" t="s">
        <v>14</v>
      </c>
      <c r="I36" s="176" t="s">
        <v>15</v>
      </c>
    </row>
    <row r="37" spans="1:15" s="127" customFormat="1" ht="14.1" hidden="1" customHeight="1" x14ac:dyDescent="0.2">
      <c r="A37" s="173" t="str">
        <f>IF(AND(COUNTIF('caricamento Desiderata'!F2:J2, "X") &gt;= 1, 'caricamento Desiderata'!E2 &lt;&gt; "", AND(TRIM('caricamento Desiderata'!K2)&lt;&gt;"CHIUSO", TRIM('caricamento Desiderata'!K2)&lt;&gt;"DA CHIUDERE", TRIM('caricamento Desiderata'!K2)&lt;&gt;"INTERROTTO")), IF('caricamento Desiderata'!C2=0, "", 'caricamento Desiderata'!C2), "")</f>
        <v/>
      </c>
      <c r="B37" s="173" t="str">
        <f>IF(AND(COUNTIF('caricamento Desiderata'!F2:J2, "X") &gt;= 1, 'caricamento Desiderata'!E2 &lt;&gt; "", AND(TRIM('caricamento Desiderata'!K2)&lt;&gt;"CHIUSO", TRIM('caricamento Desiderata'!K2)&lt;&gt;"DA CHIUDERE", TRIM('caricamento Desiderata'!K2)&lt;&gt;"INTERROTTO")), IF('caricamento Desiderata'!D2=0, "", 'caricamento Desiderata'!D2), "")</f>
        <v/>
      </c>
      <c r="C37" s="173" t="str">
        <f>IF(AND(COUNTIF('caricamento Desiderata'!F2:J2, "X") &gt;= 1, 'caricamento Desiderata'!E2 &lt;&gt; "", AND(TRIM('caricamento Desiderata'!K2)&lt;&gt;"CHIUSO", TRIM('caricamento Desiderata'!K2)&lt;&gt;"DA CHIUDERE", TRIM('caricamento Desiderata'!K2)&lt;&gt;"INTERROTTO")), IF('caricamento Desiderata'!E2=0, "", 'caricamento Desiderata'!E2), "")</f>
        <v/>
      </c>
      <c r="D37" s="173" t="str">
        <f>IF(AND(COUNTIF('caricamento Desiderata'!F2:J2, "X") &gt;= 1, 'caricamento Desiderata'!E2 &lt;&gt; "", AND(TRIM('caricamento Desiderata'!K2)&lt;&gt;"CHIUSO", TRIM('caricamento Desiderata'!K2)&lt;&gt;"DA CHIUDERE", TRIM('caricamento Desiderata'!K2)&lt;&gt;"INTERROTTO")), IF('caricamento Desiderata'!K2=0, "", 'caricamento Desiderata'!K2), "")</f>
        <v/>
      </c>
      <c r="E37" s="177" t="str">
        <f>IF(AND(COUNTIF('caricamento Desiderata'!F2:J2, "X") &gt;= 1, 'caricamento Desiderata'!E2 &lt;&gt; "", AND(TRIM('caricamento Desiderata'!K2)&lt;&gt;"CHIUSO", TRIM('caricamento Desiderata'!K2)&lt;&gt;"DA CHIUDERE", TRIM('caricamento Desiderata'!K2)&lt;&gt;"INTERROTTO")), IF('caricamento Desiderata'!F2=0, "", 'caricamento Desiderata'!F2), "")</f>
        <v/>
      </c>
      <c r="F37" s="177" t="str">
        <f>IF(AND(COUNTIF('caricamento Desiderata'!F2:J2, "X") &gt;= 1, 'caricamento Desiderata'!E2 &lt;&gt; "", AND(TRIM('caricamento Desiderata'!K2)&lt;&gt;"CHIUSO", TRIM('caricamento Desiderata'!K2)&lt;&gt;"DA CHIUDERE", TRIM('caricamento Desiderata'!K2)&lt;&gt;"INTERROTTO")), IF('caricamento Desiderata'!G2=0, "", 'caricamento Desiderata'!G2), "")</f>
        <v/>
      </c>
      <c r="G37" s="177" t="str">
        <f>IF(AND(COUNTIF('caricamento Desiderata'!F2:J2, "X") &gt;= 1, 'caricamento Desiderata'!E2 &lt;&gt; "", AND(TRIM('caricamento Desiderata'!K2)&lt;&gt;"CHIUSO", TRIM('caricamento Desiderata'!K2)&lt;&gt;"DA CHIUDERE", TRIM('caricamento Desiderata'!K2)&lt;&gt;"INTERROTTO")), IF('caricamento Desiderata'!H2=0, "", 'caricamento Desiderata'!H2), "")</f>
        <v/>
      </c>
      <c r="H37" s="177" t="str">
        <f>IF(AND(COUNTIF('caricamento Desiderata'!F2:J2, "X") &gt;= 1, 'caricamento Desiderata'!E2 &lt;&gt; "", AND(TRIM('caricamento Desiderata'!K2)&lt;&gt;"CHIUSO", TRIM('caricamento Desiderata'!K2)&lt;&gt;"DA CHIUDERE", TRIM('caricamento Desiderata'!K2)&lt;&gt;"INTERROTTO")), IF('caricamento Desiderata'!I2=0, "", 'caricamento Desiderata'!I2), "")</f>
        <v/>
      </c>
      <c r="I37" s="177" t="str">
        <f>IF(AND(COUNTIF('caricamento Desiderata'!F2:J2, "X") &gt;= 1, 'caricamento Desiderata'!E2 &lt;&gt; "", AND(TRIM('caricamento Desiderata'!K2)&lt;&gt;"CHIUSO", TRIM('caricamento Desiderata'!K2)&lt;&gt;"DA CHIUDERE", TRIM('caricamento Desiderata'!K2)&lt;&gt;"INTERROTTO")), IF('caricamento Desiderata'!J2=0, "", 'caricamento Desiderata'!J2), "")</f>
        <v/>
      </c>
      <c r="N37" s="166"/>
    </row>
    <row r="38" spans="1:15" s="127" customFormat="1" ht="14.1" hidden="1" customHeight="1" x14ac:dyDescent="0.2">
      <c r="A38" s="178"/>
      <c r="B38" s="178"/>
      <c r="C38" s="178"/>
      <c r="D38" s="178"/>
      <c r="E38" s="178"/>
      <c r="F38" s="178"/>
      <c r="G38" s="178"/>
      <c r="H38" s="179"/>
      <c r="I38" s="179"/>
      <c r="J38" s="179"/>
      <c r="K38" s="179"/>
      <c r="L38" s="179"/>
      <c r="N38" s="166"/>
    </row>
    <row r="39" spans="1:15" s="127" customFormat="1" ht="14.1" customHeight="1" x14ac:dyDescent="0.25">
      <c r="A39" s="167" t="s">
        <v>4181</v>
      </c>
      <c r="B39" s="168"/>
      <c r="C39" s="168"/>
      <c r="D39" s="168"/>
      <c r="E39" s="168"/>
      <c r="F39" s="168"/>
      <c r="G39" s="168"/>
      <c r="H39" s="168"/>
      <c r="I39" s="168"/>
      <c r="J39" s="168"/>
      <c r="K39" s="168"/>
      <c r="L39" s="168"/>
      <c r="M39" s="168"/>
      <c r="N39" s="168"/>
      <c r="O39" s="168"/>
    </row>
    <row r="40" spans="1:15" ht="13.9" customHeight="1" x14ac:dyDescent="0.2">
      <c r="A40" s="169" t="s">
        <v>24</v>
      </c>
      <c r="B40" s="170" t="s">
        <v>4444</v>
      </c>
      <c r="C40" s="170" t="s">
        <v>4164</v>
      </c>
      <c r="D40" s="180" t="s">
        <v>4491</v>
      </c>
      <c r="E40" s="180" t="s">
        <v>17</v>
      </c>
      <c r="F40" s="180" t="s">
        <v>18</v>
      </c>
      <c r="G40" s="180" t="s">
        <v>4207</v>
      </c>
      <c r="H40" s="242" t="s">
        <v>4208</v>
      </c>
      <c r="I40" s="242"/>
      <c r="J40" s="242"/>
      <c r="K40" s="242"/>
      <c r="L40" s="242"/>
      <c r="M40" s="242"/>
      <c r="N40" s="176" t="s">
        <v>4210</v>
      </c>
    </row>
    <row r="41" spans="1:15" s="127" customFormat="1" ht="14.1" hidden="1" customHeight="1" x14ac:dyDescent="0.2">
      <c r="A41" s="173" t="str">
        <f>IF(TRIM('caricamento Desiderata'!K2)="INTERROTTO", TRIM('caricamento Desiderata'!C2), "")</f>
        <v/>
      </c>
      <c r="B41" s="173" t="str">
        <f>IF(TRIM('caricamento Desiderata'!K2)="INTERROTTO", 'caricamento Desiderata'!D2, "")</f>
        <v/>
      </c>
      <c r="C41" s="173" t="str">
        <f>IF(TRIM('caricamento Desiderata'!K2)="INTERROTTO", 'caricamento Desiderata'!E2, "")</f>
        <v/>
      </c>
      <c r="D41" s="181" t="str">
        <f>IF(TRIM('caricamento Desiderata'!K2)="INTERROTTO", TEXT('caricamento Desiderata'!P2, "gg/mm/aaaa"), "")</f>
        <v/>
      </c>
      <c r="E41" s="177" t="str">
        <f>IF(AND('caricamento Desiderata'!E2 &lt;&gt; "", TRIM('caricamento Desiderata'!K2) = "INTERROTTO", 'caricamento Desiderata'!L2 = "X"), 'caricamento Desiderata'!L2, "")</f>
        <v/>
      </c>
      <c r="F41" s="177" t="str">
        <f>IF(AND('caricamento Desiderata'!E2 &lt;&gt; "", TRIM('caricamento Desiderata'!K2) = "INTERROTTO", 'caricamento Desiderata'!M2 = "X"), 'caricamento Desiderata'!M2, "")</f>
        <v/>
      </c>
      <c r="G41" s="177" t="str">
        <f>IF(AND('caricamento Desiderata'!E2 &lt;&gt; "", TRIM('caricamento Desiderata'!K2) = "INTERROTTO", 'caricamento Desiderata'!N2 = "X"), 'caricamento Desiderata'!N2, "")</f>
        <v/>
      </c>
      <c r="H41" s="243" t="str">
        <f>IF(TRIM('caricamento Desiderata'!K2)="INTERROTTO", 'caricamento Desiderata'!O2, "")</f>
        <v/>
      </c>
      <c r="I41" s="244"/>
      <c r="J41" s="244"/>
      <c r="K41" s="244"/>
      <c r="L41" s="244"/>
      <c r="M41" s="245"/>
      <c r="N41" s="182" t="str">
        <f>IF(AND(TRIM('caricamento Desiderata'!K2)="INTERROTTO", 'caricamento Desiderata'!Q2&lt;&gt;""), 'caricamento Desiderata'!Q2, "")</f>
        <v/>
      </c>
    </row>
    <row r="42" spans="1:15" s="127" customFormat="1" ht="14.1" customHeight="1" x14ac:dyDescent="0.2">
      <c r="A42" s="173" t="str">
        <f>IF(TRIM('caricamento Desiderata'!K12)="INTERROTTO", TRIM('caricamento Desiderata'!C12), "")</f>
        <v>10229802</v>
      </c>
      <c r="B42" s="173" t="str">
        <f>IF(TRIM('caricamento Desiderata'!K12)="INTERROTTO", 'caricamento Desiderata'!D12, "")</f>
        <v xml:space="preserve">700: RIPR 07T160I controllo funzionale. </v>
      </c>
      <c r="C42" s="173" t="str">
        <f>IF(TRIM('caricamento Desiderata'!K12)="INTERROTTO", 'caricamento Desiderata'!E12, "")</f>
        <v>549771/C</v>
      </c>
      <c r="D42" s="181" t="str">
        <f>IF(TRIM('caricamento Desiderata'!K12)="INTERROTTO", TEXT('caricamento Desiderata'!P12, "gg/mm/aaaa"), "")</f>
        <v>17/10/2025</v>
      </c>
      <c r="E42" s="177" t="str">
        <f>IF(AND('caricamento Desiderata'!E12 &lt;&gt; "", TRIM('caricamento Desiderata'!K12) = "INTERROTTO", 'caricamento Desiderata'!L12 = "X"), 'caricamento Desiderata'!L12, "")</f>
        <v/>
      </c>
      <c r="F42" s="177" t="str">
        <f>IF(AND('caricamento Desiderata'!E12 &lt;&gt; "", TRIM('caricamento Desiderata'!K12) = "INTERROTTO", 'caricamento Desiderata'!M12 = "X"), 'caricamento Desiderata'!M12, "")</f>
        <v/>
      </c>
      <c r="G42" s="177" t="str">
        <f>IF(AND('caricamento Desiderata'!E12 &lt;&gt; "", TRIM('caricamento Desiderata'!K12) = "INTERROTTO", 'caricamento Desiderata'!N12 = "X"), 'caricamento Desiderata'!N12, "")</f>
        <v/>
      </c>
      <c r="H42" s="243" t="str">
        <f>IF(TRIM('caricamento Desiderata'!K12)="INTERROTTO", 'caricamento Desiderata'!O12, "")</f>
        <v>CONTROLLATA TEMPERATURA, NESSUNA ANOMALIA</v>
      </c>
      <c r="I42" s="244"/>
      <c r="J42" s="244"/>
      <c r="K42" s="244"/>
      <c r="L42" s="244"/>
      <c r="M42" s="245"/>
      <c r="N42" s="182" t="str">
        <f>IF(AND(TRIM('caricamento Desiderata'!K12)="INTERROTTO", 'caricamento Desiderata'!Q12&lt;&gt;""), 'caricamento Desiderata'!Q12, "")</f>
        <v>TARASCIO</v>
      </c>
    </row>
    <row r="43" spans="1:15" s="127" customFormat="1" ht="14.1" customHeight="1" x14ac:dyDescent="0.2">
      <c r="A43" s="173" t="str">
        <f>IF(TRIM('caricamento Desiderata'!K15)="INTERROTTO", TRIM('caricamento Desiderata'!C15), "")</f>
        <v>10228364</v>
      </c>
      <c r="B43" s="173" t="str">
        <f>IF(TRIM('caricamento Desiderata'!K15)="INTERROTTO", 'caricamento Desiderata'!D15, "")</f>
        <v xml:space="preserve">700A-1-F225R-controllo e ripristino funzionale. </v>
      </c>
      <c r="C43" s="173" t="str">
        <f>IF(TRIM('caricamento Desiderata'!K15)="INTERROTTO", 'caricamento Desiderata'!E15, "")</f>
        <v>557058/C</v>
      </c>
      <c r="D43" s="181" t="str">
        <f>IF(TRIM('caricamento Desiderata'!K15)="INTERROTTO", TEXT('caricamento Desiderata'!P15, "gg/mm/aaaa"), "")</f>
        <v>29/10/2025</v>
      </c>
      <c r="E43" s="177" t="str">
        <f>IF(AND('caricamento Desiderata'!E15 &lt;&gt; "", TRIM('caricamento Desiderata'!K15) = "INTERROTTO", 'caricamento Desiderata'!L15 = "X"), 'caricamento Desiderata'!L15, "")</f>
        <v/>
      </c>
      <c r="F43" s="177" t="str">
        <f>IF(AND('caricamento Desiderata'!E15 &lt;&gt; "", TRIM('caricamento Desiderata'!K15) = "INTERROTTO", 'caricamento Desiderata'!M15 = "X"), 'caricamento Desiderata'!M15, "")</f>
        <v/>
      </c>
      <c r="G43" s="177" t="str">
        <f>IF(AND('caricamento Desiderata'!E15 &lt;&gt; "", TRIM('caricamento Desiderata'!K15) = "INTERROTTO", 'caricamento Desiderata'!N15 = "X"), 'caricamento Desiderata'!N15, "")</f>
        <v/>
      </c>
      <c r="H43" s="243" t="str">
        <f>IF(TRIM('caricamento Desiderata'!K15)="INTERROTTO", 'caricamento Desiderata'!O15, "")</f>
        <v>LAVORI SULLA CIMINIERA PER INTERFERENZA NON SI PUO' PROSEGUIRE.</v>
      </c>
      <c r="I43" s="244"/>
      <c r="J43" s="244"/>
      <c r="K43" s="244"/>
      <c r="L43" s="244"/>
      <c r="M43" s="245"/>
      <c r="N43" s="182" t="str">
        <f>IF(AND(TRIM('caricamento Desiderata'!K15)="INTERROTTO", 'caricamento Desiderata'!Q15&lt;&gt;""), 'caricamento Desiderata'!Q15, "")</f>
        <v>TARASCIO</v>
      </c>
    </row>
    <row r="44" spans="1:15" s="127" customFormat="1" ht="27.95" customHeight="1" x14ac:dyDescent="0.2">
      <c r="A44" s="173" t="str">
        <f>IF(TRIM('caricamento Desiderata'!K16)="INTERROTTO", TRIM('caricamento Desiderata'!C16), "")</f>
        <v>10228178</v>
      </c>
      <c r="B44" s="173" t="str">
        <f>IF(TRIM('caricamento Desiderata'!K16)="INTERROTTO", 'caricamento Desiderata'!D16, "")</f>
        <v xml:space="preserve">1100: MTZ 11F016R. </v>
      </c>
      <c r="C44" s="173" t="str">
        <f>IF(TRIM('caricamento Desiderata'!K16)="INTERROTTO", 'caricamento Desiderata'!E16, "")</f>
        <v>556053/C</v>
      </c>
      <c r="D44" s="181" t="str">
        <f>IF(TRIM('caricamento Desiderata'!K16)="INTERROTTO", TEXT('caricamento Desiderata'!P16, "gg/mm/aaaa"), "")</f>
        <v>00/01/1900</v>
      </c>
      <c r="E44" s="177" t="str">
        <f>IF(AND('caricamento Desiderata'!E16 &lt;&gt; "", TRIM('caricamento Desiderata'!K16) = "INTERROTTO", 'caricamento Desiderata'!L16 = "X"), 'caricamento Desiderata'!L16, "")</f>
        <v/>
      </c>
      <c r="F44" s="177" t="str">
        <f>IF(AND('caricamento Desiderata'!E16 &lt;&gt; "", TRIM('caricamento Desiderata'!K16) = "INTERROTTO", 'caricamento Desiderata'!M16 = "X"), 'caricamento Desiderata'!M16, "")</f>
        <v>X</v>
      </c>
      <c r="G44" s="177" t="str">
        <f>IF(AND('caricamento Desiderata'!E16 &lt;&gt; "", TRIM('caricamento Desiderata'!K16) = "INTERROTTO", 'caricamento Desiderata'!N16 = "X"), 'caricamento Desiderata'!N16, "")</f>
        <v/>
      </c>
      <c r="H44" s="243" t="str">
        <f>IF(TRIM('caricamento Desiderata'!K16)="INTERROTTO", 'caricamento Desiderata'!O16, "")</f>
        <v>PER EFFETTUARE IL CONTROLLO SERVE PONTEGGIO. DA SOSTITUIRE GRUPPO BYPASS MECCANICO GUASTO.</v>
      </c>
      <c r="I44" s="244"/>
      <c r="J44" s="244"/>
      <c r="K44" s="244"/>
      <c r="L44" s="244"/>
      <c r="M44" s="245"/>
      <c r="N44" s="182" t="str">
        <f>IF(AND(TRIM('caricamento Desiderata'!K16)="INTERROTTO", 'caricamento Desiderata'!Q16&lt;&gt;""), 'caricamento Desiderata'!Q16, "")</f>
        <v/>
      </c>
    </row>
    <row r="45" spans="1:15" s="127" customFormat="1" ht="14.1" customHeight="1" x14ac:dyDescent="0.2">
      <c r="A45" s="173" t="str">
        <f>IF(TRIM('caricamento Desiderata'!K22)="INTERROTTO", TRIM('caricamento Desiderata'!C22), "")</f>
        <v>00000007</v>
      </c>
      <c r="B45" s="173" t="str">
        <f>IF(TRIM('caricamento Desiderata'!K22)="INTERROTTO", 'caricamento Desiderata'!D22, "")</f>
        <v xml:space="preserve">700A-1-F202RC CONTROLLO FUNZIONALE. </v>
      </c>
      <c r="C45" s="173" t="str">
        <f>IF(TRIM('caricamento Desiderata'!K22)="INTERROTTO", 'caricamento Desiderata'!E22, "")</f>
        <v>556926/C</v>
      </c>
      <c r="D45" s="181" t="str">
        <f>IF(TRIM('caricamento Desiderata'!K22)="INTERROTTO", TEXT('caricamento Desiderata'!P22, "gg/mm/aaaa"), "")</f>
        <v>29/10/2025</v>
      </c>
      <c r="E45" s="177" t="str">
        <f>IF(AND('caricamento Desiderata'!E22 &lt;&gt; "", TRIM('caricamento Desiderata'!K22) = "INTERROTTO", 'caricamento Desiderata'!L22 = "X"), 'caricamento Desiderata'!L22, "")</f>
        <v/>
      </c>
      <c r="F45" s="177" t="str">
        <f>IF(AND('caricamento Desiderata'!E22 &lt;&gt; "", TRIM('caricamento Desiderata'!K22) = "INTERROTTO", 'caricamento Desiderata'!M22 = "X"), 'caricamento Desiderata'!M22, "")</f>
        <v/>
      </c>
      <c r="G45" s="177" t="str">
        <f>IF(AND('caricamento Desiderata'!E22 &lt;&gt; "", TRIM('caricamento Desiderata'!K22) = "INTERROTTO", 'caricamento Desiderata'!N22 = "X"), 'caricamento Desiderata'!N22, "")</f>
        <v/>
      </c>
      <c r="H45" s="243" t="str">
        <f>IF(TRIM('caricamento Desiderata'!K22)="INTERROTTO", 'caricamento Desiderata'!O22, "")</f>
        <v>LAVORI SULLA CIMINIERA PER INTERFERENZA NON SI PUO' PROSEGUIRE.</v>
      </c>
      <c r="I45" s="244"/>
      <c r="J45" s="244"/>
      <c r="K45" s="244"/>
      <c r="L45" s="244"/>
      <c r="M45" s="245"/>
      <c r="N45" s="182" t="str">
        <f>IF(AND(TRIM('caricamento Desiderata'!K22)="INTERROTTO", 'caricamento Desiderata'!Q22&lt;&gt;""), 'caricamento Desiderata'!Q22, "")</f>
        <v>TARASCIO</v>
      </c>
    </row>
    <row r="46" spans="1:15" s="127" customFormat="1" ht="14.1" customHeight="1" x14ac:dyDescent="0.2">
      <c r="N46" s="166"/>
    </row>
    <row r="47" spans="1:15" s="127" customFormat="1" ht="14.1" customHeight="1" x14ac:dyDescent="0.25">
      <c r="A47" s="167" t="s">
        <v>4492</v>
      </c>
      <c r="B47" s="168"/>
      <c r="C47" s="168"/>
      <c r="D47" s="168"/>
      <c r="E47" s="168"/>
      <c r="F47" s="168"/>
      <c r="G47" s="168"/>
      <c r="H47" s="168"/>
      <c r="I47" s="168"/>
      <c r="J47" s="168"/>
      <c r="K47" s="168"/>
      <c r="L47" s="168"/>
      <c r="M47" s="168"/>
      <c r="N47" s="168"/>
      <c r="O47" s="168"/>
    </row>
    <row r="48" spans="1:15" ht="13.9" customHeight="1" x14ac:dyDescent="0.2">
      <c r="A48" s="169" t="s">
        <v>24</v>
      </c>
      <c r="B48" s="170" t="s">
        <v>4444</v>
      </c>
      <c r="C48" s="170" t="s">
        <v>4164</v>
      </c>
      <c r="D48" s="180" t="s">
        <v>4491</v>
      </c>
      <c r="E48" s="246" t="s">
        <v>4208</v>
      </c>
      <c r="F48" s="247"/>
      <c r="G48" s="247"/>
      <c r="H48" s="247"/>
      <c r="I48" s="247"/>
      <c r="J48" s="247"/>
      <c r="K48" s="247"/>
      <c r="L48" s="247"/>
      <c r="M48" s="248"/>
      <c r="N48" s="176" t="s">
        <v>4210</v>
      </c>
    </row>
    <row r="49" spans="1:14" s="127" customFormat="1" ht="14.1" hidden="1" customHeight="1" x14ac:dyDescent="0.2">
      <c r="A49" s="173" t="str">
        <f>IF(OR(TRIM('caricamento Desiderata'!K2)="DA CHIUDERE", TRIM('caricamento Desiderata'!K2)="CHIUSO"), TRIM('caricamento Desiderata'!C2), "")</f>
        <v/>
      </c>
      <c r="B49" s="173" t="str">
        <f>IF(OR(TRIM('caricamento Desiderata'!K2)="DA CHIUDERE", TRIM('caricamento Desiderata'!K2)="CHIUSO"), TRIM('caricamento Desiderata'!D2), "")</f>
        <v/>
      </c>
      <c r="C49" s="173" t="str">
        <f>IF(OR(TRIM('caricamento Desiderata'!K2)="DA CHIUDERE", TRIM('caricamento Desiderata'!K2)="CHIUSO"), TRIM('caricamento Desiderata'!E2), "")</f>
        <v/>
      </c>
      <c r="D49" s="181" t="str">
        <f>IF(OR(TRIM('caricamento Desiderata'!K2)="DA CHIUDERE", TRIM('caricamento Desiderata'!K2)="CHIUSO"), TEXT(TRIM('caricamento Desiderata'!P2), "GG/MM/AAAA"), "")</f>
        <v/>
      </c>
      <c r="E49" s="238" t="str">
        <f>IF(OR(TRIM('caricamento Desiderata'!K2)="DA CHIUDERE", TRIM('caricamento Desiderata'!K2)="CHIUSO"), TRIM('caricamento Desiderata'!O2), "")</f>
        <v/>
      </c>
      <c r="F49" s="239"/>
      <c r="G49" s="239"/>
      <c r="H49" s="239"/>
      <c r="I49" s="239"/>
      <c r="J49" s="239"/>
      <c r="K49" s="239"/>
      <c r="L49" s="239"/>
      <c r="M49" s="240"/>
      <c r="N49" s="182" t="str">
        <f>IF(AND(OR(TRIM('caricamento Desiderata'!K2)="DA CHIUDERE", TRIM('caricamento Desiderata'!K2)="CHIUSO"), 'caricamento Desiderata'!Q2&lt;&gt;""), TRIM('caricamento Desiderata'!Q2), "")</f>
        <v/>
      </c>
    </row>
    <row r="50" spans="1:14" s="127" customFormat="1" ht="14.1" customHeight="1" x14ac:dyDescent="0.2">
      <c r="A50" s="173" t="str">
        <f>IF(OR(TRIM('caricamento Desiderata'!K3)="DA CHIUDERE", TRIM('caricamento Desiderata'!K3)="CHIUSO"), TRIM('caricamento Desiderata'!C3), "")</f>
        <v>10224442</v>
      </c>
      <c r="B50" s="173" t="str">
        <f>IF(OR(TRIM('caricamento Desiderata'!K3)="DA CHIUDERE", TRIM('caricamento Desiderata'!K3)="CHIUSO"), TRIM('caricamento Desiderata'!D3), "")</f>
        <v>700: mtz 07P355R controllo funzionale.</v>
      </c>
      <c r="C50" s="173" t="str">
        <f>IF(OR(TRIM('caricamento Desiderata'!K3)="DA CHIUDERE", TRIM('caricamento Desiderata'!K3)="CHIUSO"), TRIM('caricamento Desiderata'!E3), "")</f>
        <v>556802/C</v>
      </c>
      <c r="D50" s="181" t="str">
        <f>IF(OR(TRIM('caricamento Desiderata'!K3)="DA CHIUDERE", TRIM('caricamento Desiderata'!K3)="CHIUSO"), TEXT(TRIM('caricamento Desiderata'!P3), "GG/MM/AAAA"), "")</f>
        <v>27/10/2025</v>
      </c>
      <c r="E50" s="238" t="str">
        <f>IF(OR(TRIM('caricamento Desiderata'!K3)="DA CHIUDERE", TRIM('caricamento Desiderata'!K3)="CHIUSO"), TRIM('caricamento Desiderata'!O3), "")</f>
        <v>NESSUNA ANOMALIA RISCONTRATA.</v>
      </c>
      <c r="F50" s="239"/>
      <c r="G50" s="239"/>
      <c r="H50" s="239"/>
      <c r="I50" s="239"/>
      <c r="J50" s="239"/>
      <c r="K50" s="239"/>
      <c r="L50" s="239"/>
      <c r="M50" s="240"/>
      <c r="N50" s="182" t="str">
        <f>IF(AND(OR(TRIM('caricamento Desiderata'!K3)="DA CHIUDERE", TRIM('caricamento Desiderata'!K3)="CHIUSO"), 'caricamento Desiderata'!Q3&lt;&gt;""), TRIM('caricamento Desiderata'!Q3), "")</f>
        <v>TARASCIO</v>
      </c>
    </row>
    <row r="51" spans="1:14" s="127" customFormat="1" ht="14.1" customHeight="1" x14ac:dyDescent="0.2">
      <c r="A51" s="173" t="str">
        <f>IF(OR(TRIM('caricamento Desiderata'!K4)="DA CHIUDERE", TRIM('caricamento Desiderata'!K4)="CHIUSO"), TRIM('caricamento Desiderata'!C4), "")</f>
        <v>10224485</v>
      </c>
      <c r="B51" s="173" t="str">
        <f>IF(OR(TRIM('caricamento Desiderata'!K4)="DA CHIUDERE", TRIM('caricamento Desiderata'!K4)="CHIUSO"), TRIM('caricamento Desiderata'!D4), "")</f>
        <v>700: MTZ 07T301I controllo funzionale.</v>
      </c>
      <c r="C51" s="173" t="str">
        <f>IF(OR(TRIM('caricamento Desiderata'!K4)="DA CHIUDERE", TRIM('caricamento Desiderata'!K4)="CHIUSO"), TRIM('caricamento Desiderata'!E4), "")</f>
        <v>556805/C</v>
      </c>
      <c r="D51" s="181" t="str">
        <f>IF(OR(TRIM('caricamento Desiderata'!K4)="DA CHIUDERE", TRIM('caricamento Desiderata'!K4)="CHIUSO"), TEXT(TRIM('caricamento Desiderata'!P4), "GG/MM/AAAA"), "")</f>
        <v>27/10/2025</v>
      </c>
      <c r="E51" s="238" t="str">
        <f>IF(OR(TRIM('caricamento Desiderata'!K4)="DA CHIUDERE", TRIM('caricamento Desiderata'!K4)="CHIUSO"), TRIM('caricamento Desiderata'!O4), "")</f>
        <v>NESSUNA ANOMALIA RISCONTRATA.</v>
      </c>
      <c r="F51" s="239"/>
      <c r="G51" s="239"/>
      <c r="H51" s="239"/>
      <c r="I51" s="239"/>
      <c r="J51" s="239"/>
      <c r="K51" s="239"/>
      <c r="L51" s="239"/>
      <c r="M51" s="240"/>
      <c r="N51" s="182" t="str">
        <f>IF(AND(OR(TRIM('caricamento Desiderata'!K4)="DA CHIUDERE", TRIM('caricamento Desiderata'!K4)="CHIUSO"), 'caricamento Desiderata'!Q4&lt;&gt;""), TRIM('caricamento Desiderata'!Q4), "")</f>
        <v>TARASCIO</v>
      </c>
    </row>
    <row r="52" spans="1:14" s="127" customFormat="1" ht="27.95" customHeight="1" x14ac:dyDescent="0.2">
      <c r="A52" s="173" t="str">
        <f>IF(OR(TRIM('caricamento Desiderata'!K6)="DA CHIUDERE", TRIM('caricamento Desiderata'!K6)="CHIUSO"), TRIM('caricamento Desiderata'!C6), "")</f>
        <v>10226908</v>
      </c>
      <c r="B52" s="173" t="str">
        <f>IF(OR(TRIM('caricamento Desiderata'!K6)="DA CHIUDERE", TRIM('caricamento Desiderata'!K6)="CHIUSO"), TRIM('caricamento Desiderata'!D6), "")</f>
        <v>700: 07P101CSL controllo pressostato controllo funzionale.</v>
      </c>
      <c r="C52" s="173" t="str">
        <f>IF(OR(TRIM('caricamento Desiderata'!K6)="DA CHIUDERE", TRIM('caricamento Desiderata'!K6)="CHIUSO"), TRIM('caricamento Desiderata'!E6), "")</f>
        <v>543499/C</v>
      </c>
      <c r="D52" s="181" t="str">
        <f>IF(OR(TRIM('caricamento Desiderata'!K6)="DA CHIUDERE", TRIM('caricamento Desiderata'!K6)="CHIUSO"), TEXT(TRIM('caricamento Desiderata'!P6), "GG/MM/AAAA"), "")</f>
        <v>07/04/2025</v>
      </c>
      <c r="E52" s="238" t="str">
        <f>IF(OR(TRIM('caricamento Desiderata'!K6)="DA CHIUDERE", TRIM('caricamento Desiderata'!K6)="CHIUSO"), TRIM('caricamento Desiderata'!O6), "")</f>
        <v>LINEA TAPPATA. NESSUNA ANOMALIA SU PRESSOSTATO. RIPRISTINATA FUNZIONALITA'</v>
      </c>
      <c r="F52" s="239"/>
      <c r="G52" s="239"/>
      <c r="H52" s="239"/>
      <c r="I52" s="239"/>
      <c r="J52" s="239"/>
      <c r="K52" s="239"/>
      <c r="L52" s="239"/>
      <c r="M52" s="240"/>
      <c r="N52" s="182" t="str">
        <f>IF(AND(OR(TRIM('caricamento Desiderata'!K6)="DA CHIUDERE", TRIM('caricamento Desiderata'!K6)="CHIUSO"), 'caricamento Desiderata'!Q6&lt;&gt;""), TRIM('caricamento Desiderata'!Q6), "")</f>
        <v>TARASCIO</v>
      </c>
    </row>
    <row r="53" spans="1:14" s="127" customFormat="1" ht="27.95" customHeight="1" x14ac:dyDescent="0.2">
      <c r="A53" s="173" t="str">
        <f>IF(OR(TRIM('caricamento Desiderata'!K10)="DA CHIUDERE", TRIM('caricamento Desiderata'!K10)="CHIUSO"), TRIM('caricamento Desiderata'!C10), "")</f>
        <v>10226805</v>
      </c>
      <c r="B53" s="173" t="str">
        <f>IF(OR(TRIM('caricamento Desiderata'!K10)="DA CHIUDERE", TRIM('caricamento Desiderata'!K10)="CHIUSO"), TRIM('caricamento Desiderata'!D10), "")</f>
        <v>07T118I 07T113I 07T114I controllo funzionale termocoppie.</v>
      </c>
      <c r="C53" s="173" t="str">
        <f>IF(OR(TRIM('caricamento Desiderata'!K10)="DA CHIUDERE", TRIM('caricamento Desiderata'!K10)="CHIUSO"), TRIM('caricamento Desiderata'!E10), "")</f>
        <v>543287/C</v>
      </c>
      <c r="D53" s="181" t="str">
        <f>IF(OR(TRIM('caricamento Desiderata'!K10)="DA CHIUDERE", TRIM('caricamento Desiderata'!K10)="CHIUSO"), TEXT(TRIM('caricamento Desiderata'!P10), "GG/MM/AAAA"), "")</f>
        <v>09/07/2025</v>
      </c>
      <c r="E53" s="238" t="str">
        <f>IF(OR(TRIM('caricamento Desiderata'!K10)="DA CHIUDERE", TRIM('caricamento Desiderata'!K10)="CHIUSO"), TRIM('caricamento Desiderata'!O10), "")</f>
        <v>SERRAGGIO MORSETTI, LA MISURA SI E' RIPRISTINATA A DCS.</v>
      </c>
      <c r="F53" s="239"/>
      <c r="G53" s="239"/>
      <c r="H53" s="239"/>
      <c r="I53" s="239"/>
      <c r="J53" s="239"/>
      <c r="K53" s="239"/>
      <c r="L53" s="239"/>
      <c r="M53" s="240"/>
      <c r="N53" s="182" t="str">
        <f>IF(AND(OR(TRIM('caricamento Desiderata'!K10)="DA CHIUDERE", TRIM('caricamento Desiderata'!K10)="CHIUSO"), 'caricamento Desiderata'!Q10&lt;&gt;""), TRIM('caricamento Desiderata'!Q10), "")</f>
        <v>TARASCIO/PARTESANO</v>
      </c>
    </row>
    <row r="54" spans="1:14" s="127" customFormat="1" ht="14.1" customHeight="1" x14ac:dyDescent="0.2">
      <c r="A54" s="173" t="str">
        <f>IF(OR(TRIM('caricamento Desiderata'!K14)="DA CHIUDERE", TRIM('caricamento Desiderata'!K14)="CHIUSO"), TRIM('caricamento Desiderata'!C14), "")</f>
        <v>10228179</v>
      </c>
      <c r="B54" s="173" t="str">
        <f>IF(OR(TRIM('caricamento Desiderata'!K14)="DA CHIUDERE", TRIM('caricamento Desiderata'!K14)="CHIUSO"), TRIM('caricamento Desiderata'!D14), "")</f>
        <v>1100: MTZ 11T005RC controllo funzionale.</v>
      </c>
      <c r="C54" s="173" t="str">
        <f>IF(OR(TRIM('caricamento Desiderata'!K14)="DA CHIUDERE", TRIM('caricamento Desiderata'!K14)="CHIUSO"), TRIM('caricamento Desiderata'!E14), "")</f>
        <v>556070/C</v>
      </c>
      <c r="D54" s="181" t="str">
        <f>IF(OR(TRIM('caricamento Desiderata'!K14)="DA CHIUDERE", TRIM('caricamento Desiderata'!K14)="CHIUSO"), TEXT(TRIM('caricamento Desiderata'!P14), "GG/MM/AAAA"), "")</f>
        <v>27/10/2025</v>
      </c>
      <c r="E54" s="238" t="str">
        <f>IF(OR(TRIM('caricamento Desiderata'!K14)="DA CHIUDERE", TRIM('caricamento Desiderata'!K14)="CHIUSO"), TRIM('caricamento Desiderata'!O14), "")</f>
        <v>NESSUNA ANOMALIA RISCONTRATA.</v>
      </c>
      <c r="F54" s="239"/>
      <c r="G54" s="239"/>
      <c r="H54" s="239"/>
      <c r="I54" s="239"/>
      <c r="J54" s="239"/>
      <c r="K54" s="239"/>
      <c r="L54" s="239"/>
      <c r="M54" s="240"/>
      <c r="N54" s="182" t="str">
        <f>IF(AND(OR(TRIM('caricamento Desiderata'!K14)="DA CHIUDERE", TRIM('caricamento Desiderata'!K14)="CHIUSO"), 'caricamento Desiderata'!Q14&lt;&gt;""), TRIM('caricamento Desiderata'!Q14), "")</f>
        <v>TARASCIO</v>
      </c>
    </row>
    <row r="55" spans="1:14" s="127" customFormat="1" ht="27.95" customHeight="1" x14ac:dyDescent="0.2">
      <c r="A55" s="173" t="str">
        <f>IF(OR(TRIM('caricamento Desiderata'!K17)="DA CHIUDERE", TRIM('caricamento Desiderata'!K17)="CHIUSO"), TRIM('caricamento Desiderata'!C17), "")</f>
        <v>10227342</v>
      </c>
      <c r="B55" s="173" t="str">
        <f>IF(OR(TRIM('caricamento Desiderata'!K17)="DA CHIUDERE", TRIM('caricamento Desiderata'!K17)="CHIUSO"), TRIM('caricamento Desiderata'!D17), "")</f>
        <v>1800: 18T033I ripristino.</v>
      </c>
      <c r="C55" s="173" t="str">
        <f>IF(OR(TRIM('caricamento Desiderata'!K17)="DA CHIUDERE", TRIM('caricamento Desiderata'!K17)="CHIUSO"), TRIM('caricamento Desiderata'!E17), "")</f>
        <v>544667/C</v>
      </c>
      <c r="D55" s="181" t="str">
        <f>IF(OR(TRIM('caricamento Desiderata'!K17)="DA CHIUDERE", TRIM('caricamento Desiderata'!K17)="CHIUSO"), TEXT(TRIM('caricamento Desiderata'!P17), "GG/MM/AAAA"), "")</f>
        <v>23/07/2025</v>
      </c>
      <c r="E55" s="238" t="str">
        <f>IF(OR(TRIM('caricamento Desiderata'!K17)="DA CHIUDERE", TRIM('caricamento Desiderata'!K17)="CHIUSO"), TRIM('caricamento Desiderata'!O17), "")</f>
        <v>TROVATO FILO LENTO SULLA TESTINA, RIPRISTINATO E STAFFATA TERMORESISTENZA. ALLINEATA MISURA CON SALA CONTROLLO. IN CAMPO IL TAG E' TI339E.</v>
      </c>
      <c r="F55" s="239"/>
      <c r="G55" s="239"/>
      <c r="H55" s="239"/>
      <c r="I55" s="239"/>
      <c r="J55" s="239"/>
      <c r="K55" s="239"/>
      <c r="L55" s="239"/>
      <c r="M55" s="240"/>
      <c r="N55" s="182" t="str">
        <f>IF(AND(OR(TRIM('caricamento Desiderata'!K17)="DA CHIUDERE", TRIM('caricamento Desiderata'!K17)="CHIUSO"), 'caricamento Desiderata'!Q17&lt;&gt;""), TRIM('caricamento Desiderata'!Q17), "")</f>
        <v>MILLO</v>
      </c>
    </row>
    <row r="56" spans="1:14" s="127" customFormat="1" ht="27.95" customHeight="1" x14ac:dyDescent="0.2">
      <c r="A56" s="173" t="str">
        <f>IF(OR(TRIM('caricamento Desiderata'!K18)="DA CHIUDERE", TRIM('caricamento Desiderata'!K18)="CHIUSO"), TRIM('caricamento Desiderata'!C18), "")</f>
        <v>10232241</v>
      </c>
      <c r="B56" s="173" t="str">
        <f>IF(OR(TRIM('caricamento Desiderata'!K18)="DA CHIUDERE", TRIM('caricamento Desiderata'!K18)="CHIUSO"), TRIM('caricamento Desiderata'!D18), "")</f>
        <v>700: VERIFICA T006HA.</v>
      </c>
      <c r="C56" s="173" t="str">
        <f>IF(OR(TRIM('caricamento Desiderata'!K18)="DA CHIUDERE", TRIM('caricamento Desiderata'!K18)="CHIUSO"), TRIM('caricamento Desiderata'!E18), "")</f>
        <v>555309/C</v>
      </c>
      <c r="D56" s="181" t="str">
        <f>IF(OR(TRIM('caricamento Desiderata'!K18)="DA CHIUDERE", TRIM('caricamento Desiderata'!K18)="CHIUSO"), TEXT(TRIM('caricamento Desiderata'!P18), "GG/MM/AAAA"), "")</f>
        <v>16/10/2025</v>
      </c>
      <c r="E56" s="238" t="str">
        <f>IF(OR(TRIM('caricamento Desiderata'!K18)="DA CHIUDERE", TRIM('caricamento Desiderata'!K18)="CHIUSO"), TRIM('caricamento Desiderata'!O18), "")</f>
        <v>SERVE PIANO DI LAVORO PER ISPEZIONARE TERMOELEMENTO, LAVORO TERMINATO CON ESITO POSITIVO. A CONOSCENZA TCL CALDARELLA</v>
      </c>
      <c r="F56" s="239"/>
      <c r="G56" s="239"/>
      <c r="H56" s="239"/>
      <c r="I56" s="239"/>
      <c r="J56" s="239"/>
      <c r="K56" s="239"/>
      <c r="L56" s="239"/>
      <c r="M56" s="240"/>
      <c r="N56" s="182" t="str">
        <f>IF(AND(OR(TRIM('caricamento Desiderata'!K18)="DA CHIUDERE", TRIM('caricamento Desiderata'!K18)="CHIUSO"), 'caricamento Desiderata'!Q18&lt;&gt;""), TRIM('caricamento Desiderata'!Q18), "")</f>
        <v>TARASCIO</v>
      </c>
    </row>
    <row r="57" spans="1:14" s="127" customFormat="1" ht="14.1" customHeight="1" x14ac:dyDescent="0.2">
      <c r="A57" s="173" t="str">
        <f>IF(OR(TRIM('caricamento Desiderata'!K19)="DA CHIUDERE", TRIM('caricamento Desiderata'!K19)="CHIUSO"), TRIM('caricamento Desiderata'!C19), "")</f>
        <v>00000005</v>
      </c>
      <c r="B57" s="173" t="str">
        <f>IF(OR(TRIM('caricamento Desiderata'!K19)="DA CHIUDERE", TRIM('caricamento Desiderata'!K19)="CHIUSO"), TRIM('caricamento Desiderata'!D19), "")</f>
        <v>700 - P602RC COTROLLO FUNZIONALE.</v>
      </c>
      <c r="C57" s="173" t="str">
        <f>IF(OR(TRIM('caricamento Desiderata'!K19)="DA CHIUDERE", TRIM('caricamento Desiderata'!K19)="CHIUSO"), TRIM('caricamento Desiderata'!E19), "")</f>
        <v>555603/C</v>
      </c>
      <c r="D57" s="181" t="str">
        <f>IF(OR(TRIM('caricamento Desiderata'!K19)="DA CHIUDERE", TRIM('caricamento Desiderata'!K19)="CHIUSO"), TEXT(TRIM('caricamento Desiderata'!P19), "GG/MM/AAAA"), "")</f>
        <v>28/10/2025</v>
      </c>
      <c r="E57" s="238" t="str">
        <f>IF(OR(TRIM('caricamento Desiderata'!K19)="DA CHIUDERE", TRIM('caricamento Desiderata'!K19)="CHIUSO"), TRIM('caricamento Desiderata'!O19), "")</f>
        <v>NESSUNA ANOMALIA RISCONTRATA</v>
      </c>
      <c r="F57" s="239"/>
      <c r="G57" s="239"/>
      <c r="H57" s="239"/>
      <c r="I57" s="239"/>
      <c r="J57" s="239"/>
      <c r="K57" s="239"/>
      <c r="L57" s="239"/>
      <c r="M57" s="240"/>
      <c r="N57" s="182" t="str">
        <f>IF(AND(OR(TRIM('caricamento Desiderata'!K19)="DA CHIUDERE", TRIM('caricamento Desiderata'!K19)="CHIUSO"), 'caricamento Desiderata'!Q19&lt;&gt;""), TRIM('caricamento Desiderata'!Q19), "")</f>
        <v>TARASCIO</v>
      </c>
    </row>
    <row r="58" spans="1:14" s="127" customFormat="1" ht="27.95" customHeight="1" x14ac:dyDescent="0.2">
      <c r="A58" s="173" t="str">
        <f>IF(OR(TRIM('caricamento Desiderata'!K20)="DA CHIUDERE", TRIM('caricamento Desiderata'!K20)="CHIUSO"), TRIM('caricamento Desiderata'!C20), "")</f>
        <v>10232242</v>
      </c>
      <c r="B58" s="173" t="str">
        <f>IF(OR(TRIM('caricamento Desiderata'!K20)="DA CHIUDERE", TRIM('caricamento Desiderata'!K20)="CHIUSO"), TRIM('caricamento Desiderata'!D20), "")</f>
        <v>1200/M: VERIFICA ZMT802AR.</v>
      </c>
      <c r="C58" s="173" t="str">
        <f>IF(OR(TRIM('caricamento Desiderata'!K20)="DA CHIUDERE", TRIM('caricamento Desiderata'!K20)="CHIUSO"), TRIM('caricamento Desiderata'!E20), "")</f>
        <v>555303/C</v>
      </c>
      <c r="D58" s="181" t="str">
        <f>IF(OR(TRIM('caricamento Desiderata'!K20)="DA CHIUDERE", TRIM('caricamento Desiderata'!K20)="CHIUSO"), TEXT(TRIM('caricamento Desiderata'!P20), "GG/MM/AAAA"), "")</f>
        <v>16/10/2025</v>
      </c>
      <c r="E58" s="238" t="str">
        <f>IF(OR(TRIM('caricamento Desiderata'!K20)="DA CHIUDERE", TRIM('caricamento Desiderata'!K20)="CHIUSO"), TRIM('caricamento Desiderata'!O20), "")</f>
        <v>TROVATO FILO LENTO A RETRO QUADRO, SERRATO. ALLINEATA MISURA CON SALA CONTROLLO ( 0-400°C )PER ISPEZIONARE IL TERMOELEMENTO NECESSITA PONTEGGIO</v>
      </c>
      <c r="F58" s="239"/>
      <c r="G58" s="239"/>
      <c r="H58" s="239"/>
      <c r="I58" s="239"/>
      <c r="J58" s="239"/>
      <c r="K58" s="239"/>
      <c r="L58" s="239"/>
      <c r="M58" s="240"/>
      <c r="N58" s="182" t="str">
        <f>IF(AND(OR(TRIM('caricamento Desiderata'!K20)="DA CHIUDERE", TRIM('caricamento Desiderata'!K20)="CHIUSO"), 'caricamento Desiderata'!Q20&lt;&gt;""), TRIM('caricamento Desiderata'!Q20), "")</f>
        <v>TARASCIO</v>
      </c>
    </row>
    <row r="59" spans="1:14" s="127" customFormat="1" ht="14.1" customHeight="1" x14ac:dyDescent="0.2">
      <c r="A59" s="173" t="str">
        <f>IF(OR(TRIM('caricamento Desiderata'!K29)="DA CHIUDERE", TRIM('caricamento Desiderata'!K29)="CHIUSO"), TRIM('caricamento Desiderata'!C29), "")</f>
        <v>10232991</v>
      </c>
      <c r="B59" s="173" t="str">
        <f>IF(OR(TRIM('caricamento Desiderata'!K29)="DA CHIUDERE", TRIM('caricamento Desiderata'!K29)="CHIUSO"), TRIM('caricamento Desiderata'!D29), "")</f>
        <v>08F159R. CONTROLLO FUNZIONALE.</v>
      </c>
      <c r="C59" s="173" t="str">
        <f>IF(OR(TRIM('caricamento Desiderata'!K29)="DA CHIUDERE", TRIM('caricamento Desiderata'!K29)="CHIUSO"), TRIM('caricamento Desiderata'!E29), "")</f>
        <v>557856/C</v>
      </c>
      <c r="D59" s="181" t="str">
        <f>IF(OR(TRIM('caricamento Desiderata'!K29)="DA CHIUDERE", TRIM('caricamento Desiderata'!K29)="CHIUSO"), TEXT(TRIM('caricamento Desiderata'!P29), "GG/MM/AAAA"), "")</f>
        <v>18/11/2025</v>
      </c>
      <c r="E59" s="238" t="str">
        <f>IF(OR(TRIM('caricamento Desiderata'!K29)="DA CHIUDERE", TRIM('caricamento Desiderata'!K29)="CHIUSO"), TRIM('caricamento Desiderata'!O29), "")</f>
        <v>STRUMENTO RIR: ATTIVITA' NON DI COMPETENZA COEMI.</v>
      </c>
      <c r="F59" s="239"/>
      <c r="G59" s="239"/>
      <c r="H59" s="239"/>
      <c r="I59" s="239"/>
      <c r="J59" s="239"/>
      <c r="K59" s="239"/>
      <c r="L59" s="239"/>
      <c r="M59" s="240"/>
      <c r="N59" s="182" t="str">
        <f>IF(AND(OR(TRIM('caricamento Desiderata'!K29)="DA CHIUDERE", TRIM('caricamento Desiderata'!K29)="CHIUSO"), 'caricamento Desiderata'!Q29&lt;&gt;""), TRIM('caricamento Desiderata'!Q29), "")</f>
        <v>TARASCIO</v>
      </c>
    </row>
    <row r="60" spans="1:14" s="127" customFormat="1" ht="14.1" customHeight="1" x14ac:dyDescent="0.2">
      <c r="A60" s="173" t="str">
        <f>IF(OR(TRIM('caricamento Desiderata'!K30)="DA CHIUDERE", TRIM('caricamento Desiderata'!K30)="CHIUSO"), TRIM('caricamento Desiderata'!C30), "")</f>
        <v>10232992</v>
      </c>
      <c r="B60" s="173" t="str">
        <f>IF(OR(TRIM('caricamento Desiderata'!K30)="DA CHIUDERE", TRIM('caricamento Desiderata'!K30)="CHIUSO"), TRIM('caricamento Desiderata'!D30), "")</f>
        <v>08F160R CONTROLLO FUNZIONALE.</v>
      </c>
      <c r="C60" s="173" t="str">
        <f>IF(OR(TRIM('caricamento Desiderata'!K30)="DA CHIUDERE", TRIM('caricamento Desiderata'!K30)="CHIUSO"), TRIM('caricamento Desiderata'!E30), "")</f>
        <v>557857/C</v>
      </c>
      <c r="D60" s="181" t="str">
        <f>IF(OR(TRIM('caricamento Desiderata'!K30)="DA CHIUDERE", TRIM('caricamento Desiderata'!K30)="CHIUSO"), TEXT(TRIM('caricamento Desiderata'!P30), "GG/MM/AAAA"), "")</f>
        <v>18/11/2025</v>
      </c>
      <c r="E60" s="238" t="str">
        <f>IF(OR(TRIM('caricamento Desiderata'!K30)="DA CHIUDERE", TRIM('caricamento Desiderata'!K30)="CHIUSO"), TRIM('caricamento Desiderata'!O30), "")</f>
        <v>STRUMENTO RIR: ATTIVITA' NON DI COMPETENZA COEMI.</v>
      </c>
      <c r="F60" s="239"/>
      <c r="G60" s="239"/>
      <c r="H60" s="239"/>
      <c r="I60" s="239"/>
      <c r="J60" s="239"/>
      <c r="K60" s="239"/>
      <c r="L60" s="239"/>
      <c r="M60" s="240"/>
      <c r="N60" s="182" t="str">
        <f>IF(AND(OR(TRIM('caricamento Desiderata'!K30)="DA CHIUDERE", TRIM('caricamento Desiderata'!K30)="CHIUSO"), 'caricamento Desiderata'!Q30&lt;&gt;""), TRIM('caricamento Desiderata'!Q30), "")</f>
        <v>TARASCIO</v>
      </c>
    </row>
  </sheetData>
  <mergeCells count="20">
    <mergeCell ref="E59:M59"/>
    <mergeCell ref="E60:M60"/>
    <mergeCell ref="E53:M53"/>
    <mergeCell ref="E54:M54"/>
    <mergeCell ref="E55:M55"/>
    <mergeCell ref="E56:M56"/>
    <mergeCell ref="E57:M57"/>
    <mergeCell ref="E58:M58"/>
    <mergeCell ref="E52:M52"/>
    <mergeCell ref="A1:N1"/>
    <mergeCell ref="H40:M40"/>
    <mergeCell ref="H41:M41"/>
    <mergeCell ref="H42:M42"/>
    <mergeCell ref="H43:M43"/>
    <mergeCell ref="H44:M44"/>
    <mergeCell ref="H45:M45"/>
    <mergeCell ref="E48:M48"/>
    <mergeCell ref="E49:M49"/>
    <mergeCell ref="E50:M50"/>
    <mergeCell ref="E51:M51"/>
  </mergeCells>
  <printOptions horizontalCentered="1"/>
  <pageMargins left="0.5" right="0.5" top="0.75" bottom="0.75" header="0" footer="0"/>
  <pageSetup paperSize="8" scale="76" fitToHeight="0" orientation="landscape" r:id="rId1"/>
  <headerFooter>
    <oddFooter>&amp;L&amp;"Arial,Grassetto" Riservato&amp;CData stampa: &amp;D&amp;RPagina &amp;P di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ancellaDesiderata">
                <anchor moveWithCells="1" sizeWithCells="1">
                  <from>
                    <xdr:col>14</xdr:col>
                    <xdr:colOff>19050</xdr:colOff>
                    <xdr:row>0</xdr:row>
                    <xdr:rowOff>0</xdr:rowOff>
                  </from>
                  <to>
                    <xdr:col>15</xdr:col>
                    <xdr:colOff>371475</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4AB33B-3D8E-4D61-BAE7-ABFF77373C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13</vt:i4>
      </vt:variant>
    </vt:vector>
  </HeadingPairs>
  <TitlesOfParts>
    <vt:vector size="13" baseType="lpstr">
      <vt:lpstr>A1</vt:lpstr>
      <vt:lpstr>A2</vt:lpstr>
      <vt:lpstr>A3</vt:lpstr>
      <vt:lpstr>CTE</vt:lpstr>
      <vt:lpstr>TAS</vt:lpstr>
      <vt:lpstr>BLENDING</vt:lpstr>
      <vt:lpstr>IGCC</vt:lpstr>
      <vt:lpstr>Riepilogo</vt:lpstr>
      <vt:lpstr>BARCODE</vt:lpstr>
      <vt:lpstr>Inserimento dati</vt:lpstr>
      <vt:lpstr>nuovi PdL rilevati</vt:lpstr>
      <vt:lpstr>caricamento Desiderata</vt:lpstr>
      <vt:lpstr>Desiderata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Giancarlo Allegretti</dc:creator>
  <cp:lastModifiedBy>Giancarlo Allegretti</cp:lastModifiedBy>
  <cp:lastPrinted>2026-04-16T10:50:06Z</cp:lastPrinted>
  <dcterms:created xsi:type="dcterms:W3CDTF">2026-02-05T14:41:14Z</dcterms:created>
  <dcterms:modified xsi:type="dcterms:W3CDTF">2026-04-21T06:09:05Z</dcterms:modified>
</cp:coreProperties>
</file>