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qu\Downloads\"/>
    </mc:Choice>
  </mc:AlternateContent>
  <bookViews>
    <workbookView xWindow="0" yWindow="0" windowWidth="20430" windowHeight="7560"/>
  </bookViews>
  <sheets>
    <sheet name="Variable 1" sheetId="3" r:id="rId1"/>
    <sheet name="Variable 2" sheetId="5" r:id="rId2"/>
  </sheets>
  <definedNames>
    <definedName name="_cant">'Variable 1'!$J$7</definedName>
    <definedName name="_cant_2" localSheetId="1">'Variable 2'!$J$7</definedName>
    <definedName name="_cant_inter">'Variable 1'!$M$7</definedName>
    <definedName name="_cant_inter_2" localSheetId="1">'Variable 2'!$M$7</definedName>
    <definedName name="_desv_stan_2" localSheetId="1">'Variable 2'!$G$34</definedName>
    <definedName name="_lambda">'Variable 1'!$G$33</definedName>
    <definedName name="_lambda_2" localSheetId="1">'Variable 2'!$G$34</definedName>
    <definedName name="_max">'Variable 1'!$G$8</definedName>
    <definedName name="_max_2" localSheetId="1">'Variable 2'!$G$8</definedName>
    <definedName name="_media">'Variable 1'!$G$32</definedName>
    <definedName name="_media_2" localSheetId="1">'Variable 2'!$G$32</definedName>
    <definedName name="_min">'Variable 1'!$G$7</definedName>
    <definedName name="_min_2" localSheetId="1">'Variable 2'!$G$7</definedName>
    <definedName name="_min_2">'Variable 2'!$G$7</definedName>
    <definedName name="_paso">'Variable 1'!$M$8</definedName>
    <definedName name="_paso_2" localSheetId="1">'Variable 2'!$M$8</definedName>
    <definedName name="_var_aleat">'Variable 1'!$D$9:$D$208</definedName>
    <definedName name="_var_aleat_2">'Variable 2'!$D$8:$D$292</definedName>
    <definedName name="_varianza_2">'Variable 2'!$G$33</definedName>
    <definedName name="_xlchart.v1.0" hidden="1">'Variable 1'!$D$9:$D$208</definedName>
    <definedName name="_xlchart.v1.1" hidden="1">'Variable 2'!$D$8:$D$292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4" i="5" l="1"/>
  <c r="K55" i="5"/>
  <c r="K56" i="5"/>
  <c r="K57" i="5"/>
  <c r="K58" i="5"/>
  <c r="K59" i="5"/>
  <c r="K60" i="5"/>
  <c r="K53" i="5"/>
  <c r="I59" i="3"/>
  <c r="I60" i="3"/>
  <c r="F53" i="3"/>
  <c r="F54" i="3"/>
  <c r="F55" i="3"/>
  <c r="F56" i="3"/>
  <c r="F52" i="3"/>
  <c r="F48" i="3"/>
  <c r="F47" i="3"/>
  <c r="F46" i="3"/>
  <c r="F45" i="3"/>
  <c r="F44" i="3"/>
  <c r="F43" i="3"/>
  <c r="F42" i="3"/>
  <c r="F41" i="3"/>
  <c r="F40" i="3"/>
  <c r="F39" i="3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G39" i="5"/>
  <c r="H39" i="5"/>
  <c r="F39" i="5"/>
  <c r="I63" i="5"/>
  <c r="F59" i="5"/>
  <c r="F60" i="5"/>
  <c r="F54" i="5"/>
  <c r="F55" i="5"/>
  <c r="F56" i="5"/>
  <c r="F57" i="5"/>
  <c r="F58" i="5"/>
  <c r="F53" i="5"/>
  <c r="J7" i="5" l="1"/>
  <c r="I64" i="5"/>
  <c r="G33" i="5"/>
  <c r="G34" i="5" s="1"/>
  <c r="G32" i="5"/>
  <c r="G8" i="5"/>
  <c r="G7" i="5"/>
  <c r="G32" i="3"/>
  <c r="G33" i="3" s="1"/>
  <c r="G7" i="3"/>
  <c r="G13" i="3" s="1"/>
  <c r="G8" i="3"/>
  <c r="J7" i="3"/>
  <c r="C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G39" i="3" l="1"/>
  <c r="G52" i="3"/>
  <c r="M8" i="5"/>
  <c r="H13" i="5" s="1"/>
  <c r="H53" i="5" s="1"/>
  <c r="G13" i="5"/>
  <c r="G53" i="5" s="1"/>
  <c r="M8" i="3"/>
  <c r="H13" i="3" s="1"/>
  <c r="H39" i="3" l="1"/>
  <c r="I39" i="3" s="1"/>
  <c r="J52" i="3" s="1"/>
  <c r="H52" i="3"/>
  <c r="I39" i="5"/>
  <c r="J53" i="5" s="1"/>
  <c r="G14" i="5"/>
  <c r="G14" i="3"/>
  <c r="G53" i="3" s="1"/>
  <c r="H14" i="3" l="1"/>
  <c r="H53" i="3" s="1"/>
  <c r="G40" i="3"/>
  <c r="H14" i="5"/>
  <c r="G15" i="5" s="1"/>
  <c r="G54" i="5"/>
  <c r="G15" i="3"/>
  <c r="G54" i="3" s="1"/>
  <c r="H15" i="3" l="1"/>
  <c r="H54" i="3" s="1"/>
  <c r="G41" i="3"/>
  <c r="H40" i="3"/>
  <c r="I40" i="3" s="1"/>
  <c r="J53" i="3" s="1"/>
  <c r="H15" i="5"/>
  <c r="G55" i="5"/>
  <c r="I40" i="5"/>
  <c r="J54" i="5" s="1"/>
  <c r="H54" i="5"/>
  <c r="G16" i="5"/>
  <c r="G16" i="3"/>
  <c r="G55" i="3" s="1"/>
  <c r="H16" i="3" l="1"/>
  <c r="H55" i="3" s="1"/>
  <c r="G42" i="3"/>
  <c r="H41" i="3"/>
  <c r="I41" i="3" s="1"/>
  <c r="J54" i="3" s="1"/>
  <c r="H16" i="5"/>
  <c r="G56" i="5"/>
  <c r="I41" i="5"/>
  <c r="J55" i="5" s="1"/>
  <c r="H55" i="5"/>
  <c r="G17" i="5"/>
  <c r="G17" i="3" l="1"/>
  <c r="G56" i="3" s="1"/>
  <c r="H42" i="3"/>
  <c r="I42" i="3" s="1"/>
  <c r="J55" i="3" s="1"/>
  <c r="H17" i="5"/>
  <c r="G18" i="5" s="1"/>
  <c r="G57" i="5"/>
  <c r="I42" i="5"/>
  <c r="J56" i="5" s="1"/>
  <c r="H56" i="5"/>
  <c r="H17" i="3" l="1"/>
  <c r="H56" i="3" s="1"/>
  <c r="G43" i="3"/>
  <c r="H18" i="5"/>
  <c r="G58" i="5"/>
  <c r="I43" i="5"/>
  <c r="J57" i="5" s="1"/>
  <c r="H57" i="5"/>
  <c r="G19" i="5"/>
  <c r="H43" i="3" l="1"/>
  <c r="I43" i="3" s="1"/>
  <c r="J56" i="3" s="1"/>
  <c r="G18" i="3"/>
  <c r="G57" i="3" s="1"/>
  <c r="H19" i="5"/>
  <c r="G59" i="5"/>
  <c r="I44" i="5"/>
  <c r="J58" i="5" s="1"/>
  <c r="H58" i="5"/>
  <c r="G20" i="5"/>
  <c r="H18" i="3" l="1"/>
  <c r="G44" i="3"/>
  <c r="H20" i="5"/>
  <c r="I46" i="5" s="1"/>
  <c r="G60" i="5"/>
  <c r="I45" i="5"/>
  <c r="J59" i="5" s="1"/>
  <c r="H59" i="5"/>
  <c r="G21" i="5"/>
  <c r="H21" i="5" s="1"/>
  <c r="I47" i="5" s="1"/>
  <c r="H44" i="3" l="1"/>
  <c r="I44" i="3" s="1"/>
  <c r="G19" i="3"/>
  <c r="G22" i="5"/>
  <c r="H22" i="5" s="1"/>
  <c r="H19" i="3" l="1"/>
  <c r="G45" i="3"/>
  <c r="I48" i="5"/>
  <c r="H60" i="5"/>
  <c r="I13" i="5" a="1"/>
  <c r="G20" i="3" l="1"/>
  <c r="H45" i="3"/>
  <c r="I45" i="3" s="1"/>
  <c r="J60" i="5"/>
  <c r="I13" i="5"/>
  <c r="I53" i="5" s="1"/>
  <c r="L53" i="5" s="1"/>
  <c r="I16" i="5"/>
  <c r="I56" i="5" s="1"/>
  <c r="I14" i="5"/>
  <c r="I54" i="5" s="1"/>
  <c r="I17" i="5"/>
  <c r="I57" i="5" s="1"/>
  <c r="I15" i="5"/>
  <c r="I55" i="5" s="1"/>
  <c r="I20" i="5"/>
  <c r="I22" i="5"/>
  <c r="I19" i="5"/>
  <c r="I59" i="5" s="1"/>
  <c r="I18" i="5"/>
  <c r="I58" i="5" s="1"/>
  <c r="I21" i="5"/>
  <c r="H20" i="3" l="1"/>
  <c r="G46" i="3"/>
  <c r="I60" i="5"/>
  <c r="L54" i="5"/>
  <c r="L55" i="5" s="1"/>
  <c r="L56" i="5" s="1"/>
  <c r="L57" i="5" s="1"/>
  <c r="L58" i="5" s="1"/>
  <c r="L59" i="5" s="1"/>
  <c r="I23" i="5"/>
  <c r="H46" i="3" l="1"/>
  <c r="I46" i="3" s="1"/>
  <c r="G21" i="3"/>
  <c r="L60" i="5"/>
  <c r="H21" i="3" l="1"/>
  <c r="G47" i="3"/>
  <c r="H47" i="3" l="1"/>
  <c r="I47" i="3" s="1"/>
  <c r="G22" i="3"/>
  <c r="H22" i="3" l="1"/>
  <c r="H57" i="3" s="1"/>
  <c r="G48" i="3"/>
  <c r="H48" i="3" l="1"/>
  <c r="I48" i="3" s="1"/>
  <c r="J57" i="3" s="1"/>
  <c r="I13" i="3" a="1"/>
  <c r="I19" i="3" l="1"/>
  <c r="I14" i="3"/>
  <c r="I53" i="3" s="1"/>
  <c r="K53" i="3" s="1"/>
  <c r="I21" i="3"/>
  <c r="I16" i="3"/>
  <c r="I55" i="3" s="1"/>
  <c r="K55" i="3" s="1"/>
  <c r="I22" i="3"/>
  <c r="I20" i="3"/>
  <c r="I17" i="3"/>
  <c r="I56" i="3" s="1"/>
  <c r="K56" i="3" s="1"/>
  <c r="I15" i="3"/>
  <c r="I54" i="3" s="1"/>
  <c r="K54" i="3" s="1"/>
  <c r="I18" i="3"/>
  <c r="I13" i="3"/>
  <c r="I52" i="3" s="1"/>
  <c r="K52" i="3" s="1"/>
  <c r="L52" i="3" s="1"/>
  <c r="L53" i="3" l="1"/>
  <c r="L54" i="3" s="1"/>
  <c r="L55" i="3" s="1"/>
  <c r="L56" i="3" s="1"/>
  <c r="I57" i="3"/>
  <c r="K57" i="3" s="1"/>
  <c r="I23" i="3"/>
  <c r="L57" i="3" l="1"/>
</calcChain>
</file>

<file path=xl/sharedStrings.xml><?xml version="1.0" encoding="utf-8"?>
<sst xmlns="http://schemas.openxmlformats.org/spreadsheetml/2006/main" count="283" uniqueCount="189">
  <si>
    <t>Cantidad</t>
  </si>
  <si>
    <t>Intervalos</t>
  </si>
  <si>
    <t>Fo</t>
  </si>
  <si>
    <t>Fe</t>
  </si>
  <si>
    <t>Σ (Fe-Fo)^2 / Fe</t>
  </si>
  <si>
    <t>20:05:38</t>
  </si>
  <si>
    <t>20:05:39</t>
  </si>
  <si>
    <t>20:05:43</t>
  </si>
  <si>
    <t>20:05:45</t>
  </si>
  <si>
    <t>20:05:46</t>
  </si>
  <si>
    <t>20:05:49</t>
  </si>
  <si>
    <t>20:05:52</t>
  </si>
  <si>
    <t>20:05:53</t>
  </si>
  <si>
    <t>20:05:55</t>
  </si>
  <si>
    <t>20:05:56</t>
  </si>
  <si>
    <t>20:05:58</t>
  </si>
  <si>
    <t>20:05:59</t>
  </si>
  <si>
    <t>20:06:00</t>
  </si>
  <si>
    <t>20:06:04</t>
  </si>
  <si>
    <t>20:06:07</t>
  </si>
  <si>
    <t>20:06:09</t>
  </si>
  <si>
    <t>20:06:10</t>
  </si>
  <si>
    <t>20:06:13</t>
  </si>
  <si>
    <t>20:06:15</t>
  </si>
  <si>
    <t>20:06:19</t>
  </si>
  <si>
    <t>20:06:22</t>
  </si>
  <si>
    <t>20:06:24</t>
  </si>
  <si>
    <t>20:06:26</t>
  </si>
  <si>
    <t>20:06:27</t>
  </si>
  <si>
    <t>20:06:28</t>
  </si>
  <si>
    <t>20:06:30</t>
  </si>
  <si>
    <t>20:06:31</t>
  </si>
  <si>
    <t>20:06:33</t>
  </si>
  <si>
    <t>20:06:35</t>
  </si>
  <si>
    <t>20:06:38</t>
  </si>
  <si>
    <t>20:06:41</t>
  </si>
  <si>
    <t>20:06:43</t>
  </si>
  <si>
    <t>20:06:45</t>
  </si>
  <si>
    <t>20:06:47</t>
  </si>
  <si>
    <t>20:06:49</t>
  </si>
  <si>
    <t>20:06:52</t>
  </si>
  <si>
    <t>20:06:55</t>
  </si>
  <si>
    <t>20:06:59</t>
  </si>
  <si>
    <t>20:07:01</t>
  </si>
  <si>
    <t>20:07:04</t>
  </si>
  <si>
    <t>20:07:05</t>
  </si>
  <si>
    <t>20:07:11</t>
  </si>
  <si>
    <t>20:07:15</t>
  </si>
  <si>
    <t>20:07:16</t>
  </si>
  <si>
    <t>20:07:21</t>
  </si>
  <si>
    <t>20:07:25</t>
  </si>
  <si>
    <t>20:07:26</t>
  </si>
  <si>
    <t>20:07:28</t>
  </si>
  <si>
    <t>20:07:34</t>
  </si>
  <si>
    <t>20:07:36</t>
  </si>
  <si>
    <t>20:07:37</t>
  </si>
  <si>
    <t>20:07:38</t>
  </si>
  <si>
    <t>20:07:40</t>
  </si>
  <si>
    <t>20:07:43</t>
  </si>
  <si>
    <t>20:07:46</t>
  </si>
  <si>
    <t>20:07:47</t>
  </si>
  <si>
    <t>20:07:48</t>
  </si>
  <si>
    <t>20:07:52</t>
  </si>
  <si>
    <t>20:07:54</t>
  </si>
  <si>
    <t>20:07:56</t>
  </si>
  <si>
    <t>20:07:59</t>
  </si>
  <si>
    <t>20:08:00</t>
  </si>
  <si>
    <t>20:08:01</t>
  </si>
  <si>
    <t>20:08:03</t>
  </si>
  <si>
    <t>20:08:05</t>
  </si>
  <si>
    <t>20:08:07</t>
  </si>
  <si>
    <t>20:08:09</t>
  </si>
  <si>
    <t>20:08:10</t>
  </si>
  <si>
    <t>20:08:11</t>
  </si>
  <si>
    <t>20:08:13</t>
  </si>
  <si>
    <t>20:08:14</t>
  </si>
  <si>
    <t>20:08:16</t>
  </si>
  <si>
    <t>20:08:18</t>
  </si>
  <si>
    <t>20:08:20</t>
  </si>
  <si>
    <t>20:08:23</t>
  </si>
  <si>
    <t>20:08:25</t>
  </si>
  <si>
    <t>20:08:26</t>
  </si>
  <si>
    <t>20:08:28</t>
  </si>
  <si>
    <t>20:08:30</t>
  </si>
  <si>
    <t>20:08:32</t>
  </si>
  <si>
    <t>20:08:33</t>
  </si>
  <si>
    <t>20:08:34</t>
  </si>
  <si>
    <t>20:08:36</t>
  </si>
  <si>
    <t>20:08:38</t>
  </si>
  <si>
    <t>20:08:42</t>
  </si>
  <si>
    <t>20:08:44</t>
  </si>
  <si>
    <t>20:08:46</t>
  </si>
  <si>
    <t>20:08:47</t>
  </si>
  <si>
    <t>20:08:49</t>
  </si>
  <si>
    <t>20:08:50</t>
  </si>
  <si>
    <t>20:08:53</t>
  </si>
  <si>
    <t>20:08:54</t>
  </si>
  <si>
    <t>20:08:56</t>
  </si>
  <si>
    <t>20:08:59</t>
  </si>
  <si>
    <t>20:09:00</t>
  </si>
  <si>
    <t>20:09:02</t>
  </si>
  <si>
    <t>20:09:06</t>
  </si>
  <si>
    <t>20:09:08</t>
  </si>
  <si>
    <t>20:09:11</t>
  </si>
  <si>
    <t>20:09:12</t>
  </si>
  <si>
    <t>20:09:13</t>
  </si>
  <si>
    <t>20:09:15</t>
  </si>
  <si>
    <t>20:09:16</t>
  </si>
  <si>
    <t>20:09:18</t>
  </si>
  <si>
    <t>20:09:19</t>
  </si>
  <si>
    <t>20:09:26</t>
  </si>
  <si>
    <t>20:09:30</t>
  </si>
  <si>
    <t>20:09:31</t>
  </si>
  <si>
    <t>20:09:33</t>
  </si>
  <si>
    <t>20:09:34</t>
  </si>
  <si>
    <t>20:09:38</t>
  </si>
  <si>
    <t>20:09:42</t>
  </si>
  <si>
    <t>20:09:43</t>
  </si>
  <si>
    <t>20:09:44</t>
  </si>
  <si>
    <t>20:09:45</t>
  </si>
  <si>
    <t>20:09:48</t>
  </si>
  <si>
    <t>20:09:51</t>
  </si>
  <si>
    <t>20:09:52</t>
  </si>
  <si>
    <t>20:09:53</t>
  </si>
  <si>
    <t>20:09:58</t>
  </si>
  <si>
    <t>20:10:02</t>
  </si>
  <si>
    <t>20:10:08</t>
  </si>
  <si>
    <t>20:10:13</t>
  </si>
  <si>
    <t>20:10:18</t>
  </si>
  <si>
    <t>20:10:23</t>
  </si>
  <si>
    <t>20:10:25</t>
  </si>
  <si>
    <t>20:10:27</t>
  </si>
  <si>
    <t>20:10:28</t>
  </si>
  <si>
    <t>20:10:31</t>
  </si>
  <si>
    <t>20:10:32</t>
  </si>
  <si>
    <t>20:10:43</t>
  </si>
  <si>
    <t>20:10:47</t>
  </si>
  <si>
    <t>20:10:48</t>
  </si>
  <si>
    <t>20:10:53</t>
  </si>
  <si>
    <t>20:10:56</t>
  </si>
  <si>
    <t>20:10:57</t>
  </si>
  <si>
    <t>20:10:58</t>
  </si>
  <si>
    <t>20:11:04</t>
  </si>
  <si>
    <t>20:11:06</t>
  </si>
  <si>
    <t>20:11:15</t>
  </si>
  <si>
    <t>20:11:17</t>
  </si>
  <si>
    <t>20:11:21</t>
  </si>
  <si>
    <t>20:11:25</t>
  </si>
  <si>
    <t>20:11:35</t>
  </si>
  <si>
    <t>20:11:38</t>
  </si>
  <si>
    <t>tiempo entre llegada</t>
  </si>
  <si>
    <t>Media</t>
  </si>
  <si>
    <t>Min</t>
  </si>
  <si>
    <t>Varianza (σ^2)</t>
  </si>
  <si>
    <t>Max</t>
  </si>
  <si>
    <t>Lambda</t>
  </si>
  <si>
    <t>Desv. Stand. (σ)</t>
  </si>
  <si>
    <t>Paso</t>
  </si>
  <si>
    <t>Nro</t>
  </si>
  <si>
    <t xml:space="preserve"> Max</t>
  </si>
  <si>
    <t>Observada</t>
  </si>
  <si>
    <t>Grados de libertad</t>
  </si>
  <si>
    <t>#</t>
  </si>
  <si>
    <t>Tiempo entre llegada</t>
  </si>
  <si>
    <t>Hora de llegada</t>
  </si>
  <si>
    <t>Tabla de frecuencias</t>
  </si>
  <si>
    <t>A partir del histograma de frecuencia observamos que se puede asimilar a una distribucion de probabilidad continua exponencial negativa.</t>
  </si>
  <si>
    <t>Hipotesis nula: La serie de 200 datos de muestra corresponde a una distribucion de probabilidad continua exponencial negativa.</t>
  </si>
  <si>
    <t>Calculamos los parametros para una exponencial negativa</t>
  </si>
  <si>
    <t>Determinamos las frecuencias esperadas de exponencial negativa y realizamos el test de chi cuadrado</t>
  </si>
  <si>
    <t xml:space="preserve">   </t>
  </si>
  <si>
    <t>COUNT(1)</t>
  </si>
  <si>
    <t>A partir del histograma de frecuencia observamos que se puede asimilar a una distribucion de probabilidad continua normal.</t>
  </si>
  <si>
    <t>Hipotesis nula: La serie de 285 datos de muestra corresponde a una distribucion de probabilidad continua normal.</t>
  </si>
  <si>
    <t>Calculamos los parametros para una distribucion normal</t>
  </si>
  <si>
    <t>Nivel de Confianza</t>
  </si>
  <si>
    <t>Toma de datos</t>
  </si>
  <si>
    <t>Fecha</t>
  </si>
  <si>
    <t>(Fe-Fo)^2 / Fe</t>
  </si>
  <si>
    <t>Se agrupan para que la frecuencia esperada de mayor  a 5</t>
  </si>
  <si>
    <t>Valor tabulado</t>
  </si>
  <si>
    <r>
      <rPr>
        <b/>
        <sz val="11"/>
        <color theme="1"/>
        <rFont val="Calibri"/>
        <family val="2"/>
        <scheme val="minor"/>
      </rPr>
      <t xml:space="preserve">Variable aleatoria: </t>
    </r>
    <r>
      <rPr>
        <sz val="11"/>
        <color theme="1"/>
        <rFont val="Calibri"/>
        <family val="2"/>
        <scheme val="minor"/>
      </rPr>
      <t>Cantidad de facturas (unidades por dia) del año 2020</t>
    </r>
  </si>
  <si>
    <t>Calc</t>
  </si>
  <si>
    <r>
      <rPr>
        <b/>
        <sz val="11"/>
        <color theme="1"/>
        <rFont val="Calibri"/>
        <family val="2"/>
        <scheme val="minor"/>
      </rPr>
      <t>Variable aleatoria:</t>
    </r>
    <r>
      <rPr>
        <sz val="11"/>
        <color theme="1"/>
        <rFont val="Calibri"/>
        <family val="2"/>
        <scheme val="minor"/>
      </rPr>
      <t xml:space="preserve"> Tiempo entre llegadas en segundos a un evento</t>
    </r>
  </si>
  <si>
    <t>Calculamos los parametros necesarios para construir los intervalos</t>
  </si>
  <si>
    <r>
      <rPr>
        <b/>
        <sz val="11"/>
        <color theme="1"/>
        <rFont val="Calibri"/>
        <family val="2"/>
        <scheme val="minor"/>
      </rPr>
      <t xml:space="preserve">CONCLUSIÓN: </t>
    </r>
    <r>
      <rPr>
        <sz val="11"/>
        <color theme="1"/>
        <rFont val="Calibri"/>
        <family val="2"/>
        <scheme val="minor"/>
      </rPr>
      <t>Para los grados de libertad calculados (5) y el nivel de confianza seleccionado (95%) el valor tabulado es 11,1. Como el estadístico de prueba calculado (8,75) es menor al valor crítico, se concluye que no se puede rechazar la hipótesis nula.</t>
    </r>
  </si>
  <si>
    <t>6 intervalos y un dato empíricos (lambda)</t>
  </si>
  <si>
    <t>8 intervalos y dos datos empíricos (media y desv)</t>
  </si>
  <si>
    <r>
      <rPr>
        <b/>
        <sz val="11"/>
        <color theme="1"/>
        <rFont val="Calibri"/>
        <family val="2"/>
        <scheme val="minor"/>
      </rPr>
      <t xml:space="preserve">CONCLUSIÓN: </t>
    </r>
    <r>
      <rPr>
        <sz val="11"/>
        <color theme="1"/>
        <rFont val="Calibri"/>
        <family val="2"/>
        <scheme val="minor"/>
      </rPr>
      <t>Para los grados de libertad calculados (4) y el nivel de confianza seleccionado (95%) el valor tabulado es 9,49. Como el estadístico de prueba calculado (2,75) es menor al valor crítico, se concluye que no se puede rechazar la hipótesis nula.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</si>
</sst>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ss]"/>
    <numFmt numFmtId="165" formatCode="[$-F400]h:mm:ss\ AM/PM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Segoe UI"/>
      <family val="2"/>
      <charset val="1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0" fillId="0" borderId="0" xfId="0"/>
    <xf numFmtId="0" fontId="4" fillId="0" borderId="2" xfId="0" applyFont="1" applyBorder="1"/>
    <xf numFmtId="166" fontId="0" fillId="0" borderId="3" xfId="0" applyNumberFormat="1" applyBorder="1"/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166" fontId="0" fillId="0" borderId="7" xfId="0" applyNumberFormat="1" applyBorder="1"/>
    <xf numFmtId="166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5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5" fillId="0" borderId="1" xfId="1" applyFont="1" applyFill="1" applyBorder="1"/>
    <xf numFmtId="0" fontId="4" fillId="0" borderId="1" xfId="0" applyFont="1" applyFill="1" applyBorder="1"/>
    <xf numFmtId="0" fontId="2" fillId="0" borderId="1" xfId="1" applyFill="1" applyBorder="1"/>
    <xf numFmtId="14" fontId="2" fillId="0" borderId="1" xfId="1" applyNumberForma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" fontId="0" fillId="0" borderId="34" xfId="0" applyNumberForma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2" borderId="28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3" xfId="0" applyFont="1" applyBorder="1"/>
    <xf numFmtId="0" fontId="0" fillId="0" borderId="15" xfId="0" applyBorder="1"/>
    <xf numFmtId="0" fontId="4" fillId="0" borderId="18" xfId="0" applyFont="1" applyBorder="1"/>
    <xf numFmtId="166" fontId="0" fillId="0" borderId="20" xfId="0" applyNumberFormat="1" applyBorder="1"/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6" fontId="4" fillId="0" borderId="10" xfId="0" applyNumberFormat="1" applyFon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2" fontId="0" fillId="2" borderId="3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6" fontId="0" fillId="2" borderId="28" xfId="0" applyNumberFormat="1" applyFill="1" applyBorder="1" applyAlignment="1">
      <alignment horizontal="center" vertical="center"/>
    </xf>
    <xf numFmtId="166" fontId="0" fillId="2" borderId="31" xfId="0" applyNumberFormat="1" applyFill="1" applyBorder="1" applyAlignment="1">
      <alignment horizontal="center" vertical="center"/>
    </xf>
    <xf numFmtId="2" fontId="0" fillId="0" borderId="26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3" borderId="31" xfId="0" applyNumberForma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2" fontId="0" fillId="0" borderId="31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frecuencias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frecuencias</a:t>
          </a:r>
        </a:p>
      </cx:txPr>
    </cx:title>
    <cx:plotArea>
      <cx:plotAreaRegion>
        <cx:series layoutId="clusteredColumn" uniqueId="{79E41B52-D718-40F2-A781-534398A6806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de frecuencias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frecuencias</a:t>
          </a:r>
        </a:p>
      </cx:txPr>
    </cx:title>
    <cx:plotArea>
      <cx:plotAreaRegion>
        <cx:series layoutId="clusteredColumn" uniqueId="{11878AA7-D97A-43F0-8F89-6D247E4D65D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228599</xdr:colOff>
      <xdr:row>11</xdr:row>
      <xdr:rowOff>9525</xdr:rowOff>
    </xdr:from>
    <xdr:to>
      <xdr:col>16</xdr:col>
      <xdr:colOff>657226</xdr:colOff>
      <xdr:row>23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3607C9B-B938-490E-872A-091C5F2D6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228598</xdr:colOff>
      <xdr:row>11</xdr:row>
      <xdr:rowOff>9525</xdr:rowOff>
    </xdr:from>
    <xdr:to>
      <xdr:col>20</xdr:col>
      <xdr:colOff>209549</xdr:colOff>
      <xdr:row>23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94E8DEC-5E44-4F68-9E87-4DCEFD24F7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0"/>
  <sheetViews>
    <sheetView tabSelected="1" zoomScale="85" zoomScaleNormal="85" workbookViewId="0">
      <selection activeCell="K45" sqref="K45"/>
    </sheetView>
  </sheetViews>
  <sheetFormatPr baseColWidth="10" defaultRowHeight="15" x14ac:dyDescent="0.25"/>
  <cols>
    <col min="1" max="1" width="4" style="1" bestFit="1" customWidth="1"/>
    <col min="2" max="2" width="14.5703125" bestFit="1" customWidth="1"/>
    <col min="3" max="3" width="19.7109375" style="10" hidden="1" customWidth="1"/>
    <col min="4" max="4" width="19.7109375" bestFit="1" customWidth="1"/>
    <col min="5" max="5" width="11.42578125" style="1"/>
    <col min="6" max="6" width="16.5703125" customWidth="1"/>
    <col min="7" max="7" width="16.28515625" customWidth="1"/>
    <col min="8" max="8" width="21.28515625" customWidth="1"/>
    <col min="9" max="9" width="10.42578125" bestFit="1" customWidth="1"/>
    <col min="10" max="10" width="17.7109375" bestFit="1" customWidth="1"/>
    <col min="11" max="11" width="14.5703125" customWidth="1"/>
    <col min="12" max="12" width="15.85546875" customWidth="1"/>
    <col min="16" max="16" width="15.5703125" bestFit="1" customWidth="1"/>
    <col min="18" max="18" width="16.7109375" bestFit="1" customWidth="1"/>
  </cols>
  <sheetData>
    <row r="1" spans="1:17" s="1" customFormat="1" x14ac:dyDescent="0.25">
      <c r="C1" s="10"/>
    </row>
    <row r="2" spans="1:17" s="1" customFormat="1" x14ac:dyDescent="0.25">
      <c r="C2" s="10"/>
    </row>
    <row r="3" spans="1:17" s="1" customFormat="1" x14ac:dyDescent="0.25">
      <c r="B3" s="1" t="s">
        <v>183</v>
      </c>
      <c r="C3" s="10"/>
    </row>
    <row r="4" spans="1:17" s="1" customFormat="1" x14ac:dyDescent="0.25">
      <c r="C4" s="10"/>
    </row>
    <row r="5" spans="1:17" s="1" customFormat="1" x14ac:dyDescent="0.25">
      <c r="C5" s="10"/>
      <c r="F5" s="78" t="s">
        <v>184</v>
      </c>
      <c r="G5" s="78"/>
      <c r="H5" s="78"/>
      <c r="I5" s="78"/>
    </row>
    <row r="6" spans="1:17" s="1" customFormat="1" ht="15.75" thickBot="1" x14ac:dyDescent="0.3">
      <c r="A6" s="22" t="s">
        <v>176</v>
      </c>
      <c r="B6" s="22"/>
      <c r="C6" s="22"/>
      <c r="D6" s="22"/>
      <c r="F6"/>
      <c r="G6"/>
      <c r="H6"/>
      <c r="I6"/>
      <c r="J6"/>
      <c r="K6"/>
      <c r="L6"/>
      <c r="M6"/>
    </row>
    <row r="7" spans="1:17" ht="15.75" thickBot="1" x14ac:dyDescent="0.3">
      <c r="A7" s="13" t="s">
        <v>162</v>
      </c>
      <c r="B7" s="13" t="s">
        <v>164</v>
      </c>
      <c r="C7" s="14" t="s">
        <v>150</v>
      </c>
      <c r="D7" s="13" t="s">
        <v>163</v>
      </c>
      <c r="F7" s="2" t="s">
        <v>152</v>
      </c>
      <c r="G7" s="3">
        <f>MIN(_var_aleat)</f>
        <v>0</v>
      </c>
      <c r="H7" s="1"/>
      <c r="I7" s="4" t="s">
        <v>0</v>
      </c>
      <c r="J7" s="5">
        <f>COUNT(_var_aleat)</f>
        <v>200</v>
      </c>
      <c r="K7" s="1"/>
      <c r="L7" s="61" t="s">
        <v>1</v>
      </c>
      <c r="M7" s="62">
        <v>10</v>
      </c>
    </row>
    <row r="8" spans="1:17" ht="15.75" thickBot="1" x14ac:dyDescent="0.3">
      <c r="A8" s="15">
        <v>0</v>
      </c>
      <c r="B8" s="16" t="s">
        <v>5</v>
      </c>
      <c r="C8" s="17"/>
      <c r="D8" s="15"/>
      <c r="F8" s="6" t="s">
        <v>154</v>
      </c>
      <c r="G8" s="7">
        <f>MAX(_var_aleat)</f>
        <v>11</v>
      </c>
      <c r="H8" s="1"/>
      <c r="K8" s="1"/>
      <c r="L8" s="63" t="s">
        <v>157</v>
      </c>
      <c r="M8" s="64">
        <f>(_max-_min)/_cant_inter</f>
        <v>1.1000000000000001</v>
      </c>
    </row>
    <row r="9" spans="1:17" x14ac:dyDescent="0.25">
      <c r="A9" s="15">
        <v>1</v>
      </c>
      <c r="B9" s="16" t="s">
        <v>5</v>
      </c>
      <c r="C9" s="17">
        <f t="shared" ref="C9:C71" si="0">B9-B8</f>
        <v>0</v>
      </c>
      <c r="D9" s="15">
        <v>0</v>
      </c>
    </row>
    <row r="10" spans="1:17" x14ac:dyDescent="0.25">
      <c r="A10" s="15">
        <v>2</v>
      </c>
      <c r="B10" s="16" t="s">
        <v>6</v>
      </c>
      <c r="C10" s="17">
        <f>B10-B9</f>
        <v>1.1574074074149898E-5</v>
      </c>
      <c r="D10" s="15">
        <v>1</v>
      </c>
      <c r="F10" s="1"/>
      <c r="G10" s="1"/>
      <c r="H10" s="1"/>
      <c r="I10" s="1"/>
      <c r="J10" s="1"/>
      <c r="K10" s="1"/>
      <c r="L10" s="1"/>
      <c r="M10" s="1"/>
    </row>
    <row r="11" spans="1:17" ht="15.75" thickBot="1" x14ac:dyDescent="0.3">
      <c r="A11" s="15">
        <v>3</v>
      </c>
      <c r="B11" s="16" t="s">
        <v>6</v>
      </c>
      <c r="C11" s="17">
        <f t="shared" si="0"/>
        <v>0</v>
      </c>
      <c r="D11" s="15">
        <v>0</v>
      </c>
      <c r="F11" s="23" t="s">
        <v>165</v>
      </c>
      <c r="G11" s="23"/>
      <c r="H11" s="23"/>
      <c r="I11" s="23"/>
      <c r="J11" s="1"/>
      <c r="K11" s="1"/>
      <c r="L11" s="1"/>
      <c r="M11" s="1"/>
    </row>
    <row r="12" spans="1:17" ht="15.75" thickBot="1" x14ac:dyDescent="0.3">
      <c r="A12" s="15">
        <v>4</v>
      </c>
      <c r="B12" s="16" t="s">
        <v>7</v>
      </c>
      <c r="C12" s="17">
        <f t="shared" si="0"/>
        <v>4.6296296296266526E-5</v>
      </c>
      <c r="D12" s="15">
        <v>4</v>
      </c>
      <c r="F12" s="71" t="s">
        <v>158</v>
      </c>
      <c r="G12" s="72" t="s">
        <v>152</v>
      </c>
      <c r="H12" s="72" t="s">
        <v>159</v>
      </c>
      <c r="I12" s="73" t="s">
        <v>160</v>
      </c>
      <c r="J12" s="1"/>
      <c r="K12" s="1"/>
      <c r="L12" s="1"/>
      <c r="M12" s="1"/>
    </row>
    <row r="13" spans="1:17" x14ac:dyDescent="0.25">
      <c r="A13" s="15">
        <v>5</v>
      </c>
      <c r="B13" s="16" t="s">
        <v>7</v>
      </c>
      <c r="C13" s="17">
        <f t="shared" si="0"/>
        <v>0</v>
      </c>
      <c r="D13" s="15">
        <v>0</v>
      </c>
      <c r="F13" s="32">
        <v>1</v>
      </c>
      <c r="G13" s="65">
        <f>_min</f>
        <v>0</v>
      </c>
      <c r="H13" s="65">
        <f>_min+M8</f>
        <v>1.1000000000000001</v>
      </c>
      <c r="I13" s="34">
        <f t="array" ref="I13:I22">FREQUENCY(_var_aleat,H13:H22)</f>
        <v>101</v>
      </c>
      <c r="J13" s="1"/>
      <c r="K13" s="1"/>
      <c r="L13" s="1"/>
      <c r="M13" s="1"/>
      <c r="O13" s="1"/>
      <c r="P13" s="1"/>
      <c r="Q13" s="1"/>
    </row>
    <row r="14" spans="1:17" x14ac:dyDescent="0.25">
      <c r="A14" s="15">
        <v>6</v>
      </c>
      <c r="B14" s="16" t="s">
        <v>8</v>
      </c>
      <c r="C14" s="17">
        <f t="shared" si="0"/>
        <v>2.3148148148299796E-5</v>
      </c>
      <c r="D14" s="15">
        <v>2</v>
      </c>
      <c r="F14" s="35">
        <v>2</v>
      </c>
      <c r="G14" s="66">
        <f t="shared" ref="G14:G19" si="1">H13</f>
        <v>1.1000000000000001</v>
      </c>
      <c r="H14" s="66">
        <f t="shared" ref="H14:H21" si="2">G14+_paso</f>
        <v>2.2000000000000002</v>
      </c>
      <c r="I14" s="36">
        <v>47</v>
      </c>
      <c r="J14" s="1"/>
      <c r="K14" s="1"/>
      <c r="L14" s="1"/>
      <c r="M14" s="1"/>
      <c r="O14" s="1"/>
      <c r="P14" s="1"/>
      <c r="Q14" s="1"/>
    </row>
    <row r="15" spans="1:17" x14ac:dyDescent="0.25">
      <c r="A15" s="15">
        <v>7</v>
      </c>
      <c r="B15" s="16" t="s">
        <v>9</v>
      </c>
      <c r="C15" s="17">
        <f t="shared" si="0"/>
        <v>1.1574074073927854E-5</v>
      </c>
      <c r="D15" s="15">
        <v>1</v>
      </c>
      <c r="F15" s="35">
        <v>3</v>
      </c>
      <c r="G15" s="66">
        <f t="shared" si="1"/>
        <v>2.2000000000000002</v>
      </c>
      <c r="H15" s="66">
        <f t="shared" si="2"/>
        <v>3.3000000000000003</v>
      </c>
      <c r="I15" s="36">
        <v>22</v>
      </c>
      <c r="J15" s="1"/>
      <c r="K15" s="1"/>
      <c r="L15" s="1"/>
      <c r="M15" s="1"/>
      <c r="O15" s="1"/>
      <c r="P15" s="1"/>
      <c r="Q15" s="1"/>
    </row>
    <row r="16" spans="1:17" x14ac:dyDescent="0.25">
      <c r="A16" s="15">
        <v>8</v>
      </c>
      <c r="B16" s="16" t="s">
        <v>10</v>
      </c>
      <c r="C16" s="17">
        <f t="shared" si="0"/>
        <v>3.472222222222765E-5</v>
      </c>
      <c r="D16" s="15">
        <v>3</v>
      </c>
      <c r="F16" s="35">
        <v>4</v>
      </c>
      <c r="G16" s="66">
        <f t="shared" si="1"/>
        <v>3.3000000000000003</v>
      </c>
      <c r="H16" s="66">
        <f t="shared" si="2"/>
        <v>4.4000000000000004</v>
      </c>
      <c r="I16" s="36">
        <v>16</v>
      </c>
      <c r="J16" s="1"/>
      <c r="K16" s="1"/>
      <c r="L16" s="1"/>
      <c r="M16" s="1"/>
      <c r="O16" s="1"/>
      <c r="P16" s="1"/>
      <c r="Q16" s="1"/>
    </row>
    <row r="17" spans="1:18" x14ac:dyDescent="0.25">
      <c r="A17" s="15">
        <v>9</v>
      </c>
      <c r="B17" s="16" t="s">
        <v>11</v>
      </c>
      <c r="C17" s="17">
        <f t="shared" si="0"/>
        <v>3.4722222222338672E-5</v>
      </c>
      <c r="D17" s="15">
        <v>3</v>
      </c>
      <c r="F17" s="35">
        <v>5</v>
      </c>
      <c r="G17" s="66">
        <f t="shared" si="1"/>
        <v>4.4000000000000004</v>
      </c>
      <c r="H17" s="66">
        <f t="shared" si="2"/>
        <v>5.5</v>
      </c>
      <c r="I17" s="36">
        <v>6</v>
      </c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5">
        <v>10</v>
      </c>
      <c r="B18" s="16" t="s">
        <v>11</v>
      </c>
      <c r="C18" s="17">
        <f t="shared" si="0"/>
        <v>0</v>
      </c>
      <c r="D18" s="15">
        <v>0</v>
      </c>
      <c r="F18" s="35">
        <v>6</v>
      </c>
      <c r="G18" s="66">
        <f t="shared" si="1"/>
        <v>5.5</v>
      </c>
      <c r="H18" s="66">
        <f t="shared" si="2"/>
        <v>6.6</v>
      </c>
      <c r="I18" s="36">
        <v>4</v>
      </c>
      <c r="J18" s="1"/>
      <c r="K18" s="1"/>
      <c r="L18" s="1"/>
      <c r="M18" s="1"/>
      <c r="O18" s="1"/>
      <c r="P18" s="1"/>
      <c r="Q18" s="1"/>
    </row>
    <row r="19" spans="1:18" x14ac:dyDescent="0.25">
      <c r="A19" s="15">
        <v>11</v>
      </c>
      <c r="B19" s="16" t="s">
        <v>11</v>
      </c>
      <c r="C19" s="17">
        <f t="shared" si="0"/>
        <v>0</v>
      </c>
      <c r="D19" s="15">
        <v>0</v>
      </c>
      <c r="F19" s="35">
        <v>7</v>
      </c>
      <c r="G19" s="66">
        <f t="shared" si="1"/>
        <v>6.6</v>
      </c>
      <c r="H19" s="66">
        <f t="shared" si="2"/>
        <v>7.6999999999999993</v>
      </c>
      <c r="I19" s="36">
        <v>1</v>
      </c>
      <c r="J19" s="1"/>
      <c r="K19" s="1"/>
      <c r="L19" s="1"/>
      <c r="M19" s="1"/>
      <c r="O19" s="1"/>
      <c r="P19" s="1"/>
      <c r="Q19" s="1"/>
    </row>
    <row r="20" spans="1:18" x14ac:dyDescent="0.25">
      <c r="A20" s="15">
        <v>12</v>
      </c>
      <c r="B20" s="16" t="s">
        <v>12</v>
      </c>
      <c r="C20" s="17">
        <f t="shared" si="0"/>
        <v>1.1574074073927854E-5</v>
      </c>
      <c r="D20" s="15">
        <v>1</v>
      </c>
      <c r="F20" s="35">
        <v>8</v>
      </c>
      <c r="G20" s="66">
        <f t="shared" ref="G20:G22" si="3">H19</f>
        <v>7.6999999999999993</v>
      </c>
      <c r="H20" s="66">
        <f t="shared" si="2"/>
        <v>8.7999999999999989</v>
      </c>
      <c r="I20" s="36">
        <v>0</v>
      </c>
      <c r="J20" s="1"/>
      <c r="K20" s="1"/>
      <c r="L20" s="1"/>
      <c r="M20" s="1"/>
      <c r="O20" s="1"/>
      <c r="P20" s="1"/>
      <c r="Q20" s="1"/>
    </row>
    <row r="21" spans="1:18" x14ac:dyDescent="0.25">
      <c r="A21" s="15">
        <v>13</v>
      </c>
      <c r="B21" s="16" t="s">
        <v>13</v>
      </c>
      <c r="C21" s="17">
        <f t="shared" si="0"/>
        <v>2.3148148148188774E-5</v>
      </c>
      <c r="D21" s="15">
        <v>2</v>
      </c>
      <c r="F21" s="35">
        <v>9</v>
      </c>
      <c r="G21" s="66">
        <f t="shared" si="3"/>
        <v>8.7999999999999989</v>
      </c>
      <c r="H21" s="66">
        <f t="shared" si="2"/>
        <v>9.8999999999999986</v>
      </c>
      <c r="I21" s="36">
        <v>1</v>
      </c>
      <c r="J21" s="1"/>
      <c r="K21" s="1"/>
      <c r="L21" s="1"/>
      <c r="M21" s="1"/>
      <c r="O21" s="1"/>
      <c r="P21" s="1"/>
      <c r="Q21" s="1"/>
    </row>
    <row r="22" spans="1:18" ht="15.75" thickBot="1" x14ac:dyDescent="0.3">
      <c r="A22" s="15">
        <v>14</v>
      </c>
      <c r="B22" s="16" t="s">
        <v>14</v>
      </c>
      <c r="C22" s="17">
        <f t="shared" si="0"/>
        <v>1.1574074074149898E-5</v>
      </c>
      <c r="D22" s="15">
        <v>1</v>
      </c>
      <c r="F22" s="37">
        <v>10</v>
      </c>
      <c r="G22" s="67">
        <f t="shared" si="3"/>
        <v>9.8999999999999986</v>
      </c>
      <c r="H22" s="67">
        <f>G22+_paso+0.0001</f>
        <v>11.000099999999998</v>
      </c>
      <c r="I22" s="39">
        <v>2</v>
      </c>
      <c r="J22" s="1"/>
      <c r="K22" s="1"/>
      <c r="L22" s="1"/>
      <c r="M22" s="1"/>
      <c r="O22" s="1"/>
      <c r="P22" s="1"/>
      <c r="Q22" s="1"/>
    </row>
    <row r="23" spans="1:18" ht="15.75" thickBot="1" x14ac:dyDescent="0.3">
      <c r="A23" s="15">
        <v>15</v>
      </c>
      <c r="B23" s="16" t="s">
        <v>15</v>
      </c>
      <c r="C23" s="17">
        <f t="shared" si="0"/>
        <v>2.3148148148077752E-5</v>
      </c>
      <c r="D23" s="15">
        <v>2</v>
      </c>
      <c r="I23" s="70">
        <f>SUM(I13:I22)</f>
        <v>200</v>
      </c>
      <c r="J23" s="1"/>
      <c r="K23" s="1"/>
      <c r="L23" s="1"/>
      <c r="M23" s="1"/>
      <c r="N23" s="1"/>
      <c r="O23" s="1"/>
      <c r="P23" s="1"/>
      <c r="Q23" s="1"/>
    </row>
    <row r="24" spans="1:18" x14ac:dyDescent="0.25">
      <c r="A24" s="15">
        <v>16</v>
      </c>
      <c r="B24" s="16" t="s">
        <v>16</v>
      </c>
      <c r="C24" s="17">
        <f t="shared" si="0"/>
        <v>1.1574074074149898E-5</v>
      </c>
      <c r="D24" s="15">
        <v>1</v>
      </c>
      <c r="J24" s="1"/>
      <c r="K24" s="1"/>
      <c r="L24" s="1"/>
      <c r="M24" s="1"/>
      <c r="N24" s="1"/>
      <c r="O24" s="1"/>
      <c r="P24" s="1"/>
      <c r="Q24" s="1"/>
    </row>
    <row r="25" spans="1:18" x14ac:dyDescent="0.25">
      <c r="A25" s="15">
        <v>17</v>
      </c>
      <c r="B25" s="16" t="s">
        <v>17</v>
      </c>
      <c r="C25" s="17">
        <f t="shared" si="0"/>
        <v>1.1574074074038876E-5</v>
      </c>
      <c r="D25" s="15">
        <v>1</v>
      </c>
      <c r="J25" s="1"/>
      <c r="K25" s="1"/>
      <c r="L25" s="1"/>
      <c r="M25" s="1"/>
      <c r="N25" s="1"/>
      <c r="O25" s="1"/>
      <c r="P25" s="1"/>
      <c r="Q25" s="1"/>
    </row>
    <row r="26" spans="1:18" x14ac:dyDescent="0.25">
      <c r="A26" s="15">
        <v>18</v>
      </c>
      <c r="B26" s="16" t="s">
        <v>18</v>
      </c>
      <c r="C26" s="17">
        <f t="shared" si="0"/>
        <v>4.6296296296377548E-5</v>
      </c>
      <c r="D26" s="15">
        <v>4</v>
      </c>
      <c r="F26" t="s">
        <v>166</v>
      </c>
      <c r="J26" s="1"/>
      <c r="K26" s="1"/>
      <c r="L26" s="1"/>
      <c r="M26" s="1"/>
      <c r="N26" s="1"/>
      <c r="O26" s="1"/>
      <c r="P26" s="1"/>
      <c r="Q26" s="1"/>
    </row>
    <row r="27" spans="1:18" x14ac:dyDescent="0.25">
      <c r="A27" s="15">
        <v>19</v>
      </c>
      <c r="B27" s="16" t="s">
        <v>19</v>
      </c>
      <c r="C27" s="17">
        <f t="shared" si="0"/>
        <v>3.4722222222116628E-5</v>
      </c>
      <c r="D27" s="15">
        <v>3</v>
      </c>
      <c r="J27" s="1"/>
      <c r="K27" s="1"/>
      <c r="L27" s="1"/>
      <c r="M27" s="1"/>
      <c r="N27" s="1"/>
      <c r="O27" s="1"/>
      <c r="P27" s="1"/>
      <c r="Q27" s="1"/>
    </row>
    <row r="28" spans="1:18" x14ac:dyDescent="0.25">
      <c r="A28" s="15">
        <v>20</v>
      </c>
      <c r="B28" s="16" t="s">
        <v>19</v>
      </c>
      <c r="C28" s="17">
        <f t="shared" si="0"/>
        <v>0</v>
      </c>
      <c r="D28" s="15">
        <v>0</v>
      </c>
      <c r="F28" t="s">
        <v>167</v>
      </c>
      <c r="J28" s="1"/>
      <c r="K28" s="1"/>
      <c r="L28" s="1"/>
      <c r="M28" s="1"/>
      <c r="N28" s="1"/>
      <c r="O28" s="1"/>
      <c r="P28" s="1"/>
      <c r="Q28" s="1"/>
    </row>
    <row r="29" spans="1:18" x14ac:dyDescent="0.25">
      <c r="A29" s="15">
        <v>21</v>
      </c>
      <c r="B29" s="16" t="s">
        <v>20</v>
      </c>
      <c r="C29" s="17">
        <f t="shared" si="0"/>
        <v>2.3148148148077752E-5</v>
      </c>
      <c r="D29" s="15">
        <v>2</v>
      </c>
      <c r="J29" s="1"/>
      <c r="K29" s="1"/>
      <c r="L29" s="1"/>
      <c r="M29" s="1"/>
      <c r="N29" s="1"/>
      <c r="O29" s="1"/>
      <c r="P29" s="1"/>
      <c r="Q29" s="1"/>
    </row>
    <row r="30" spans="1:18" x14ac:dyDescent="0.25">
      <c r="A30" s="15">
        <v>22</v>
      </c>
      <c r="B30" s="16" t="s">
        <v>21</v>
      </c>
      <c r="C30" s="17">
        <f t="shared" si="0"/>
        <v>1.1574074074149898E-5</v>
      </c>
      <c r="D30" s="15">
        <v>1</v>
      </c>
      <c r="F30" t="s">
        <v>168</v>
      </c>
      <c r="J30" s="1"/>
      <c r="K30" s="1"/>
      <c r="L30" s="1"/>
      <c r="M30" s="1"/>
      <c r="N30" s="1"/>
      <c r="O30" s="1"/>
      <c r="P30" s="1"/>
      <c r="Q30" s="1"/>
    </row>
    <row r="31" spans="1:18" ht="15.75" thickBot="1" x14ac:dyDescent="0.3">
      <c r="A31" s="15">
        <v>23</v>
      </c>
      <c r="B31" s="16" t="s">
        <v>22</v>
      </c>
      <c r="C31" s="17">
        <f t="shared" si="0"/>
        <v>3.472222222222765E-5</v>
      </c>
      <c r="D31" s="15">
        <v>3</v>
      </c>
      <c r="J31" s="1"/>
      <c r="K31" s="1"/>
      <c r="L31" s="1"/>
      <c r="M31" s="1"/>
      <c r="N31" s="1"/>
      <c r="O31" s="1"/>
      <c r="P31" s="1"/>
      <c r="Q31" s="1"/>
    </row>
    <row r="32" spans="1:18" ht="15.75" thickBot="1" x14ac:dyDescent="0.3">
      <c r="A32" s="15">
        <v>24</v>
      </c>
      <c r="B32" s="16" t="s">
        <v>22</v>
      </c>
      <c r="C32" s="17">
        <f t="shared" si="0"/>
        <v>0</v>
      </c>
      <c r="D32" s="15">
        <v>0</v>
      </c>
      <c r="F32" s="25" t="s">
        <v>151</v>
      </c>
      <c r="G32" s="68">
        <f>AVERAGE(_var_aleat)</f>
        <v>1.8</v>
      </c>
      <c r="K32" s="1"/>
      <c r="L32" s="1"/>
      <c r="M32" s="1"/>
      <c r="N32" s="1"/>
      <c r="O32" s="1"/>
      <c r="P32" s="1"/>
      <c r="Q32" s="1"/>
    </row>
    <row r="33" spans="1:17" ht="15.75" thickBot="1" x14ac:dyDescent="0.3">
      <c r="A33" s="15">
        <v>25</v>
      </c>
      <c r="B33" s="16" t="s">
        <v>23</v>
      </c>
      <c r="C33" s="17">
        <f t="shared" si="0"/>
        <v>2.3148148148188774E-5</v>
      </c>
      <c r="D33" s="15">
        <v>2</v>
      </c>
      <c r="F33" s="74" t="s">
        <v>155</v>
      </c>
      <c r="G33" s="68">
        <f>1/_media</f>
        <v>0.55555555555555558</v>
      </c>
      <c r="K33" s="1"/>
      <c r="L33" s="1"/>
      <c r="M33" s="1"/>
      <c r="N33" s="1"/>
      <c r="O33" s="1"/>
      <c r="P33" s="1"/>
      <c r="Q33" s="1"/>
    </row>
    <row r="34" spans="1:17" x14ac:dyDescent="0.25">
      <c r="A34" s="15">
        <v>26</v>
      </c>
      <c r="B34" s="16" t="s">
        <v>24</v>
      </c>
      <c r="C34" s="17">
        <f t="shared" si="0"/>
        <v>4.6296296296266526E-5</v>
      </c>
      <c r="D34" s="15">
        <v>4</v>
      </c>
      <c r="K34" s="1"/>
      <c r="L34" s="1"/>
      <c r="M34" s="1"/>
      <c r="N34" s="1"/>
      <c r="O34" s="1"/>
      <c r="P34" s="1"/>
      <c r="Q34" s="1"/>
    </row>
    <row r="35" spans="1:17" x14ac:dyDescent="0.25">
      <c r="A35" s="15">
        <v>27</v>
      </c>
      <c r="B35" s="16" t="s">
        <v>25</v>
      </c>
      <c r="C35" s="17">
        <f t="shared" si="0"/>
        <v>3.472222222222765E-5</v>
      </c>
      <c r="D35" s="15">
        <v>3</v>
      </c>
      <c r="K35" s="1"/>
      <c r="L35" s="1"/>
      <c r="M35" s="1"/>
      <c r="N35" s="1"/>
      <c r="O35" s="1"/>
      <c r="P35" s="1"/>
      <c r="Q35" s="1"/>
    </row>
    <row r="36" spans="1:17" x14ac:dyDescent="0.25">
      <c r="A36" s="15">
        <v>28</v>
      </c>
      <c r="B36" s="16" t="s">
        <v>26</v>
      </c>
      <c r="C36" s="17">
        <f t="shared" si="0"/>
        <v>2.3148148148077752E-5</v>
      </c>
      <c r="D36" s="15">
        <v>2</v>
      </c>
      <c r="F36" t="s">
        <v>169</v>
      </c>
    </row>
    <row r="37" spans="1:17" ht="15.75" thickBot="1" x14ac:dyDescent="0.3">
      <c r="A37" s="15">
        <v>29</v>
      </c>
      <c r="B37" s="16" t="s">
        <v>26</v>
      </c>
      <c r="C37" s="17">
        <f t="shared" si="0"/>
        <v>0</v>
      </c>
      <c r="D37" s="15">
        <v>0</v>
      </c>
    </row>
    <row r="38" spans="1:17" ht="15.75" thickBot="1" x14ac:dyDescent="0.3">
      <c r="A38" s="15">
        <v>30</v>
      </c>
      <c r="B38" s="16" t="s">
        <v>26</v>
      </c>
      <c r="C38" s="17">
        <f t="shared" si="0"/>
        <v>0</v>
      </c>
      <c r="D38" s="15">
        <v>0</v>
      </c>
      <c r="F38" s="27" t="s">
        <v>158</v>
      </c>
      <c r="G38" s="28" t="s">
        <v>152</v>
      </c>
      <c r="H38" s="28" t="s">
        <v>159</v>
      </c>
      <c r="I38" s="79" t="s">
        <v>3</v>
      </c>
      <c r="K38" s="1"/>
      <c r="L38" s="1"/>
      <c r="M38" s="1"/>
    </row>
    <row r="39" spans="1:17" x14ac:dyDescent="0.25">
      <c r="A39" s="15">
        <v>31</v>
      </c>
      <c r="B39" s="16" t="s">
        <v>27</v>
      </c>
      <c r="C39" s="17">
        <f t="shared" si="0"/>
        <v>2.3148148148188774E-5</v>
      </c>
      <c r="D39" s="15">
        <v>2</v>
      </c>
      <c r="F39" s="50">
        <f>F13</f>
        <v>1</v>
      </c>
      <c r="G39" s="51">
        <f t="shared" ref="G39:H39" si="4">G13</f>
        <v>0</v>
      </c>
      <c r="H39" s="51">
        <f t="shared" si="4"/>
        <v>1.1000000000000001</v>
      </c>
      <c r="I39" s="80">
        <f>(EXPONDIST(H39,_lambda,1)-EXPONDIST(G39,_lambda,1))*_cant</f>
        <v>91.450503767155638</v>
      </c>
      <c r="K39" s="1"/>
      <c r="L39" s="1"/>
      <c r="M39" s="1"/>
    </row>
    <row r="40" spans="1:17" x14ac:dyDescent="0.25">
      <c r="A40" s="15">
        <v>32</v>
      </c>
      <c r="B40" s="16" t="s">
        <v>28</v>
      </c>
      <c r="C40" s="17">
        <f t="shared" si="0"/>
        <v>1.1574074074149898E-5</v>
      </c>
      <c r="D40" s="15">
        <v>1</v>
      </c>
      <c r="F40" s="53">
        <f t="shared" ref="F40:H48" si="5">F14</f>
        <v>2</v>
      </c>
      <c r="G40" s="47">
        <f t="shared" si="5"/>
        <v>1.1000000000000001</v>
      </c>
      <c r="H40" s="47">
        <f t="shared" si="5"/>
        <v>2.2000000000000002</v>
      </c>
      <c r="I40" s="81">
        <f>(EXPONDIST(H40,_lambda,1)-EXPONDIST(G40,_lambda,1))*_cant</f>
        <v>49.634530570822896</v>
      </c>
      <c r="K40" s="1"/>
      <c r="L40" s="1"/>
      <c r="M40" s="1"/>
    </row>
    <row r="41" spans="1:17" x14ac:dyDescent="0.25">
      <c r="A41" s="15">
        <v>33</v>
      </c>
      <c r="B41" s="16" t="s">
        <v>29</v>
      </c>
      <c r="C41" s="17">
        <f t="shared" si="0"/>
        <v>1.1574074073927854E-5</v>
      </c>
      <c r="D41" s="15">
        <v>1</v>
      </c>
      <c r="F41" s="53">
        <f t="shared" si="5"/>
        <v>3</v>
      </c>
      <c r="G41" s="47">
        <f t="shared" si="5"/>
        <v>2.2000000000000002</v>
      </c>
      <c r="H41" s="47">
        <f t="shared" si="5"/>
        <v>3.3000000000000003</v>
      </c>
      <c r="I41" s="81">
        <f>(EXPONDIST(H41,_lambda,1)-EXPONDIST(G41,_lambda,1))*_cant</f>
        <v>26.939016446082675</v>
      </c>
      <c r="K41" s="1"/>
      <c r="L41" s="1"/>
      <c r="M41" s="1"/>
    </row>
    <row r="42" spans="1:17" x14ac:dyDescent="0.25">
      <c r="A42" s="15">
        <v>34</v>
      </c>
      <c r="B42" s="16" t="s">
        <v>29</v>
      </c>
      <c r="C42" s="17">
        <f t="shared" si="0"/>
        <v>0</v>
      </c>
      <c r="D42" s="15">
        <v>0</v>
      </c>
      <c r="F42" s="53">
        <f t="shared" si="5"/>
        <v>4</v>
      </c>
      <c r="G42" s="47">
        <f t="shared" si="5"/>
        <v>3.3000000000000003</v>
      </c>
      <c r="H42" s="47">
        <f t="shared" si="5"/>
        <v>4.4000000000000004</v>
      </c>
      <c r="I42" s="81">
        <f>(EXPONDIST(H42,_lambda,1)-EXPONDIST(G42,_lambda,1))*_cant</f>
        <v>14.621083321152927</v>
      </c>
      <c r="K42" s="1"/>
      <c r="L42" s="1"/>
      <c r="M42" s="1"/>
      <c r="N42" s="1"/>
      <c r="O42" s="1"/>
    </row>
    <row r="43" spans="1:17" x14ac:dyDescent="0.25">
      <c r="A43" s="15">
        <v>35</v>
      </c>
      <c r="B43" s="16" t="s">
        <v>29</v>
      </c>
      <c r="C43" s="17">
        <f t="shared" si="0"/>
        <v>0</v>
      </c>
      <c r="D43" s="15">
        <v>0</v>
      </c>
      <c r="F43" s="53">
        <f t="shared" si="5"/>
        <v>5</v>
      </c>
      <c r="G43" s="47">
        <f t="shared" si="5"/>
        <v>4.4000000000000004</v>
      </c>
      <c r="H43" s="47">
        <f t="shared" si="5"/>
        <v>5.5</v>
      </c>
      <c r="I43" s="81">
        <f>(EXPONDIST(H43,_lambda,1)-EXPONDIST(G43,_lambda,1))*_cant</f>
        <v>7.9355561444479861</v>
      </c>
      <c r="K43" s="1"/>
      <c r="L43" s="1"/>
      <c r="M43" s="1"/>
      <c r="N43" s="1"/>
      <c r="O43" s="1"/>
    </row>
    <row r="44" spans="1:17" ht="15" customHeight="1" x14ac:dyDescent="0.25">
      <c r="A44" s="15">
        <v>36</v>
      </c>
      <c r="B44" s="16" t="s">
        <v>30</v>
      </c>
      <c r="C44" s="17">
        <f t="shared" si="0"/>
        <v>2.3148148148299796E-5</v>
      </c>
      <c r="D44" s="15">
        <v>2</v>
      </c>
      <c r="F44" s="75">
        <f t="shared" si="5"/>
        <v>6</v>
      </c>
      <c r="G44" s="48">
        <f t="shared" si="5"/>
        <v>5.5</v>
      </c>
      <c r="H44" s="48">
        <f t="shared" si="5"/>
        <v>6.6</v>
      </c>
      <c r="I44" s="82">
        <f>(EXPONDIST(H44,_lambda,1)-EXPONDIST(G44,_lambda,1))*_cant</f>
        <v>4.3070031090363781</v>
      </c>
      <c r="J44" s="59" t="s">
        <v>179</v>
      </c>
      <c r="K44" s="11"/>
      <c r="L44" s="11"/>
      <c r="M44" s="11"/>
      <c r="N44" s="11"/>
      <c r="O44" s="11"/>
    </row>
    <row r="45" spans="1:17" x14ac:dyDescent="0.25">
      <c r="A45" s="15">
        <v>37</v>
      </c>
      <c r="B45" s="16" t="s">
        <v>31</v>
      </c>
      <c r="C45" s="17">
        <f t="shared" si="0"/>
        <v>1.1574074073927854E-5</v>
      </c>
      <c r="D45" s="15">
        <v>1</v>
      </c>
      <c r="F45" s="75">
        <f t="shared" si="5"/>
        <v>7</v>
      </c>
      <c r="G45" s="48">
        <f t="shared" si="5"/>
        <v>6.6</v>
      </c>
      <c r="H45" s="48">
        <f t="shared" si="5"/>
        <v>7.6999999999999993</v>
      </c>
      <c r="I45" s="82">
        <f>(EXPONDIST(H45,_lambda,1)-EXPONDIST(G45,_lambda,1))*_cant</f>
        <v>2.3376150887959968</v>
      </c>
      <c r="J45" s="59"/>
      <c r="K45" s="11"/>
      <c r="L45" s="11"/>
      <c r="M45" s="11"/>
      <c r="N45" s="11"/>
      <c r="O45" s="11"/>
    </row>
    <row r="46" spans="1:17" x14ac:dyDescent="0.25">
      <c r="A46" s="15">
        <v>38</v>
      </c>
      <c r="B46" s="16" t="s">
        <v>31</v>
      </c>
      <c r="C46" s="17">
        <f t="shared" si="0"/>
        <v>0</v>
      </c>
      <c r="D46" s="15">
        <v>0</v>
      </c>
      <c r="F46" s="75">
        <f t="shared" si="5"/>
        <v>8</v>
      </c>
      <c r="G46" s="48">
        <f t="shared" si="5"/>
        <v>7.6999999999999993</v>
      </c>
      <c r="H46" s="48">
        <f t="shared" si="5"/>
        <v>8.7999999999999989</v>
      </c>
      <c r="I46" s="82">
        <f>(EXPONDIST(H46,_lambda,1)-EXPONDIST(G46,_lambda,1))*_cant</f>
        <v>1.2687347013754957</v>
      </c>
      <c r="J46" s="59"/>
      <c r="K46" s="11"/>
      <c r="L46" s="11"/>
      <c r="M46" s="11"/>
      <c r="N46" s="11"/>
      <c r="O46" s="11"/>
    </row>
    <row r="47" spans="1:17" x14ac:dyDescent="0.25">
      <c r="A47" s="15">
        <v>39</v>
      </c>
      <c r="B47" s="16" t="s">
        <v>32</v>
      </c>
      <c r="C47" s="17">
        <f t="shared" si="0"/>
        <v>2.3148148148188774E-5</v>
      </c>
      <c r="D47" s="15">
        <v>2</v>
      </c>
      <c r="F47" s="75">
        <f t="shared" si="5"/>
        <v>9</v>
      </c>
      <c r="G47" s="48">
        <f t="shared" si="5"/>
        <v>8.7999999999999989</v>
      </c>
      <c r="H47" s="48">
        <f t="shared" si="5"/>
        <v>9.8999999999999986</v>
      </c>
      <c r="I47" s="82">
        <f>(EXPONDIST(H47,_lambda,1)-EXPONDIST(G47,_lambda,1))*_cant</f>
        <v>0.68860256343719062</v>
      </c>
      <c r="J47" s="59"/>
      <c r="K47" s="11"/>
      <c r="L47" s="11"/>
      <c r="M47" s="11"/>
      <c r="N47" s="11"/>
      <c r="O47" s="11"/>
    </row>
    <row r="48" spans="1:17" ht="15.75" thickBot="1" x14ac:dyDescent="0.3">
      <c r="A48" s="15">
        <v>40</v>
      </c>
      <c r="B48" s="16" t="s">
        <v>33</v>
      </c>
      <c r="C48" s="17">
        <f t="shared" si="0"/>
        <v>2.3148148148077752E-5</v>
      </c>
      <c r="D48" s="15">
        <v>2</v>
      </c>
      <c r="F48" s="76">
        <f t="shared" si="5"/>
        <v>10</v>
      </c>
      <c r="G48" s="77">
        <f t="shared" si="5"/>
        <v>9.8999999999999986</v>
      </c>
      <c r="H48" s="77">
        <f t="shared" si="5"/>
        <v>11.000099999999998</v>
      </c>
      <c r="I48" s="83">
        <f>(EXPONDIST(H48,_lambda,1)-EXPONDIST(G48,_lambda,1))*_cant</f>
        <v>0.37376195153200342</v>
      </c>
      <c r="J48" s="59"/>
      <c r="K48" s="1"/>
      <c r="L48" s="1"/>
      <c r="M48" s="1"/>
      <c r="N48" s="1"/>
      <c r="O48" s="1"/>
    </row>
    <row r="49" spans="1:16" x14ac:dyDescent="0.25">
      <c r="A49" s="15">
        <v>41</v>
      </c>
      <c r="B49" s="16" t="s">
        <v>33</v>
      </c>
      <c r="C49" s="17">
        <f t="shared" si="0"/>
        <v>0</v>
      </c>
      <c r="D49" s="15">
        <v>0</v>
      </c>
      <c r="J49" s="8"/>
      <c r="L49" s="1"/>
      <c r="M49" s="1"/>
      <c r="N49" s="1"/>
      <c r="O49" s="1"/>
      <c r="P49" s="1"/>
    </row>
    <row r="50" spans="1:16" ht="15.75" thickBot="1" x14ac:dyDescent="0.3">
      <c r="A50" s="15">
        <v>42</v>
      </c>
      <c r="B50" s="16" t="s">
        <v>33</v>
      </c>
      <c r="C50" s="17">
        <f t="shared" si="0"/>
        <v>0</v>
      </c>
      <c r="D50" s="15">
        <v>0</v>
      </c>
    </row>
    <row r="51" spans="1:16" ht="15.75" thickBot="1" x14ac:dyDescent="0.3">
      <c r="A51" s="15">
        <v>43</v>
      </c>
      <c r="B51" s="16" t="s">
        <v>34</v>
      </c>
      <c r="C51" s="17">
        <f t="shared" si="0"/>
        <v>3.4722222222338672E-5</v>
      </c>
      <c r="D51" s="15">
        <v>3</v>
      </c>
      <c r="F51" s="27" t="s">
        <v>158</v>
      </c>
      <c r="G51" s="28" t="s">
        <v>152</v>
      </c>
      <c r="H51" s="28" t="s">
        <v>159</v>
      </c>
      <c r="I51" s="28" t="s">
        <v>2</v>
      </c>
      <c r="J51" s="29" t="s">
        <v>3</v>
      </c>
      <c r="K51" s="29" t="s">
        <v>178</v>
      </c>
      <c r="L51" s="30" t="s">
        <v>4</v>
      </c>
    </row>
    <row r="52" spans="1:16" x14ac:dyDescent="0.25">
      <c r="A52" s="15">
        <v>44</v>
      </c>
      <c r="B52" s="16" t="s">
        <v>35</v>
      </c>
      <c r="C52" s="17">
        <f t="shared" si="0"/>
        <v>3.472222222222765E-5</v>
      </c>
      <c r="D52" s="15">
        <v>3</v>
      </c>
      <c r="F52" s="50">
        <f>F13</f>
        <v>1</v>
      </c>
      <c r="G52" s="51">
        <f t="shared" ref="G52:I52" si="6">G13</f>
        <v>0</v>
      </c>
      <c r="H52" s="51">
        <f t="shared" si="6"/>
        <v>1.1000000000000001</v>
      </c>
      <c r="I52" s="95">
        <f t="shared" si="6"/>
        <v>101</v>
      </c>
      <c r="J52" s="51">
        <f>I39</f>
        <v>91.450503767155638</v>
      </c>
      <c r="K52" s="51">
        <f>IFERROR((I52-J52)^2/J52,0)</f>
        <v>0.99718289724567377</v>
      </c>
      <c r="L52" s="52">
        <f>K52</f>
        <v>0.99718289724567377</v>
      </c>
    </row>
    <row r="53" spans="1:16" x14ac:dyDescent="0.25">
      <c r="A53" s="15">
        <v>45</v>
      </c>
      <c r="B53" s="16" t="s">
        <v>36</v>
      </c>
      <c r="C53" s="17">
        <f t="shared" si="0"/>
        <v>2.3148148148077752E-5</v>
      </c>
      <c r="D53" s="15">
        <v>2</v>
      </c>
      <c r="F53" s="53">
        <f t="shared" ref="F53:I53" si="7">F14</f>
        <v>2</v>
      </c>
      <c r="G53" s="47">
        <f t="shared" si="7"/>
        <v>1.1000000000000001</v>
      </c>
      <c r="H53" s="47">
        <f t="shared" si="7"/>
        <v>2.2000000000000002</v>
      </c>
      <c r="I53" s="96">
        <f t="shared" si="7"/>
        <v>47</v>
      </c>
      <c r="J53" s="47">
        <f t="shared" ref="J53:J56" si="8">I40</f>
        <v>49.634530570822896</v>
      </c>
      <c r="K53" s="47">
        <f t="shared" ref="K53:K57" si="9">IFERROR((I53-J53)^2/J53,0)</f>
        <v>0.13983715064448415</v>
      </c>
      <c r="L53" s="54">
        <f>K53+L52</f>
        <v>1.137020047890158</v>
      </c>
    </row>
    <row r="54" spans="1:16" x14ac:dyDescent="0.25">
      <c r="A54" s="15">
        <v>46</v>
      </c>
      <c r="B54" s="16" t="s">
        <v>37</v>
      </c>
      <c r="C54" s="17">
        <f t="shared" si="0"/>
        <v>2.3148148148188774E-5</v>
      </c>
      <c r="D54" s="15">
        <v>2</v>
      </c>
      <c r="F54" s="53">
        <f t="shared" ref="F54:I54" si="10">F15</f>
        <v>3</v>
      </c>
      <c r="G54" s="47">
        <f t="shared" si="10"/>
        <v>2.2000000000000002</v>
      </c>
      <c r="H54" s="47">
        <f t="shared" si="10"/>
        <v>3.3000000000000003</v>
      </c>
      <c r="I54" s="96">
        <f t="shared" si="10"/>
        <v>22</v>
      </c>
      <c r="J54" s="47">
        <f t="shared" si="8"/>
        <v>26.939016446082675</v>
      </c>
      <c r="K54" s="47">
        <f t="shared" si="9"/>
        <v>0.90552242334082567</v>
      </c>
      <c r="L54" s="54">
        <f t="shared" ref="L54:L56" si="11">K54+L53</f>
        <v>2.0425424712309836</v>
      </c>
    </row>
    <row r="55" spans="1:16" x14ac:dyDescent="0.25">
      <c r="A55" s="15">
        <v>47</v>
      </c>
      <c r="B55" s="16" t="s">
        <v>37</v>
      </c>
      <c r="C55" s="17">
        <f t="shared" si="0"/>
        <v>0</v>
      </c>
      <c r="D55" s="15">
        <v>0</v>
      </c>
      <c r="F55" s="53">
        <f t="shared" ref="F55:I55" si="12">F16</f>
        <v>4</v>
      </c>
      <c r="G55" s="47">
        <f t="shared" si="12"/>
        <v>3.3000000000000003</v>
      </c>
      <c r="H55" s="47">
        <f t="shared" si="12"/>
        <v>4.4000000000000004</v>
      </c>
      <c r="I55" s="96">
        <f t="shared" si="12"/>
        <v>16</v>
      </c>
      <c r="J55" s="47">
        <f t="shared" si="8"/>
        <v>14.621083321152927</v>
      </c>
      <c r="K55" s="47">
        <f t="shared" si="9"/>
        <v>0.13004584991672891</v>
      </c>
      <c r="L55" s="54">
        <f t="shared" si="11"/>
        <v>2.1725883211477126</v>
      </c>
    </row>
    <row r="56" spans="1:16" x14ac:dyDescent="0.25">
      <c r="A56" s="15">
        <v>48</v>
      </c>
      <c r="B56" s="16" t="s">
        <v>38</v>
      </c>
      <c r="C56" s="17">
        <f t="shared" si="0"/>
        <v>2.3148148148077752E-5</v>
      </c>
      <c r="D56" s="15">
        <v>2</v>
      </c>
      <c r="F56" s="53">
        <f t="shared" ref="F56:I56" si="13">F17</f>
        <v>5</v>
      </c>
      <c r="G56" s="47">
        <f t="shared" si="13"/>
        <v>4.4000000000000004</v>
      </c>
      <c r="H56" s="47">
        <f t="shared" si="13"/>
        <v>5.5</v>
      </c>
      <c r="I56" s="96">
        <f t="shared" si="13"/>
        <v>6</v>
      </c>
      <c r="J56" s="47">
        <f t="shared" si="8"/>
        <v>7.9355561444479861</v>
      </c>
      <c r="K56" s="47">
        <f t="shared" si="9"/>
        <v>0.47210019312023394</v>
      </c>
      <c r="L56" s="54">
        <f t="shared" si="11"/>
        <v>2.6446885142679464</v>
      </c>
    </row>
    <row r="57" spans="1:16" ht="15.75" thickBot="1" x14ac:dyDescent="0.3">
      <c r="A57" s="15">
        <v>49</v>
      </c>
      <c r="B57" s="16" t="s">
        <v>39</v>
      </c>
      <c r="C57" s="17">
        <f t="shared" si="0"/>
        <v>2.3148148148299796E-5</v>
      </c>
      <c r="D57" s="15">
        <v>2</v>
      </c>
      <c r="F57" s="56">
        <v>6</v>
      </c>
      <c r="G57" s="57">
        <f>G18</f>
        <v>5.5</v>
      </c>
      <c r="H57" s="57">
        <f>H22</f>
        <v>11.000099999999998</v>
      </c>
      <c r="I57" s="97">
        <f>SUM(I18:I22)</f>
        <v>8</v>
      </c>
      <c r="J57" s="57">
        <f>SUM(I44:I48)</f>
        <v>8.9757174141770655</v>
      </c>
      <c r="K57" s="57">
        <f t="shared" si="9"/>
        <v>0.10606667170968027</v>
      </c>
      <c r="L57" s="94">
        <f>K57+L56</f>
        <v>2.7507551859776265</v>
      </c>
    </row>
    <row r="58" spans="1:16" ht="15.75" thickBot="1" x14ac:dyDescent="0.3">
      <c r="A58" s="15">
        <v>50</v>
      </c>
      <c r="B58" s="16" t="s">
        <v>39</v>
      </c>
      <c r="C58" s="17">
        <f t="shared" si="0"/>
        <v>0</v>
      </c>
      <c r="D58" s="15">
        <v>0</v>
      </c>
    </row>
    <row r="59" spans="1:16" ht="15.75" thickBot="1" x14ac:dyDescent="0.3">
      <c r="A59" s="15">
        <v>51</v>
      </c>
      <c r="B59" s="16" t="s">
        <v>40</v>
      </c>
      <c r="C59" s="17">
        <f t="shared" si="0"/>
        <v>3.4722222222116628E-5</v>
      </c>
      <c r="D59" s="15">
        <v>3</v>
      </c>
      <c r="F59" s="40" t="s">
        <v>161</v>
      </c>
      <c r="G59" s="41" t="s">
        <v>186</v>
      </c>
      <c r="H59" s="43"/>
      <c r="I59" s="42">
        <f>6-1-1</f>
        <v>4</v>
      </c>
    </row>
    <row r="60" spans="1:16" ht="15.75" thickBot="1" x14ac:dyDescent="0.3">
      <c r="A60" s="15">
        <v>52</v>
      </c>
      <c r="B60" s="16" t="s">
        <v>40</v>
      </c>
      <c r="C60" s="17">
        <f t="shared" si="0"/>
        <v>0</v>
      </c>
      <c r="D60" s="15">
        <v>0</v>
      </c>
      <c r="F60" s="44" t="s">
        <v>175</v>
      </c>
      <c r="G60" s="45"/>
      <c r="H60" s="46"/>
      <c r="I60" s="9">
        <f>0.95</f>
        <v>0.95</v>
      </c>
    </row>
    <row r="61" spans="1:16" ht="15.75" thickBot="1" x14ac:dyDescent="0.3">
      <c r="A61" s="15">
        <v>53</v>
      </c>
      <c r="B61" s="16" t="s">
        <v>41</v>
      </c>
      <c r="C61" s="17">
        <f t="shared" si="0"/>
        <v>3.472222222222765E-5</v>
      </c>
      <c r="D61" s="15">
        <v>3</v>
      </c>
      <c r="F61" s="44" t="s">
        <v>180</v>
      </c>
      <c r="G61" s="45"/>
      <c r="H61" s="46"/>
      <c r="I61" s="9">
        <v>9.49</v>
      </c>
    </row>
    <row r="62" spans="1:16" ht="15.75" thickBot="1" x14ac:dyDescent="0.3">
      <c r="A62" s="15">
        <v>54</v>
      </c>
      <c r="B62" s="16" t="s">
        <v>42</v>
      </c>
      <c r="C62" s="17">
        <f t="shared" si="0"/>
        <v>4.6296296296266526E-5</v>
      </c>
      <c r="D62" s="15">
        <v>4</v>
      </c>
    </row>
    <row r="63" spans="1:16" x14ac:dyDescent="0.25">
      <c r="A63" s="15">
        <v>55</v>
      </c>
      <c r="B63" s="16" t="s">
        <v>43</v>
      </c>
      <c r="C63" s="17">
        <f t="shared" si="0"/>
        <v>2.3148148148299796E-5</v>
      </c>
      <c r="D63" s="15">
        <v>2</v>
      </c>
      <c r="F63" s="87" t="s">
        <v>188</v>
      </c>
      <c r="G63" s="88"/>
      <c r="H63" s="88"/>
      <c r="I63" s="88"/>
      <c r="J63" s="89"/>
    </row>
    <row r="64" spans="1:16" x14ac:dyDescent="0.25">
      <c r="A64" s="15">
        <v>56</v>
      </c>
      <c r="B64" s="16" t="s">
        <v>44</v>
      </c>
      <c r="C64" s="17">
        <f t="shared" si="0"/>
        <v>3.4722222222116628E-5</v>
      </c>
      <c r="D64" s="15">
        <v>3</v>
      </c>
      <c r="F64" s="59"/>
      <c r="G64" s="60"/>
      <c r="H64" s="60"/>
      <c r="I64" s="60"/>
      <c r="J64" s="90"/>
    </row>
    <row r="65" spans="1:10" x14ac:dyDescent="0.25">
      <c r="A65" s="15">
        <v>57</v>
      </c>
      <c r="B65" s="16" t="s">
        <v>45</v>
      </c>
      <c r="C65" s="17">
        <f t="shared" si="0"/>
        <v>1.1574074074149898E-5</v>
      </c>
      <c r="D65" s="15">
        <v>1</v>
      </c>
      <c r="F65" s="59"/>
      <c r="G65" s="60"/>
      <c r="H65" s="60"/>
      <c r="I65" s="60"/>
      <c r="J65" s="90"/>
    </row>
    <row r="66" spans="1:10" ht="15.75" thickBot="1" x14ac:dyDescent="0.3">
      <c r="A66" s="15">
        <v>58</v>
      </c>
      <c r="B66" s="16" t="s">
        <v>46</v>
      </c>
      <c r="C66" s="17">
        <f t="shared" si="0"/>
        <v>6.9444444444344278E-5</v>
      </c>
      <c r="D66" s="15">
        <v>6</v>
      </c>
      <c r="F66" s="91"/>
      <c r="G66" s="92"/>
      <c r="H66" s="92"/>
      <c r="I66" s="92"/>
      <c r="J66" s="93"/>
    </row>
    <row r="67" spans="1:10" x14ac:dyDescent="0.25">
      <c r="A67" s="15">
        <v>59</v>
      </c>
      <c r="B67" s="16" t="s">
        <v>47</v>
      </c>
      <c r="C67" s="17">
        <f t="shared" si="0"/>
        <v>4.6296296296377548E-5</v>
      </c>
      <c r="D67" s="15">
        <v>4</v>
      </c>
    </row>
    <row r="68" spans="1:10" x14ac:dyDescent="0.25">
      <c r="A68" s="15">
        <v>60</v>
      </c>
      <c r="B68" s="16" t="s">
        <v>47</v>
      </c>
      <c r="C68" s="17">
        <f t="shared" si="0"/>
        <v>0</v>
      </c>
      <c r="D68" s="15">
        <v>0</v>
      </c>
    </row>
    <row r="69" spans="1:10" x14ac:dyDescent="0.25">
      <c r="A69" s="15">
        <v>61</v>
      </c>
      <c r="B69" s="16" t="s">
        <v>48</v>
      </c>
      <c r="C69" s="17">
        <f t="shared" si="0"/>
        <v>1.1574074074038876E-5</v>
      </c>
      <c r="D69" s="15">
        <v>1</v>
      </c>
    </row>
    <row r="70" spans="1:10" x14ac:dyDescent="0.25">
      <c r="A70" s="15">
        <v>62</v>
      </c>
      <c r="B70" s="16" t="s">
        <v>49</v>
      </c>
      <c r="C70" s="17">
        <f t="shared" si="0"/>
        <v>5.7870370370305402E-5</v>
      </c>
      <c r="D70" s="15">
        <v>5</v>
      </c>
    </row>
    <row r="71" spans="1:10" x14ac:dyDescent="0.25">
      <c r="A71" s="15">
        <v>63</v>
      </c>
      <c r="B71" s="16" t="s">
        <v>50</v>
      </c>
      <c r="C71" s="17">
        <f t="shared" si="0"/>
        <v>4.6296296296266526E-5</v>
      </c>
      <c r="D71" s="15">
        <v>4</v>
      </c>
    </row>
    <row r="72" spans="1:10" x14ac:dyDescent="0.25">
      <c r="A72" s="15">
        <v>64</v>
      </c>
      <c r="B72" s="16" t="s">
        <v>50</v>
      </c>
      <c r="C72" s="17">
        <f t="shared" ref="C72:C135" si="14">B72-B71</f>
        <v>0</v>
      </c>
      <c r="D72" s="15">
        <v>0</v>
      </c>
    </row>
    <row r="73" spans="1:10" x14ac:dyDescent="0.25">
      <c r="A73" s="15">
        <v>65</v>
      </c>
      <c r="B73" s="16" t="s">
        <v>51</v>
      </c>
      <c r="C73" s="17">
        <f t="shared" si="14"/>
        <v>1.1574074074149898E-5</v>
      </c>
      <c r="D73" s="15">
        <v>1</v>
      </c>
    </row>
    <row r="74" spans="1:10" x14ac:dyDescent="0.25">
      <c r="A74" s="15">
        <v>66</v>
      </c>
      <c r="B74" s="16" t="s">
        <v>52</v>
      </c>
      <c r="C74" s="17">
        <f t="shared" si="14"/>
        <v>2.3148148148188774E-5</v>
      </c>
      <c r="D74" s="15">
        <v>2</v>
      </c>
    </row>
    <row r="75" spans="1:10" x14ac:dyDescent="0.25">
      <c r="A75" s="15">
        <v>67</v>
      </c>
      <c r="B75" s="16" t="s">
        <v>53</v>
      </c>
      <c r="C75" s="17">
        <f t="shared" si="14"/>
        <v>6.94444444444553E-5</v>
      </c>
      <c r="D75" s="15">
        <v>6</v>
      </c>
    </row>
    <row r="76" spans="1:10" x14ac:dyDescent="0.25">
      <c r="A76" s="15">
        <v>68</v>
      </c>
      <c r="B76" s="16" t="s">
        <v>54</v>
      </c>
      <c r="C76" s="17">
        <f t="shared" si="14"/>
        <v>2.3148148148077752E-5</v>
      </c>
      <c r="D76" s="15">
        <v>2</v>
      </c>
    </row>
    <row r="77" spans="1:10" x14ac:dyDescent="0.25">
      <c r="A77" s="15">
        <v>69</v>
      </c>
      <c r="B77" s="16" t="s">
        <v>55</v>
      </c>
      <c r="C77" s="17">
        <f t="shared" si="14"/>
        <v>1.1574074074038876E-5</v>
      </c>
      <c r="D77" s="15">
        <v>1</v>
      </c>
    </row>
    <row r="78" spans="1:10" x14ac:dyDescent="0.25">
      <c r="A78" s="15">
        <v>70</v>
      </c>
      <c r="B78" s="16" t="s">
        <v>55</v>
      </c>
      <c r="C78" s="17">
        <f t="shared" si="14"/>
        <v>0</v>
      </c>
      <c r="D78" s="15">
        <v>0</v>
      </c>
    </row>
    <row r="79" spans="1:10" x14ac:dyDescent="0.25">
      <c r="A79" s="15">
        <v>71</v>
      </c>
      <c r="B79" s="16" t="s">
        <v>56</v>
      </c>
      <c r="C79" s="17">
        <f t="shared" si="14"/>
        <v>1.1574074074149898E-5</v>
      </c>
      <c r="D79" s="15">
        <v>1</v>
      </c>
    </row>
    <row r="80" spans="1:10" x14ac:dyDescent="0.25">
      <c r="A80" s="15">
        <v>72</v>
      </c>
      <c r="B80" s="16" t="s">
        <v>56</v>
      </c>
      <c r="C80" s="17">
        <f t="shared" si="14"/>
        <v>0</v>
      </c>
      <c r="D80" s="15">
        <v>0</v>
      </c>
    </row>
    <row r="81" spans="1:4" x14ac:dyDescent="0.25">
      <c r="A81" s="15">
        <v>73</v>
      </c>
      <c r="B81" s="16" t="s">
        <v>56</v>
      </c>
      <c r="C81" s="17">
        <f t="shared" si="14"/>
        <v>0</v>
      </c>
      <c r="D81" s="15">
        <v>0</v>
      </c>
    </row>
    <row r="82" spans="1:4" x14ac:dyDescent="0.25">
      <c r="A82" s="15">
        <v>74</v>
      </c>
      <c r="B82" s="16" t="s">
        <v>57</v>
      </c>
      <c r="C82" s="17">
        <f t="shared" si="14"/>
        <v>2.3148148148077752E-5</v>
      </c>
      <c r="D82" s="15">
        <v>2</v>
      </c>
    </row>
    <row r="83" spans="1:4" x14ac:dyDescent="0.25">
      <c r="A83" s="15">
        <v>75</v>
      </c>
      <c r="B83" s="16" t="s">
        <v>57</v>
      </c>
      <c r="C83" s="17">
        <f t="shared" si="14"/>
        <v>0</v>
      </c>
      <c r="D83" s="15">
        <v>0</v>
      </c>
    </row>
    <row r="84" spans="1:4" x14ac:dyDescent="0.25">
      <c r="A84" s="15">
        <v>76</v>
      </c>
      <c r="B84" s="16" t="s">
        <v>58</v>
      </c>
      <c r="C84" s="17">
        <f t="shared" si="14"/>
        <v>3.4722222222338672E-5</v>
      </c>
      <c r="D84" s="15">
        <v>3</v>
      </c>
    </row>
    <row r="85" spans="1:4" x14ac:dyDescent="0.25">
      <c r="A85" s="15">
        <v>77</v>
      </c>
      <c r="B85" s="16" t="s">
        <v>59</v>
      </c>
      <c r="C85" s="17">
        <f t="shared" si="14"/>
        <v>3.472222222222765E-5</v>
      </c>
      <c r="D85" s="15">
        <v>3</v>
      </c>
    </row>
    <row r="86" spans="1:4" x14ac:dyDescent="0.25">
      <c r="A86" s="15">
        <v>78</v>
      </c>
      <c r="B86" s="16" t="s">
        <v>59</v>
      </c>
      <c r="C86" s="17">
        <f t="shared" si="14"/>
        <v>0</v>
      </c>
      <c r="D86" s="15">
        <v>0</v>
      </c>
    </row>
    <row r="87" spans="1:4" x14ac:dyDescent="0.25">
      <c r="A87" s="15">
        <v>79</v>
      </c>
      <c r="B87" s="16" t="s">
        <v>60</v>
      </c>
      <c r="C87" s="17">
        <f t="shared" si="14"/>
        <v>1.1574074074038876E-5</v>
      </c>
      <c r="D87" s="15">
        <v>1</v>
      </c>
    </row>
    <row r="88" spans="1:4" x14ac:dyDescent="0.25">
      <c r="A88" s="15">
        <v>80</v>
      </c>
      <c r="B88" s="16" t="s">
        <v>61</v>
      </c>
      <c r="C88" s="17">
        <f t="shared" si="14"/>
        <v>1.1574074074038876E-5</v>
      </c>
      <c r="D88" s="15">
        <v>1</v>
      </c>
    </row>
    <row r="89" spans="1:4" x14ac:dyDescent="0.25">
      <c r="A89" s="15">
        <v>81</v>
      </c>
      <c r="B89" s="16" t="s">
        <v>62</v>
      </c>
      <c r="C89" s="17">
        <f t="shared" si="14"/>
        <v>4.6296296296266526E-5</v>
      </c>
      <c r="D89" s="15">
        <v>4</v>
      </c>
    </row>
    <row r="90" spans="1:4" x14ac:dyDescent="0.25">
      <c r="A90" s="15">
        <v>82</v>
      </c>
      <c r="B90" s="16" t="s">
        <v>62</v>
      </c>
      <c r="C90" s="17">
        <f t="shared" si="14"/>
        <v>0</v>
      </c>
      <c r="D90" s="15">
        <v>0</v>
      </c>
    </row>
    <row r="91" spans="1:4" x14ac:dyDescent="0.25">
      <c r="A91" s="15">
        <v>83</v>
      </c>
      <c r="B91" s="16" t="s">
        <v>63</v>
      </c>
      <c r="C91" s="17">
        <f t="shared" si="14"/>
        <v>2.3148148148188774E-5</v>
      </c>
      <c r="D91" s="15">
        <v>2</v>
      </c>
    </row>
    <row r="92" spans="1:4" x14ac:dyDescent="0.25">
      <c r="A92" s="15">
        <v>84</v>
      </c>
      <c r="B92" s="16" t="s">
        <v>63</v>
      </c>
      <c r="C92" s="17">
        <f t="shared" si="14"/>
        <v>0</v>
      </c>
      <c r="D92" s="15">
        <v>0</v>
      </c>
    </row>
    <row r="93" spans="1:4" x14ac:dyDescent="0.25">
      <c r="A93" s="15">
        <v>85</v>
      </c>
      <c r="B93" s="16" t="s">
        <v>64</v>
      </c>
      <c r="C93" s="17">
        <f t="shared" si="14"/>
        <v>2.3148148148077752E-5</v>
      </c>
      <c r="D93" s="15">
        <v>2</v>
      </c>
    </row>
    <row r="94" spans="1:4" x14ac:dyDescent="0.25">
      <c r="A94" s="15">
        <v>86</v>
      </c>
      <c r="B94" s="16" t="s">
        <v>65</v>
      </c>
      <c r="C94" s="17">
        <f t="shared" si="14"/>
        <v>3.472222222222765E-5</v>
      </c>
      <c r="D94" s="15">
        <v>3</v>
      </c>
    </row>
    <row r="95" spans="1:4" x14ac:dyDescent="0.25">
      <c r="A95" s="15">
        <v>87</v>
      </c>
      <c r="B95" s="16" t="s">
        <v>65</v>
      </c>
      <c r="C95" s="17">
        <f t="shared" si="14"/>
        <v>0</v>
      </c>
      <c r="D95" s="15">
        <v>0</v>
      </c>
    </row>
    <row r="96" spans="1:4" x14ac:dyDescent="0.25">
      <c r="A96" s="15">
        <v>88</v>
      </c>
      <c r="B96" s="16" t="s">
        <v>66</v>
      </c>
      <c r="C96" s="17">
        <f t="shared" si="14"/>
        <v>1.1574074074149898E-5</v>
      </c>
      <c r="D96" s="15">
        <v>1</v>
      </c>
    </row>
    <row r="97" spans="1:4" x14ac:dyDescent="0.25">
      <c r="A97" s="15">
        <v>89</v>
      </c>
      <c r="B97" s="16" t="s">
        <v>67</v>
      </c>
      <c r="C97" s="17">
        <f t="shared" si="14"/>
        <v>1.1574074074038876E-5</v>
      </c>
      <c r="D97" s="15">
        <v>1</v>
      </c>
    </row>
    <row r="98" spans="1:4" x14ac:dyDescent="0.25">
      <c r="A98" s="15">
        <v>90</v>
      </c>
      <c r="B98" s="16" t="s">
        <v>68</v>
      </c>
      <c r="C98" s="17">
        <f t="shared" si="14"/>
        <v>2.3148148148077752E-5</v>
      </c>
      <c r="D98" s="15">
        <v>2</v>
      </c>
    </row>
    <row r="99" spans="1:4" x14ac:dyDescent="0.25">
      <c r="A99" s="15">
        <v>91</v>
      </c>
      <c r="B99" s="16" t="s">
        <v>68</v>
      </c>
      <c r="C99" s="17">
        <f t="shared" si="14"/>
        <v>0</v>
      </c>
      <c r="D99" s="15">
        <v>0</v>
      </c>
    </row>
    <row r="100" spans="1:4" x14ac:dyDescent="0.25">
      <c r="A100" s="15">
        <v>92</v>
      </c>
      <c r="B100" s="16" t="s">
        <v>69</v>
      </c>
      <c r="C100" s="17">
        <f t="shared" si="14"/>
        <v>2.3148148148299796E-5</v>
      </c>
      <c r="D100" s="15">
        <v>2</v>
      </c>
    </row>
    <row r="101" spans="1:4" x14ac:dyDescent="0.25">
      <c r="A101" s="15">
        <v>93</v>
      </c>
      <c r="B101" s="16" t="s">
        <v>70</v>
      </c>
      <c r="C101" s="17">
        <f t="shared" si="14"/>
        <v>2.3148148148077752E-5</v>
      </c>
      <c r="D101" s="15">
        <v>2</v>
      </c>
    </row>
    <row r="102" spans="1:4" x14ac:dyDescent="0.25">
      <c r="A102" s="15">
        <v>94</v>
      </c>
      <c r="B102" s="16" t="s">
        <v>71</v>
      </c>
      <c r="C102" s="17">
        <f t="shared" si="14"/>
        <v>2.3148148148188774E-5</v>
      </c>
      <c r="D102" s="15">
        <v>2</v>
      </c>
    </row>
    <row r="103" spans="1:4" x14ac:dyDescent="0.25">
      <c r="A103" s="15">
        <v>95</v>
      </c>
      <c r="B103" s="16" t="s">
        <v>72</v>
      </c>
      <c r="C103" s="17">
        <f t="shared" si="14"/>
        <v>1.1574074074149898E-5</v>
      </c>
      <c r="D103" s="15">
        <v>1</v>
      </c>
    </row>
    <row r="104" spans="1:4" x14ac:dyDescent="0.25">
      <c r="A104" s="15">
        <v>96</v>
      </c>
      <c r="B104" s="16" t="s">
        <v>73</v>
      </c>
      <c r="C104" s="17">
        <f t="shared" si="14"/>
        <v>1.1574074073927854E-5</v>
      </c>
      <c r="D104" s="15">
        <v>1</v>
      </c>
    </row>
    <row r="105" spans="1:4" x14ac:dyDescent="0.25">
      <c r="A105" s="15">
        <v>97</v>
      </c>
      <c r="B105" s="16" t="s">
        <v>74</v>
      </c>
      <c r="C105" s="17">
        <f t="shared" si="14"/>
        <v>2.3148148148188774E-5</v>
      </c>
      <c r="D105" s="15">
        <v>2</v>
      </c>
    </row>
    <row r="106" spans="1:4" x14ac:dyDescent="0.25">
      <c r="A106" s="15">
        <v>98</v>
      </c>
      <c r="B106" s="16" t="s">
        <v>75</v>
      </c>
      <c r="C106" s="17">
        <f t="shared" si="14"/>
        <v>1.1574074074038876E-5</v>
      </c>
      <c r="D106" s="15">
        <v>1</v>
      </c>
    </row>
    <row r="107" spans="1:4" x14ac:dyDescent="0.25">
      <c r="A107" s="15">
        <v>99</v>
      </c>
      <c r="B107" s="16" t="s">
        <v>76</v>
      </c>
      <c r="C107" s="17">
        <f t="shared" si="14"/>
        <v>2.3148148148188774E-5</v>
      </c>
      <c r="D107" s="15">
        <v>2</v>
      </c>
    </row>
    <row r="108" spans="1:4" x14ac:dyDescent="0.25">
      <c r="A108" s="15">
        <v>100</v>
      </c>
      <c r="B108" s="16" t="s">
        <v>76</v>
      </c>
      <c r="C108" s="17">
        <f t="shared" si="14"/>
        <v>0</v>
      </c>
      <c r="D108" s="15">
        <v>0</v>
      </c>
    </row>
    <row r="109" spans="1:4" x14ac:dyDescent="0.25">
      <c r="A109" s="15">
        <v>101</v>
      </c>
      <c r="B109" s="16" t="s">
        <v>76</v>
      </c>
      <c r="C109" s="17">
        <f t="shared" si="14"/>
        <v>0</v>
      </c>
      <c r="D109" s="15">
        <v>0</v>
      </c>
    </row>
    <row r="110" spans="1:4" x14ac:dyDescent="0.25">
      <c r="A110" s="15">
        <v>102</v>
      </c>
      <c r="B110" s="16" t="s">
        <v>77</v>
      </c>
      <c r="C110" s="17">
        <f t="shared" si="14"/>
        <v>2.3148148148077752E-5</v>
      </c>
      <c r="D110" s="15">
        <v>2</v>
      </c>
    </row>
    <row r="111" spans="1:4" x14ac:dyDescent="0.25">
      <c r="A111" s="15">
        <v>103</v>
      </c>
      <c r="B111" s="16" t="s">
        <v>78</v>
      </c>
      <c r="C111" s="17">
        <f t="shared" si="14"/>
        <v>2.3148148148188774E-5</v>
      </c>
      <c r="D111" s="15">
        <v>2</v>
      </c>
    </row>
    <row r="112" spans="1:4" x14ac:dyDescent="0.25">
      <c r="A112" s="15">
        <v>104</v>
      </c>
      <c r="B112" s="16" t="s">
        <v>78</v>
      </c>
      <c r="C112" s="17">
        <f t="shared" si="14"/>
        <v>0</v>
      </c>
      <c r="D112" s="15">
        <v>0</v>
      </c>
    </row>
    <row r="113" spans="1:4" x14ac:dyDescent="0.25">
      <c r="A113" s="15">
        <v>105</v>
      </c>
      <c r="B113" s="16" t="s">
        <v>79</v>
      </c>
      <c r="C113" s="17">
        <f t="shared" si="14"/>
        <v>3.472222222222765E-5</v>
      </c>
      <c r="D113" s="15">
        <v>3</v>
      </c>
    </row>
    <row r="114" spans="1:4" x14ac:dyDescent="0.25">
      <c r="A114" s="15">
        <v>106</v>
      </c>
      <c r="B114" s="16" t="s">
        <v>79</v>
      </c>
      <c r="C114" s="17">
        <f t="shared" si="14"/>
        <v>0</v>
      </c>
      <c r="D114" s="15">
        <v>0</v>
      </c>
    </row>
    <row r="115" spans="1:4" x14ac:dyDescent="0.25">
      <c r="A115" s="15">
        <v>107</v>
      </c>
      <c r="B115" s="16" t="s">
        <v>80</v>
      </c>
      <c r="C115" s="17">
        <f t="shared" si="14"/>
        <v>2.3148148148188774E-5</v>
      </c>
      <c r="D115" s="15">
        <v>2</v>
      </c>
    </row>
    <row r="116" spans="1:4" x14ac:dyDescent="0.25">
      <c r="A116" s="15">
        <v>108</v>
      </c>
      <c r="B116" s="16" t="s">
        <v>80</v>
      </c>
      <c r="C116" s="17">
        <f t="shared" si="14"/>
        <v>0</v>
      </c>
      <c r="D116" s="15">
        <v>0</v>
      </c>
    </row>
    <row r="117" spans="1:4" x14ac:dyDescent="0.25">
      <c r="A117" s="15">
        <v>109</v>
      </c>
      <c r="B117" s="16" t="s">
        <v>80</v>
      </c>
      <c r="C117" s="17">
        <f t="shared" si="14"/>
        <v>0</v>
      </c>
      <c r="D117" s="15">
        <v>0</v>
      </c>
    </row>
    <row r="118" spans="1:4" x14ac:dyDescent="0.25">
      <c r="A118" s="15">
        <v>110</v>
      </c>
      <c r="B118" s="16" t="s">
        <v>81</v>
      </c>
      <c r="C118" s="17">
        <f t="shared" si="14"/>
        <v>1.1574074074038876E-5</v>
      </c>
      <c r="D118" s="15">
        <v>1</v>
      </c>
    </row>
    <row r="119" spans="1:4" x14ac:dyDescent="0.25">
      <c r="A119" s="15">
        <v>111</v>
      </c>
      <c r="B119" s="16" t="s">
        <v>81</v>
      </c>
      <c r="C119" s="17">
        <f t="shared" si="14"/>
        <v>0</v>
      </c>
      <c r="D119" s="15">
        <v>0</v>
      </c>
    </row>
    <row r="120" spans="1:4" x14ac:dyDescent="0.25">
      <c r="A120" s="15">
        <v>112</v>
      </c>
      <c r="B120" s="16" t="s">
        <v>82</v>
      </c>
      <c r="C120" s="17">
        <f t="shared" si="14"/>
        <v>2.3148148148188774E-5</v>
      </c>
      <c r="D120" s="15">
        <v>2</v>
      </c>
    </row>
    <row r="121" spans="1:4" x14ac:dyDescent="0.25">
      <c r="A121" s="15">
        <v>113</v>
      </c>
      <c r="B121" s="16" t="s">
        <v>83</v>
      </c>
      <c r="C121" s="17">
        <f t="shared" si="14"/>
        <v>2.3148148148077752E-5</v>
      </c>
      <c r="D121" s="15">
        <v>2</v>
      </c>
    </row>
    <row r="122" spans="1:4" x14ac:dyDescent="0.25">
      <c r="A122" s="15">
        <v>114</v>
      </c>
      <c r="B122" s="16" t="s">
        <v>83</v>
      </c>
      <c r="C122" s="17">
        <f t="shared" si="14"/>
        <v>0</v>
      </c>
      <c r="D122" s="15">
        <v>0</v>
      </c>
    </row>
    <row r="123" spans="1:4" x14ac:dyDescent="0.25">
      <c r="A123" s="15">
        <v>115</v>
      </c>
      <c r="B123" s="16" t="s">
        <v>83</v>
      </c>
      <c r="C123" s="17">
        <f t="shared" si="14"/>
        <v>0</v>
      </c>
      <c r="D123" s="15">
        <v>0</v>
      </c>
    </row>
    <row r="124" spans="1:4" x14ac:dyDescent="0.25">
      <c r="A124" s="15">
        <v>116</v>
      </c>
      <c r="B124" s="16" t="s">
        <v>84</v>
      </c>
      <c r="C124" s="17">
        <f t="shared" si="14"/>
        <v>2.3148148148188774E-5</v>
      </c>
      <c r="D124" s="15">
        <v>2</v>
      </c>
    </row>
    <row r="125" spans="1:4" x14ac:dyDescent="0.25">
      <c r="A125" s="15">
        <v>117</v>
      </c>
      <c r="B125" s="16" t="s">
        <v>85</v>
      </c>
      <c r="C125" s="17">
        <f t="shared" si="14"/>
        <v>1.1574074074038876E-5</v>
      </c>
      <c r="D125" s="15">
        <v>1</v>
      </c>
    </row>
    <row r="126" spans="1:4" x14ac:dyDescent="0.25">
      <c r="A126" s="15">
        <v>118</v>
      </c>
      <c r="B126" s="16" t="s">
        <v>85</v>
      </c>
      <c r="C126" s="17">
        <f t="shared" si="14"/>
        <v>0</v>
      </c>
      <c r="D126" s="15">
        <v>0</v>
      </c>
    </row>
    <row r="127" spans="1:4" x14ac:dyDescent="0.25">
      <c r="A127" s="15">
        <v>119</v>
      </c>
      <c r="B127" s="16" t="s">
        <v>86</v>
      </c>
      <c r="C127" s="17">
        <f t="shared" si="14"/>
        <v>1.1574074074038876E-5</v>
      </c>
      <c r="D127" s="15">
        <v>1</v>
      </c>
    </row>
    <row r="128" spans="1:4" x14ac:dyDescent="0.25">
      <c r="A128" s="15">
        <v>120</v>
      </c>
      <c r="B128" s="16" t="s">
        <v>87</v>
      </c>
      <c r="C128" s="17">
        <f t="shared" si="14"/>
        <v>2.3148148148299796E-5</v>
      </c>
      <c r="D128" s="15">
        <v>2</v>
      </c>
    </row>
    <row r="129" spans="1:4" x14ac:dyDescent="0.25">
      <c r="A129" s="15">
        <v>121</v>
      </c>
      <c r="B129" s="16" t="s">
        <v>88</v>
      </c>
      <c r="C129" s="17">
        <f t="shared" si="14"/>
        <v>2.3148148148077752E-5</v>
      </c>
      <c r="D129" s="15">
        <v>2</v>
      </c>
    </row>
    <row r="130" spans="1:4" x14ac:dyDescent="0.25">
      <c r="A130" s="15">
        <v>122</v>
      </c>
      <c r="B130" s="16" t="s">
        <v>88</v>
      </c>
      <c r="C130" s="17">
        <f t="shared" si="14"/>
        <v>0</v>
      </c>
      <c r="D130" s="15">
        <v>0</v>
      </c>
    </row>
    <row r="131" spans="1:4" x14ac:dyDescent="0.25">
      <c r="A131" s="15">
        <v>123</v>
      </c>
      <c r="B131" s="16" t="s">
        <v>89</v>
      </c>
      <c r="C131" s="17">
        <f t="shared" si="14"/>
        <v>4.6296296296266526E-5</v>
      </c>
      <c r="D131" s="15">
        <v>4</v>
      </c>
    </row>
    <row r="132" spans="1:4" x14ac:dyDescent="0.25">
      <c r="A132" s="15">
        <v>124</v>
      </c>
      <c r="B132" s="16" t="s">
        <v>90</v>
      </c>
      <c r="C132" s="17">
        <f t="shared" si="14"/>
        <v>2.3148148148188774E-5</v>
      </c>
      <c r="D132" s="15">
        <v>2</v>
      </c>
    </row>
    <row r="133" spans="1:4" x14ac:dyDescent="0.25">
      <c r="A133" s="15">
        <v>125</v>
      </c>
      <c r="B133" s="16" t="s">
        <v>91</v>
      </c>
      <c r="C133" s="17">
        <f t="shared" si="14"/>
        <v>2.3148148148077752E-5</v>
      </c>
      <c r="D133" s="15">
        <v>2</v>
      </c>
    </row>
    <row r="134" spans="1:4" x14ac:dyDescent="0.25">
      <c r="A134" s="15">
        <v>126</v>
      </c>
      <c r="B134" s="16" t="s">
        <v>91</v>
      </c>
      <c r="C134" s="17">
        <f t="shared" si="14"/>
        <v>0</v>
      </c>
      <c r="D134" s="15">
        <v>0</v>
      </c>
    </row>
    <row r="135" spans="1:4" x14ac:dyDescent="0.25">
      <c r="A135" s="15">
        <v>127</v>
      </c>
      <c r="B135" s="16" t="s">
        <v>91</v>
      </c>
      <c r="C135" s="17">
        <f t="shared" si="14"/>
        <v>0</v>
      </c>
      <c r="D135" s="15">
        <v>0</v>
      </c>
    </row>
    <row r="136" spans="1:4" x14ac:dyDescent="0.25">
      <c r="A136" s="15">
        <v>128</v>
      </c>
      <c r="B136" s="16" t="s">
        <v>92</v>
      </c>
      <c r="C136" s="17">
        <f t="shared" ref="C136:C199" si="15">B136-B135</f>
        <v>1.1574074074149898E-5</v>
      </c>
      <c r="D136" s="15">
        <v>1</v>
      </c>
    </row>
    <row r="137" spans="1:4" x14ac:dyDescent="0.25">
      <c r="A137" s="15">
        <v>129</v>
      </c>
      <c r="B137" s="16" t="s">
        <v>92</v>
      </c>
      <c r="C137" s="17">
        <f t="shared" si="15"/>
        <v>0</v>
      </c>
      <c r="D137" s="15">
        <v>0</v>
      </c>
    </row>
    <row r="138" spans="1:4" x14ac:dyDescent="0.25">
      <c r="A138" s="15">
        <v>130</v>
      </c>
      <c r="B138" s="16" t="s">
        <v>93</v>
      </c>
      <c r="C138" s="17">
        <f t="shared" si="15"/>
        <v>2.3148148148077752E-5</v>
      </c>
      <c r="D138" s="15">
        <v>2</v>
      </c>
    </row>
    <row r="139" spans="1:4" x14ac:dyDescent="0.25">
      <c r="A139" s="15">
        <v>131</v>
      </c>
      <c r="B139" s="16" t="s">
        <v>94</v>
      </c>
      <c r="C139" s="17">
        <f t="shared" si="15"/>
        <v>1.1574074074149898E-5</v>
      </c>
      <c r="D139" s="15">
        <v>1</v>
      </c>
    </row>
    <row r="140" spans="1:4" x14ac:dyDescent="0.25">
      <c r="A140" s="15">
        <v>132</v>
      </c>
      <c r="B140" s="16" t="s">
        <v>95</v>
      </c>
      <c r="C140" s="17">
        <f t="shared" si="15"/>
        <v>3.4722222222116628E-5</v>
      </c>
      <c r="D140" s="15">
        <v>3</v>
      </c>
    </row>
    <row r="141" spans="1:4" x14ac:dyDescent="0.25">
      <c r="A141" s="15">
        <v>133</v>
      </c>
      <c r="B141" s="16" t="s">
        <v>96</v>
      </c>
      <c r="C141" s="17">
        <f t="shared" si="15"/>
        <v>1.1574074074149898E-5</v>
      </c>
      <c r="D141" s="15">
        <v>1</v>
      </c>
    </row>
    <row r="142" spans="1:4" x14ac:dyDescent="0.25">
      <c r="A142" s="15">
        <v>134</v>
      </c>
      <c r="B142" s="16" t="s">
        <v>97</v>
      </c>
      <c r="C142" s="17">
        <f t="shared" si="15"/>
        <v>2.3148148148077752E-5</v>
      </c>
      <c r="D142" s="15">
        <v>2</v>
      </c>
    </row>
    <row r="143" spans="1:4" x14ac:dyDescent="0.25">
      <c r="A143" s="15">
        <v>135</v>
      </c>
      <c r="B143" s="16" t="s">
        <v>98</v>
      </c>
      <c r="C143" s="17">
        <f t="shared" si="15"/>
        <v>3.4722222222338672E-5</v>
      </c>
      <c r="D143" s="15">
        <v>3</v>
      </c>
    </row>
    <row r="144" spans="1:4" x14ac:dyDescent="0.25">
      <c r="A144" s="15">
        <v>136</v>
      </c>
      <c r="B144" s="16" t="s">
        <v>98</v>
      </c>
      <c r="C144" s="17">
        <f t="shared" si="15"/>
        <v>0</v>
      </c>
      <c r="D144" s="15">
        <v>0</v>
      </c>
    </row>
    <row r="145" spans="1:4" x14ac:dyDescent="0.25">
      <c r="A145" s="15">
        <v>137</v>
      </c>
      <c r="B145" s="16" t="s">
        <v>99</v>
      </c>
      <c r="C145" s="17">
        <f t="shared" si="15"/>
        <v>1.1574074073927854E-5</v>
      </c>
      <c r="D145" s="15">
        <v>1</v>
      </c>
    </row>
    <row r="146" spans="1:4" x14ac:dyDescent="0.25">
      <c r="A146" s="15">
        <v>138</v>
      </c>
      <c r="B146" s="16" t="s">
        <v>100</v>
      </c>
      <c r="C146" s="17">
        <f t="shared" si="15"/>
        <v>2.3148148148299796E-5</v>
      </c>
      <c r="D146" s="15">
        <v>2</v>
      </c>
    </row>
    <row r="147" spans="1:4" x14ac:dyDescent="0.25">
      <c r="A147" s="15">
        <v>139</v>
      </c>
      <c r="B147" s="16" t="s">
        <v>101</v>
      </c>
      <c r="C147" s="17">
        <f t="shared" si="15"/>
        <v>4.6296296296266526E-5</v>
      </c>
      <c r="D147" s="15">
        <v>4</v>
      </c>
    </row>
    <row r="148" spans="1:4" x14ac:dyDescent="0.25">
      <c r="A148" s="15">
        <v>140</v>
      </c>
      <c r="B148" s="16" t="s">
        <v>102</v>
      </c>
      <c r="C148" s="17">
        <f t="shared" si="15"/>
        <v>2.3148148148077752E-5</v>
      </c>
      <c r="D148" s="15">
        <v>2</v>
      </c>
    </row>
    <row r="149" spans="1:4" x14ac:dyDescent="0.25">
      <c r="A149" s="15">
        <v>141</v>
      </c>
      <c r="B149" s="16" t="s">
        <v>103</v>
      </c>
      <c r="C149" s="17">
        <f t="shared" si="15"/>
        <v>3.4722222222338672E-5</v>
      </c>
      <c r="D149" s="15">
        <v>3</v>
      </c>
    </row>
    <row r="150" spans="1:4" x14ac:dyDescent="0.25">
      <c r="A150" s="15">
        <v>142</v>
      </c>
      <c r="B150" s="16" t="s">
        <v>103</v>
      </c>
      <c r="C150" s="17">
        <f t="shared" si="15"/>
        <v>0</v>
      </c>
      <c r="D150" s="15">
        <v>0</v>
      </c>
    </row>
    <row r="151" spans="1:4" x14ac:dyDescent="0.25">
      <c r="A151" s="15">
        <v>143</v>
      </c>
      <c r="B151" s="16" t="s">
        <v>103</v>
      </c>
      <c r="C151" s="17">
        <f t="shared" si="15"/>
        <v>0</v>
      </c>
      <c r="D151" s="15">
        <v>0</v>
      </c>
    </row>
    <row r="152" spans="1:4" x14ac:dyDescent="0.25">
      <c r="A152" s="15">
        <v>144</v>
      </c>
      <c r="B152" s="16" t="s">
        <v>104</v>
      </c>
      <c r="C152" s="17">
        <f t="shared" si="15"/>
        <v>1.1574074073927854E-5</v>
      </c>
      <c r="D152" s="15">
        <v>1</v>
      </c>
    </row>
    <row r="153" spans="1:4" x14ac:dyDescent="0.25">
      <c r="A153" s="15">
        <v>145</v>
      </c>
      <c r="B153" s="16" t="s">
        <v>105</v>
      </c>
      <c r="C153" s="17">
        <f t="shared" si="15"/>
        <v>1.1574074074149898E-5</v>
      </c>
      <c r="D153" s="15">
        <v>1</v>
      </c>
    </row>
    <row r="154" spans="1:4" x14ac:dyDescent="0.25">
      <c r="A154" s="15">
        <v>146</v>
      </c>
      <c r="B154" s="16" t="s">
        <v>106</v>
      </c>
      <c r="C154" s="17">
        <f t="shared" si="15"/>
        <v>2.3148148148077752E-5</v>
      </c>
      <c r="D154" s="15">
        <v>2</v>
      </c>
    </row>
    <row r="155" spans="1:4" x14ac:dyDescent="0.25">
      <c r="A155" s="15">
        <v>147</v>
      </c>
      <c r="B155" s="16" t="s">
        <v>107</v>
      </c>
      <c r="C155" s="17">
        <f t="shared" si="15"/>
        <v>1.1574074074149898E-5</v>
      </c>
      <c r="D155" s="15">
        <v>1</v>
      </c>
    </row>
    <row r="156" spans="1:4" x14ac:dyDescent="0.25">
      <c r="A156" s="15">
        <v>148</v>
      </c>
      <c r="B156" s="16" t="s">
        <v>108</v>
      </c>
      <c r="C156" s="17">
        <f t="shared" si="15"/>
        <v>2.3148148148188774E-5</v>
      </c>
      <c r="D156" s="15">
        <v>2</v>
      </c>
    </row>
    <row r="157" spans="1:4" x14ac:dyDescent="0.25">
      <c r="A157" s="15">
        <v>149</v>
      </c>
      <c r="B157" s="16" t="s">
        <v>109</v>
      </c>
      <c r="C157" s="17">
        <f t="shared" si="15"/>
        <v>1.1574074073927854E-5</v>
      </c>
      <c r="D157" s="15">
        <v>1</v>
      </c>
    </row>
    <row r="158" spans="1:4" x14ac:dyDescent="0.25">
      <c r="A158" s="15">
        <v>150</v>
      </c>
      <c r="B158" s="16" t="s">
        <v>110</v>
      </c>
      <c r="C158" s="17">
        <f t="shared" si="15"/>
        <v>8.101851851871622E-5</v>
      </c>
      <c r="D158" s="15">
        <v>7</v>
      </c>
    </row>
    <row r="159" spans="1:4" x14ac:dyDescent="0.25">
      <c r="A159" s="15">
        <v>151</v>
      </c>
      <c r="B159" s="16" t="s">
        <v>111</v>
      </c>
      <c r="C159" s="17">
        <f t="shared" si="15"/>
        <v>4.6296296296266526E-5</v>
      </c>
      <c r="D159" s="15">
        <v>4</v>
      </c>
    </row>
    <row r="160" spans="1:4" x14ac:dyDescent="0.25">
      <c r="A160" s="15">
        <v>152</v>
      </c>
      <c r="B160" s="16" t="s">
        <v>111</v>
      </c>
      <c r="C160" s="17">
        <f t="shared" si="15"/>
        <v>0</v>
      </c>
      <c r="D160" s="15">
        <v>0</v>
      </c>
    </row>
    <row r="161" spans="1:4" x14ac:dyDescent="0.25">
      <c r="A161" s="15">
        <v>153</v>
      </c>
      <c r="B161" s="16" t="s">
        <v>111</v>
      </c>
      <c r="C161" s="17">
        <f t="shared" si="15"/>
        <v>0</v>
      </c>
      <c r="D161" s="15">
        <v>0</v>
      </c>
    </row>
    <row r="162" spans="1:4" x14ac:dyDescent="0.25">
      <c r="A162" s="15">
        <v>154</v>
      </c>
      <c r="B162" s="16" t="s">
        <v>112</v>
      </c>
      <c r="C162" s="17">
        <f t="shared" si="15"/>
        <v>1.1574074073927854E-5</v>
      </c>
      <c r="D162" s="15">
        <v>1</v>
      </c>
    </row>
    <row r="163" spans="1:4" x14ac:dyDescent="0.25">
      <c r="A163" s="15">
        <v>155</v>
      </c>
      <c r="B163" s="16" t="s">
        <v>113</v>
      </c>
      <c r="C163" s="17">
        <f t="shared" si="15"/>
        <v>2.3148148148299796E-5</v>
      </c>
      <c r="D163" s="15">
        <v>2</v>
      </c>
    </row>
    <row r="164" spans="1:4" x14ac:dyDescent="0.25">
      <c r="A164" s="15">
        <v>156</v>
      </c>
      <c r="B164" s="16" t="s">
        <v>114</v>
      </c>
      <c r="C164" s="17">
        <f t="shared" si="15"/>
        <v>1.1574074073927854E-5</v>
      </c>
      <c r="D164" s="15">
        <v>1</v>
      </c>
    </row>
    <row r="165" spans="1:4" x14ac:dyDescent="0.25">
      <c r="A165" s="15">
        <v>157</v>
      </c>
      <c r="B165" s="16" t="s">
        <v>115</v>
      </c>
      <c r="C165" s="17">
        <f t="shared" si="15"/>
        <v>4.6296296296266526E-5</v>
      </c>
      <c r="D165" s="15">
        <v>4</v>
      </c>
    </row>
    <row r="166" spans="1:4" x14ac:dyDescent="0.25">
      <c r="A166" s="15">
        <v>158</v>
      </c>
      <c r="B166" s="16" t="s">
        <v>115</v>
      </c>
      <c r="C166" s="17">
        <f t="shared" si="15"/>
        <v>0</v>
      </c>
      <c r="D166" s="15">
        <v>0</v>
      </c>
    </row>
    <row r="167" spans="1:4" x14ac:dyDescent="0.25">
      <c r="A167" s="15">
        <v>159</v>
      </c>
      <c r="B167" s="16" t="s">
        <v>116</v>
      </c>
      <c r="C167" s="17">
        <f t="shared" si="15"/>
        <v>4.6296296296377548E-5</v>
      </c>
      <c r="D167" s="15">
        <v>4</v>
      </c>
    </row>
    <row r="168" spans="1:4" x14ac:dyDescent="0.25">
      <c r="A168" s="15">
        <v>160</v>
      </c>
      <c r="B168" s="16" t="s">
        <v>117</v>
      </c>
      <c r="C168" s="17">
        <f t="shared" si="15"/>
        <v>1.1574074074038876E-5</v>
      </c>
      <c r="D168" s="15">
        <v>1</v>
      </c>
    </row>
    <row r="169" spans="1:4" x14ac:dyDescent="0.25">
      <c r="A169" s="15">
        <v>161</v>
      </c>
      <c r="B169" s="16" t="s">
        <v>117</v>
      </c>
      <c r="C169" s="17">
        <f t="shared" si="15"/>
        <v>0</v>
      </c>
      <c r="D169" s="15">
        <v>0</v>
      </c>
    </row>
    <row r="170" spans="1:4" x14ac:dyDescent="0.25">
      <c r="A170" s="15">
        <v>162</v>
      </c>
      <c r="B170" s="16" t="s">
        <v>118</v>
      </c>
      <c r="C170" s="17">
        <f t="shared" si="15"/>
        <v>1.1574074074149898E-5</v>
      </c>
      <c r="D170" s="15">
        <v>1</v>
      </c>
    </row>
    <row r="171" spans="1:4" x14ac:dyDescent="0.25">
      <c r="A171" s="15">
        <v>163</v>
      </c>
      <c r="B171" s="16" t="s">
        <v>119</v>
      </c>
      <c r="C171" s="17">
        <f t="shared" si="15"/>
        <v>1.1574074074149898E-5</v>
      </c>
      <c r="D171" s="15">
        <v>1</v>
      </c>
    </row>
    <row r="172" spans="1:4" x14ac:dyDescent="0.25">
      <c r="A172" s="15">
        <v>164</v>
      </c>
      <c r="B172" s="16" t="s">
        <v>120</v>
      </c>
      <c r="C172" s="17">
        <f t="shared" si="15"/>
        <v>3.4722222222116628E-5</v>
      </c>
      <c r="D172" s="15">
        <v>3</v>
      </c>
    </row>
    <row r="173" spans="1:4" x14ac:dyDescent="0.25">
      <c r="A173" s="15">
        <v>165</v>
      </c>
      <c r="B173" s="16" t="s">
        <v>121</v>
      </c>
      <c r="C173" s="17">
        <f t="shared" si="15"/>
        <v>3.472222222222765E-5</v>
      </c>
      <c r="D173" s="15">
        <v>3</v>
      </c>
    </row>
    <row r="174" spans="1:4" x14ac:dyDescent="0.25">
      <c r="A174" s="15">
        <v>166</v>
      </c>
      <c r="B174" s="16" t="s">
        <v>122</v>
      </c>
      <c r="C174" s="17">
        <f t="shared" si="15"/>
        <v>1.1574074074149898E-5</v>
      </c>
      <c r="D174" s="15">
        <v>1</v>
      </c>
    </row>
    <row r="175" spans="1:4" x14ac:dyDescent="0.25">
      <c r="A175" s="15">
        <v>167</v>
      </c>
      <c r="B175" s="16" t="s">
        <v>123</v>
      </c>
      <c r="C175" s="17">
        <f t="shared" si="15"/>
        <v>1.1574074074038876E-5</v>
      </c>
      <c r="D175" s="15">
        <v>1</v>
      </c>
    </row>
    <row r="176" spans="1:4" x14ac:dyDescent="0.25">
      <c r="A176" s="15">
        <v>168</v>
      </c>
      <c r="B176" s="16" t="s">
        <v>124</v>
      </c>
      <c r="C176" s="17">
        <f t="shared" si="15"/>
        <v>5.7870370370305402E-5</v>
      </c>
      <c r="D176" s="15">
        <v>5</v>
      </c>
    </row>
    <row r="177" spans="1:4" x14ac:dyDescent="0.25">
      <c r="A177" s="15">
        <v>169</v>
      </c>
      <c r="B177" s="16" t="s">
        <v>125</v>
      </c>
      <c r="C177" s="17">
        <f t="shared" si="15"/>
        <v>4.6296296296266526E-5</v>
      </c>
      <c r="D177" s="15">
        <v>4</v>
      </c>
    </row>
    <row r="178" spans="1:4" x14ac:dyDescent="0.25">
      <c r="A178" s="15">
        <v>170</v>
      </c>
      <c r="B178" s="16" t="s">
        <v>125</v>
      </c>
      <c r="C178" s="17">
        <f t="shared" si="15"/>
        <v>0</v>
      </c>
      <c r="D178" s="15">
        <v>0</v>
      </c>
    </row>
    <row r="179" spans="1:4" x14ac:dyDescent="0.25">
      <c r="A179" s="15">
        <v>171</v>
      </c>
      <c r="B179" s="16" t="s">
        <v>126</v>
      </c>
      <c r="C179" s="17">
        <f t="shared" si="15"/>
        <v>6.9444444444566322E-5</v>
      </c>
      <c r="D179" s="15">
        <v>6</v>
      </c>
    </row>
    <row r="180" spans="1:4" x14ac:dyDescent="0.25">
      <c r="A180" s="15">
        <v>172</v>
      </c>
      <c r="B180" s="16" t="s">
        <v>127</v>
      </c>
      <c r="C180" s="17">
        <f t="shared" si="15"/>
        <v>5.7870370370305402E-5</v>
      </c>
      <c r="D180" s="15">
        <v>5</v>
      </c>
    </row>
    <row r="181" spans="1:4" x14ac:dyDescent="0.25">
      <c r="A181" s="15">
        <v>173</v>
      </c>
      <c r="B181" s="16" t="s">
        <v>128</v>
      </c>
      <c r="C181" s="17">
        <f t="shared" si="15"/>
        <v>5.7870370370416424E-5</v>
      </c>
      <c r="D181" s="15">
        <v>5</v>
      </c>
    </row>
    <row r="182" spans="1:4" x14ac:dyDescent="0.25">
      <c r="A182" s="15">
        <v>174</v>
      </c>
      <c r="B182" s="16" t="s">
        <v>128</v>
      </c>
      <c r="C182" s="17">
        <f t="shared" si="15"/>
        <v>0</v>
      </c>
      <c r="D182" s="15">
        <v>0</v>
      </c>
    </row>
    <row r="183" spans="1:4" x14ac:dyDescent="0.25">
      <c r="A183" s="15">
        <v>175</v>
      </c>
      <c r="B183" s="16" t="s">
        <v>128</v>
      </c>
      <c r="C183" s="17">
        <f t="shared" si="15"/>
        <v>0</v>
      </c>
      <c r="D183" s="15">
        <v>0</v>
      </c>
    </row>
    <row r="184" spans="1:4" x14ac:dyDescent="0.25">
      <c r="A184" s="15">
        <v>176</v>
      </c>
      <c r="B184" s="16" t="s">
        <v>129</v>
      </c>
      <c r="C184" s="17">
        <f t="shared" si="15"/>
        <v>5.7870370370416424E-5</v>
      </c>
      <c r="D184" s="15">
        <v>5</v>
      </c>
    </row>
    <row r="185" spans="1:4" x14ac:dyDescent="0.25">
      <c r="A185" s="15">
        <v>177</v>
      </c>
      <c r="B185" s="16" t="s">
        <v>130</v>
      </c>
      <c r="C185" s="17">
        <f t="shared" si="15"/>
        <v>2.3148148148077752E-5</v>
      </c>
      <c r="D185" s="15">
        <v>2</v>
      </c>
    </row>
    <row r="186" spans="1:4" x14ac:dyDescent="0.25">
      <c r="A186" s="15">
        <v>178</v>
      </c>
      <c r="B186" s="16" t="s">
        <v>131</v>
      </c>
      <c r="C186" s="17">
        <f t="shared" si="15"/>
        <v>2.3148148148188774E-5</v>
      </c>
      <c r="D186" s="15">
        <v>2</v>
      </c>
    </row>
    <row r="187" spans="1:4" x14ac:dyDescent="0.25">
      <c r="A187" s="15">
        <v>179</v>
      </c>
      <c r="B187" s="16" t="s">
        <v>132</v>
      </c>
      <c r="C187" s="17">
        <f t="shared" si="15"/>
        <v>1.1574074073927854E-5</v>
      </c>
      <c r="D187" s="15">
        <v>1</v>
      </c>
    </row>
    <row r="188" spans="1:4" x14ac:dyDescent="0.25">
      <c r="A188" s="15">
        <v>180</v>
      </c>
      <c r="B188" s="16" t="s">
        <v>132</v>
      </c>
      <c r="C188" s="17">
        <f t="shared" si="15"/>
        <v>0</v>
      </c>
      <c r="D188" s="15">
        <v>0</v>
      </c>
    </row>
    <row r="189" spans="1:4" x14ac:dyDescent="0.25">
      <c r="A189" s="15">
        <v>181</v>
      </c>
      <c r="B189" s="16" t="s">
        <v>133</v>
      </c>
      <c r="C189" s="17">
        <f t="shared" si="15"/>
        <v>3.4722222222338672E-5</v>
      </c>
      <c r="D189" s="15">
        <v>3</v>
      </c>
    </row>
    <row r="190" spans="1:4" x14ac:dyDescent="0.25">
      <c r="A190" s="15">
        <v>182</v>
      </c>
      <c r="B190" s="16" t="s">
        <v>134</v>
      </c>
      <c r="C190" s="17">
        <f t="shared" si="15"/>
        <v>1.1574074074038876E-5</v>
      </c>
      <c r="D190" s="15">
        <v>1</v>
      </c>
    </row>
    <row r="191" spans="1:4" x14ac:dyDescent="0.25">
      <c r="A191" s="15">
        <v>183</v>
      </c>
      <c r="B191" s="16" t="s">
        <v>135</v>
      </c>
      <c r="C191" s="17">
        <f t="shared" si="15"/>
        <v>1.273148148147607E-4</v>
      </c>
      <c r="D191" s="15">
        <v>11</v>
      </c>
    </row>
    <row r="192" spans="1:4" x14ac:dyDescent="0.25">
      <c r="A192" s="15">
        <v>184</v>
      </c>
      <c r="B192" s="16" t="s">
        <v>136</v>
      </c>
      <c r="C192" s="17">
        <f t="shared" si="15"/>
        <v>4.6296296296266526E-5</v>
      </c>
      <c r="D192" s="15">
        <v>4</v>
      </c>
    </row>
    <row r="193" spans="1:4" x14ac:dyDescent="0.25">
      <c r="A193" s="15">
        <v>185</v>
      </c>
      <c r="B193" s="16" t="s">
        <v>137</v>
      </c>
      <c r="C193" s="17">
        <f t="shared" si="15"/>
        <v>1.1574074074149898E-5</v>
      </c>
      <c r="D193" s="15">
        <v>1</v>
      </c>
    </row>
    <row r="194" spans="1:4" x14ac:dyDescent="0.25">
      <c r="A194" s="15">
        <v>186</v>
      </c>
      <c r="B194" s="16" t="s">
        <v>138</v>
      </c>
      <c r="C194" s="17">
        <f t="shared" si="15"/>
        <v>5.7870370370416424E-5</v>
      </c>
      <c r="D194" s="15">
        <v>5</v>
      </c>
    </row>
    <row r="195" spans="1:4" x14ac:dyDescent="0.25">
      <c r="A195" s="15">
        <v>187</v>
      </c>
      <c r="B195" s="16" t="s">
        <v>139</v>
      </c>
      <c r="C195" s="17">
        <f t="shared" si="15"/>
        <v>3.472222222222765E-5</v>
      </c>
      <c r="D195" s="15">
        <v>3</v>
      </c>
    </row>
    <row r="196" spans="1:4" x14ac:dyDescent="0.25">
      <c r="A196" s="15">
        <v>188</v>
      </c>
      <c r="B196" s="16" t="s">
        <v>139</v>
      </c>
      <c r="C196" s="17">
        <f t="shared" si="15"/>
        <v>0</v>
      </c>
      <c r="D196" s="15">
        <v>0</v>
      </c>
    </row>
    <row r="197" spans="1:4" x14ac:dyDescent="0.25">
      <c r="A197" s="15">
        <v>189</v>
      </c>
      <c r="B197" s="16" t="s">
        <v>140</v>
      </c>
      <c r="C197" s="17">
        <f t="shared" si="15"/>
        <v>1.1574074074038876E-5</v>
      </c>
      <c r="D197" s="15">
        <v>1</v>
      </c>
    </row>
    <row r="198" spans="1:4" x14ac:dyDescent="0.25">
      <c r="A198" s="15">
        <v>190</v>
      </c>
      <c r="B198" s="16" t="s">
        <v>141</v>
      </c>
      <c r="C198" s="17">
        <f t="shared" si="15"/>
        <v>1.1574074074038876E-5</v>
      </c>
      <c r="D198" s="15">
        <v>1</v>
      </c>
    </row>
    <row r="199" spans="1:4" x14ac:dyDescent="0.25">
      <c r="A199" s="15">
        <v>191</v>
      </c>
      <c r="B199" s="16" t="s">
        <v>142</v>
      </c>
      <c r="C199" s="17">
        <f t="shared" si="15"/>
        <v>6.94444444444553E-5</v>
      </c>
      <c r="D199" s="15">
        <v>6</v>
      </c>
    </row>
    <row r="200" spans="1:4" x14ac:dyDescent="0.25">
      <c r="A200" s="15">
        <v>192</v>
      </c>
      <c r="B200" s="16" t="s">
        <v>143</v>
      </c>
      <c r="C200" s="17">
        <f t="shared" ref="C200:C208" si="16">B200-B199</f>
        <v>2.3148148148077752E-5</v>
      </c>
      <c r="D200" s="15">
        <v>2</v>
      </c>
    </row>
    <row r="201" spans="1:4" x14ac:dyDescent="0.25">
      <c r="A201" s="15">
        <v>193</v>
      </c>
      <c r="B201" s="16" t="s">
        <v>143</v>
      </c>
      <c r="C201" s="17">
        <f t="shared" si="16"/>
        <v>0</v>
      </c>
      <c r="D201" s="15">
        <v>0</v>
      </c>
    </row>
    <row r="202" spans="1:4" x14ac:dyDescent="0.25">
      <c r="A202" s="15">
        <v>194</v>
      </c>
      <c r="B202" s="16" t="s">
        <v>143</v>
      </c>
      <c r="C202" s="17">
        <f t="shared" si="16"/>
        <v>0</v>
      </c>
      <c r="D202" s="15">
        <v>0</v>
      </c>
    </row>
    <row r="203" spans="1:4" x14ac:dyDescent="0.25">
      <c r="A203" s="15">
        <v>195</v>
      </c>
      <c r="B203" s="16" t="s">
        <v>144</v>
      </c>
      <c r="C203" s="17">
        <f t="shared" si="16"/>
        <v>1.0416666666679397E-4</v>
      </c>
      <c r="D203" s="15">
        <v>9</v>
      </c>
    </row>
    <row r="204" spans="1:4" x14ac:dyDescent="0.25">
      <c r="A204" s="15">
        <v>196</v>
      </c>
      <c r="B204" s="16" t="s">
        <v>145</v>
      </c>
      <c r="C204" s="17">
        <f t="shared" si="16"/>
        <v>2.3148148148077752E-5</v>
      </c>
      <c r="D204" s="15">
        <v>2</v>
      </c>
    </row>
    <row r="205" spans="1:4" x14ac:dyDescent="0.25">
      <c r="A205" s="15">
        <v>197</v>
      </c>
      <c r="B205" s="16" t="s">
        <v>146</v>
      </c>
      <c r="C205" s="17">
        <f t="shared" si="16"/>
        <v>4.6296296296266526E-5</v>
      </c>
      <c r="D205" s="15">
        <v>4</v>
      </c>
    </row>
    <row r="206" spans="1:4" x14ac:dyDescent="0.25">
      <c r="A206" s="15">
        <v>198</v>
      </c>
      <c r="B206" s="16" t="s">
        <v>147</v>
      </c>
      <c r="C206" s="17">
        <f t="shared" si="16"/>
        <v>4.6296296296266526E-5</v>
      </c>
      <c r="D206" s="15">
        <v>4</v>
      </c>
    </row>
    <row r="207" spans="1:4" x14ac:dyDescent="0.25">
      <c r="A207" s="15">
        <v>199</v>
      </c>
      <c r="B207" s="16" t="s">
        <v>148</v>
      </c>
      <c r="C207" s="17">
        <f t="shared" si="16"/>
        <v>1.1574074074083285E-4</v>
      </c>
      <c r="D207" s="15">
        <v>10</v>
      </c>
    </row>
    <row r="208" spans="1:4" x14ac:dyDescent="0.25">
      <c r="A208" s="15">
        <v>200</v>
      </c>
      <c r="B208" s="16" t="s">
        <v>149</v>
      </c>
      <c r="C208" s="17">
        <f t="shared" si="16"/>
        <v>3.472222222222765E-5</v>
      </c>
      <c r="D208" s="15">
        <v>3</v>
      </c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  <row r="437" spans="2:4" x14ac:dyDescent="0.25">
      <c r="B437" s="1"/>
      <c r="C437" s="1"/>
      <c r="D437" s="1"/>
    </row>
    <row r="438" spans="2:4" x14ac:dyDescent="0.25">
      <c r="B438" s="1"/>
      <c r="C438" s="1"/>
      <c r="D438" s="1"/>
    </row>
    <row r="439" spans="2:4" x14ac:dyDescent="0.25">
      <c r="B439" s="1"/>
      <c r="C439" s="1"/>
      <c r="D439" s="1"/>
    </row>
    <row r="440" spans="2:4" x14ac:dyDescent="0.25">
      <c r="B440" s="1"/>
      <c r="C440" s="1"/>
      <c r="D440" s="1"/>
    </row>
    <row r="441" spans="2:4" x14ac:dyDescent="0.25">
      <c r="B441" s="1"/>
      <c r="C441" s="1"/>
      <c r="D441" s="1"/>
    </row>
    <row r="442" spans="2:4" x14ac:dyDescent="0.25">
      <c r="B442" s="1"/>
      <c r="C442" s="1"/>
      <c r="D442" s="1"/>
    </row>
    <row r="443" spans="2:4" x14ac:dyDescent="0.25">
      <c r="B443" s="1"/>
      <c r="C443" s="1"/>
      <c r="D443" s="1"/>
    </row>
    <row r="444" spans="2:4" x14ac:dyDescent="0.25">
      <c r="B444" s="1"/>
      <c r="C444" s="1"/>
      <c r="D444" s="1"/>
    </row>
    <row r="445" spans="2:4" x14ac:dyDescent="0.25">
      <c r="B445" s="1"/>
      <c r="C445" s="1"/>
      <c r="D445" s="1"/>
    </row>
    <row r="446" spans="2:4" x14ac:dyDescent="0.25">
      <c r="B446" s="1"/>
      <c r="C446" s="1"/>
      <c r="D446" s="1"/>
    </row>
    <row r="447" spans="2:4" x14ac:dyDescent="0.25">
      <c r="B447" s="1"/>
      <c r="C447" s="1"/>
      <c r="D447" s="1"/>
    </row>
    <row r="448" spans="2:4" x14ac:dyDescent="0.25">
      <c r="B448" s="1"/>
      <c r="C448" s="1"/>
      <c r="D448" s="1"/>
    </row>
    <row r="449" spans="2:4" x14ac:dyDescent="0.25">
      <c r="B449" s="1"/>
      <c r="C449" s="1"/>
      <c r="D449" s="1"/>
    </row>
    <row r="450" spans="2:4" x14ac:dyDescent="0.25">
      <c r="B450" s="1"/>
      <c r="C450" s="1"/>
      <c r="D450" s="1"/>
    </row>
    <row r="451" spans="2:4" x14ac:dyDescent="0.25">
      <c r="B451" s="1"/>
      <c r="C451" s="1"/>
      <c r="D451" s="1"/>
    </row>
    <row r="452" spans="2:4" x14ac:dyDescent="0.25">
      <c r="B452" s="1"/>
      <c r="C452" s="1"/>
      <c r="D452" s="1"/>
    </row>
    <row r="453" spans="2:4" x14ac:dyDescent="0.25">
      <c r="B453" s="1"/>
      <c r="C453" s="1"/>
      <c r="D453" s="1"/>
    </row>
    <row r="454" spans="2:4" x14ac:dyDescent="0.25">
      <c r="B454" s="1"/>
      <c r="C454" s="1"/>
      <c r="D454" s="1"/>
    </row>
    <row r="455" spans="2:4" x14ac:dyDescent="0.25">
      <c r="B455" s="1"/>
      <c r="C455" s="1"/>
      <c r="D455" s="1"/>
    </row>
    <row r="456" spans="2:4" x14ac:dyDescent="0.25">
      <c r="B456" s="1"/>
      <c r="C456" s="1"/>
      <c r="D456" s="1"/>
    </row>
    <row r="457" spans="2:4" x14ac:dyDescent="0.25">
      <c r="B457" s="1"/>
      <c r="C457" s="1"/>
      <c r="D457" s="1"/>
    </row>
    <row r="458" spans="2:4" x14ac:dyDescent="0.25">
      <c r="B458" s="1"/>
      <c r="C458" s="1"/>
      <c r="D458" s="1"/>
    </row>
    <row r="459" spans="2:4" x14ac:dyDescent="0.25">
      <c r="B459" s="1"/>
      <c r="C459" s="1"/>
      <c r="D459" s="1"/>
    </row>
    <row r="460" spans="2:4" x14ac:dyDescent="0.25">
      <c r="B460" s="1"/>
      <c r="C460" s="1"/>
      <c r="D460" s="1"/>
    </row>
    <row r="461" spans="2:4" x14ac:dyDescent="0.25">
      <c r="B461" s="1"/>
      <c r="C461" s="1"/>
      <c r="D461" s="1"/>
    </row>
    <row r="462" spans="2:4" x14ac:dyDescent="0.25">
      <c r="B462" s="1"/>
      <c r="C462" s="1"/>
      <c r="D462" s="1"/>
    </row>
    <row r="463" spans="2:4" x14ac:dyDescent="0.25">
      <c r="B463" s="1"/>
      <c r="C463" s="1"/>
      <c r="D463" s="1"/>
    </row>
    <row r="464" spans="2:4" x14ac:dyDescent="0.25">
      <c r="B464" s="1"/>
      <c r="C464" s="1"/>
      <c r="D464" s="1"/>
    </row>
    <row r="465" spans="2:4" x14ac:dyDescent="0.25">
      <c r="B465" s="1"/>
      <c r="C465" s="1"/>
      <c r="D465" s="1"/>
    </row>
    <row r="466" spans="2:4" x14ac:dyDescent="0.25">
      <c r="B466" s="1"/>
      <c r="C466" s="1"/>
      <c r="D466" s="1"/>
    </row>
    <row r="467" spans="2:4" x14ac:dyDescent="0.25">
      <c r="B467" s="1"/>
      <c r="C467" s="1"/>
      <c r="D467" s="1"/>
    </row>
    <row r="468" spans="2:4" x14ac:dyDescent="0.25">
      <c r="B468" s="1"/>
      <c r="C468" s="1"/>
      <c r="D468" s="1"/>
    </row>
    <row r="469" spans="2:4" x14ac:dyDescent="0.25">
      <c r="B469" s="1"/>
      <c r="C469" s="1"/>
      <c r="D469" s="1"/>
    </row>
    <row r="470" spans="2:4" x14ac:dyDescent="0.25">
      <c r="B470" s="1"/>
      <c r="C470" s="1"/>
      <c r="D470" s="1"/>
    </row>
    <row r="471" spans="2:4" x14ac:dyDescent="0.25">
      <c r="B471" s="1"/>
      <c r="C471" s="1"/>
      <c r="D471" s="1"/>
    </row>
    <row r="472" spans="2:4" x14ac:dyDescent="0.25">
      <c r="B472" s="1"/>
      <c r="C472" s="1"/>
      <c r="D472" s="1"/>
    </row>
    <row r="473" spans="2:4" x14ac:dyDescent="0.25">
      <c r="B473" s="1"/>
      <c r="C473" s="1"/>
      <c r="D473" s="1"/>
    </row>
    <row r="474" spans="2:4" x14ac:dyDescent="0.25">
      <c r="B474" s="1"/>
      <c r="C474" s="1"/>
      <c r="D474" s="1"/>
    </row>
    <row r="475" spans="2:4" x14ac:dyDescent="0.25">
      <c r="B475" s="1"/>
      <c r="C475" s="1"/>
      <c r="D475" s="1"/>
    </row>
    <row r="476" spans="2:4" x14ac:dyDescent="0.25">
      <c r="B476" s="1"/>
      <c r="C476" s="1"/>
      <c r="D476" s="1"/>
    </row>
    <row r="477" spans="2:4" x14ac:dyDescent="0.25">
      <c r="B477" s="1"/>
      <c r="C477" s="1"/>
      <c r="D477" s="1"/>
    </row>
    <row r="478" spans="2:4" x14ac:dyDescent="0.25">
      <c r="B478" s="1"/>
      <c r="C478" s="1"/>
      <c r="D478" s="1"/>
    </row>
    <row r="479" spans="2:4" x14ac:dyDescent="0.25">
      <c r="B479" s="1"/>
      <c r="C479" s="1"/>
      <c r="D479" s="1"/>
    </row>
    <row r="480" spans="2:4" x14ac:dyDescent="0.25">
      <c r="B480" s="1"/>
      <c r="C480" s="1"/>
      <c r="D480" s="1"/>
    </row>
    <row r="481" spans="2:4" x14ac:dyDescent="0.25">
      <c r="B481" s="1"/>
      <c r="C481" s="1"/>
      <c r="D481" s="1"/>
    </row>
    <row r="482" spans="2:4" x14ac:dyDescent="0.25">
      <c r="B482" s="1"/>
      <c r="C482" s="1"/>
      <c r="D482" s="1"/>
    </row>
    <row r="483" spans="2:4" x14ac:dyDescent="0.25">
      <c r="B483" s="1"/>
      <c r="C483" s="1"/>
      <c r="D483" s="1"/>
    </row>
    <row r="484" spans="2:4" x14ac:dyDescent="0.25">
      <c r="B484" s="1"/>
      <c r="C484" s="1"/>
      <c r="D484" s="1"/>
    </row>
    <row r="485" spans="2:4" x14ac:dyDescent="0.25">
      <c r="B485" s="1"/>
      <c r="C485" s="1"/>
      <c r="D485" s="1"/>
    </row>
    <row r="486" spans="2:4" x14ac:dyDescent="0.25">
      <c r="B486" s="1"/>
      <c r="C486" s="1"/>
      <c r="D486" s="1"/>
    </row>
    <row r="487" spans="2:4" x14ac:dyDescent="0.25">
      <c r="B487" s="1"/>
      <c r="C487" s="1"/>
      <c r="D487" s="1"/>
    </row>
    <row r="488" spans="2:4" x14ac:dyDescent="0.25">
      <c r="B488" s="1"/>
      <c r="C488" s="1"/>
      <c r="D488" s="1"/>
    </row>
    <row r="489" spans="2:4" x14ac:dyDescent="0.25">
      <c r="B489" s="1"/>
      <c r="C489" s="1"/>
      <c r="D489" s="1"/>
    </row>
    <row r="490" spans="2:4" x14ac:dyDescent="0.25">
      <c r="B490" s="1"/>
      <c r="C490" s="1"/>
      <c r="D490" s="1"/>
    </row>
    <row r="491" spans="2:4" x14ac:dyDescent="0.25">
      <c r="B491" s="1"/>
      <c r="C491" s="1"/>
      <c r="D491" s="1"/>
    </row>
    <row r="492" spans="2:4" x14ac:dyDescent="0.25">
      <c r="B492" s="1"/>
      <c r="C492" s="1"/>
      <c r="D492" s="1"/>
    </row>
    <row r="493" spans="2:4" x14ac:dyDescent="0.25">
      <c r="B493" s="1"/>
      <c r="C493" s="1"/>
      <c r="D493" s="1"/>
    </row>
    <row r="494" spans="2:4" x14ac:dyDescent="0.25">
      <c r="B494" s="1"/>
      <c r="C494" s="1"/>
      <c r="D494" s="1"/>
    </row>
    <row r="495" spans="2:4" x14ac:dyDescent="0.25">
      <c r="B495" s="1"/>
      <c r="C495" s="1"/>
      <c r="D495" s="1"/>
    </row>
    <row r="496" spans="2:4" x14ac:dyDescent="0.25">
      <c r="B496" s="1"/>
      <c r="C496" s="1"/>
      <c r="D496" s="1"/>
    </row>
    <row r="497" spans="2:4" x14ac:dyDescent="0.25">
      <c r="B497" s="1"/>
      <c r="C497" s="1"/>
      <c r="D497" s="1"/>
    </row>
    <row r="498" spans="2:4" x14ac:dyDescent="0.25">
      <c r="B498" s="1"/>
      <c r="C498" s="1"/>
      <c r="D498" s="1"/>
    </row>
    <row r="499" spans="2:4" x14ac:dyDescent="0.25">
      <c r="B499" s="1"/>
      <c r="C499" s="1"/>
      <c r="D499" s="1"/>
    </row>
    <row r="500" spans="2:4" x14ac:dyDescent="0.25">
      <c r="B500" s="1"/>
      <c r="C500" s="1"/>
      <c r="D500" s="1"/>
    </row>
    <row r="501" spans="2:4" x14ac:dyDescent="0.25">
      <c r="B501" s="1"/>
      <c r="C501" s="1"/>
      <c r="D501" s="1"/>
    </row>
    <row r="502" spans="2:4" x14ac:dyDescent="0.25">
      <c r="B502" s="1"/>
      <c r="C502" s="1"/>
      <c r="D502" s="1"/>
    </row>
    <row r="503" spans="2:4" x14ac:dyDescent="0.25">
      <c r="B503" s="1"/>
      <c r="C503" s="1"/>
      <c r="D503" s="1"/>
    </row>
    <row r="504" spans="2:4" x14ac:dyDescent="0.25">
      <c r="B504" s="1"/>
      <c r="C504" s="1"/>
      <c r="D504" s="1"/>
    </row>
    <row r="505" spans="2:4" x14ac:dyDescent="0.25">
      <c r="B505" s="1"/>
      <c r="C505" s="1"/>
      <c r="D505" s="1"/>
    </row>
    <row r="506" spans="2:4" x14ac:dyDescent="0.25">
      <c r="B506" s="1"/>
      <c r="C506" s="1"/>
      <c r="D506" s="1"/>
    </row>
    <row r="507" spans="2:4" x14ac:dyDescent="0.25">
      <c r="B507" s="1"/>
      <c r="C507" s="1"/>
      <c r="D507" s="1"/>
    </row>
    <row r="508" spans="2:4" x14ac:dyDescent="0.25">
      <c r="B508" s="1"/>
      <c r="C508" s="1"/>
      <c r="D508" s="1"/>
    </row>
    <row r="509" spans="2:4" x14ac:dyDescent="0.25">
      <c r="B509" s="1"/>
      <c r="C509" s="1"/>
      <c r="D509" s="1"/>
    </row>
    <row r="510" spans="2:4" x14ac:dyDescent="0.25">
      <c r="B510" s="1"/>
      <c r="C510" s="1"/>
      <c r="D510" s="1"/>
    </row>
    <row r="511" spans="2:4" x14ac:dyDescent="0.25">
      <c r="B511" s="1"/>
      <c r="C511" s="1"/>
      <c r="D511" s="1"/>
    </row>
    <row r="512" spans="2:4" x14ac:dyDescent="0.25">
      <c r="B512" s="1"/>
      <c r="C512" s="1"/>
      <c r="D512" s="1"/>
    </row>
    <row r="513" spans="2:4" x14ac:dyDescent="0.25">
      <c r="B513" s="1"/>
      <c r="C513" s="1"/>
      <c r="D513" s="1"/>
    </row>
    <row r="514" spans="2:4" x14ac:dyDescent="0.25">
      <c r="B514" s="1"/>
      <c r="C514" s="1"/>
      <c r="D514" s="1"/>
    </row>
    <row r="515" spans="2:4" x14ac:dyDescent="0.25">
      <c r="B515" s="1"/>
      <c r="C515" s="1"/>
      <c r="D515" s="1"/>
    </row>
    <row r="516" spans="2:4" x14ac:dyDescent="0.25">
      <c r="B516" s="1"/>
      <c r="C516" s="1"/>
      <c r="D516" s="1"/>
    </row>
    <row r="517" spans="2:4" x14ac:dyDescent="0.25">
      <c r="B517" s="1"/>
      <c r="C517" s="1"/>
      <c r="D517" s="1"/>
    </row>
    <row r="518" spans="2:4" x14ac:dyDescent="0.25">
      <c r="B518" s="1"/>
      <c r="C518" s="1"/>
      <c r="D518" s="1"/>
    </row>
    <row r="519" spans="2:4" x14ac:dyDescent="0.25">
      <c r="B519" s="1"/>
      <c r="C519" s="1"/>
      <c r="D519" s="1"/>
    </row>
    <row r="520" spans="2:4" x14ac:dyDescent="0.25">
      <c r="B520" s="1"/>
      <c r="C520" s="1"/>
      <c r="D520" s="1"/>
    </row>
    <row r="521" spans="2:4" x14ac:dyDescent="0.25">
      <c r="B521" s="1"/>
      <c r="C521" s="1"/>
      <c r="D521" s="1"/>
    </row>
    <row r="522" spans="2:4" x14ac:dyDescent="0.25">
      <c r="B522" s="1"/>
      <c r="C522" s="1"/>
      <c r="D522" s="1"/>
    </row>
    <row r="523" spans="2:4" x14ac:dyDescent="0.25">
      <c r="B523" s="1"/>
      <c r="C523" s="1"/>
      <c r="D523" s="1"/>
    </row>
    <row r="524" spans="2:4" x14ac:dyDescent="0.25">
      <c r="B524" s="1"/>
      <c r="C524" s="1"/>
      <c r="D524" s="1"/>
    </row>
    <row r="525" spans="2:4" x14ac:dyDescent="0.25">
      <c r="B525" s="1"/>
      <c r="C525" s="1"/>
      <c r="D525" s="1"/>
    </row>
    <row r="526" spans="2:4" x14ac:dyDescent="0.25">
      <c r="B526" s="1"/>
      <c r="C526" s="1"/>
      <c r="D526" s="1"/>
    </row>
    <row r="527" spans="2:4" x14ac:dyDescent="0.25">
      <c r="B527" s="1"/>
      <c r="C527" s="1"/>
      <c r="D527" s="1"/>
    </row>
    <row r="528" spans="2:4" x14ac:dyDescent="0.25">
      <c r="B528" s="1"/>
      <c r="C528" s="1"/>
      <c r="D528" s="1"/>
    </row>
    <row r="529" spans="2:4" x14ac:dyDescent="0.25">
      <c r="B529" s="1"/>
      <c r="C529" s="1"/>
      <c r="D529" s="1"/>
    </row>
    <row r="530" spans="2:4" x14ac:dyDescent="0.25">
      <c r="B530" s="1"/>
      <c r="C530" s="1"/>
      <c r="D530" s="1"/>
    </row>
  </sheetData>
  <mergeCells count="8">
    <mergeCell ref="J44:J48"/>
    <mergeCell ref="G59:H59"/>
    <mergeCell ref="F60:H60"/>
    <mergeCell ref="F61:H61"/>
    <mergeCell ref="F63:J66"/>
    <mergeCell ref="A6:D6"/>
    <mergeCell ref="F11:I11"/>
    <mergeCell ref="F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0"/>
  <sheetViews>
    <sheetView topLeftCell="A55" workbookViewId="0">
      <selection activeCell="F67" sqref="F67:J70"/>
    </sheetView>
  </sheetViews>
  <sheetFormatPr baseColWidth="10" defaultRowHeight="15" x14ac:dyDescent="0.25"/>
  <cols>
    <col min="1" max="1" width="4" style="1" bestFit="1" customWidth="1"/>
    <col min="2" max="2" width="9" style="1" customWidth="1"/>
    <col min="3" max="3" width="6.28515625" style="10" hidden="1" customWidth="1"/>
    <col min="4" max="4" width="19.7109375" style="1" bestFit="1" customWidth="1"/>
    <col min="5" max="5" width="11.42578125" style="1"/>
    <col min="6" max="6" width="18.7109375" style="1" customWidth="1"/>
    <col min="7" max="7" width="16.28515625" style="1" customWidth="1"/>
    <col min="8" max="8" width="19.140625" style="1" customWidth="1"/>
    <col min="9" max="9" width="11.42578125" style="1"/>
    <col min="10" max="10" width="17.7109375" style="1" bestFit="1" customWidth="1"/>
    <col min="11" max="12" width="14.7109375" style="1" bestFit="1" customWidth="1"/>
    <col min="13" max="15" width="11.42578125" style="1"/>
    <col min="16" max="16" width="15.5703125" style="1" bestFit="1" customWidth="1"/>
    <col min="17" max="17" width="11.42578125" style="1"/>
    <col min="18" max="18" width="16.7109375" style="1" bestFit="1" customWidth="1"/>
    <col min="19" max="16384" width="11.42578125" style="1"/>
  </cols>
  <sheetData>
    <row r="3" spans="1:13" x14ac:dyDescent="0.25">
      <c r="B3" s="1" t="s">
        <v>181</v>
      </c>
    </row>
    <row r="5" spans="1:13" x14ac:dyDescent="0.25">
      <c r="F5" s="78" t="s">
        <v>184</v>
      </c>
      <c r="G5" s="78"/>
      <c r="H5" s="78"/>
      <c r="I5" s="78"/>
    </row>
    <row r="6" spans="1:13" ht="15.75" thickBot="1" x14ac:dyDescent="0.3">
      <c r="A6" s="24" t="s">
        <v>176</v>
      </c>
      <c r="B6" s="24"/>
      <c r="C6" s="24"/>
      <c r="D6" s="24"/>
    </row>
    <row r="7" spans="1:13" ht="15.75" thickBot="1" x14ac:dyDescent="0.3">
      <c r="A7" s="18" t="s">
        <v>170</v>
      </c>
      <c r="B7" s="19" t="s">
        <v>177</v>
      </c>
      <c r="C7" s="18" t="s">
        <v>171</v>
      </c>
      <c r="D7" s="19" t="s">
        <v>0</v>
      </c>
      <c r="F7" s="2" t="s">
        <v>152</v>
      </c>
      <c r="G7" s="3">
        <f>MIN(_var_aleat_2)</f>
        <v>1</v>
      </c>
      <c r="I7" s="4" t="s">
        <v>0</v>
      </c>
      <c r="J7" s="5">
        <f>COUNT(_var_aleat_2)</f>
        <v>285</v>
      </c>
      <c r="L7" s="61" t="s">
        <v>1</v>
      </c>
      <c r="M7" s="62">
        <v>10</v>
      </c>
    </row>
    <row r="8" spans="1:13" ht="15.75" thickBot="1" x14ac:dyDescent="0.3">
      <c r="A8" s="20">
        <v>1</v>
      </c>
      <c r="B8" s="21">
        <v>43832</v>
      </c>
      <c r="C8" s="20">
        <v>11</v>
      </c>
      <c r="D8" s="20">
        <v>11</v>
      </c>
      <c r="F8" s="6" t="s">
        <v>154</v>
      </c>
      <c r="G8" s="7">
        <f>MAX(_var_aleat_2)</f>
        <v>45</v>
      </c>
      <c r="L8" s="63" t="s">
        <v>157</v>
      </c>
      <c r="M8" s="64">
        <f>(_max_2-_min_2)/_cant_inter_2</f>
        <v>4.4000000000000004</v>
      </c>
    </row>
    <row r="9" spans="1:13" x14ac:dyDescent="0.25">
      <c r="A9" s="20">
        <v>2</v>
      </c>
      <c r="B9" s="21">
        <v>43833</v>
      </c>
      <c r="C9" s="20">
        <v>13</v>
      </c>
      <c r="D9" s="20">
        <v>13</v>
      </c>
    </row>
    <row r="10" spans="1:13" x14ac:dyDescent="0.25">
      <c r="A10" s="20">
        <v>3</v>
      </c>
      <c r="B10" s="21">
        <v>43834</v>
      </c>
      <c r="C10" s="20">
        <v>6</v>
      </c>
      <c r="D10" s="20">
        <v>6</v>
      </c>
    </row>
    <row r="11" spans="1:13" ht="15.75" thickBot="1" x14ac:dyDescent="0.3">
      <c r="A11" s="20">
        <v>4</v>
      </c>
      <c r="B11" s="21">
        <v>43836</v>
      </c>
      <c r="C11" s="20">
        <v>9</v>
      </c>
      <c r="D11" s="20">
        <v>9</v>
      </c>
      <c r="F11" s="23" t="s">
        <v>165</v>
      </c>
      <c r="G11" s="23"/>
      <c r="H11" s="23"/>
      <c r="I11" s="23"/>
    </row>
    <row r="12" spans="1:13" ht="15.75" thickBot="1" x14ac:dyDescent="0.3">
      <c r="A12" s="20">
        <v>5</v>
      </c>
      <c r="B12" s="21">
        <v>43837</v>
      </c>
      <c r="C12" s="20">
        <v>26</v>
      </c>
      <c r="D12" s="20">
        <v>26</v>
      </c>
      <c r="F12" s="25" t="s">
        <v>158</v>
      </c>
      <c r="G12" s="26" t="s">
        <v>152</v>
      </c>
      <c r="H12" s="26" t="s">
        <v>159</v>
      </c>
      <c r="I12" s="49" t="s">
        <v>160</v>
      </c>
    </row>
    <row r="13" spans="1:13" x14ac:dyDescent="0.25">
      <c r="A13" s="20">
        <v>6</v>
      </c>
      <c r="B13" s="21">
        <v>43838</v>
      </c>
      <c r="C13" s="20">
        <v>24</v>
      </c>
      <c r="D13" s="20">
        <v>24</v>
      </c>
      <c r="F13" s="32">
        <v>1</v>
      </c>
      <c r="G13" s="65">
        <f>_min_2</f>
        <v>1</v>
      </c>
      <c r="H13" s="65">
        <f>_min_2+M8</f>
        <v>5.4</v>
      </c>
      <c r="I13" s="34">
        <f t="array" ref="I13:I22">FREQUENCY(_var_aleat_2,H13:H22)</f>
        <v>17</v>
      </c>
    </row>
    <row r="14" spans="1:13" x14ac:dyDescent="0.25">
      <c r="A14" s="20">
        <v>7</v>
      </c>
      <c r="B14" s="21">
        <v>43839</v>
      </c>
      <c r="C14" s="20">
        <v>18</v>
      </c>
      <c r="D14" s="20">
        <v>18</v>
      </c>
      <c r="F14" s="35">
        <v>2</v>
      </c>
      <c r="G14" s="66">
        <f t="shared" ref="G14:G22" si="0">H13</f>
        <v>5.4</v>
      </c>
      <c r="H14" s="66">
        <f t="shared" ref="H14:H21" si="1">G14+_paso_2</f>
        <v>9.8000000000000007</v>
      </c>
      <c r="I14" s="36">
        <v>33</v>
      </c>
    </row>
    <row r="15" spans="1:13" x14ac:dyDescent="0.25">
      <c r="A15" s="20">
        <v>8</v>
      </c>
      <c r="B15" s="21">
        <v>43840</v>
      </c>
      <c r="C15" s="20">
        <v>17</v>
      </c>
      <c r="D15" s="20">
        <v>17</v>
      </c>
      <c r="F15" s="35">
        <v>3</v>
      </c>
      <c r="G15" s="66">
        <f t="shared" si="0"/>
        <v>9.8000000000000007</v>
      </c>
      <c r="H15" s="66">
        <f t="shared" si="1"/>
        <v>14.200000000000001</v>
      </c>
      <c r="I15" s="36">
        <v>57</v>
      </c>
    </row>
    <row r="16" spans="1:13" x14ac:dyDescent="0.25">
      <c r="A16" s="20">
        <v>9</v>
      </c>
      <c r="B16" s="21">
        <v>43841</v>
      </c>
      <c r="C16" s="20">
        <v>4</v>
      </c>
      <c r="D16" s="20">
        <v>4</v>
      </c>
      <c r="F16" s="35">
        <v>4</v>
      </c>
      <c r="G16" s="66">
        <f t="shared" si="0"/>
        <v>14.200000000000001</v>
      </c>
      <c r="H16" s="66">
        <f t="shared" si="1"/>
        <v>18.600000000000001</v>
      </c>
      <c r="I16" s="36">
        <v>53</v>
      </c>
    </row>
    <row r="17" spans="1:9" x14ac:dyDescent="0.25">
      <c r="A17" s="20">
        <v>10</v>
      </c>
      <c r="B17" s="21">
        <v>43843</v>
      </c>
      <c r="C17" s="20">
        <v>11</v>
      </c>
      <c r="D17" s="20">
        <v>11</v>
      </c>
      <c r="F17" s="35">
        <v>5</v>
      </c>
      <c r="G17" s="66">
        <f t="shared" si="0"/>
        <v>18.600000000000001</v>
      </c>
      <c r="H17" s="66">
        <f t="shared" si="1"/>
        <v>23</v>
      </c>
      <c r="I17" s="36">
        <v>57</v>
      </c>
    </row>
    <row r="18" spans="1:9" x14ac:dyDescent="0.25">
      <c r="A18" s="20">
        <v>11</v>
      </c>
      <c r="B18" s="21">
        <v>43844</v>
      </c>
      <c r="C18" s="20">
        <v>18</v>
      </c>
      <c r="D18" s="20">
        <v>18</v>
      </c>
      <c r="F18" s="35">
        <v>6</v>
      </c>
      <c r="G18" s="66">
        <f t="shared" si="0"/>
        <v>23</v>
      </c>
      <c r="H18" s="66">
        <f t="shared" si="1"/>
        <v>27.4</v>
      </c>
      <c r="I18" s="36">
        <v>32</v>
      </c>
    </row>
    <row r="19" spans="1:9" x14ac:dyDescent="0.25">
      <c r="A19" s="20">
        <v>12</v>
      </c>
      <c r="B19" s="21">
        <v>43845</v>
      </c>
      <c r="C19" s="20">
        <v>20</v>
      </c>
      <c r="D19" s="20">
        <v>20</v>
      </c>
      <c r="F19" s="35">
        <v>7</v>
      </c>
      <c r="G19" s="66">
        <f t="shared" si="0"/>
        <v>27.4</v>
      </c>
      <c r="H19" s="66">
        <f t="shared" si="1"/>
        <v>31.799999999999997</v>
      </c>
      <c r="I19" s="36">
        <v>18</v>
      </c>
    </row>
    <row r="20" spans="1:9" x14ac:dyDescent="0.25">
      <c r="A20" s="20">
        <v>13</v>
      </c>
      <c r="B20" s="21">
        <v>43846</v>
      </c>
      <c r="C20" s="20">
        <v>28</v>
      </c>
      <c r="D20" s="20">
        <v>28</v>
      </c>
      <c r="F20" s="35">
        <v>8</v>
      </c>
      <c r="G20" s="66">
        <f t="shared" si="0"/>
        <v>31.799999999999997</v>
      </c>
      <c r="H20" s="66">
        <f t="shared" si="1"/>
        <v>36.199999999999996</v>
      </c>
      <c r="I20" s="36">
        <v>13</v>
      </c>
    </row>
    <row r="21" spans="1:9" x14ac:dyDescent="0.25">
      <c r="A21" s="20">
        <v>14</v>
      </c>
      <c r="B21" s="21">
        <v>43847</v>
      </c>
      <c r="C21" s="20">
        <v>24</v>
      </c>
      <c r="D21" s="20">
        <v>24</v>
      </c>
      <c r="F21" s="35">
        <v>9</v>
      </c>
      <c r="G21" s="66">
        <f t="shared" si="0"/>
        <v>36.199999999999996</v>
      </c>
      <c r="H21" s="66">
        <f t="shared" si="1"/>
        <v>40.599999999999994</v>
      </c>
      <c r="I21" s="36">
        <v>4</v>
      </c>
    </row>
    <row r="22" spans="1:9" ht="15.75" thickBot="1" x14ac:dyDescent="0.3">
      <c r="A22" s="20">
        <v>15</v>
      </c>
      <c r="B22" s="21">
        <v>43848</v>
      </c>
      <c r="C22" s="20">
        <v>6</v>
      </c>
      <c r="D22" s="20">
        <v>6</v>
      </c>
      <c r="F22" s="37">
        <v>10</v>
      </c>
      <c r="G22" s="67">
        <f t="shared" si="0"/>
        <v>40.599999999999994</v>
      </c>
      <c r="H22" s="67">
        <f>G22+_paso_2+0.0001</f>
        <v>45.000099999999996</v>
      </c>
      <c r="I22" s="39">
        <v>1</v>
      </c>
    </row>
    <row r="23" spans="1:9" ht="15.75" thickBot="1" x14ac:dyDescent="0.3">
      <c r="A23" s="20">
        <v>16</v>
      </c>
      <c r="B23" s="21">
        <v>43850</v>
      </c>
      <c r="C23" s="20">
        <v>10</v>
      </c>
      <c r="D23" s="20">
        <v>10</v>
      </c>
      <c r="I23" s="70">
        <f>SUM(I13:I22)</f>
        <v>285</v>
      </c>
    </row>
    <row r="24" spans="1:9" x14ac:dyDescent="0.25">
      <c r="A24" s="20">
        <v>17</v>
      </c>
      <c r="B24" s="21">
        <v>43851</v>
      </c>
      <c r="C24" s="20">
        <v>11</v>
      </c>
      <c r="D24" s="20">
        <v>11</v>
      </c>
    </row>
    <row r="25" spans="1:9" x14ac:dyDescent="0.25">
      <c r="A25" s="20">
        <v>18</v>
      </c>
      <c r="B25" s="21">
        <v>43852</v>
      </c>
      <c r="C25" s="20">
        <v>14</v>
      </c>
      <c r="D25" s="20">
        <v>14</v>
      </c>
    </row>
    <row r="26" spans="1:9" x14ac:dyDescent="0.25">
      <c r="A26" s="20">
        <v>19</v>
      </c>
      <c r="B26" s="21">
        <v>43853</v>
      </c>
      <c r="C26" s="20">
        <v>13</v>
      </c>
      <c r="D26" s="20">
        <v>13</v>
      </c>
      <c r="F26" s="1" t="s">
        <v>172</v>
      </c>
    </row>
    <row r="27" spans="1:9" x14ac:dyDescent="0.25">
      <c r="A27" s="20">
        <v>20</v>
      </c>
      <c r="B27" s="21">
        <v>43854</v>
      </c>
      <c r="C27" s="20">
        <v>9</v>
      </c>
      <c r="D27" s="20">
        <v>9</v>
      </c>
    </row>
    <row r="28" spans="1:9" x14ac:dyDescent="0.25">
      <c r="A28" s="20">
        <v>21</v>
      </c>
      <c r="B28" s="21">
        <v>43855</v>
      </c>
      <c r="C28" s="20">
        <v>5</v>
      </c>
      <c r="D28" s="20">
        <v>5</v>
      </c>
      <c r="F28" s="1" t="s">
        <v>173</v>
      </c>
    </row>
    <row r="29" spans="1:9" x14ac:dyDescent="0.25">
      <c r="A29" s="20">
        <v>22</v>
      </c>
      <c r="B29" s="21">
        <v>43857</v>
      </c>
      <c r="C29" s="20">
        <v>8</v>
      </c>
      <c r="D29" s="20">
        <v>8</v>
      </c>
    </row>
    <row r="30" spans="1:9" x14ac:dyDescent="0.25">
      <c r="A30" s="20">
        <v>23</v>
      </c>
      <c r="B30" s="21">
        <v>43858</v>
      </c>
      <c r="C30" s="20">
        <v>13</v>
      </c>
      <c r="D30" s="20">
        <v>13</v>
      </c>
      <c r="F30" s="1" t="s">
        <v>174</v>
      </c>
    </row>
    <row r="31" spans="1:9" ht="15.75" thickBot="1" x14ac:dyDescent="0.3">
      <c r="A31" s="20">
        <v>24</v>
      </c>
      <c r="B31" s="21">
        <v>43859</v>
      </c>
      <c r="C31" s="20">
        <v>11</v>
      </c>
      <c r="D31" s="20">
        <v>11</v>
      </c>
    </row>
    <row r="32" spans="1:9" ht="15.75" thickBot="1" x14ac:dyDescent="0.3">
      <c r="A32" s="20">
        <v>25</v>
      </c>
      <c r="B32" s="21">
        <v>43860</v>
      </c>
      <c r="C32" s="20">
        <v>11</v>
      </c>
      <c r="D32" s="20">
        <v>11</v>
      </c>
      <c r="F32" s="27" t="s">
        <v>151</v>
      </c>
      <c r="G32" s="69">
        <f>AVERAGE(_var_aleat_2)</f>
        <v>17.624561403508771</v>
      </c>
    </row>
    <row r="33" spans="1:12" ht="15.75" thickBot="1" x14ac:dyDescent="0.3">
      <c r="A33" s="20">
        <v>26</v>
      </c>
      <c r="B33" s="21">
        <v>43861</v>
      </c>
      <c r="C33" s="20">
        <v>6</v>
      </c>
      <c r="D33" s="20">
        <v>6</v>
      </c>
      <c r="F33" s="27" t="s">
        <v>153</v>
      </c>
      <c r="G33" s="69">
        <f>_xlfn.VAR.P(_var_aleat_2)</f>
        <v>68.234484456755922</v>
      </c>
    </row>
    <row r="34" spans="1:12" ht="15.75" thickBot="1" x14ac:dyDescent="0.3">
      <c r="A34" s="20">
        <v>27</v>
      </c>
      <c r="B34" s="21">
        <v>43862</v>
      </c>
      <c r="C34" s="20">
        <v>6</v>
      </c>
      <c r="D34" s="20">
        <v>6</v>
      </c>
      <c r="F34" s="25" t="s">
        <v>156</v>
      </c>
      <c r="G34" s="68">
        <f>SQRT(_varianza_2)</f>
        <v>8.2604167241584072</v>
      </c>
    </row>
    <row r="35" spans="1:12" x14ac:dyDescent="0.25">
      <c r="A35" s="20">
        <v>28</v>
      </c>
      <c r="B35" s="21">
        <v>43864</v>
      </c>
      <c r="C35" s="20">
        <v>13</v>
      </c>
      <c r="D35" s="20">
        <v>13</v>
      </c>
    </row>
    <row r="36" spans="1:12" x14ac:dyDescent="0.25">
      <c r="A36" s="20">
        <v>29</v>
      </c>
      <c r="B36" s="21">
        <v>43865</v>
      </c>
      <c r="C36" s="20">
        <v>21</v>
      </c>
      <c r="D36" s="20">
        <v>21</v>
      </c>
      <c r="F36" s="1" t="s">
        <v>169</v>
      </c>
    </row>
    <row r="37" spans="1:12" ht="15.75" thickBot="1" x14ac:dyDescent="0.3">
      <c r="A37" s="20">
        <v>30</v>
      </c>
      <c r="B37" s="21">
        <v>43866</v>
      </c>
      <c r="C37" s="20">
        <v>27</v>
      </c>
      <c r="D37" s="20">
        <v>27</v>
      </c>
    </row>
    <row r="38" spans="1:12" ht="15.75" thickBot="1" x14ac:dyDescent="0.3">
      <c r="A38" s="20">
        <v>31</v>
      </c>
      <c r="B38" s="21">
        <v>43867</v>
      </c>
      <c r="C38" s="20">
        <v>19</v>
      </c>
      <c r="D38" s="20">
        <v>19</v>
      </c>
      <c r="F38" s="25" t="s">
        <v>158</v>
      </c>
      <c r="G38" s="26" t="s">
        <v>152</v>
      </c>
      <c r="H38" s="26" t="s">
        <v>159</v>
      </c>
      <c r="I38" s="49" t="s">
        <v>3</v>
      </c>
    </row>
    <row r="39" spans="1:12" x14ac:dyDescent="0.25">
      <c r="A39" s="20">
        <v>32</v>
      </c>
      <c r="B39" s="21">
        <v>43868</v>
      </c>
      <c r="C39" s="20">
        <v>14</v>
      </c>
      <c r="D39" s="20">
        <v>14</v>
      </c>
      <c r="F39" s="50">
        <f>F13</f>
        <v>1</v>
      </c>
      <c r="G39" s="51">
        <f t="shared" ref="G39:H39" si="2">G13</f>
        <v>1</v>
      </c>
      <c r="H39" s="51">
        <f t="shared" si="2"/>
        <v>5.4</v>
      </c>
      <c r="I39" s="52">
        <f>(NORMDIST(H13,_media_2,_desv_stan_2,1)-NORMDIST(G13,_media_2,_desv_stan_2,1))*_cant_2</f>
        <v>13.500400469355382</v>
      </c>
    </row>
    <row r="40" spans="1:12" x14ac:dyDescent="0.25">
      <c r="A40" s="20">
        <v>33</v>
      </c>
      <c r="B40" s="21">
        <v>43869</v>
      </c>
      <c r="C40" s="20">
        <v>5</v>
      </c>
      <c r="D40" s="20">
        <v>5</v>
      </c>
      <c r="F40" s="53">
        <f t="shared" ref="F40:H40" si="3">F14</f>
        <v>2</v>
      </c>
      <c r="G40" s="47">
        <f t="shared" si="3"/>
        <v>5.4</v>
      </c>
      <c r="H40" s="47">
        <f t="shared" si="3"/>
        <v>9.8000000000000007</v>
      </c>
      <c r="I40" s="54">
        <f>(NORMDIST(H14,_media_2,_desv_stan_2,1)-NORMDIST(G14,_media_2,_desv_stan_2,1))*_cant_2</f>
        <v>29.158039093301589</v>
      </c>
    </row>
    <row r="41" spans="1:12" x14ac:dyDescent="0.25">
      <c r="A41" s="20">
        <v>34</v>
      </c>
      <c r="B41" s="21">
        <v>43871</v>
      </c>
      <c r="C41" s="20">
        <v>12</v>
      </c>
      <c r="D41" s="20">
        <v>12</v>
      </c>
      <c r="F41" s="53">
        <f t="shared" ref="F41:H41" si="4">F15</f>
        <v>3</v>
      </c>
      <c r="G41" s="47">
        <f t="shared" si="4"/>
        <v>9.8000000000000007</v>
      </c>
      <c r="H41" s="47">
        <f t="shared" si="4"/>
        <v>14.200000000000001</v>
      </c>
      <c r="I41" s="54">
        <f>(NORMDIST(H15,_media_2,_desv_stan_2,1)-NORMDIST(G15,_media_2,_desv_stan_2,1))*_cant_2</f>
        <v>47.728155986992313</v>
      </c>
    </row>
    <row r="42" spans="1:12" x14ac:dyDescent="0.25">
      <c r="A42" s="20">
        <v>35</v>
      </c>
      <c r="B42" s="21">
        <v>43872</v>
      </c>
      <c r="C42" s="20">
        <v>20</v>
      </c>
      <c r="D42" s="20">
        <v>20</v>
      </c>
      <c r="F42" s="53">
        <f t="shared" ref="F42:H42" si="5">F16</f>
        <v>4</v>
      </c>
      <c r="G42" s="47">
        <f t="shared" si="5"/>
        <v>14.200000000000001</v>
      </c>
      <c r="H42" s="47">
        <f t="shared" si="5"/>
        <v>18.600000000000001</v>
      </c>
      <c r="I42" s="54">
        <f>(NORMDIST(H16,_media_2,_desv_stan_2,1)-NORMDIST(G16,_media_2,_desv_stan_2,1))*_cant_2</f>
        <v>59.215484783350426</v>
      </c>
    </row>
    <row r="43" spans="1:12" x14ac:dyDescent="0.25">
      <c r="A43" s="20">
        <v>36</v>
      </c>
      <c r="B43" s="21">
        <v>43873</v>
      </c>
      <c r="C43" s="20">
        <v>17</v>
      </c>
      <c r="D43" s="20">
        <v>17</v>
      </c>
      <c r="F43" s="53">
        <f t="shared" ref="F43:H43" si="6">F17</f>
        <v>5</v>
      </c>
      <c r="G43" s="47">
        <f t="shared" si="6"/>
        <v>18.600000000000001</v>
      </c>
      <c r="H43" s="47">
        <f t="shared" si="6"/>
        <v>23</v>
      </c>
      <c r="I43" s="54">
        <f>(NORMDIST(H17,_media_2,_desv_stan_2,1)-NORMDIST(G17,_media_2,_desv_stan_2,1))*_cant_2</f>
        <v>55.687514034849769</v>
      </c>
    </row>
    <row r="44" spans="1:12" ht="15.75" customHeight="1" x14ac:dyDescent="0.25">
      <c r="A44" s="20">
        <v>37</v>
      </c>
      <c r="B44" s="21">
        <v>43874</v>
      </c>
      <c r="C44" s="20">
        <v>21</v>
      </c>
      <c r="D44" s="20">
        <v>21</v>
      </c>
      <c r="F44" s="53">
        <f t="shared" ref="F44:H44" si="7">F18</f>
        <v>6</v>
      </c>
      <c r="G44" s="47">
        <f t="shared" si="7"/>
        <v>23</v>
      </c>
      <c r="H44" s="47">
        <f t="shared" si="7"/>
        <v>27.4</v>
      </c>
      <c r="I44" s="54">
        <f>(NORMDIST(H18,_media_2,_desv_stan_2,1)-NORMDIST(G18,_media_2,_desv_stan_2,1))*_cant_2</f>
        <v>39.695131546331488</v>
      </c>
    </row>
    <row r="45" spans="1:12" x14ac:dyDescent="0.25">
      <c r="A45" s="20">
        <v>38</v>
      </c>
      <c r="B45" s="21">
        <v>43875</v>
      </c>
      <c r="C45" s="20">
        <v>16</v>
      </c>
      <c r="D45" s="20">
        <v>16</v>
      </c>
      <c r="F45" s="53">
        <f t="shared" ref="F45:H45" si="8">F19</f>
        <v>7</v>
      </c>
      <c r="G45" s="47">
        <f t="shared" si="8"/>
        <v>27.4</v>
      </c>
      <c r="H45" s="47">
        <f t="shared" si="8"/>
        <v>31.799999999999997</v>
      </c>
      <c r="I45" s="54">
        <f>(NORMDIST(H19,_media_2,_desv_stan_2,1)-NORMDIST(G19,_media_2,_desv_stan_2,1))*_cant_2</f>
        <v>21.44598681310125</v>
      </c>
    </row>
    <row r="46" spans="1:12" x14ac:dyDescent="0.25">
      <c r="A46" s="20">
        <v>39</v>
      </c>
      <c r="B46" s="21">
        <v>43876</v>
      </c>
      <c r="C46" s="20">
        <v>7</v>
      </c>
      <c r="D46" s="20">
        <v>7</v>
      </c>
      <c r="F46" s="75">
        <f t="shared" ref="F46:H46" si="9">F20</f>
        <v>8</v>
      </c>
      <c r="G46" s="48">
        <f t="shared" si="9"/>
        <v>31.799999999999997</v>
      </c>
      <c r="H46" s="48">
        <f t="shared" si="9"/>
        <v>36.199999999999996</v>
      </c>
      <c r="I46" s="55">
        <f>(NORMDIST(H20,_media_2,_desv_stan_2,1)-NORMDIST(G20,_media_2,_desv_stan_2,1))*_cant_2</f>
        <v>8.7808235443518683</v>
      </c>
      <c r="J46" s="59" t="s">
        <v>179</v>
      </c>
      <c r="K46" s="60"/>
    </row>
    <row r="47" spans="1:12" x14ac:dyDescent="0.25">
      <c r="A47" s="20">
        <v>40</v>
      </c>
      <c r="B47" s="21">
        <v>43878</v>
      </c>
      <c r="C47" s="20">
        <v>10</v>
      </c>
      <c r="D47" s="20">
        <v>10</v>
      </c>
      <c r="F47" s="75">
        <f t="shared" ref="F47:H47" si="10">F21</f>
        <v>9</v>
      </c>
      <c r="G47" s="48">
        <f t="shared" si="10"/>
        <v>36.199999999999996</v>
      </c>
      <c r="H47" s="48">
        <f t="shared" si="10"/>
        <v>40.599999999999994</v>
      </c>
      <c r="I47" s="55">
        <f>(NORMDIST(H21,_media_2,_desv_stan_2,1)-NORMDIST(G21,_media_2,_desv_stan_2,1))*_cant_2</f>
        <v>2.7241828298571233</v>
      </c>
      <c r="J47" s="59"/>
      <c r="K47" s="60"/>
    </row>
    <row r="48" spans="1:12" ht="15.75" thickBot="1" x14ac:dyDescent="0.3">
      <c r="A48" s="20">
        <v>41</v>
      </c>
      <c r="B48" s="21">
        <v>43879</v>
      </c>
      <c r="C48" s="20">
        <v>20</v>
      </c>
      <c r="D48" s="20">
        <v>20</v>
      </c>
      <c r="F48" s="76">
        <f t="shared" ref="F48:H48" si="11">F22</f>
        <v>10</v>
      </c>
      <c r="G48" s="77">
        <f t="shared" si="11"/>
        <v>40.599999999999994</v>
      </c>
      <c r="H48" s="77">
        <f t="shared" si="11"/>
        <v>45.000099999999996</v>
      </c>
      <c r="I48" s="58">
        <f>(NORMDIST(H22,_media_2,_desv_stan_2,1)-NORMDIST(G22,_media_2,_desv_stan_2,1))*_cant_2</f>
        <v>0.6402755570081492</v>
      </c>
      <c r="J48" s="59"/>
      <c r="K48" s="60"/>
      <c r="L48" s="12"/>
    </row>
    <row r="49" spans="1:13" x14ac:dyDescent="0.25">
      <c r="A49" s="20">
        <v>42</v>
      </c>
      <c r="B49" s="21">
        <v>43880</v>
      </c>
      <c r="C49" s="20">
        <v>17</v>
      </c>
      <c r="D49" s="20">
        <v>17</v>
      </c>
      <c r="I49" s="8"/>
      <c r="K49" s="12"/>
      <c r="L49" s="12"/>
    </row>
    <row r="50" spans="1:13" x14ac:dyDescent="0.25">
      <c r="A50" s="20">
        <v>43</v>
      </c>
      <c r="B50" s="21">
        <v>43881</v>
      </c>
      <c r="C50" s="20">
        <v>19</v>
      </c>
      <c r="D50" s="20">
        <v>19</v>
      </c>
    </row>
    <row r="51" spans="1:13" ht="15.75" thickBot="1" x14ac:dyDescent="0.3">
      <c r="A51" s="20">
        <v>44</v>
      </c>
      <c r="B51" s="21">
        <v>43882</v>
      </c>
      <c r="C51" s="20">
        <v>9</v>
      </c>
      <c r="D51" s="20">
        <v>9</v>
      </c>
    </row>
    <row r="52" spans="1:13" ht="15.75" thickBot="1" x14ac:dyDescent="0.3">
      <c r="A52" s="20">
        <v>45</v>
      </c>
      <c r="B52" s="21">
        <v>43883</v>
      </c>
      <c r="C52" s="20">
        <v>6</v>
      </c>
      <c r="D52" s="20">
        <v>6</v>
      </c>
      <c r="F52" s="27" t="s">
        <v>158</v>
      </c>
      <c r="G52" s="28" t="s">
        <v>152</v>
      </c>
      <c r="H52" s="28" t="s">
        <v>159</v>
      </c>
      <c r="I52" s="28" t="s">
        <v>2</v>
      </c>
      <c r="J52" s="29" t="s">
        <v>3</v>
      </c>
      <c r="K52" s="29" t="s">
        <v>178</v>
      </c>
      <c r="L52" s="30" t="s">
        <v>4</v>
      </c>
    </row>
    <row r="53" spans="1:13" x14ac:dyDescent="0.25">
      <c r="A53" s="20">
        <v>46</v>
      </c>
      <c r="B53" s="21">
        <v>43886</v>
      </c>
      <c r="C53" s="20">
        <v>12</v>
      </c>
      <c r="D53" s="20">
        <v>12</v>
      </c>
      <c r="F53" s="32">
        <f>F13</f>
        <v>1</v>
      </c>
      <c r="G53" s="65">
        <f t="shared" ref="G53:I53" si="12">G13</f>
        <v>1</v>
      </c>
      <c r="H53" s="65">
        <f t="shared" si="12"/>
        <v>5.4</v>
      </c>
      <c r="I53" s="33">
        <f t="shared" si="12"/>
        <v>17</v>
      </c>
      <c r="J53" s="65">
        <f>I39</f>
        <v>13.500400469355382</v>
      </c>
      <c r="K53" s="65">
        <f>(I53-J53)^2/J53</f>
        <v>0.90717285777470047</v>
      </c>
      <c r="L53" s="84">
        <f>K53</f>
        <v>0.90717285777470047</v>
      </c>
    </row>
    <row r="54" spans="1:13" x14ac:dyDescent="0.25">
      <c r="A54" s="20">
        <v>47</v>
      </c>
      <c r="B54" s="21">
        <v>43887</v>
      </c>
      <c r="C54" s="20">
        <v>18</v>
      </c>
      <c r="D54" s="20">
        <v>18</v>
      </c>
      <c r="F54" s="35">
        <f t="shared" ref="F54:I60" si="13">F14</f>
        <v>2</v>
      </c>
      <c r="G54" s="66">
        <f t="shared" si="13"/>
        <v>5.4</v>
      </c>
      <c r="H54" s="66">
        <f t="shared" si="13"/>
        <v>9.8000000000000007</v>
      </c>
      <c r="I54" s="31">
        <f t="shared" si="13"/>
        <v>33</v>
      </c>
      <c r="J54" s="66">
        <f>I40</f>
        <v>29.158039093301589</v>
      </c>
      <c r="K54" s="66">
        <f t="shared" ref="K54:K60" si="14">(I54-J54)^2/J54</f>
        <v>0.50622963915257968</v>
      </c>
      <c r="L54" s="85">
        <f>K54+L53</f>
        <v>1.4134024969272803</v>
      </c>
    </row>
    <row r="55" spans="1:13" x14ac:dyDescent="0.25">
      <c r="A55" s="20">
        <v>48</v>
      </c>
      <c r="B55" s="21">
        <v>43888</v>
      </c>
      <c r="C55" s="20">
        <v>15</v>
      </c>
      <c r="D55" s="20">
        <v>15</v>
      </c>
      <c r="F55" s="35">
        <f t="shared" si="13"/>
        <v>3</v>
      </c>
      <c r="G55" s="66">
        <f t="shared" si="13"/>
        <v>9.8000000000000007</v>
      </c>
      <c r="H55" s="66">
        <f t="shared" si="13"/>
        <v>14.200000000000001</v>
      </c>
      <c r="I55" s="31">
        <f t="shared" si="13"/>
        <v>57</v>
      </c>
      <c r="J55" s="66">
        <f>I41</f>
        <v>47.728155986992313</v>
      </c>
      <c r="K55" s="66">
        <f t="shared" si="14"/>
        <v>1.8011819150309454</v>
      </c>
      <c r="L55" s="85">
        <f t="shared" ref="L55:L59" si="15">K55+L54</f>
        <v>3.2145844119582256</v>
      </c>
    </row>
    <row r="56" spans="1:13" x14ac:dyDescent="0.25">
      <c r="A56" s="20">
        <v>49</v>
      </c>
      <c r="B56" s="21">
        <v>43889</v>
      </c>
      <c r="C56" s="20">
        <v>14</v>
      </c>
      <c r="D56" s="20">
        <v>14</v>
      </c>
      <c r="F56" s="35">
        <f t="shared" si="13"/>
        <v>4</v>
      </c>
      <c r="G56" s="66">
        <f t="shared" si="13"/>
        <v>14.200000000000001</v>
      </c>
      <c r="H56" s="66">
        <f t="shared" si="13"/>
        <v>18.600000000000001</v>
      </c>
      <c r="I56" s="31">
        <f t="shared" si="13"/>
        <v>53</v>
      </c>
      <c r="J56" s="66">
        <f>I42</f>
        <v>59.215484783350426</v>
      </c>
      <c r="K56" s="66">
        <f t="shared" si="14"/>
        <v>0.6524011621859237</v>
      </c>
      <c r="L56" s="85">
        <f t="shared" si="15"/>
        <v>3.8669855741441492</v>
      </c>
    </row>
    <row r="57" spans="1:13" x14ac:dyDescent="0.25">
      <c r="A57" s="20">
        <v>50</v>
      </c>
      <c r="B57" s="21">
        <v>43890</v>
      </c>
      <c r="C57" s="20">
        <v>5</v>
      </c>
      <c r="D57" s="20">
        <v>5</v>
      </c>
      <c r="F57" s="35">
        <f t="shared" si="13"/>
        <v>5</v>
      </c>
      <c r="G57" s="66">
        <f t="shared" si="13"/>
        <v>18.600000000000001</v>
      </c>
      <c r="H57" s="66">
        <f t="shared" si="13"/>
        <v>23</v>
      </c>
      <c r="I57" s="31">
        <f t="shared" si="13"/>
        <v>57</v>
      </c>
      <c r="J57" s="66">
        <f>I43</f>
        <v>55.687514034849769</v>
      </c>
      <c r="K57" s="66">
        <f t="shared" si="14"/>
        <v>3.0933674066296098E-2</v>
      </c>
      <c r="L57" s="85">
        <f t="shared" si="15"/>
        <v>3.8979192482104454</v>
      </c>
    </row>
    <row r="58" spans="1:13" x14ac:dyDescent="0.25">
      <c r="A58" s="20">
        <v>51</v>
      </c>
      <c r="B58" s="21">
        <v>43892</v>
      </c>
      <c r="C58" s="20">
        <v>12</v>
      </c>
      <c r="D58" s="20">
        <v>12</v>
      </c>
      <c r="F58" s="35">
        <f t="shared" si="13"/>
        <v>6</v>
      </c>
      <c r="G58" s="66">
        <f t="shared" si="13"/>
        <v>23</v>
      </c>
      <c r="H58" s="66">
        <f t="shared" si="13"/>
        <v>27.4</v>
      </c>
      <c r="I58" s="31">
        <f t="shared" si="13"/>
        <v>32</v>
      </c>
      <c r="J58" s="66">
        <f>I44</f>
        <v>39.695131546331488</v>
      </c>
      <c r="K58" s="66">
        <f t="shared" si="14"/>
        <v>1.4917458944866133</v>
      </c>
      <c r="L58" s="85">
        <f t="shared" si="15"/>
        <v>5.3896651426970585</v>
      </c>
    </row>
    <row r="59" spans="1:13" x14ac:dyDescent="0.25">
      <c r="A59" s="20">
        <v>52</v>
      </c>
      <c r="B59" s="21">
        <v>43893</v>
      </c>
      <c r="C59" s="20">
        <v>16</v>
      </c>
      <c r="D59" s="20">
        <v>16</v>
      </c>
      <c r="F59" s="35">
        <f>F19</f>
        <v>7</v>
      </c>
      <c r="G59" s="66">
        <f t="shared" ref="G59:I59" si="16">G19</f>
        <v>27.4</v>
      </c>
      <c r="H59" s="66">
        <f t="shared" si="16"/>
        <v>31.799999999999997</v>
      </c>
      <c r="I59" s="31">
        <f t="shared" si="16"/>
        <v>18</v>
      </c>
      <c r="J59" s="66">
        <f>I45</f>
        <v>21.44598681310125</v>
      </c>
      <c r="K59" s="66">
        <f t="shared" si="14"/>
        <v>0.55370849658517152</v>
      </c>
      <c r="L59" s="85">
        <f t="shared" si="15"/>
        <v>5.9433736392822301</v>
      </c>
    </row>
    <row r="60" spans="1:13" ht="15.75" thickBot="1" x14ac:dyDescent="0.3">
      <c r="A60" s="20">
        <v>53</v>
      </c>
      <c r="B60" s="21">
        <v>43894</v>
      </c>
      <c r="C60" s="20">
        <v>19</v>
      </c>
      <c r="D60" s="20">
        <v>19</v>
      </c>
      <c r="F60" s="37">
        <f t="shared" si="13"/>
        <v>8</v>
      </c>
      <c r="G60" s="67">
        <f>G20</f>
        <v>31.799999999999997</v>
      </c>
      <c r="H60" s="67">
        <f>H22</f>
        <v>45.000099999999996</v>
      </c>
      <c r="I60" s="38">
        <f>SUM(I20:I22)</f>
        <v>18</v>
      </c>
      <c r="J60" s="67">
        <f>SUM(I46:I48)</f>
        <v>12.145281931217141</v>
      </c>
      <c r="K60" s="67">
        <f t="shared" si="14"/>
        <v>2.8223077783668495</v>
      </c>
      <c r="L60" s="86">
        <f>K60+L59</f>
        <v>8.7656814176490805</v>
      </c>
      <c r="M60" s="1" t="s">
        <v>182</v>
      </c>
    </row>
    <row r="61" spans="1:13" x14ac:dyDescent="0.25">
      <c r="A61" s="20">
        <v>54</v>
      </c>
      <c r="B61" s="21">
        <v>43895</v>
      </c>
      <c r="C61" s="20">
        <v>17</v>
      </c>
      <c r="D61" s="20">
        <v>17</v>
      </c>
    </row>
    <row r="62" spans="1:13" ht="15.75" thickBot="1" x14ac:dyDescent="0.3">
      <c r="A62" s="20">
        <v>55</v>
      </c>
      <c r="B62" s="21">
        <v>43896</v>
      </c>
      <c r="C62" s="20">
        <v>16</v>
      </c>
      <c r="D62" s="20">
        <v>16</v>
      </c>
    </row>
    <row r="63" spans="1:13" ht="15.75" thickBot="1" x14ac:dyDescent="0.3">
      <c r="A63" s="20">
        <v>56</v>
      </c>
      <c r="B63" s="21">
        <v>43897</v>
      </c>
      <c r="C63" s="20">
        <v>10</v>
      </c>
      <c r="D63" s="20">
        <v>10</v>
      </c>
      <c r="F63" s="40" t="s">
        <v>161</v>
      </c>
      <c r="G63" s="98" t="s">
        <v>187</v>
      </c>
      <c r="H63" s="99"/>
      <c r="I63" s="42">
        <f>8-1-2</f>
        <v>5</v>
      </c>
    </row>
    <row r="64" spans="1:13" ht="15.75" thickBot="1" x14ac:dyDescent="0.3">
      <c r="A64" s="20">
        <v>57</v>
      </c>
      <c r="B64" s="21">
        <v>43899</v>
      </c>
      <c r="C64" s="20">
        <v>13</v>
      </c>
      <c r="D64" s="20">
        <v>13</v>
      </c>
      <c r="F64" s="44" t="s">
        <v>175</v>
      </c>
      <c r="G64" s="45"/>
      <c r="H64" s="46"/>
      <c r="I64" s="9">
        <f>0.95</f>
        <v>0.95</v>
      </c>
    </row>
    <row r="65" spans="1:10" ht="15.75" thickBot="1" x14ac:dyDescent="0.3">
      <c r="A65" s="20">
        <v>58</v>
      </c>
      <c r="B65" s="21">
        <v>43900</v>
      </c>
      <c r="C65" s="20">
        <v>14</v>
      </c>
      <c r="D65" s="20">
        <v>14</v>
      </c>
      <c r="F65" s="44" t="s">
        <v>180</v>
      </c>
      <c r="G65" s="45"/>
      <c r="H65" s="46"/>
      <c r="I65" s="9">
        <v>11.1</v>
      </c>
    </row>
    <row r="66" spans="1:10" ht="15.75" thickBot="1" x14ac:dyDescent="0.3">
      <c r="A66" s="20">
        <v>59</v>
      </c>
      <c r="B66" s="21">
        <v>43901</v>
      </c>
      <c r="C66" s="20">
        <v>21</v>
      </c>
      <c r="D66" s="20">
        <v>21</v>
      </c>
    </row>
    <row r="67" spans="1:10" x14ac:dyDescent="0.25">
      <c r="A67" s="20">
        <v>60</v>
      </c>
      <c r="B67" s="21">
        <v>43902</v>
      </c>
      <c r="C67" s="20">
        <v>16</v>
      </c>
      <c r="D67" s="20">
        <v>16</v>
      </c>
      <c r="F67" s="87" t="s">
        <v>185</v>
      </c>
      <c r="G67" s="88"/>
      <c r="H67" s="88"/>
      <c r="I67" s="88"/>
      <c r="J67" s="89"/>
    </row>
    <row r="68" spans="1:10" x14ac:dyDescent="0.25">
      <c r="A68" s="20">
        <v>61</v>
      </c>
      <c r="B68" s="21">
        <v>43903</v>
      </c>
      <c r="C68" s="20">
        <v>25</v>
      </c>
      <c r="D68" s="20">
        <v>25</v>
      </c>
      <c r="F68" s="59"/>
      <c r="G68" s="60"/>
      <c r="H68" s="60"/>
      <c r="I68" s="60"/>
      <c r="J68" s="90"/>
    </row>
    <row r="69" spans="1:10" x14ac:dyDescent="0.25">
      <c r="A69" s="20">
        <v>62</v>
      </c>
      <c r="B69" s="21">
        <v>43904</v>
      </c>
      <c r="C69" s="20">
        <v>3</v>
      </c>
      <c r="D69" s="20">
        <v>3</v>
      </c>
      <c r="F69" s="59"/>
      <c r="G69" s="60"/>
      <c r="H69" s="60"/>
      <c r="I69" s="60"/>
      <c r="J69" s="90"/>
    </row>
    <row r="70" spans="1:10" ht="15.75" thickBot="1" x14ac:dyDescent="0.3">
      <c r="A70" s="20">
        <v>63</v>
      </c>
      <c r="B70" s="21">
        <v>43906</v>
      </c>
      <c r="C70" s="20">
        <v>10</v>
      </c>
      <c r="D70" s="20">
        <v>10</v>
      </c>
      <c r="F70" s="91"/>
      <c r="G70" s="92"/>
      <c r="H70" s="92"/>
      <c r="I70" s="92"/>
      <c r="J70" s="93"/>
    </row>
    <row r="71" spans="1:10" x14ac:dyDescent="0.25">
      <c r="A71" s="20">
        <v>64</v>
      </c>
      <c r="B71" s="21">
        <v>43907</v>
      </c>
      <c r="C71" s="20">
        <v>17</v>
      </c>
      <c r="D71" s="20">
        <v>17</v>
      </c>
    </row>
    <row r="72" spans="1:10" x14ac:dyDescent="0.25">
      <c r="A72" s="20">
        <v>65</v>
      </c>
      <c r="B72" s="21">
        <v>43908</v>
      </c>
      <c r="C72" s="20">
        <v>15</v>
      </c>
      <c r="D72" s="20">
        <v>15</v>
      </c>
    </row>
    <row r="73" spans="1:10" x14ac:dyDescent="0.25">
      <c r="A73" s="20">
        <v>66</v>
      </c>
      <c r="B73" s="21">
        <v>43909</v>
      </c>
      <c r="C73" s="20">
        <v>9</v>
      </c>
      <c r="D73" s="20">
        <v>9</v>
      </c>
    </row>
    <row r="74" spans="1:10" x14ac:dyDescent="0.25">
      <c r="A74" s="20">
        <v>67</v>
      </c>
      <c r="B74" s="21">
        <v>43927</v>
      </c>
      <c r="C74" s="20">
        <v>2</v>
      </c>
      <c r="D74" s="20">
        <v>2</v>
      </c>
    </row>
    <row r="75" spans="1:10" x14ac:dyDescent="0.25">
      <c r="A75" s="20">
        <v>68</v>
      </c>
      <c r="B75" s="21">
        <v>43932</v>
      </c>
      <c r="C75" s="20">
        <v>4</v>
      </c>
      <c r="D75" s="20">
        <v>4</v>
      </c>
    </row>
    <row r="76" spans="1:10" x14ac:dyDescent="0.25">
      <c r="A76" s="20">
        <v>69</v>
      </c>
      <c r="B76" s="21">
        <v>43934</v>
      </c>
      <c r="C76" s="20">
        <v>33</v>
      </c>
      <c r="D76" s="20">
        <v>33</v>
      </c>
    </row>
    <row r="77" spans="1:10" x14ac:dyDescent="0.25">
      <c r="A77" s="20">
        <v>70</v>
      </c>
      <c r="B77" s="21">
        <v>43935</v>
      </c>
      <c r="C77" s="20">
        <v>33</v>
      </c>
      <c r="D77" s="20">
        <v>33</v>
      </c>
    </row>
    <row r="78" spans="1:10" x14ac:dyDescent="0.25">
      <c r="A78" s="20">
        <v>71</v>
      </c>
      <c r="B78" s="21">
        <v>43936</v>
      </c>
      <c r="C78" s="20">
        <v>25</v>
      </c>
      <c r="D78" s="20">
        <v>25</v>
      </c>
    </row>
    <row r="79" spans="1:10" x14ac:dyDescent="0.25">
      <c r="A79" s="20">
        <v>72</v>
      </c>
      <c r="B79" s="21">
        <v>43937</v>
      </c>
      <c r="C79" s="20">
        <v>18</v>
      </c>
      <c r="D79" s="20">
        <v>18</v>
      </c>
    </row>
    <row r="80" spans="1:10" x14ac:dyDescent="0.25">
      <c r="A80" s="20">
        <v>73</v>
      </c>
      <c r="B80" s="21">
        <v>43938</v>
      </c>
      <c r="C80" s="20">
        <v>22</v>
      </c>
      <c r="D80" s="20">
        <v>22</v>
      </c>
    </row>
    <row r="81" spans="1:4" x14ac:dyDescent="0.25">
      <c r="A81" s="20">
        <v>74</v>
      </c>
      <c r="B81" s="21">
        <v>43939</v>
      </c>
      <c r="C81" s="20">
        <v>1</v>
      </c>
      <c r="D81" s="20">
        <v>1</v>
      </c>
    </row>
    <row r="82" spans="1:4" x14ac:dyDescent="0.25">
      <c r="A82" s="20">
        <v>75</v>
      </c>
      <c r="B82" s="21">
        <v>43941</v>
      </c>
      <c r="C82" s="20">
        <v>21</v>
      </c>
      <c r="D82" s="20">
        <v>21</v>
      </c>
    </row>
    <row r="83" spans="1:4" x14ac:dyDescent="0.25">
      <c r="A83" s="20">
        <v>76</v>
      </c>
      <c r="B83" s="21">
        <v>43942</v>
      </c>
      <c r="C83" s="20">
        <v>14</v>
      </c>
      <c r="D83" s="20">
        <v>14</v>
      </c>
    </row>
    <row r="84" spans="1:4" x14ac:dyDescent="0.25">
      <c r="A84" s="20">
        <v>77</v>
      </c>
      <c r="B84" s="21">
        <v>43943</v>
      </c>
      <c r="C84" s="20">
        <v>17</v>
      </c>
      <c r="D84" s="20">
        <v>17</v>
      </c>
    </row>
    <row r="85" spans="1:4" x14ac:dyDescent="0.25">
      <c r="A85" s="20">
        <v>78</v>
      </c>
      <c r="B85" s="21">
        <v>43944</v>
      </c>
      <c r="C85" s="20">
        <v>18</v>
      </c>
      <c r="D85" s="20">
        <v>18</v>
      </c>
    </row>
    <row r="86" spans="1:4" x14ac:dyDescent="0.25">
      <c r="A86" s="20">
        <v>79</v>
      </c>
      <c r="B86" s="21">
        <v>43945</v>
      </c>
      <c r="C86" s="20">
        <v>25</v>
      </c>
      <c r="D86" s="20">
        <v>25</v>
      </c>
    </row>
    <row r="87" spans="1:4" x14ac:dyDescent="0.25">
      <c r="A87" s="20">
        <v>80</v>
      </c>
      <c r="B87" s="21">
        <v>43946</v>
      </c>
      <c r="C87" s="20">
        <v>7</v>
      </c>
      <c r="D87" s="20">
        <v>7</v>
      </c>
    </row>
    <row r="88" spans="1:4" x14ac:dyDescent="0.25">
      <c r="A88" s="20">
        <v>81</v>
      </c>
      <c r="B88" s="21">
        <v>43948</v>
      </c>
      <c r="C88" s="20">
        <v>17</v>
      </c>
      <c r="D88" s="20">
        <v>17</v>
      </c>
    </row>
    <row r="89" spans="1:4" x14ac:dyDescent="0.25">
      <c r="A89" s="20">
        <v>82</v>
      </c>
      <c r="B89" s="21">
        <v>43949</v>
      </c>
      <c r="C89" s="20">
        <v>17</v>
      </c>
      <c r="D89" s="20">
        <v>17</v>
      </c>
    </row>
    <row r="90" spans="1:4" x14ac:dyDescent="0.25">
      <c r="A90" s="20">
        <v>83</v>
      </c>
      <c r="B90" s="21">
        <v>43950</v>
      </c>
      <c r="C90" s="20">
        <v>24</v>
      </c>
      <c r="D90" s="20">
        <v>24</v>
      </c>
    </row>
    <row r="91" spans="1:4" x14ac:dyDescent="0.25">
      <c r="A91" s="20">
        <v>84</v>
      </c>
      <c r="B91" s="21">
        <v>43951</v>
      </c>
      <c r="C91" s="20">
        <v>11</v>
      </c>
      <c r="D91" s="20">
        <v>11</v>
      </c>
    </row>
    <row r="92" spans="1:4" x14ac:dyDescent="0.25">
      <c r="A92" s="20">
        <v>85</v>
      </c>
      <c r="B92" s="21">
        <v>43953</v>
      </c>
      <c r="C92" s="20">
        <v>9</v>
      </c>
      <c r="D92" s="20">
        <v>9</v>
      </c>
    </row>
    <row r="93" spans="1:4" x14ac:dyDescent="0.25">
      <c r="A93" s="20">
        <v>86</v>
      </c>
      <c r="B93" s="21">
        <v>43955</v>
      </c>
      <c r="C93" s="20">
        <v>11</v>
      </c>
      <c r="D93" s="20">
        <v>11</v>
      </c>
    </row>
    <row r="94" spans="1:4" x14ac:dyDescent="0.25">
      <c r="A94" s="20">
        <v>87</v>
      </c>
      <c r="B94" s="21">
        <v>43956</v>
      </c>
      <c r="C94" s="20">
        <v>19</v>
      </c>
      <c r="D94" s="20">
        <v>19</v>
      </c>
    </row>
    <row r="95" spans="1:4" x14ac:dyDescent="0.25">
      <c r="A95" s="20">
        <v>88</v>
      </c>
      <c r="B95" s="21">
        <v>43957</v>
      </c>
      <c r="C95" s="20">
        <v>17</v>
      </c>
      <c r="D95" s="20">
        <v>17</v>
      </c>
    </row>
    <row r="96" spans="1:4" x14ac:dyDescent="0.25">
      <c r="A96" s="20">
        <v>89</v>
      </c>
      <c r="B96" s="21">
        <v>43958</v>
      </c>
      <c r="C96" s="20">
        <v>16</v>
      </c>
      <c r="D96" s="20">
        <v>16</v>
      </c>
    </row>
    <row r="97" spans="1:4" x14ac:dyDescent="0.25">
      <c r="A97" s="20">
        <v>90</v>
      </c>
      <c r="B97" s="21">
        <v>43959</v>
      </c>
      <c r="C97" s="20">
        <v>28</v>
      </c>
      <c r="D97" s="20">
        <v>28</v>
      </c>
    </row>
    <row r="98" spans="1:4" x14ac:dyDescent="0.25">
      <c r="A98" s="20">
        <v>91</v>
      </c>
      <c r="B98" s="21">
        <v>43960</v>
      </c>
      <c r="C98" s="20">
        <v>7</v>
      </c>
      <c r="D98" s="20">
        <v>7</v>
      </c>
    </row>
    <row r="99" spans="1:4" x14ac:dyDescent="0.25">
      <c r="A99" s="20">
        <v>92</v>
      </c>
      <c r="B99" s="21">
        <v>43962</v>
      </c>
      <c r="C99" s="20">
        <v>9</v>
      </c>
      <c r="D99" s="20">
        <v>9</v>
      </c>
    </row>
    <row r="100" spans="1:4" x14ac:dyDescent="0.25">
      <c r="A100" s="20">
        <v>93</v>
      </c>
      <c r="B100" s="21">
        <v>43963</v>
      </c>
      <c r="C100" s="20">
        <v>18</v>
      </c>
      <c r="D100" s="20">
        <v>18</v>
      </c>
    </row>
    <row r="101" spans="1:4" x14ac:dyDescent="0.25">
      <c r="A101" s="20">
        <v>94</v>
      </c>
      <c r="B101" s="21">
        <v>43964</v>
      </c>
      <c r="C101" s="20">
        <v>16</v>
      </c>
      <c r="D101" s="20">
        <v>16</v>
      </c>
    </row>
    <row r="102" spans="1:4" x14ac:dyDescent="0.25">
      <c r="A102" s="20">
        <v>95</v>
      </c>
      <c r="B102" s="21">
        <v>43965</v>
      </c>
      <c r="C102" s="20">
        <v>31</v>
      </c>
      <c r="D102" s="20">
        <v>31</v>
      </c>
    </row>
    <row r="103" spans="1:4" x14ac:dyDescent="0.25">
      <c r="A103" s="20">
        <v>96</v>
      </c>
      <c r="B103" s="21">
        <v>43966</v>
      </c>
      <c r="C103" s="20">
        <v>21</v>
      </c>
      <c r="D103" s="20">
        <v>21</v>
      </c>
    </row>
    <row r="104" spans="1:4" x14ac:dyDescent="0.25">
      <c r="A104" s="20">
        <v>97</v>
      </c>
      <c r="B104" s="21">
        <v>43967</v>
      </c>
      <c r="C104" s="20">
        <v>12</v>
      </c>
      <c r="D104" s="20">
        <v>12</v>
      </c>
    </row>
    <row r="105" spans="1:4" x14ac:dyDescent="0.25">
      <c r="A105" s="20">
        <v>98</v>
      </c>
      <c r="B105" s="21">
        <v>43969</v>
      </c>
      <c r="C105" s="20">
        <v>25</v>
      </c>
      <c r="D105" s="20">
        <v>25</v>
      </c>
    </row>
    <row r="106" spans="1:4" x14ac:dyDescent="0.25">
      <c r="A106" s="20">
        <v>99</v>
      </c>
      <c r="B106" s="21">
        <v>43970</v>
      </c>
      <c r="C106" s="20">
        <v>16</v>
      </c>
      <c r="D106" s="20">
        <v>16</v>
      </c>
    </row>
    <row r="107" spans="1:4" x14ac:dyDescent="0.25">
      <c r="A107" s="20">
        <v>100</v>
      </c>
      <c r="B107" s="21">
        <v>43971</v>
      </c>
      <c r="C107" s="20">
        <v>29</v>
      </c>
      <c r="D107" s="20">
        <v>29</v>
      </c>
    </row>
    <row r="108" spans="1:4" x14ac:dyDescent="0.25">
      <c r="A108" s="20">
        <v>101</v>
      </c>
      <c r="B108" s="21">
        <v>43972</v>
      </c>
      <c r="C108" s="20">
        <v>19</v>
      </c>
      <c r="D108" s="20">
        <v>19</v>
      </c>
    </row>
    <row r="109" spans="1:4" x14ac:dyDescent="0.25">
      <c r="A109" s="20">
        <v>102</v>
      </c>
      <c r="B109" s="21">
        <v>43973</v>
      </c>
      <c r="C109" s="20">
        <v>30</v>
      </c>
      <c r="D109" s="20">
        <v>30</v>
      </c>
    </row>
    <row r="110" spans="1:4" x14ac:dyDescent="0.25">
      <c r="A110" s="20">
        <v>103</v>
      </c>
      <c r="B110" s="21">
        <v>43974</v>
      </c>
      <c r="C110" s="20">
        <v>6</v>
      </c>
      <c r="D110" s="20">
        <v>6</v>
      </c>
    </row>
    <row r="111" spans="1:4" x14ac:dyDescent="0.25">
      <c r="A111" s="20">
        <v>104</v>
      </c>
      <c r="B111" s="21">
        <v>43977</v>
      </c>
      <c r="C111" s="20">
        <v>20</v>
      </c>
      <c r="D111" s="20">
        <v>20</v>
      </c>
    </row>
    <row r="112" spans="1:4" x14ac:dyDescent="0.25">
      <c r="A112" s="20">
        <v>105</v>
      </c>
      <c r="B112" s="21">
        <v>43978</v>
      </c>
      <c r="C112" s="20">
        <v>22</v>
      </c>
      <c r="D112" s="20">
        <v>22</v>
      </c>
    </row>
    <row r="113" spans="1:4" x14ac:dyDescent="0.25">
      <c r="A113" s="20">
        <v>106</v>
      </c>
      <c r="B113" s="21">
        <v>43979</v>
      </c>
      <c r="C113" s="20">
        <v>31</v>
      </c>
      <c r="D113" s="20">
        <v>31</v>
      </c>
    </row>
    <row r="114" spans="1:4" x14ac:dyDescent="0.25">
      <c r="A114" s="20">
        <v>107</v>
      </c>
      <c r="B114" s="21">
        <v>43980</v>
      </c>
      <c r="C114" s="20">
        <v>23</v>
      </c>
      <c r="D114" s="20">
        <v>23</v>
      </c>
    </row>
    <row r="115" spans="1:4" x14ac:dyDescent="0.25">
      <c r="A115" s="20">
        <v>108</v>
      </c>
      <c r="B115" s="21">
        <v>43981</v>
      </c>
      <c r="C115" s="20">
        <v>4</v>
      </c>
      <c r="D115" s="20">
        <v>4</v>
      </c>
    </row>
    <row r="116" spans="1:4" x14ac:dyDescent="0.25">
      <c r="A116" s="20">
        <v>109</v>
      </c>
      <c r="B116" s="21">
        <v>43983</v>
      </c>
      <c r="C116" s="20">
        <v>20</v>
      </c>
      <c r="D116" s="20">
        <v>20</v>
      </c>
    </row>
    <row r="117" spans="1:4" x14ac:dyDescent="0.25">
      <c r="A117" s="20">
        <v>110</v>
      </c>
      <c r="B117" s="21">
        <v>43984</v>
      </c>
      <c r="C117" s="20">
        <v>17</v>
      </c>
      <c r="D117" s="20">
        <v>17</v>
      </c>
    </row>
    <row r="118" spans="1:4" x14ac:dyDescent="0.25">
      <c r="A118" s="20">
        <v>111</v>
      </c>
      <c r="B118" s="21">
        <v>43985</v>
      </c>
      <c r="C118" s="20">
        <v>26</v>
      </c>
      <c r="D118" s="20">
        <v>26</v>
      </c>
    </row>
    <row r="119" spans="1:4" x14ac:dyDescent="0.25">
      <c r="A119" s="20">
        <v>112</v>
      </c>
      <c r="B119" s="21">
        <v>43986</v>
      </c>
      <c r="C119" s="20">
        <v>26</v>
      </c>
      <c r="D119" s="20">
        <v>26</v>
      </c>
    </row>
    <row r="120" spans="1:4" x14ac:dyDescent="0.25">
      <c r="A120" s="20">
        <v>113</v>
      </c>
      <c r="B120" s="21">
        <v>43987</v>
      </c>
      <c r="C120" s="20">
        <v>24</v>
      </c>
      <c r="D120" s="20">
        <v>24</v>
      </c>
    </row>
    <row r="121" spans="1:4" x14ac:dyDescent="0.25">
      <c r="A121" s="20">
        <v>114</v>
      </c>
      <c r="B121" s="21">
        <v>43988</v>
      </c>
      <c r="C121" s="20">
        <v>6</v>
      </c>
      <c r="D121" s="20">
        <v>6</v>
      </c>
    </row>
    <row r="122" spans="1:4" x14ac:dyDescent="0.25">
      <c r="A122" s="20">
        <v>115</v>
      </c>
      <c r="B122" s="21">
        <v>43990</v>
      </c>
      <c r="C122" s="20">
        <v>17</v>
      </c>
      <c r="D122" s="20">
        <v>17</v>
      </c>
    </row>
    <row r="123" spans="1:4" x14ac:dyDescent="0.25">
      <c r="A123" s="20">
        <v>116</v>
      </c>
      <c r="B123" s="21">
        <v>43991</v>
      </c>
      <c r="C123" s="20">
        <v>8</v>
      </c>
      <c r="D123" s="20">
        <v>8</v>
      </c>
    </row>
    <row r="124" spans="1:4" x14ac:dyDescent="0.25">
      <c r="A124" s="20">
        <v>117</v>
      </c>
      <c r="B124" s="21">
        <v>43992</v>
      </c>
      <c r="C124" s="20">
        <v>31</v>
      </c>
      <c r="D124" s="20">
        <v>31</v>
      </c>
    </row>
    <row r="125" spans="1:4" x14ac:dyDescent="0.25">
      <c r="A125" s="20">
        <v>118</v>
      </c>
      <c r="B125" s="21">
        <v>43993</v>
      </c>
      <c r="C125" s="20">
        <v>26</v>
      </c>
      <c r="D125" s="20">
        <v>26</v>
      </c>
    </row>
    <row r="126" spans="1:4" x14ac:dyDescent="0.25">
      <c r="A126" s="20">
        <v>119</v>
      </c>
      <c r="B126" s="21">
        <v>43994</v>
      </c>
      <c r="C126" s="20">
        <v>21</v>
      </c>
      <c r="D126" s="20">
        <v>21</v>
      </c>
    </row>
    <row r="127" spans="1:4" x14ac:dyDescent="0.25">
      <c r="A127" s="20">
        <v>120</v>
      </c>
      <c r="B127" s="21">
        <v>43995</v>
      </c>
      <c r="C127" s="20">
        <v>9</v>
      </c>
      <c r="D127" s="20">
        <v>9</v>
      </c>
    </row>
    <row r="128" spans="1:4" x14ac:dyDescent="0.25">
      <c r="A128" s="20">
        <v>121</v>
      </c>
      <c r="B128" s="21">
        <v>43998</v>
      </c>
      <c r="C128" s="20">
        <v>19</v>
      </c>
      <c r="D128" s="20">
        <v>19</v>
      </c>
    </row>
    <row r="129" spans="1:4" x14ac:dyDescent="0.25">
      <c r="A129" s="20">
        <v>122</v>
      </c>
      <c r="B129" s="21">
        <v>43999</v>
      </c>
      <c r="C129" s="20">
        <v>35</v>
      </c>
      <c r="D129" s="20">
        <v>35</v>
      </c>
    </row>
    <row r="130" spans="1:4" x14ac:dyDescent="0.25">
      <c r="A130" s="20">
        <v>123</v>
      </c>
      <c r="B130" s="21">
        <v>44000</v>
      </c>
      <c r="C130" s="20">
        <v>43</v>
      </c>
      <c r="D130" s="20">
        <v>45</v>
      </c>
    </row>
    <row r="131" spans="1:4" x14ac:dyDescent="0.25">
      <c r="A131" s="20">
        <v>124</v>
      </c>
      <c r="B131" s="21">
        <v>44001</v>
      </c>
      <c r="C131" s="20">
        <v>30</v>
      </c>
      <c r="D131" s="20">
        <v>30</v>
      </c>
    </row>
    <row r="132" spans="1:4" x14ac:dyDescent="0.25">
      <c r="A132" s="20">
        <v>125</v>
      </c>
      <c r="B132" s="21">
        <v>44002</v>
      </c>
      <c r="C132" s="20">
        <v>4</v>
      </c>
      <c r="D132" s="20">
        <v>4</v>
      </c>
    </row>
    <row r="133" spans="1:4" x14ac:dyDescent="0.25">
      <c r="A133" s="20">
        <v>126</v>
      </c>
      <c r="B133" s="21">
        <v>44004</v>
      </c>
      <c r="C133" s="20">
        <v>15</v>
      </c>
      <c r="D133" s="20">
        <v>15</v>
      </c>
    </row>
    <row r="134" spans="1:4" x14ac:dyDescent="0.25">
      <c r="A134" s="20">
        <v>127</v>
      </c>
      <c r="B134" s="21">
        <v>44005</v>
      </c>
      <c r="C134" s="20">
        <v>18</v>
      </c>
      <c r="D134" s="20">
        <v>18</v>
      </c>
    </row>
    <row r="135" spans="1:4" x14ac:dyDescent="0.25">
      <c r="A135" s="20">
        <v>128</v>
      </c>
      <c r="B135" s="21">
        <v>44006</v>
      </c>
      <c r="C135" s="20">
        <v>14</v>
      </c>
      <c r="D135" s="20">
        <v>14</v>
      </c>
    </row>
    <row r="136" spans="1:4" x14ac:dyDescent="0.25">
      <c r="A136" s="20">
        <v>129</v>
      </c>
      <c r="B136" s="21">
        <v>44007</v>
      </c>
      <c r="C136" s="20">
        <v>22</v>
      </c>
      <c r="D136" s="20">
        <v>22</v>
      </c>
    </row>
    <row r="137" spans="1:4" x14ac:dyDescent="0.25">
      <c r="A137" s="20">
        <v>130</v>
      </c>
      <c r="B137" s="21">
        <v>44008</v>
      </c>
      <c r="C137" s="20">
        <v>22</v>
      </c>
      <c r="D137" s="20">
        <v>22</v>
      </c>
    </row>
    <row r="138" spans="1:4" x14ac:dyDescent="0.25">
      <c r="A138" s="20">
        <v>131</v>
      </c>
      <c r="B138" s="21">
        <v>44009</v>
      </c>
      <c r="C138" s="20">
        <v>15</v>
      </c>
      <c r="D138" s="20">
        <v>15</v>
      </c>
    </row>
    <row r="139" spans="1:4" x14ac:dyDescent="0.25">
      <c r="A139" s="20">
        <v>132</v>
      </c>
      <c r="B139" s="21">
        <v>44011</v>
      </c>
      <c r="C139" s="20">
        <v>16</v>
      </c>
      <c r="D139" s="20">
        <v>16</v>
      </c>
    </row>
    <row r="140" spans="1:4" x14ac:dyDescent="0.25">
      <c r="A140" s="20">
        <v>133</v>
      </c>
      <c r="B140" s="21">
        <v>44012</v>
      </c>
      <c r="C140" s="20">
        <v>22</v>
      </c>
      <c r="D140" s="20">
        <v>22</v>
      </c>
    </row>
    <row r="141" spans="1:4" x14ac:dyDescent="0.25">
      <c r="A141" s="20">
        <v>134</v>
      </c>
      <c r="B141" s="21">
        <v>44013</v>
      </c>
      <c r="C141" s="20">
        <v>13</v>
      </c>
      <c r="D141" s="20">
        <v>13</v>
      </c>
    </row>
    <row r="142" spans="1:4" x14ac:dyDescent="0.25">
      <c r="A142" s="20">
        <v>135</v>
      </c>
      <c r="B142" s="21">
        <v>44014</v>
      </c>
      <c r="C142" s="20">
        <v>19</v>
      </c>
      <c r="D142" s="20">
        <v>19</v>
      </c>
    </row>
    <row r="143" spans="1:4" x14ac:dyDescent="0.25">
      <c r="A143" s="20">
        <v>136</v>
      </c>
      <c r="B143" s="21">
        <v>44015</v>
      </c>
      <c r="C143" s="20">
        <v>23</v>
      </c>
      <c r="D143" s="20">
        <v>23</v>
      </c>
    </row>
    <row r="144" spans="1:4" x14ac:dyDescent="0.25">
      <c r="A144" s="20">
        <v>137</v>
      </c>
      <c r="B144" s="21">
        <v>44016</v>
      </c>
      <c r="C144" s="20">
        <v>6</v>
      </c>
      <c r="D144" s="20">
        <v>6</v>
      </c>
    </row>
    <row r="145" spans="1:4" x14ac:dyDescent="0.25">
      <c r="A145" s="20">
        <v>138</v>
      </c>
      <c r="B145" s="21">
        <v>44018</v>
      </c>
      <c r="C145" s="20">
        <v>19</v>
      </c>
      <c r="D145" s="20">
        <v>19</v>
      </c>
    </row>
    <row r="146" spans="1:4" x14ac:dyDescent="0.25">
      <c r="A146" s="20">
        <v>139</v>
      </c>
      <c r="B146" s="21">
        <v>44019</v>
      </c>
      <c r="C146" s="20">
        <v>25</v>
      </c>
      <c r="D146" s="20">
        <v>25</v>
      </c>
    </row>
    <row r="147" spans="1:4" x14ac:dyDescent="0.25">
      <c r="A147" s="20">
        <v>140</v>
      </c>
      <c r="B147" s="21">
        <v>44020</v>
      </c>
      <c r="C147" s="20">
        <v>11</v>
      </c>
      <c r="D147" s="20">
        <v>11</v>
      </c>
    </row>
    <row r="148" spans="1:4" x14ac:dyDescent="0.25">
      <c r="A148" s="20">
        <v>141</v>
      </c>
      <c r="B148" s="21">
        <v>44021</v>
      </c>
      <c r="C148" s="20">
        <v>18</v>
      </c>
      <c r="D148" s="20">
        <v>18</v>
      </c>
    </row>
    <row r="149" spans="1:4" x14ac:dyDescent="0.25">
      <c r="A149" s="20">
        <v>142</v>
      </c>
      <c r="B149" s="21">
        <v>44022</v>
      </c>
      <c r="C149" s="20">
        <v>33</v>
      </c>
      <c r="D149" s="20">
        <v>33</v>
      </c>
    </row>
    <row r="150" spans="1:4" x14ac:dyDescent="0.25">
      <c r="A150" s="20">
        <v>143</v>
      </c>
      <c r="B150" s="21">
        <v>44023</v>
      </c>
      <c r="C150" s="20">
        <v>5</v>
      </c>
      <c r="D150" s="20">
        <v>5</v>
      </c>
    </row>
    <row r="151" spans="1:4" x14ac:dyDescent="0.25">
      <c r="A151" s="20">
        <v>144</v>
      </c>
      <c r="B151" s="21">
        <v>44025</v>
      </c>
      <c r="C151" s="20">
        <v>16</v>
      </c>
      <c r="D151" s="20">
        <v>16</v>
      </c>
    </row>
    <row r="152" spans="1:4" x14ac:dyDescent="0.25">
      <c r="A152" s="20">
        <v>145</v>
      </c>
      <c r="B152" s="21">
        <v>44026</v>
      </c>
      <c r="C152" s="20">
        <v>23</v>
      </c>
      <c r="D152" s="20">
        <v>23</v>
      </c>
    </row>
    <row r="153" spans="1:4" x14ac:dyDescent="0.25">
      <c r="A153" s="20">
        <v>146</v>
      </c>
      <c r="B153" s="21">
        <v>44027</v>
      </c>
      <c r="C153" s="20">
        <v>27</v>
      </c>
      <c r="D153" s="20">
        <v>27</v>
      </c>
    </row>
    <row r="154" spans="1:4" x14ac:dyDescent="0.25">
      <c r="A154" s="20">
        <v>147</v>
      </c>
      <c r="B154" s="21">
        <v>44028</v>
      </c>
      <c r="C154" s="20">
        <v>26</v>
      </c>
      <c r="D154" s="20">
        <v>26</v>
      </c>
    </row>
    <row r="155" spans="1:4" x14ac:dyDescent="0.25">
      <c r="A155" s="20">
        <v>148</v>
      </c>
      <c r="B155" s="21">
        <v>44029</v>
      </c>
      <c r="C155" s="20">
        <v>20</v>
      </c>
      <c r="D155" s="20">
        <v>20</v>
      </c>
    </row>
    <row r="156" spans="1:4" x14ac:dyDescent="0.25">
      <c r="A156" s="20">
        <v>149</v>
      </c>
      <c r="B156" s="21">
        <v>44030</v>
      </c>
      <c r="C156" s="20">
        <v>15</v>
      </c>
      <c r="D156" s="20">
        <v>15</v>
      </c>
    </row>
    <row r="157" spans="1:4" x14ac:dyDescent="0.25">
      <c r="A157" s="20">
        <v>150</v>
      </c>
      <c r="B157" s="21">
        <v>44032</v>
      </c>
      <c r="C157" s="20">
        <v>10</v>
      </c>
      <c r="D157" s="20">
        <v>10</v>
      </c>
    </row>
    <row r="158" spans="1:4" x14ac:dyDescent="0.25">
      <c r="A158" s="20">
        <v>151</v>
      </c>
      <c r="B158" s="21">
        <v>44033</v>
      </c>
      <c r="C158" s="20">
        <v>18</v>
      </c>
      <c r="D158" s="20">
        <v>18</v>
      </c>
    </row>
    <row r="159" spans="1:4" x14ac:dyDescent="0.25">
      <c r="A159" s="20">
        <v>152</v>
      </c>
      <c r="B159" s="21">
        <v>44034</v>
      </c>
      <c r="C159" s="20">
        <v>19</v>
      </c>
      <c r="D159" s="20">
        <v>19</v>
      </c>
    </row>
    <row r="160" spans="1:4" x14ac:dyDescent="0.25">
      <c r="A160" s="20">
        <v>153</v>
      </c>
      <c r="B160" s="21">
        <v>44035</v>
      </c>
      <c r="C160" s="20">
        <v>40</v>
      </c>
      <c r="D160" s="20">
        <v>40</v>
      </c>
    </row>
    <row r="161" spans="1:4" x14ac:dyDescent="0.25">
      <c r="A161" s="20">
        <v>154</v>
      </c>
      <c r="B161" s="21">
        <v>44036</v>
      </c>
      <c r="C161" s="20">
        <v>32</v>
      </c>
      <c r="D161" s="20">
        <v>32</v>
      </c>
    </row>
    <row r="162" spans="1:4" x14ac:dyDescent="0.25">
      <c r="A162" s="20">
        <v>155</v>
      </c>
      <c r="B162" s="21">
        <v>44037</v>
      </c>
      <c r="C162" s="20">
        <v>16</v>
      </c>
      <c r="D162" s="20">
        <v>16</v>
      </c>
    </row>
    <row r="163" spans="1:4" x14ac:dyDescent="0.25">
      <c r="A163" s="20">
        <v>156</v>
      </c>
      <c r="B163" s="21">
        <v>44039</v>
      </c>
      <c r="C163" s="20">
        <v>21</v>
      </c>
      <c r="D163" s="20">
        <v>21</v>
      </c>
    </row>
    <row r="164" spans="1:4" x14ac:dyDescent="0.25">
      <c r="A164" s="20">
        <v>157</v>
      </c>
      <c r="B164" s="21">
        <v>44040</v>
      </c>
      <c r="C164" s="20">
        <v>38</v>
      </c>
      <c r="D164" s="20">
        <v>38</v>
      </c>
    </row>
    <row r="165" spans="1:4" x14ac:dyDescent="0.25">
      <c r="A165" s="20">
        <v>158</v>
      </c>
      <c r="B165" s="21">
        <v>44041</v>
      </c>
      <c r="C165" s="20">
        <v>19</v>
      </c>
      <c r="D165" s="20">
        <v>19</v>
      </c>
    </row>
    <row r="166" spans="1:4" x14ac:dyDescent="0.25">
      <c r="A166" s="20">
        <v>159</v>
      </c>
      <c r="B166" s="21">
        <v>44042</v>
      </c>
      <c r="C166" s="20">
        <v>20</v>
      </c>
      <c r="D166" s="20">
        <v>20</v>
      </c>
    </row>
    <row r="167" spans="1:4" x14ac:dyDescent="0.25">
      <c r="A167" s="20">
        <v>160</v>
      </c>
      <c r="B167" s="21">
        <v>44043</v>
      </c>
      <c r="C167" s="20">
        <v>31</v>
      </c>
      <c r="D167" s="20">
        <v>31</v>
      </c>
    </row>
    <row r="168" spans="1:4" x14ac:dyDescent="0.25">
      <c r="A168" s="20">
        <v>161</v>
      </c>
      <c r="B168" s="21">
        <v>44044</v>
      </c>
      <c r="C168" s="20">
        <v>9</v>
      </c>
      <c r="D168" s="20">
        <v>9</v>
      </c>
    </row>
    <row r="169" spans="1:4" x14ac:dyDescent="0.25">
      <c r="A169" s="20">
        <v>162</v>
      </c>
      <c r="B169" s="21">
        <v>44046</v>
      </c>
      <c r="C169" s="20">
        <v>14</v>
      </c>
      <c r="D169" s="20">
        <v>14</v>
      </c>
    </row>
    <row r="170" spans="1:4" x14ac:dyDescent="0.25">
      <c r="A170" s="20">
        <v>163</v>
      </c>
      <c r="B170" s="21">
        <v>44047</v>
      </c>
      <c r="C170" s="20">
        <v>24</v>
      </c>
      <c r="D170" s="20">
        <v>24</v>
      </c>
    </row>
    <row r="171" spans="1:4" x14ac:dyDescent="0.25">
      <c r="A171" s="20">
        <v>164</v>
      </c>
      <c r="B171" s="21">
        <v>44048</v>
      </c>
      <c r="C171" s="20">
        <v>33</v>
      </c>
      <c r="D171" s="20">
        <v>33</v>
      </c>
    </row>
    <row r="172" spans="1:4" x14ac:dyDescent="0.25">
      <c r="A172" s="20">
        <v>165</v>
      </c>
      <c r="B172" s="21">
        <v>44049</v>
      </c>
      <c r="C172" s="20">
        <v>22</v>
      </c>
      <c r="D172" s="20">
        <v>22</v>
      </c>
    </row>
    <row r="173" spans="1:4" x14ac:dyDescent="0.25">
      <c r="A173" s="20">
        <v>166</v>
      </c>
      <c r="B173" s="21">
        <v>44050</v>
      </c>
      <c r="C173" s="20">
        <v>27</v>
      </c>
      <c r="D173" s="20">
        <v>27</v>
      </c>
    </row>
    <row r="174" spans="1:4" x14ac:dyDescent="0.25">
      <c r="A174" s="20">
        <v>167</v>
      </c>
      <c r="B174" s="21">
        <v>44051</v>
      </c>
      <c r="C174" s="20">
        <v>4</v>
      </c>
      <c r="D174" s="20">
        <v>4</v>
      </c>
    </row>
    <row r="175" spans="1:4" x14ac:dyDescent="0.25">
      <c r="A175" s="20">
        <v>168</v>
      </c>
      <c r="B175" s="21">
        <v>44053</v>
      </c>
      <c r="C175" s="20">
        <v>10</v>
      </c>
      <c r="D175" s="20">
        <v>10</v>
      </c>
    </row>
    <row r="176" spans="1:4" x14ac:dyDescent="0.25">
      <c r="A176" s="20">
        <v>169</v>
      </c>
      <c r="B176" s="21">
        <v>44054</v>
      </c>
      <c r="C176" s="20">
        <v>35</v>
      </c>
      <c r="D176" s="20">
        <v>35</v>
      </c>
    </row>
    <row r="177" spans="1:4" x14ac:dyDescent="0.25">
      <c r="A177" s="20">
        <v>170</v>
      </c>
      <c r="B177" s="21">
        <v>44055</v>
      </c>
      <c r="C177" s="20">
        <v>34</v>
      </c>
      <c r="D177" s="20">
        <v>34</v>
      </c>
    </row>
    <row r="178" spans="1:4" x14ac:dyDescent="0.25">
      <c r="A178" s="20">
        <v>171</v>
      </c>
      <c r="B178" s="21">
        <v>44056</v>
      </c>
      <c r="C178" s="20">
        <v>11</v>
      </c>
      <c r="D178" s="20">
        <v>11</v>
      </c>
    </row>
    <row r="179" spans="1:4" x14ac:dyDescent="0.25">
      <c r="A179" s="20">
        <v>172</v>
      </c>
      <c r="B179" s="21">
        <v>44057</v>
      </c>
      <c r="C179" s="20">
        <v>25</v>
      </c>
      <c r="D179" s="20">
        <v>25</v>
      </c>
    </row>
    <row r="180" spans="1:4" x14ac:dyDescent="0.25">
      <c r="A180" s="20">
        <v>173</v>
      </c>
      <c r="B180" s="21">
        <v>44058</v>
      </c>
      <c r="C180" s="20">
        <v>12</v>
      </c>
      <c r="D180" s="20">
        <v>12</v>
      </c>
    </row>
    <row r="181" spans="1:4" x14ac:dyDescent="0.25">
      <c r="A181" s="20">
        <v>174</v>
      </c>
      <c r="B181" s="21">
        <v>44061</v>
      </c>
      <c r="C181" s="20">
        <v>20</v>
      </c>
      <c r="D181" s="20">
        <v>20</v>
      </c>
    </row>
    <row r="182" spans="1:4" x14ac:dyDescent="0.25">
      <c r="A182" s="20">
        <v>175</v>
      </c>
      <c r="B182" s="21">
        <v>44062</v>
      </c>
      <c r="C182" s="20">
        <v>24</v>
      </c>
      <c r="D182" s="20">
        <v>24</v>
      </c>
    </row>
    <row r="183" spans="1:4" x14ac:dyDescent="0.25">
      <c r="A183" s="20">
        <v>176</v>
      </c>
      <c r="B183" s="21">
        <v>44063</v>
      </c>
      <c r="C183" s="20">
        <v>23</v>
      </c>
      <c r="D183" s="20">
        <v>23</v>
      </c>
    </row>
    <row r="184" spans="1:4" x14ac:dyDescent="0.25">
      <c r="A184" s="20">
        <v>177</v>
      </c>
      <c r="B184" s="21">
        <v>44064</v>
      </c>
      <c r="C184" s="20">
        <v>33</v>
      </c>
      <c r="D184" s="20">
        <v>33</v>
      </c>
    </row>
    <row r="185" spans="1:4" x14ac:dyDescent="0.25">
      <c r="A185" s="20">
        <v>178</v>
      </c>
      <c r="B185" s="21">
        <v>44065</v>
      </c>
      <c r="C185" s="20">
        <v>10</v>
      </c>
      <c r="D185" s="20">
        <v>10</v>
      </c>
    </row>
    <row r="186" spans="1:4" x14ac:dyDescent="0.25">
      <c r="A186" s="20">
        <v>179</v>
      </c>
      <c r="B186" s="21">
        <v>44067</v>
      </c>
      <c r="C186" s="20">
        <v>20</v>
      </c>
      <c r="D186" s="20">
        <v>20</v>
      </c>
    </row>
    <row r="187" spans="1:4" x14ac:dyDescent="0.25">
      <c r="A187" s="20">
        <v>180</v>
      </c>
      <c r="B187" s="21">
        <v>44068</v>
      </c>
      <c r="C187" s="20">
        <v>29</v>
      </c>
      <c r="D187" s="20">
        <v>29</v>
      </c>
    </row>
    <row r="188" spans="1:4" x14ac:dyDescent="0.25">
      <c r="A188" s="20">
        <v>181</v>
      </c>
      <c r="B188" s="21">
        <v>44069</v>
      </c>
      <c r="C188" s="20">
        <v>22</v>
      </c>
      <c r="D188" s="20">
        <v>22</v>
      </c>
    </row>
    <row r="189" spans="1:4" x14ac:dyDescent="0.25">
      <c r="A189" s="20">
        <v>182</v>
      </c>
      <c r="B189" s="21">
        <v>44070</v>
      </c>
      <c r="C189" s="20">
        <v>20</v>
      </c>
      <c r="D189" s="20">
        <v>20</v>
      </c>
    </row>
    <row r="190" spans="1:4" x14ac:dyDescent="0.25">
      <c r="A190" s="20">
        <v>183</v>
      </c>
      <c r="B190" s="21">
        <v>44071</v>
      </c>
      <c r="C190" s="20">
        <v>37</v>
      </c>
      <c r="D190" s="20">
        <v>37</v>
      </c>
    </row>
    <row r="191" spans="1:4" x14ac:dyDescent="0.25">
      <c r="A191" s="20">
        <v>184</v>
      </c>
      <c r="B191" s="21">
        <v>44072</v>
      </c>
      <c r="C191" s="20">
        <v>4</v>
      </c>
      <c r="D191" s="20">
        <v>4</v>
      </c>
    </row>
    <row r="192" spans="1:4" x14ac:dyDescent="0.25">
      <c r="A192" s="20">
        <v>185</v>
      </c>
      <c r="B192" s="21">
        <v>44074</v>
      </c>
      <c r="C192" s="20">
        <v>8</v>
      </c>
      <c r="D192" s="20">
        <v>8</v>
      </c>
    </row>
    <row r="193" spans="1:4" x14ac:dyDescent="0.25">
      <c r="A193" s="20">
        <v>186</v>
      </c>
      <c r="B193" s="21">
        <v>44075</v>
      </c>
      <c r="C193" s="20">
        <v>21</v>
      </c>
      <c r="D193" s="20">
        <v>21</v>
      </c>
    </row>
    <row r="194" spans="1:4" x14ac:dyDescent="0.25">
      <c r="A194" s="20">
        <v>187</v>
      </c>
      <c r="B194" s="21">
        <v>44076</v>
      </c>
      <c r="C194" s="20">
        <v>10</v>
      </c>
      <c r="D194" s="20">
        <v>10</v>
      </c>
    </row>
    <row r="195" spans="1:4" x14ac:dyDescent="0.25">
      <c r="A195" s="20">
        <v>188</v>
      </c>
      <c r="B195" s="21">
        <v>44077</v>
      </c>
      <c r="C195" s="20">
        <v>24</v>
      </c>
      <c r="D195" s="20">
        <v>24</v>
      </c>
    </row>
    <row r="196" spans="1:4" x14ac:dyDescent="0.25">
      <c r="A196" s="20">
        <v>189</v>
      </c>
      <c r="B196" s="21">
        <v>44078</v>
      </c>
      <c r="C196" s="20">
        <v>20</v>
      </c>
      <c r="D196" s="20">
        <v>20</v>
      </c>
    </row>
    <row r="197" spans="1:4" x14ac:dyDescent="0.25">
      <c r="A197" s="20">
        <v>190</v>
      </c>
      <c r="B197" s="21">
        <v>44079</v>
      </c>
      <c r="C197" s="20">
        <v>7</v>
      </c>
      <c r="D197" s="20">
        <v>7</v>
      </c>
    </row>
    <row r="198" spans="1:4" x14ac:dyDescent="0.25">
      <c r="A198" s="20">
        <v>191</v>
      </c>
      <c r="B198" s="21">
        <v>44081</v>
      </c>
      <c r="C198" s="20">
        <v>6</v>
      </c>
      <c r="D198" s="20">
        <v>6</v>
      </c>
    </row>
    <row r="199" spans="1:4" x14ac:dyDescent="0.25">
      <c r="A199" s="20">
        <v>192</v>
      </c>
      <c r="B199" s="21">
        <v>44082</v>
      </c>
      <c r="C199" s="20">
        <v>24</v>
      </c>
      <c r="D199" s="20">
        <v>24</v>
      </c>
    </row>
    <row r="200" spans="1:4" x14ac:dyDescent="0.25">
      <c r="A200" s="20">
        <v>193</v>
      </c>
      <c r="B200" s="21">
        <v>44083</v>
      </c>
      <c r="C200" s="20">
        <v>25</v>
      </c>
      <c r="D200" s="20">
        <v>25</v>
      </c>
    </row>
    <row r="201" spans="1:4" x14ac:dyDescent="0.25">
      <c r="A201" s="20">
        <v>194</v>
      </c>
      <c r="B201" s="21">
        <v>44084</v>
      </c>
      <c r="C201" s="20">
        <v>29</v>
      </c>
      <c r="D201" s="20">
        <v>29</v>
      </c>
    </row>
    <row r="202" spans="1:4" x14ac:dyDescent="0.25">
      <c r="A202" s="20">
        <v>195</v>
      </c>
      <c r="B202" s="21">
        <v>44085</v>
      </c>
      <c r="C202" s="20">
        <v>16</v>
      </c>
      <c r="D202" s="20">
        <v>16</v>
      </c>
    </row>
    <row r="203" spans="1:4" x14ac:dyDescent="0.25">
      <c r="A203" s="20">
        <v>196</v>
      </c>
      <c r="B203" s="21">
        <v>44086</v>
      </c>
      <c r="C203" s="20">
        <v>10</v>
      </c>
      <c r="D203" s="20">
        <v>10</v>
      </c>
    </row>
    <row r="204" spans="1:4" x14ac:dyDescent="0.25">
      <c r="A204" s="20">
        <v>197</v>
      </c>
      <c r="B204" s="21">
        <v>44088</v>
      </c>
      <c r="C204" s="20">
        <v>17</v>
      </c>
      <c r="D204" s="20">
        <v>17</v>
      </c>
    </row>
    <row r="205" spans="1:4" x14ac:dyDescent="0.25">
      <c r="A205" s="20">
        <v>198</v>
      </c>
      <c r="B205" s="21">
        <v>44089</v>
      </c>
      <c r="C205" s="20">
        <v>31</v>
      </c>
      <c r="D205" s="20">
        <v>31</v>
      </c>
    </row>
    <row r="206" spans="1:4" x14ac:dyDescent="0.25">
      <c r="A206" s="20">
        <v>199</v>
      </c>
      <c r="B206" s="21">
        <v>44090</v>
      </c>
      <c r="C206" s="20">
        <v>12</v>
      </c>
      <c r="D206" s="20">
        <v>12</v>
      </c>
    </row>
    <row r="207" spans="1:4" x14ac:dyDescent="0.25">
      <c r="A207" s="20">
        <v>200</v>
      </c>
      <c r="B207" s="21">
        <v>44091</v>
      </c>
      <c r="C207" s="20">
        <v>32</v>
      </c>
      <c r="D207" s="20">
        <v>32</v>
      </c>
    </row>
    <row r="208" spans="1:4" x14ac:dyDescent="0.25">
      <c r="A208" s="20">
        <v>201</v>
      </c>
      <c r="B208" s="21">
        <v>44092</v>
      </c>
      <c r="C208" s="20">
        <v>17</v>
      </c>
      <c r="D208" s="20">
        <v>17</v>
      </c>
    </row>
    <row r="209" spans="1:4" x14ac:dyDescent="0.25">
      <c r="A209" s="20">
        <v>202</v>
      </c>
      <c r="B209" s="21">
        <v>44093</v>
      </c>
      <c r="C209" s="20">
        <v>12</v>
      </c>
      <c r="D209" s="20">
        <v>12</v>
      </c>
    </row>
    <row r="210" spans="1:4" x14ac:dyDescent="0.25">
      <c r="A210" s="20">
        <v>203</v>
      </c>
      <c r="B210" s="21">
        <v>44095</v>
      </c>
      <c r="C210" s="20">
        <v>20</v>
      </c>
      <c r="D210" s="20">
        <v>20</v>
      </c>
    </row>
    <row r="211" spans="1:4" x14ac:dyDescent="0.25">
      <c r="A211" s="20">
        <v>204</v>
      </c>
      <c r="B211" s="21">
        <v>44096</v>
      </c>
      <c r="C211" s="20">
        <v>30</v>
      </c>
      <c r="D211" s="20">
        <v>30</v>
      </c>
    </row>
    <row r="212" spans="1:4" x14ac:dyDescent="0.25">
      <c r="A212" s="20">
        <v>205</v>
      </c>
      <c r="B212" s="21">
        <v>44097</v>
      </c>
      <c r="C212" s="20">
        <v>10</v>
      </c>
      <c r="D212" s="20">
        <v>10</v>
      </c>
    </row>
    <row r="213" spans="1:4" x14ac:dyDescent="0.25">
      <c r="A213" s="20">
        <v>206</v>
      </c>
      <c r="B213" s="21">
        <v>44098</v>
      </c>
      <c r="C213" s="20">
        <v>19</v>
      </c>
      <c r="D213" s="20">
        <v>19</v>
      </c>
    </row>
    <row r="214" spans="1:4" x14ac:dyDescent="0.25">
      <c r="A214" s="20">
        <v>207</v>
      </c>
      <c r="B214" s="21">
        <v>44099</v>
      </c>
      <c r="C214" s="20">
        <v>31</v>
      </c>
      <c r="D214" s="20">
        <v>31</v>
      </c>
    </row>
    <row r="215" spans="1:4" x14ac:dyDescent="0.25">
      <c r="A215" s="20">
        <v>208</v>
      </c>
      <c r="B215" s="21">
        <v>44100</v>
      </c>
      <c r="C215" s="20">
        <v>5</v>
      </c>
      <c r="D215" s="20">
        <v>5</v>
      </c>
    </row>
    <row r="216" spans="1:4" x14ac:dyDescent="0.25">
      <c r="A216" s="20">
        <v>209</v>
      </c>
      <c r="B216" s="21">
        <v>44103</v>
      </c>
      <c r="C216" s="20">
        <v>23</v>
      </c>
      <c r="D216" s="20">
        <v>23</v>
      </c>
    </row>
    <row r="217" spans="1:4" x14ac:dyDescent="0.25">
      <c r="A217" s="20">
        <v>210</v>
      </c>
      <c r="B217" s="21">
        <v>44104</v>
      </c>
      <c r="C217" s="20">
        <v>18</v>
      </c>
      <c r="D217" s="20">
        <v>18</v>
      </c>
    </row>
    <row r="218" spans="1:4" x14ac:dyDescent="0.25">
      <c r="A218" s="20">
        <v>211</v>
      </c>
      <c r="B218" s="21">
        <v>44105</v>
      </c>
      <c r="C218" s="20">
        <v>37</v>
      </c>
      <c r="D218" s="20">
        <v>37</v>
      </c>
    </row>
    <row r="219" spans="1:4" x14ac:dyDescent="0.25">
      <c r="A219" s="20">
        <v>212</v>
      </c>
      <c r="B219" s="21">
        <v>44106</v>
      </c>
      <c r="C219" s="20">
        <v>18</v>
      </c>
      <c r="D219" s="20">
        <v>18</v>
      </c>
    </row>
    <row r="220" spans="1:4" x14ac:dyDescent="0.25">
      <c r="A220" s="20">
        <v>213</v>
      </c>
      <c r="B220" s="21">
        <v>44107</v>
      </c>
      <c r="C220" s="20">
        <v>12</v>
      </c>
      <c r="D220" s="20">
        <v>12</v>
      </c>
    </row>
    <row r="221" spans="1:4" x14ac:dyDescent="0.25">
      <c r="A221" s="20">
        <v>214</v>
      </c>
      <c r="B221" s="21">
        <v>44109</v>
      </c>
      <c r="C221" s="20">
        <v>13</v>
      </c>
      <c r="D221" s="20">
        <v>13</v>
      </c>
    </row>
    <row r="222" spans="1:4" x14ac:dyDescent="0.25">
      <c r="A222" s="20">
        <v>215</v>
      </c>
      <c r="B222" s="21">
        <v>44110</v>
      </c>
      <c r="C222" s="20">
        <v>23</v>
      </c>
      <c r="D222" s="20">
        <v>23</v>
      </c>
    </row>
    <row r="223" spans="1:4" x14ac:dyDescent="0.25">
      <c r="A223" s="20">
        <v>216</v>
      </c>
      <c r="B223" s="21">
        <v>44111</v>
      </c>
      <c r="C223" s="20">
        <v>11</v>
      </c>
      <c r="D223" s="20">
        <v>11</v>
      </c>
    </row>
    <row r="224" spans="1:4" x14ac:dyDescent="0.25">
      <c r="A224" s="20">
        <v>217</v>
      </c>
      <c r="B224" s="21">
        <v>44112</v>
      </c>
      <c r="C224" s="20">
        <v>23</v>
      </c>
      <c r="D224" s="20">
        <v>23</v>
      </c>
    </row>
    <row r="225" spans="1:4" x14ac:dyDescent="0.25">
      <c r="A225" s="20">
        <v>218</v>
      </c>
      <c r="B225" s="21">
        <v>44113</v>
      </c>
      <c r="C225" s="20">
        <v>11</v>
      </c>
      <c r="D225" s="20">
        <v>11</v>
      </c>
    </row>
    <row r="226" spans="1:4" x14ac:dyDescent="0.25">
      <c r="A226" s="20">
        <v>219</v>
      </c>
      <c r="B226" s="21">
        <v>44114</v>
      </c>
      <c r="C226" s="20">
        <v>8</v>
      </c>
      <c r="D226" s="20">
        <v>8</v>
      </c>
    </row>
    <row r="227" spans="1:4" x14ac:dyDescent="0.25">
      <c r="A227" s="20">
        <v>220</v>
      </c>
      <c r="B227" s="21">
        <v>44117</v>
      </c>
      <c r="C227" s="20">
        <v>10</v>
      </c>
      <c r="D227" s="20">
        <v>10</v>
      </c>
    </row>
    <row r="228" spans="1:4" x14ac:dyDescent="0.25">
      <c r="A228" s="20">
        <v>221</v>
      </c>
      <c r="B228" s="21">
        <v>44118</v>
      </c>
      <c r="C228" s="20">
        <v>6</v>
      </c>
      <c r="D228" s="20">
        <v>6</v>
      </c>
    </row>
    <row r="229" spans="1:4" x14ac:dyDescent="0.25">
      <c r="A229" s="20">
        <v>222</v>
      </c>
      <c r="B229" s="21">
        <v>44119</v>
      </c>
      <c r="C229" s="20">
        <v>19</v>
      </c>
      <c r="D229" s="20">
        <v>19</v>
      </c>
    </row>
    <row r="230" spans="1:4" x14ac:dyDescent="0.25">
      <c r="A230" s="20">
        <v>223</v>
      </c>
      <c r="B230" s="21">
        <v>44120</v>
      </c>
      <c r="C230" s="20">
        <v>9</v>
      </c>
      <c r="D230" s="20">
        <v>9</v>
      </c>
    </row>
    <row r="231" spans="1:4" x14ac:dyDescent="0.25">
      <c r="A231" s="20">
        <v>224</v>
      </c>
      <c r="B231" s="21">
        <v>44121</v>
      </c>
      <c r="C231" s="20">
        <v>9</v>
      </c>
      <c r="D231" s="20">
        <v>9</v>
      </c>
    </row>
    <row r="232" spans="1:4" x14ac:dyDescent="0.25">
      <c r="A232" s="20">
        <v>225</v>
      </c>
      <c r="B232" s="21">
        <v>44123</v>
      </c>
      <c r="C232" s="20">
        <v>14</v>
      </c>
      <c r="D232" s="20">
        <v>14</v>
      </c>
    </row>
    <row r="233" spans="1:4" x14ac:dyDescent="0.25">
      <c r="A233" s="20">
        <v>226</v>
      </c>
      <c r="B233" s="21">
        <v>44124</v>
      </c>
      <c r="C233" s="20">
        <v>13</v>
      </c>
      <c r="D233" s="20">
        <v>13</v>
      </c>
    </row>
    <row r="234" spans="1:4" x14ac:dyDescent="0.25">
      <c r="A234" s="20">
        <v>227</v>
      </c>
      <c r="B234" s="21">
        <v>44125</v>
      </c>
      <c r="C234" s="20">
        <v>13</v>
      </c>
      <c r="D234" s="20">
        <v>13</v>
      </c>
    </row>
    <row r="235" spans="1:4" x14ac:dyDescent="0.25">
      <c r="A235" s="20">
        <v>228</v>
      </c>
      <c r="B235" s="21">
        <v>44126</v>
      </c>
      <c r="C235" s="20">
        <v>16</v>
      </c>
      <c r="D235" s="20">
        <v>16</v>
      </c>
    </row>
    <row r="236" spans="1:4" x14ac:dyDescent="0.25">
      <c r="A236" s="20">
        <v>229</v>
      </c>
      <c r="B236" s="21">
        <v>44127</v>
      </c>
      <c r="C236" s="20">
        <v>10</v>
      </c>
      <c r="D236" s="20">
        <v>10</v>
      </c>
    </row>
    <row r="237" spans="1:4" x14ac:dyDescent="0.25">
      <c r="A237" s="20">
        <v>230</v>
      </c>
      <c r="B237" s="21">
        <v>44128</v>
      </c>
      <c r="C237" s="20">
        <v>12</v>
      </c>
      <c r="D237" s="20">
        <v>12</v>
      </c>
    </row>
    <row r="238" spans="1:4" x14ac:dyDescent="0.25">
      <c r="A238" s="20">
        <v>231</v>
      </c>
      <c r="B238" s="21">
        <v>44130</v>
      </c>
      <c r="C238" s="20">
        <v>13</v>
      </c>
      <c r="D238" s="20">
        <v>13</v>
      </c>
    </row>
    <row r="239" spans="1:4" x14ac:dyDescent="0.25">
      <c r="A239" s="20">
        <v>232</v>
      </c>
      <c r="B239" s="21">
        <v>44131</v>
      </c>
      <c r="C239" s="20">
        <v>21</v>
      </c>
      <c r="D239" s="20">
        <v>21</v>
      </c>
    </row>
    <row r="240" spans="1:4" x14ac:dyDescent="0.25">
      <c r="A240" s="20">
        <v>233</v>
      </c>
      <c r="B240" s="21">
        <v>44132</v>
      </c>
      <c r="C240" s="20">
        <v>11</v>
      </c>
      <c r="D240" s="20">
        <v>11</v>
      </c>
    </row>
    <row r="241" spans="1:4" x14ac:dyDescent="0.25">
      <c r="A241" s="20">
        <v>234</v>
      </c>
      <c r="B241" s="21">
        <v>44133</v>
      </c>
      <c r="C241" s="20">
        <v>21</v>
      </c>
      <c r="D241" s="20">
        <v>21</v>
      </c>
    </row>
    <row r="242" spans="1:4" x14ac:dyDescent="0.25">
      <c r="A242" s="20">
        <v>235</v>
      </c>
      <c r="B242" s="21">
        <v>44134</v>
      </c>
      <c r="C242" s="20">
        <v>24</v>
      </c>
      <c r="D242" s="20">
        <v>24</v>
      </c>
    </row>
    <row r="243" spans="1:4" x14ac:dyDescent="0.25">
      <c r="A243" s="20">
        <v>236</v>
      </c>
      <c r="B243" s="21">
        <v>44135</v>
      </c>
      <c r="C243" s="20">
        <v>5</v>
      </c>
      <c r="D243" s="20">
        <v>5</v>
      </c>
    </row>
    <row r="244" spans="1:4" x14ac:dyDescent="0.25">
      <c r="A244" s="20">
        <v>237</v>
      </c>
      <c r="B244" s="21">
        <v>44137</v>
      </c>
      <c r="C244" s="20">
        <v>17</v>
      </c>
      <c r="D244" s="20">
        <v>17</v>
      </c>
    </row>
    <row r="245" spans="1:4" x14ac:dyDescent="0.25">
      <c r="A245" s="20">
        <v>238</v>
      </c>
      <c r="B245" s="21">
        <v>44138</v>
      </c>
      <c r="C245" s="20">
        <v>15</v>
      </c>
      <c r="D245" s="20">
        <v>15</v>
      </c>
    </row>
    <row r="246" spans="1:4" x14ac:dyDescent="0.25">
      <c r="A246" s="20">
        <v>239</v>
      </c>
      <c r="B246" s="21">
        <v>44139</v>
      </c>
      <c r="C246" s="20">
        <v>15</v>
      </c>
      <c r="D246" s="20">
        <v>15</v>
      </c>
    </row>
    <row r="247" spans="1:4" x14ac:dyDescent="0.25">
      <c r="A247" s="20">
        <v>240</v>
      </c>
      <c r="B247" s="21">
        <v>44140</v>
      </c>
      <c r="C247" s="20">
        <v>32</v>
      </c>
      <c r="D247" s="20">
        <v>32</v>
      </c>
    </row>
    <row r="248" spans="1:4" x14ac:dyDescent="0.25">
      <c r="A248" s="20">
        <v>241</v>
      </c>
      <c r="B248" s="21">
        <v>44141</v>
      </c>
      <c r="C248" s="20">
        <v>24</v>
      </c>
      <c r="D248" s="20">
        <v>24</v>
      </c>
    </row>
    <row r="249" spans="1:4" x14ac:dyDescent="0.25">
      <c r="A249" s="20">
        <v>242</v>
      </c>
      <c r="B249" s="21">
        <v>44142</v>
      </c>
      <c r="C249" s="20">
        <v>8</v>
      </c>
      <c r="D249" s="20">
        <v>8</v>
      </c>
    </row>
    <row r="250" spans="1:4" x14ac:dyDescent="0.25">
      <c r="A250" s="20">
        <v>243</v>
      </c>
      <c r="B250" s="21">
        <v>44144</v>
      </c>
      <c r="C250" s="20">
        <v>22</v>
      </c>
      <c r="D250" s="20">
        <v>22</v>
      </c>
    </row>
    <row r="251" spans="1:4" x14ac:dyDescent="0.25">
      <c r="A251" s="20">
        <v>244</v>
      </c>
      <c r="B251" s="21">
        <v>44145</v>
      </c>
      <c r="C251" s="20">
        <v>16</v>
      </c>
      <c r="D251" s="20">
        <v>16</v>
      </c>
    </row>
    <row r="252" spans="1:4" x14ac:dyDescent="0.25">
      <c r="A252" s="20">
        <v>245</v>
      </c>
      <c r="B252" s="21">
        <v>44146</v>
      </c>
      <c r="C252" s="20">
        <v>16</v>
      </c>
      <c r="D252" s="20">
        <v>16</v>
      </c>
    </row>
    <row r="253" spans="1:4" x14ac:dyDescent="0.25">
      <c r="A253" s="20">
        <v>246</v>
      </c>
      <c r="B253" s="21">
        <v>44147</v>
      </c>
      <c r="C253" s="20">
        <v>26</v>
      </c>
      <c r="D253" s="20">
        <v>26</v>
      </c>
    </row>
    <row r="254" spans="1:4" x14ac:dyDescent="0.25">
      <c r="A254" s="20">
        <v>247</v>
      </c>
      <c r="B254" s="21">
        <v>44148</v>
      </c>
      <c r="C254" s="20">
        <v>22</v>
      </c>
      <c r="D254" s="20">
        <v>22</v>
      </c>
    </row>
    <row r="255" spans="1:4" x14ac:dyDescent="0.25">
      <c r="A255" s="20">
        <v>248</v>
      </c>
      <c r="B255" s="21">
        <v>44149</v>
      </c>
      <c r="C255" s="20">
        <v>7</v>
      </c>
      <c r="D255" s="20">
        <v>7</v>
      </c>
    </row>
    <row r="256" spans="1:4" x14ac:dyDescent="0.25">
      <c r="A256" s="20">
        <v>249</v>
      </c>
      <c r="B256" s="21">
        <v>44151</v>
      </c>
      <c r="C256" s="20">
        <v>17</v>
      </c>
      <c r="D256" s="20">
        <v>17</v>
      </c>
    </row>
    <row r="257" spans="1:4" x14ac:dyDescent="0.25">
      <c r="A257" s="20">
        <v>250</v>
      </c>
      <c r="B257" s="21">
        <v>44152</v>
      </c>
      <c r="C257" s="20">
        <v>17</v>
      </c>
      <c r="D257" s="20">
        <v>17</v>
      </c>
    </row>
    <row r="258" spans="1:4" x14ac:dyDescent="0.25">
      <c r="A258" s="20">
        <v>251</v>
      </c>
      <c r="B258" s="21">
        <v>44153</v>
      </c>
      <c r="C258" s="20">
        <v>13</v>
      </c>
      <c r="D258" s="20">
        <v>13</v>
      </c>
    </row>
    <row r="259" spans="1:4" x14ac:dyDescent="0.25">
      <c r="A259" s="20">
        <v>252</v>
      </c>
      <c r="B259" s="21">
        <v>44154</v>
      </c>
      <c r="C259" s="20">
        <v>21</v>
      </c>
      <c r="D259" s="20">
        <v>21</v>
      </c>
    </row>
    <row r="260" spans="1:4" x14ac:dyDescent="0.25">
      <c r="A260" s="20">
        <v>253</v>
      </c>
      <c r="B260" s="21">
        <v>44155</v>
      </c>
      <c r="C260" s="20">
        <v>28</v>
      </c>
      <c r="D260" s="20">
        <v>28</v>
      </c>
    </row>
    <row r="261" spans="1:4" x14ac:dyDescent="0.25">
      <c r="A261" s="20">
        <v>254</v>
      </c>
      <c r="B261" s="21">
        <v>44156</v>
      </c>
      <c r="C261" s="20">
        <v>7</v>
      </c>
      <c r="D261" s="20">
        <v>7</v>
      </c>
    </row>
    <row r="262" spans="1:4" x14ac:dyDescent="0.25">
      <c r="A262" s="20">
        <v>255</v>
      </c>
      <c r="B262" s="21">
        <v>44159</v>
      </c>
      <c r="C262" s="20">
        <v>19</v>
      </c>
      <c r="D262" s="20">
        <v>19</v>
      </c>
    </row>
    <row r="263" spans="1:4" x14ac:dyDescent="0.25">
      <c r="A263" s="20">
        <v>256</v>
      </c>
      <c r="B263" s="21">
        <v>44160</v>
      </c>
      <c r="C263" s="20">
        <v>19</v>
      </c>
      <c r="D263" s="20">
        <v>19</v>
      </c>
    </row>
    <row r="264" spans="1:4" x14ac:dyDescent="0.25">
      <c r="A264" s="20">
        <v>257</v>
      </c>
      <c r="B264" s="21">
        <v>44161</v>
      </c>
      <c r="C264" s="20">
        <v>29</v>
      </c>
      <c r="D264" s="20">
        <v>29</v>
      </c>
    </row>
    <row r="265" spans="1:4" x14ac:dyDescent="0.25">
      <c r="A265" s="20">
        <v>258</v>
      </c>
      <c r="B265" s="21">
        <v>44162</v>
      </c>
      <c r="C265" s="20">
        <v>21</v>
      </c>
      <c r="D265" s="20">
        <v>21</v>
      </c>
    </row>
    <row r="266" spans="1:4" x14ac:dyDescent="0.25">
      <c r="A266" s="20">
        <v>259</v>
      </c>
      <c r="B266" s="21">
        <v>44163</v>
      </c>
      <c r="C266" s="20">
        <v>5</v>
      </c>
      <c r="D266" s="20">
        <v>5</v>
      </c>
    </row>
    <row r="267" spans="1:4" x14ac:dyDescent="0.25">
      <c r="A267" s="20">
        <v>260</v>
      </c>
      <c r="B267" s="21">
        <v>44165</v>
      </c>
      <c r="C267" s="20">
        <v>23</v>
      </c>
      <c r="D267" s="20">
        <v>23</v>
      </c>
    </row>
    <row r="268" spans="1:4" x14ac:dyDescent="0.25">
      <c r="A268" s="20">
        <v>261</v>
      </c>
      <c r="B268" s="21">
        <v>44166</v>
      </c>
      <c r="C268" s="20">
        <v>13</v>
      </c>
      <c r="D268" s="20">
        <v>13</v>
      </c>
    </row>
    <row r="269" spans="1:4" x14ac:dyDescent="0.25">
      <c r="A269" s="20">
        <v>262</v>
      </c>
      <c r="B269" s="21">
        <v>44167</v>
      </c>
      <c r="C269" s="20">
        <v>15</v>
      </c>
      <c r="D269" s="20">
        <v>15</v>
      </c>
    </row>
    <row r="270" spans="1:4" x14ac:dyDescent="0.25">
      <c r="A270" s="20">
        <v>263</v>
      </c>
      <c r="B270" s="21">
        <v>44168</v>
      </c>
      <c r="C270" s="20">
        <v>27</v>
      </c>
      <c r="D270" s="20">
        <v>27</v>
      </c>
    </row>
    <row r="271" spans="1:4" x14ac:dyDescent="0.25">
      <c r="A271" s="20">
        <v>264</v>
      </c>
      <c r="B271" s="21">
        <v>44169</v>
      </c>
      <c r="C271" s="20">
        <v>13</v>
      </c>
      <c r="D271" s="20">
        <v>13</v>
      </c>
    </row>
    <row r="272" spans="1:4" x14ac:dyDescent="0.25">
      <c r="A272" s="20">
        <v>265</v>
      </c>
      <c r="B272" s="21">
        <v>44170</v>
      </c>
      <c r="C272" s="20">
        <v>6</v>
      </c>
      <c r="D272" s="20">
        <v>6</v>
      </c>
    </row>
    <row r="273" spans="1:4" x14ac:dyDescent="0.25">
      <c r="A273" s="20">
        <v>266</v>
      </c>
      <c r="B273" s="21">
        <v>44173</v>
      </c>
      <c r="C273" s="20">
        <v>24</v>
      </c>
      <c r="D273" s="20">
        <v>24</v>
      </c>
    </row>
    <row r="274" spans="1:4" x14ac:dyDescent="0.25">
      <c r="A274" s="20">
        <v>267</v>
      </c>
      <c r="B274" s="21">
        <v>44174</v>
      </c>
      <c r="C274" s="20">
        <v>16</v>
      </c>
      <c r="D274" s="20">
        <v>16</v>
      </c>
    </row>
    <row r="275" spans="1:4" x14ac:dyDescent="0.25">
      <c r="A275" s="20">
        <v>268</v>
      </c>
      <c r="B275" s="21">
        <v>44175</v>
      </c>
      <c r="C275" s="20">
        <v>36</v>
      </c>
      <c r="D275" s="20">
        <v>36</v>
      </c>
    </row>
    <row r="276" spans="1:4" x14ac:dyDescent="0.25">
      <c r="A276" s="20">
        <v>269</v>
      </c>
      <c r="B276" s="21">
        <v>44176</v>
      </c>
      <c r="C276" s="20">
        <v>19</v>
      </c>
      <c r="D276" s="20">
        <v>19</v>
      </c>
    </row>
    <row r="277" spans="1:4" x14ac:dyDescent="0.25">
      <c r="A277" s="20">
        <v>270</v>
      </c>
      <c r="B277" s="21">
        <v>44177</v>
      </c>
      <c r="C277" s="20">
        <v>8</v>
      </c>
      <c r="D277" s="20">
        <v>8</v>
      </c>
    </row>
    <row r="278" spans="1:4" x14ac:dyDescent="0.25">
      <c r="A278" s="20">
        <v>271</v>
      </c>
      <c r="B278" s="21">
        <v>44179</v>
      </c>
      <c r="C278" s="20">
        <v>13</v>
      </c>
      <c r="D278" s="20">
        <v>13</v>
      </c>
    </row>
    <row r="279" spans="1:4" x14ac:dyDescent="0.25">
      <c r="A279" s="20">
        <v>272</v>
      </c>
      <c r="B279" s="21">
        <v>44180</v>
      </c>
      <c r="C279" s="20">
        <v>29</v>
      </c>
      <c r="D279" s="20">
        <v>29</v>
      </c>
    </row>
    <row r="280" spans="1:4" x14ac:dyDescent="0.25">
      <c r="A280" s="20">
        <v>273</v>
      </c>
      <c r="B280" s="21">
        <v>44181</v>
      </c>
      <c r="C280" s="20">
        <v>27</v>
      </c>
      <c r="D280" s="20">
        <v>27</v>
      </c>
    </row>
    <row r="281" spans="1:4" x14ac:dyDescent="0.25">
      <c r="A281" s="20">
        <v>274</v>
      </c>
      <c r="B281" s="21">
        <v>44182</v>
      </c>
      <c r="C281" s="20">
        <v>29</v>
      </c>
      <c r="D281" s="20">
        <v>29</v>
      </c>
    </row>
    <row r="282" spans="1:4" x14ac:dyDescent="0.25">
      <c r="A282" s="20">
        <v>275</v>
      </c>
      <c r="B282" s="21">
        <v>44183</v>
      </c>
      <c r="C282" s="20">
        <v>32</v>
      </c>
      <c r="D282" s="20">
        <v>32</v>
      </c>
    </row>
    <row r="283" spans="1:4" x14ac:dyDescent="0.25">
      <c r="A283" s="20">
        <v>276</v>
      </c>
      <c r="B283" s="21">
        <v>44184</v>
      </c>
      <c r="C283" s="20">
        <v>5</v>
      </c>
      <c r="D283" s="20">
        <v>5</v>
      </c>
    </row>
    <row r="284" spans="1:4" x14ac:dyDescent="0.25">
      <c r="A284" s="20">
        <v>277</v>
      </c>
      <c r="B284" s="21">
        <v>44186</v>
      </c>
      <c r="C284" s="20">
        <v>13</v>
      </c>
      <c r="D284" s="20">
        <v>13</v>
      </c>
    </row>
    <row r="285" spans="1:4" x14ac:dyDescent="0.25">
      <c r="A285" s="20">
        <v>278</v>
      </c>
      <c r="B285" s="21">
        <v>44187</v>
      </c>
      <c r="C285" s="20">
        <v>27</v>
      </c>
      <c r="D285" s="20">
        <v>27</v>
      </c>
    </row>
    <row r="286" spans="1:4" x14ac:dyDescent="0.25">
      <c r="A286" s="20">
        <v>279</v>
      </c>
      <c r="B286" s="21">
        <v>44188</v>
      </c>
      <c r="C286" s="20">
        <v>21</v>
      </c>
      <c r="D286" s="20">
        <v>21</v>
      </c>
    </row>
    <row r="287" spans="1:4" x14ac:dyDescent="0.25">
      <c r="A287" s="20">
        <v>280</v>
      </c>
      <c r="B287" s="21">
        <v>44189</v>
      </c>
      <c r="C287" s="20">
        <v>18</v>
      </c>
      <c r="D287" s="20">
        <v>18</v>
      </c>
    </row>
    <row r="288" spans="1:4" x14ac:dyDescent="0.25">
      <c r="A288" s="20">
        <v>281</v>
      </c>
      <c r="B288" s="21">
        <v>44191</v>
      </c>
      <c r="C288" s="20">
        <v>11</v>
      </c>
      <c r="D288" s="20">
        <v>11</v>
      </c>
    </row>
    <row r="289" spans="1:4" x14ac:dyDescent="0.25">
      <c r="A289" s="20">
        <v>282</v>
      </c>
      <c r="B289" s="21">
        <v>44193</v>
      </c>
      <c r="C289" s="20">
        <v>15</v>
      </c>
      <c r="D289" s="20">
        <v>15</v>
      </c>
    </row>
    <row r="290" spans="1:4" x14ac:dyDescent="0.25">
      <c r="A290" s="20">
        <v>283</v>
      </c>
      <c r="B290" s="21">
        <v>44194</v>
      </c>
      <c r="C290" s="20">
        <v>24</v>
      </c>
      <c r="D290" s="20">
        <v>24</v>
      </c>
    </row>
    <row r="291" spans="1:4" x14ac:dyDescent="0.25">
      <c r="A291" s="20">
        <v>284</v>
      </c>
      <c r="B291" s="21">
        <v>44195</v>
      </c>
      <c r="C291" s="20">
        <v>24</v>
      </c>
      <c r="D291" s="20">
        <v>24</v>
      </c>
    </row>
    <row r="292" spans="1:4" x14ac:dyDescent="0.25">
      <c r="A292" s="20">
        <v>285</v>
      </c>
      <c r="B292" s="21">
        <v>44196</v>
      </c>
      <c r="C292" s="20">
        <v>17</v>
      </c>
      <c r="D292" s="20">
        <v>17</v>
      </c>
    </row>
    <row r="293" spans="1:4" x14ac:dyDescent="0.25">
      <c r="C293" s="1"/>
    </row>
    <row r="294" spans="1:4" x14ac:dyDescent="0.25">
      <c r="C294" s="1"/>
    </row>
    <row r="295" spans="1:4" x14ac:dyDescent="0.25">
      <c r="C295" s="1"/>
    </row>
    <row r="296" spans="1:4" x14ac:dyDescent="0.25">
      <c r="C296" s="1"/>
    </row>
    <row r="297" spans="1:4" x14ac:dyDescent="0.25">
      <c r="C297" s="1"/>
    </row>
    <row r="298" spans="1:4" x14ac:dyDescent="0.25">
      <c r="C298" s="1"/>
    </row>
    <row r="299" spans="1:4" x14ac:dyDescent="0.25">
      <c r="C299" s="1"/>
    </row>
    <row r="300" spans="1:4" x14ac:dyDescent="0.25">
      <c r="C300" s="1"/>
    </row>
    <row r="301" spans="1:4" x14ac:dyDescent="0.25">
      <c r="C301" s="1"/>
    </row>
    <row r="302" spans="1:4" x14ac:dyDescent="0.25">
      <c r="C302" s="1"/>
    </row>
    <row r="303" spans="1:4" x14ac:dyDescent="0.25">
      <c r="C303" s="1"/>
    </row>
    <row r="304" spans="1:4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</sheetData>
  <mergeCells count="8">
    <mergeCell ref="F65:H65"/>
    <mergeCell ref="J46:K48"/>
    <mergeCell ref="F5:I5"/>
    <mergeCell ref="F11:I11"/>
    <mergeCell ref="F67:J70"/>
    <mergeCell ref="A6:D6"/>
    <mergeCell ref="G63:H63"/>
    <mergeCell ref="F64:H6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Variable 1</vt:lpstr>
      <vt:lpstr>Variable 2</vt:lpstr>
      <vt:lpstr>_cant</vt:lpstr>
      <vt:lpstr>'Variable 2'!_cant_2</vt:lpstr>
      <vt:lpstr>_cant_inter</vt:lpstr>
      <vt:lpstr>'Variable 2'!_cant_inter_2</vt:lpstr>
      <vt:lpstr>'Variable 2'!_desv_stan_2</vt:lpstr>
      <vt:lpstr>_lambda</vt:lpstr>
      <vt:lpstr>'Variable 2'!_lambda_2</vt:lpstr>
      <vt:lpstr>_max</vt:lpstr>
      <vt:lpstr>'Variable 2'!_max_2</vt:lpstr>
      <vt:lpstr>_media</vt:lpstr>
      <vt:lpstr>'Variable 2'!_media_2</vt:lpstr>
      <vt:lpstr>_min</vt:lpstr>
      <vt:lpstr>'Variable 2'!_min_2</vt:lpstr>
      <vt:lpstr>_min_2</vt:lpstr>
      <vt:lpstr>_paso</vt:lpstr>
      <vt:lpstr>'Variable 2'!_paso_2</vt:lpstr>
      <vt:lpstr>_var_aleat</vt:lpstr>
      <vt:lpstr>_var_aleat_2</vt:lpstr>
      <vt:lpstr>_varianza_2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ezequielpavii@hotmail.com</cp:lastModifiedBy>
  <cp:lastPrinted>2021-04-11T17:34:41Z</cp:lastPrinted>
  <dcterms:created xsi:type="dcterms:W3CDTF">2021-04-10T13:26:56Z</dcterms:created>
  <dcterms:modified xsi:type="dcterms:W3CDTF">2021-04-11T17:36:15Z</dcterms:modified>
</cp:coreProperties>
</file>