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CF1FF6B-37B7-4D12-B3B7-B5AB90E6BCD8}" xr6:coauthVersionLast="47" xr6:coauthVersionMax="47" xr10:uidLastSave="{00000000-0000-0000-0000-000000000000}"/>
  <bookViews>
    <workbookView xWindow="-120" yWindow="-120" windowWidth="29040" windowHeight="15840" activeTab="1" xr2:uid="{48A4E78D-6BBB-E84F-AF07-2F75961D5D36}"/>
  </bookViews>
  <sheets>
    <sheet name="Homologacion Empresa" sheetId="3" r:id="rId1"/>
    <sheet name="Certificado de Homologacio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" i="5" l="1"/>
  <c r="J24" i="5"/>
  <c r="J23" i="5"/>
  <c r="J22" i="5"/>
  <c r="G17" i="5"/>
  <c r="J42" i="5"/>
  <c r="G37" i="5"/>
  <c r="J35" i="5"/>
  <c r="F14" i="5"/>
  <c r="F11" i="5"/>
  <c r="F12" i="5"/>
  <c r="J21" i="5"/>
  <c r="H30" i="5"/>
  <c r="H29" i="5"/>
  <c r="H28" i="5"/>
  <c r="H27" i="5"/>
  <c r="H26" i="5"/>
  <c r="H25" i="5"/>
  <c r="H24" i="5"/>
  <c r="H23" i="5"/>
  <c r="H22" i="5"/>
  <c r="H21" i="5"/>
  <c r="F30" i="5"/>
  <c r="F29" i="5"/>
  <c r="F28" i="5"/>
  <c r="F27" i="5"/>
  <c r="F26" i="5"/>
  <c r="F25" i="5"/>
  <c r="F24" i="5"/>
  <c r="F23" i="5"/>
  <c r="F21" i="5"/>
  <c r="F22" i="5"/>
  <c r="H128" i="3"/>
  <c r="H127" i="3"/>
  <c r="H116" i="3"/>
  <c r="H117" i="3"/>
  <c r="H118" i="3"/>
  <c r="H119" i="3"/>
  <c r="H120" i="3"/>
  <c r="H121" i="3"/>
  <c r="H122" i="3"/>
  <c r="H115" i="3"/>
  <c r="H106" i="3"/>
  <c r="H107" i="3"/>
  <c r="H108" i="3"/>
  <c r="H109" i="3"/>
  <c r="H110" i="3"/>
  <c r="H105" i="3"/>
  <c r="H98" i="3"/>
  <c r="H99" i="3"/>
  <c r="H100" i="3"/>
  <c r="H101" i="3"/>
  <c r="H97" i="3"/>
  <c r="E129" i="3"/>
  <c r="E123" i="3"/>
  <c r="E111" i="3"/>
  <c r="E102" i="3"/>
  <c r="H91" i="3"/>
  <c r="H90" i="3"/>
  <c r="H92" i="3" s="1"/>
  <c r="G26" i="5" s="1"/>
  <c r="E92" i="3"/>
  <c r="H81" i="3"/>
  <c r="H82" i="3"/>
  <c r="H83" i="3"/>
  <c r="H84" i="3"/>
  <c r="H85" i="3"/>
  <c r="H86" i="3"/>
  <c r="H80" i="3"/>
  <c r="E87" i="3"/>
  <c r="H69" i="3"/>
  <c r="H70" i="3"/>
  <c r="H71" i="3"/>
  <c r="H72" i="3"/>
  <c r="H73" i="3"/>
  <c r="H74" i="3"/>
  <c r="H75" i="3"/>
  <c r="H76" i="3"/>
  <c r="H68" i="3"/>
  <c r="E77" i="3"/>
  <c r="H61" i="3"/>
  <c r="H60" i="3"/>
  <c r="E65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20" i="3"/>
  <c r="H21" i="3"/>
  <c r="H22" i="3"/>
  <c r="H23" i="3"/>
  <c r="H25" i="3"/>
  <c r="H26" i="3"/>
  <c r="H27" i="3"/>
  <c r="H28" i="3"/>
  <c r="H29" i="3"/>
  <c r="H30" i="3"/>
  <c r="H32" i="3"/>
  <c r="H19" i="3"/>
  <c r="H6" i="3"/>
  <c r="H7" i="3"/>
  <c r="H8" i="3"/>
  <c r="H10" i="3"/>
  <c r="H11" i="3"/>
  <c r="H12" i="3"/>
  <c r="H13" i="3"/>
  <c r="H5" i="3"/>
  <c r="E57" i="3"/>
  <c r="E16" i="3"/>
  <c r="A132" i="3"/>
  <c r="H32" i="5" l="1"/>
  <c r="H129" i="3"/>
  <c r="G30" i="5" s="1"/>
  <c r="H123" i="3"/>
  <c r="G29" i="5" s="1"/>
  <c r="H111" i="3"/>
  <c r="G28" i="5" s="1"/>
  <c r="H102" i="3"/>
  <c r="G27" i="5" s="1"/>
  <c r="H87" i="3"/>
  <c r="G25" i="5" s="1"/>
  <c r="H77" i="3"/>
  <c r="G24" i="5" s="1"/>
  <c r="H65" i="3"/>
  <c r="G23" i="5" s="1"/>
  <c r="H57" i="3"/>
  <c r="G22" i="5" s="1"/>
  <c r="H16" i="3"/>
  <c r="G21" i="5" s="1"/>
  <c r="G32" i="5" l="1"/>
  <c r="J32" i="5" s="1"/>
  <c r="G16" i="5" l="1"/>
  <c r="M21" i="5"/>
  <c r="M22" i="5"/>
  <c r="M23" i="5"/>
  <c r="M24" i="5"/>
  <c r="M25" i="5"/>
  <c r="K16" i="5" l="1"/>
</calcChain>
</file>

<file path=xl/sharedStrings.xml><?xml version="1.0" encoding="utf-8"?>
<sst xmlns="http://schemas.openxmlformats.org/spreadsheetml/2006/main" count="467" uniqueCount="157">
  <si>
    <t>DOCUMENTO DE DATOS BANCARIOS</t>
  </si>
  <si>
    <t>ACTA DE ELECCIÓN Y NOMBRAMIENTO DEL COMITÉ DE SST O ACTA DE ELECCIÓN DEL SUPERVISOR DE SST</t>
  </si>
  <si>
    <t>CONSTANCIA DE HABER DECLARADO AL COMITÉ DE SST O AL SUPERVISOR, SEGÚN CORRESPONDA, EN EL T-REGISTRO DEL EMPLEADOR</t>
  </si>
  <si>
    <t>CONSTANCIAS DE HABER CAPACITADO AL COMITÉ O SUPERVISOR DE SST EN MATERIA DE SST</t>
  </si>
  <si>
    <t>MATRIZ IPERC (IDENTIFICACIÓN DE PELIGROS, EVALUACIÓN DE RIESGOS Y MEDIDAS DE CONTROL). INCLUIDO LA EXPOSICIÓN AL RIESGO BIOLÓGICO DE SARS-COV-2</t>
  </si>
  <si>
    <t>PLAN ANUAL DE SST</t>
  </si>
  <si>
    <t>REGISTRO DE ACCIDENTES DE TRABAJO</t>
  </si>
  <si>
    <t>REGISTRO DE ENFERMEDADES OCUPACIONALES</t>
  </si>
  <si>
    <t>REGISTRO DE INCIDENTES PELIGROSOS Y OTROS INCIDENTES</t>
  </si>
  <si>
    <t>REGISTRO DE MONITOREO DE AGENTES FÍSICOS, QUÍMICOS , BIOLÓGICOS, PSICOSOCIALES Y FACTORES DE RIESGO DISERGONÓMICOS.</t>
  </si>
  <si>
    <t>REGISTRO DE INSPECCIONES INTERNAS DE SEGURIDA Y SALUD EN EL TRABAJO</t>
  </si>
  <si>
    <t>REGISTRO DE ESTADÍSTICAS DE SEGURIDAD Y SALUD EN EL TRABAJO. CON PRECISIÓN SOBRE LA INFORMACIÓN RELATIVA AL COVID-19</t>
  </si>
  <si>
    <t>REGISTRO DE EQUIPOS DE SEGURIDAD O EMERGENCIA</t>
  </si>
  <si>
    <t>REGISTRO DE INDUCCIÓN, CAPACITACIÓN, ENTRENAMIENTO Y SIMULACROS DE EMERGENCIA.</t>
  </si>
  <si>
    <t>REGISTRO DE AUDITORÍAS DEL SISTEMA DE GESTIÓN DE SEGURIDAD Y SALUD EN EL TRABAJO</t>
  </si>
  <si>
    <t>REGISTRO DE CAPACITACIÓN DE SEGURIDAD E HIGIENE</t>
  </si>
  <si>
    <t>DECLARACION JURADA DE CONTAR CON TODOS LOS REGISTROS DE SEGURIDAD Y SALUD EN EL TRABAJO OBLIGATORIOS POR LEY</t>
  </si>
  <si>
    <t>PLAN PARA LA VIGILANCIA PREVENCIÓN Y CONTROL DE COVID-19 EN EL TRABAJO</t>
  </si>
  <si>
    <t>ACTA DE APROBACIÓN DEL PLAN PARA LA VIGILANCIA PREVENCIÓN Y CONTROL DE COVID-19 EN EL TRABAJO POR PARTE DEL COMITÉ DE SST O DEL SUPERVISOR DE SEGURIDA</t>
  </si>
  <si>
    <t>FICHA RUC DE LA EMPRESA</t>
  </si>
  <si>
    <t>POLÍTICA DE CALIDAD</t>
  </si>
  <si>
    <t>MAPA DE PROCESOS DE LA EMPRESA</t>
  </si>
  <si>
    <t>PROCEDIMIENTOS DE RIESGOS OPERACIONALES</t>
  </si>
  <si>
    <t>REGISTRO DE RIESGOS OPERACIONALES</t>
  </si>
  <si>
    <t>REPORTE DE INDICADORES DE EFECTIVIDAD</t>
  </si>
  <si>
    <t>REGISTROS DE CONTROL DE CALIDAD</t>
  </si>
  <si>
    <t>PROCEDIMIENTOS DE NO CONFORMIDADES</t>
  </si>
  <si>
    <t>POLÍTICA AMBIENTAL</t>
  </si>
  <si>
    <t>DOCUMENTO DE ASPECTOS AMBIENTALES</t>
  </si>
  <si>
    <t>DOCUMENTO DE MANEJO DE RESIDUOS</t>
  </si>
  <si>
    <t>FICHA TÉCNICA / HOJA DE PRODUCTOS QUÍMICOS</t>
  </si>
  <si>
    <t>PROCEDIMIENTO DE NO ACEPTACIÓN DE REGALOS</t>
  </si>
  <si>
    <t>INSTRUCCTIVO DE DENUNCIA ANTISOBORNO</t>
  </si>
  <si>
    <t>FICHA DE DATOS</t>
  </si>
  <si>
    <t>APLICA REGLA</t>
  </si>
  <si>
    <t>DOCUMENTO</t>
  </si>
  <si>
    <t>X</t>
  </si>
  <si>
    <t>HOMOLOGACION</t>
  </si>
  <si>
    <t>INFORMACION SOCIETARIA</t>
  </si>
  <si>
    <t>AUDITORIA</t>
  </si>
  <si>
    <t>EMPRESA</t>
  </si>
  <si>
    <t>TRABAJADOR</t>
  </si>
  <si>
    <t>PDF</t>
  </si>
  <si>
    <t>x</t>
  </si>
  <si>
    <t>REGLAMENTO DE SST</t>
  </si>
  <si>
    <t>GENERALES</t>
  </si>
  <si>
    <t>SEGURIDAD Y SALUD</t>
  </si>
  <si>
    <t>LABORALES</t>
  </si>
  <si>
    <t>AMBIENTAL</t>
  </si>
  <si>
    <t>RESPONSABILIDAD SOCIAL</t>
  </si>
  <si>
    <t>FINANCIERA</t>
  </si>
  <si>
    <t>COMERCIAL</t>
  </si>
  <si>
    <t>ESTADOS FINANCIEROS</t>
  </si>
  <si>
    <t>DJ DEL EJERCICIO ANTERIOR</t>
  </si>
  <si>
    <t>CONTRATOS COMERCIALES DE ULTIMOS CLIENTES</t>
  </si>
  <si>
    <t>CV EMPRESARIAL</t>
  </si>
  <si>
    <t>BROCHURE DE SERVICIOS</t>
  </si>
  <si>
    <t>REGISTRO DE CAPACITACIONES INTERNAS</t>
  </si>
  <si>
    <t>CAPACITACION O INDUCCION EN TEMAS AMBIENTALES</t>
  </si>
  <si>
    <t xml:space="preserve">CONSTANCIA DE INSCRIPCIÓN EN REMYPE (MINTRA) COMO MICRO/PEQUEÑA EMPRESA </t>
  </si>
  <si>
    <t>ADPROV</t>
  </si>
  <si>
    <t>CONSTANCIA DE HABER REGISTRADO EL PLAN DE VIGILANCIA COVID 19 ANTE EL MINSA</t>
  </si>
  <si>
    <t>REGISTRO DE INSPECCIONES INTERNAS EN SEGURIDAD Y SALUD EN EL TRABAJO, RESPECTO A LA CORRECTA HIGIENE DE MANOS, DESINFECCIÓN DE LOS AMBIENTES DE TRABAJO, CONTROL DEL AFORO DE PERSONAS, SEÑALIZACIÓN DE LOS PUNTOS DE LAVADO Y DESINFECCIÓN, ENTRE OTROS.</t>
  </si>
  <si>
    <t>CALIDAD</t>
  </si>
  <si>
    <t>COMPLIANCE</t>
  </si>
  <si>
    <t>MATRIZ DE ASPECTOS AMBIENTALES</t>
  </si>
  <si>
    <t>REGISTRO DE MONITOREOS</t>
  </si>
  <si>
    <t>CRONOGRAMA DE MONITOREOS</t>
  </si>
  <si>
    <t>PLANES SOCIALES</t>
  </si>
  <si>
    <t>ACTA DE NOMBRAMIENTO DE COMITÉ DE HOSTIGAMIENTO SEXUAL</t>
  </si>
  <si>
    <t>CONSTANCIA DE QUE CUANTA CON CANAL DE DENUNCIA DE HOSTIGAMIENTO SEXUAL</t>
  </si>
  <si>
    <t>DATOS DE CONSTITUCION / PARTIDA REGISTRAL</t>
  </si>
  <si>
    <t>VIGENCIA DE PODER DE REPRESENTANTE LEGAL</t>
  </si>
  <si>
    <t>CARTA FIANZA</t>
  </si>
  <si>
    <t>POLIZAS DE SEGURO</t>
  </si>
  <si>
    <t>CONTRATO COMERCIAL CON CLIENTE</t>
  </si>
  <si>
    <t>ACTAS DE CONFORMIDAD DE TRABAJOS ANTERIORES</t>
  </si>
  <si>
    <t>PUNTAJE</t>
  </si>
  <si>
    <t>PORCENTAJE DE CUMPLIMIENTO</t>
  </si>
  <si>
    <t>SI / NO</t>
  </si>
  <si>
    <t>SI</t>
  </si>
  <si>
    <t>no</t>
  </si>
  <si>
    <t>si</t>
  </si>
  <si>
    <t>PESO</t>
  </si>
  <si>
    <t>SI CUENTA CON ALGUNA ISO</t>
  </si>
  <si>
    <t>SI/NO</t>
  </si>
  <si>
    <t>VALIDACION DE ARCHIVO</t>
  </si>
  <si>
    <t>PUNTAJE FINAL</t>
  </si>
  <si>
    <t>NO</t>
  </si>
  <si>
    <t>Si</t>
  </si>
  <si>
    <t>OTROS</t>
  </si>
  <si>
    <t>CLASIFICACION</t>
  </si>
  <si>
    <t>documento A</t>
  </si>
  <si>
    <t>documento B</t>
  </si>
  <si>
    <t>MINIMO PARA HOMOLOGARSE</t>
  </si>
  <si>
    <t xml:space="preserve">PARCONSIL CONSULTORES SAC, DA CONFORMIDAD QUE LA ORGANIZACION </t>
  </si>
  <si>
    <t>CLIENTE</t>
  </si>
  <si>
    <t xml:space="preserve">OBTENIENDO UN PUNTAJE DE </t>
  </si>
  <si>
    <t>Y CON NIVEL DE RIESGO</t>
  </si>
  <si>
    <t>Vigencia:</t>
  </si>
  <si>
    <t>Codigo:</t>
  </si>
  <si>
    <t>HP/C001-P001.01</t>
  </si>
  <si>
    <t>RESULTADO DE EVALUACION</t>
  </si>
  <si>
    <t>OBLIGATORIEDAD</t>
  </si>
  <si>
    <t>OBTENIDO</t>
  </si>
  <si>
    <t>MAXIMO</t>
  </si>
  <si>
    <t>RANGO</t>
  </si>
  <si>
    <t>El presente informe de resultados, deriva de la revision documental y cumplimiento legal segun lo requerido por el cliente, y realizado mediante la plataforma web AdProv.</t>
  </si>
  <si>
    <t>CUMPLE CON LOS REQUISITOS DE EVALUACION DE PROVEEDORES ESTABLECIDOS POR NUESTRO CLIENTE:</t>
  </si>
  <si>
    <t>Parconsil Consultores SAC, no se hace responsable de la calidad de servicios o productos que los proveedores brinden al cliente</t>
  </si>
  <si>
    <t>CONTRATISTA</t>
  </si>
  <si>
    <t>RUC</t>
  </si>
  <si>
    <t>Consultor Auditor</t>
  </si>
  <si>
    <t>CONSULTOR AUDITOR</t>
  </si>
  <si>
    <t>ACTAS MENSUALES DEL COMITÉ DE SEGURIDAD Y SALUD EN EL TRABAJO EN CASO</t>
  </si>
  <si>
    <t>PROGRAMA ANUAL DE SST</t>
  </si>
  <si>
    <t>POLITICA DEL SISTEMA DE GESTIÓN DE SST</t>
  </si>
  <si>
    <t>REGISTRO DE INSPECCIONES INTERNAS EN SEGURIDAD Y SALUD EN EL TRABAJO, RESPECTO A LA CORRECTA HIGIENE DE MANOS, DESINFECCIÓN DE LOS AMBIENTES DE TRABAJO</t>
  </si>
  <si>
    <t>DE CORRESPONDER - CONSTANCIA DE HABER INFORMADO AL MINISTERIO DE TRABAJO SU PARTICIPACIÓN EN LA EJECUCIÓN DE LA OBRA COMO SUBCONTRATISTA.</t>
  </si>
  <si>
    <t>REGLAMENTO INTERNO DE TRABAJO</t>
  </si>
  <si>
    <t>MANUAL DE ORGANIZACION Y FUNCIONES</t>
  </si>
  <si>
    <t>CUADRO DE CATEGORIAS Y FUNCIONES SEGUN LA LEY 30709</t>
  </si>
  <si>
    <t>CANTIDAD DE PERSONAL EN PLANILLA</t>
  </si>
  <si>
    <t>FICHAS TECNICAS DE EPPS</t>
  </si>
  <si>
    <t>PLAN DE RESPUESTA DE EMERGENCIAS (CON RELACION DE CLINICAS Y UNIDADES DE EMERGENCIA)</t>
  </si>
  <si>
    <t>PROCEDIMIENTO ESCRITO DE TRABAJO SEGURO PETS</t>
  </si>
  <si>
    <t>PROCEDIMIENTO DE ETIQUETADO Y BLOQUEO</t>
  </si>
  <si>
    <t xml:space="preserve">FORMATO DE ATS </t>
  </si>
  <si>
    <t>FORMATO DE PETAR</t>
  </si>
  <si>
    <t>REGISTRO DE OPERATIVIDAD DE EQUIPOS DE EMERGENCIA</t>
  </si>
  <si>
    <t>MAPA DE RIESGOS</t>
  </si>
  <si>
    <t>REGISTRO DE EXAMENES MEDICOS OCUPACIONALES</t>
  </si>
  <si>
    <t>CERTIFICADO DE OPERATIVIDAD DE EXTINTORES</t>
  </si>
  <si>
    <t>LICENCIA DE FUNCIONAMIENTO</t>
  </si>
  <si>
    <t>REPORTE DE SIMULACROS</t>
  </si>
  <si>
    <t>CONSTANCIA DE BRIGADISTAS</t>
  </si>
  <si>
    <t>* debe compoletar documento de criticadad alta</t>
  </si>
  <si>
    <t>BUENAVENTURA</t>
  </si>
  <si>
    <t>PATITO FEO SAC</t>
  </si>
  <si>
    <t>KEVIN DIAZ</t>
  </si>
  <si>
    <t>Los documentos obligarorios de presentacion, al no ser aprobados, no habilitara al contratistas o proveedor</t>
  </si>
  <si>
    <t>GRUPO</t>
  </si>
  <si>
    <t>REGIMEN MYPE</t>
  </si>
  <si>
    <t>El puntaje obtenido en la presente evaluación, es unicamente en base a la documentación solicitada por el cliente para el grupo al que fue designado</t>
  </si>
  <si>
    <t>DJ DE CONFLICTO DE INTERESES</t>
  </si>
  <si>
    <t>DJ DE LAVADO DE ACTIVO Y TRAFICO ILICITO DE DROGAS</t>
  </si>
  <si>
    <t>POLITICA ANTISOBORNO</t>
  </si>
  <si>
    <t>CODIGO DE ETICA Y CONDUCTA</t>
  </si>
  <si>
    <t>CRONOGRAMA DE AUDITORIAS ANTI SOBORNO</t>
  </si>
  <si>
    <t>LETRA</t>
  </si>
  <si>
    <t>A</t>
  </si>
  <si>
    <t>B</t>
  </si>
  <si>
    <t>C</t>
  </si>
  <si>
    <t>D</t>
  </si>
  <si>
    <t>E</t>
  </si>
  <si>
    <t>RANGO1</t>
  </si>
  <si>
    <t>RANGO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</si>
</sst>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2"/>
      <color rgb="FF000000"/>
      <name val="Calibri"/>
      <family val="2"/>
      <scheme val="minor"/>
    </font>
    <font>
      <b/>
      <sz val="8"/>
      <color rgb="FF000000"/>
      <name val="Verdana"/>
      <family val="2"/>
    </font>
    <font>
      <sz val="8"/>
      <name val="Verdan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name val="Verdana"/>
      <family val="2"/>
    </font>
    <font>
      <b/>
      <sz val="12"/>
      <color theme="9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4"/>
      <name val="Verdan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2" borderId="0" xfId="0" applyFont="1" applyFill="1" applyAlignment="1">
      <alignment vertical="center" wrapText="1" shrinkToFit="1"/>
    </xf>
    <xf numFmtId="0" fontId="2" fillId="3" borderId="0" xfId="0" applyFont="1" applyFill="1" applyAlignment="1">
      <alignment vertical="center" wrapText="1" shrinkToFit="1"/>
    </xf>
    <xf numFmtId="0" fontId="2" fillId="4" borderId="0" xfId="0" applyFont="1" applyFill="1" applyAlignment="1">
      <alignment vertical="center" wrapText="1" shrinkToFit="1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vertical="center" wrapText="1" shrinkToFit="1"/>
    </xf>
    <xf numFmtId="0" fontId="5" fillId="0" borderId="0" xfId="0" applyFont="1" applyAlignment="1">
      <alignment vertical="center" wrapText="1" shrinkToFit="1"/>
    </xf>
    <xf numFmtId="0" fontId="6" fillId="0" borderId="0" xfId="0" applyFont="1"/>
    <xf numFmtId="0" fontId="7" fillId="0" borderId="0" xfId="0" applyFont="1" applyAlignment="1">
      <alignment vertical="center" wrapText="1" shrinkToFit="1"/>
    </xf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vertical="center" wrapText="1" shrinkToFit="1"/>
    </xf>
    <xf numFmtId="49" fontId="5" fillId="0" borderId="0" xfId="0" applyNumberFormat="1" applyFont="1" applyAlignment="1">
      <alignment vertical="center" wrapText="1"/>
    </xf>
    <xf numFmtId="0" fontId="8" fillId="2" borderId="0" xfId="0" applyFont="1" applyFill="1"/>
    <xf numFmtId="0" fontId="8" fillId="2" borderId="0" xfId="0" applyFont="1" applyFill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0" borderId="0" xfId="0" applyFont="1" applyAlignment="1">
      <alignment vertical="center" wrapText="1" shrinkToFit="1"/>
    </xf>
    <xf numFmtId="0" fontId="8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 vertical="center" wrapText="1" shrinkToFi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 shrinkToFit="1"/>
    </xf>
    <xf numFmtId="0" fontId="2" fillId="7" borderId="0" xfId="0" applyFont="1" applyFill="1" applyAlignment="1">
      <alignment horizontal="left" vertical="center" wrapText="1" shrinkToFit="1"/>
    </xf>
    <xf numFmtId="0" fontId="2" fillId="7" borderId="0" xfId="0" applyFont="1" applyFill="1" applyAlignment="1">
      <alignment vertical="center" wrapText="1" shrinkToFit="1"/>
    </xf>
    <xf numFmtId="0" fontId="2" fillId="0" borderId="0" xfId="0" applyFont="1" applyAlignment="1">
      <alignment horizontal="center" vertical="center" wrapText="1" shrinkToFit="1"/>
    </xf>
    <xf numFmtId="0" fontId="3" fillId="0" borderId="0" xfId="0" applyFont="1" applyAlignment="1">
      <alignment horizontal="center" vertical="center" wrapText="1" shrinkToFit="1"/>
    </xf>
    <xf numFmtId="0" fontId="5" fillId="0" borderId="0" xfId="0" applyFont="1" applyAlignment="1">
      <alignment horizontal="center" vertical="center" wrapText="1" shrinkToFit="1"/>
    </xf>
    <xf numFmtId="0" fontId="7" fillId="0" borderId="0" xfId="0" applyFont="1" applyAlignment="1">
      <alignment horizontal="center" vertical="center" wrapText="1" shrinkToFit="1"/>
    </xf>
    <xf numFmtId="0" fontId="8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 shrinkToFit="1"/>
    </xf>
    <xf numFmtId="49" fontId="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 shrinkToFit="1"/>
    </xf>
    <xf numFmtId="0" fontId="0" fillId="0" borderId="1" xfId="0" applyBorder="1"/>
    <xf numFmtId="0" fontId="13" fillId="0" borderId="1" xfId="0" applyFont="1" applyBorder="1" applyAlignment="1">
      <alignment horizontal="right"/>
    </xf>
    <xf numFmtId="0" fontId="1" fillId="0" borderId="1" xfId="0" applyFont="1" applyBorder="1"/>
    <xf numFmtId="0" fontId="17" fillId="0" borderId="1" xfId="0" applyFont="1" applyBorder="1" applyAlignment="1">
      <alignment horizontal="center"/>
    </xf>
    <xf numFmtId="0" fontId="7" fillId="0" borderId="1" xfId="0" applyFont="1" applyBorder="1"/>
    <xf numFmtId="0" fontId="6" fillId="0" borderId="1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1" fillId="0" borderId="9" xfId="0" applyFont="1" applyBorder="1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0" fillId="0" borderId="9" xfId="0" applyFont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8" fillId="3" borderId="0" xfId="0" applyFont="1" applyFill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9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 wrapText="1" shrinkToFit="1"/>
    </xf>
    <xf numFmtId="0" fontId="9" fillId="4" borderId="0" xfId="0" applyFont="1" applyFill="1" applyAlignment="1">
      <alignment horizontal="center" wrapText="1"/>
    </xf>
    <xf numFmtId="0" fontId="9" fillId="4" borderId="0" xfId="0" applyFont="1" applyFill="1" applyAlignment="1">
      <alignment horizontal="center"/>
    </xf>
    <xf numFmtId="0" fontId="14" fillId="0" borderId="1" xfId="0" applyFont="1" applyBorder="1" applyAlignment="1">
      <alignment horizontal="right"/>
    </xf>
    <xf numFmtId="0" fontId="8" fillId="4" borderId="0" xfId="0" applyFont="1" applyFill="1" applyAlignment="1">
      <alignment wrapText="1"/>
    </xf>
    <xf numFmtId="0" fontId="8" fillId="4" borderId="0" xfId="0" applyFont="1" applyFill="1"/>
    <xf numFmtId="9" fontId="0" fillId="0" borderId="0" xfId="0" applyNumberFormat="1"/>
    <xf numFmtId="0" fontId="11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left" wrapText="1"/>
    </xf>
    <xf numFmtId="0" fontId="23" fillId="0" borderId="2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4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left"/>
    </xf>
    <xf numFmtId="0" fontId="25" fillId="0" borderId="7" xfId="0" applyFont="1" applyBorder="1" applyAlignment="1">
      <alignment horizontal="center"/>
    </xf>
    <xf numFmtId="0" fontId="1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cabrales.exactian.solutions/index.php?action=moddocumentacion&amp;codigo=C-GE-10D&amp;solap=contratistas" TargetMode="External"/><Relationship Id="rId18" Type="http://schemas.openxmlformats.org/officeDocument/2006/relationships/hyperlink" Target="https://cabrales.exactian.solutions/index.php?action=DELDOC&amp;codigo=E-CO-01D&amp;solap=empleados" TargetMode="External"/><Relationship Id="rId26" Type="http://schemas.openxmlformats.org/officeDocument/2006/relationships/hyperlink" Target="https://cabrales.exactian.solutions/index.php?action=DELDOC&amp;codigo=E-GE-08D&amp;solap=empleados" TargetMode="External"/><Relationship Id="rId3" Type="http://schemas.openxmlformats.org/officeDocument/2006/relationships/hyperlink" Target="https://cabrales.exactian.solutions/index.php?action=moddocumentacion&amp;codigo=C-GE-02&amp;solap=contratistas" TargetMode="External"/><Relationship Id="rId21" Type="http://schemas.openxmlformats.org/officeDocument/2006/relationships/hyperlink" Target="https://cabrales.exactian.solutions/index.php?action=moddocumentacion&amp;codigo=E-GE-02D&amp;solap=empleados" TargetMode="External"/><Relationship Id="rId34" Type="http://schemas.openxmlformats.org/officeDocument/2006/relationships/hyperlink" Target="https://cabrales.exactian.solutions/index.php?action=DELDOC&amp;codigo=E-TR-01D&amp;solap=empleados" TargetMode="External"/><Relationship Id="rId7" Type="http://schemas.openxmlformats.org/officeDocument/2006/relationships/hyperlink" Target="https://cabrales.exactian.solutions/index.php?action=moddocumentacion&amp;codigo=C-GE-03D&amp;solap=contratistas" TargetMode="External"/><Relationship Id="rId12" Type="http://schemas.openxmlformats.org/officeDocument/2006/relationships/hyperlink" Target="https://cabrales.exactian.solutions/index.php?action=DELDOC&amp;codigo=C-GE-07D&amp;solap=contratistas" TargetMode="External"/><Relationship Id="rId17" Type="http://schemas.openxmlformats.org/officeDocument/2006/relationships/hyperlink" Target="https://cabrales.exactian.solutions/index.php?action=moddocumentacion&amp;codigo=E-CO-01D&amp;solap=empleados" TargetMode="External"/><Relationship Id="rId25" Type="http://schemas.openxmlformats.org/officeDocument/2006/relationships/hyperlink" Target="https://cabrales.exactian.solutions/index.php?action=moddocumentacion&amp;codigo=E-GE-08D&amp;solap=empleados" TargetMode="External"/><Relationship Id="rId33" Type="http://schemas.openxmlformats.org/officeDocument/2006/relationships/hyperlink" Target="https://cabrales.exactian.solutions/index.php?action=moddocumentacion&amp;codigo=E-TR-01D&amp;solap=empleados" TargetMode="External"/><Relationship Id="rId2" Type="http://schemas.openxmlformats.org/officeDocument/2006/relationships/hyperlink" Target="https://cabrales.exactian.solutions/index.php?action=DELDOC&amp;codigo=C-GE-01D&amp;solap=contratistas" TargetMode="External"/><Relationship Id="rId16" Type="http://schemas.openxmlformats.org/officeDocument/2006/relationships/hyperlink" Target="https://cabrales.exactian.solutions/index.php?action=DELDOC&amp;codigo=C-GE-11D&amp;solap=contratistas" TargetMode="External"/><Relationship Id="rId20" Type="http://schemas.openxmlformats.org/officeDocument/2006/relationships/hyperlink" Target="https://cabrales.exactian.solutions/index.php?action=DELDOC&amp;codigo=E-GE-01D&amp;solap=empleados" TargetMode="External"/><Relationship Id="rId29" Type="http://schemas.openxmlformats.org/officeDocument/2006/relationships/hyperlink" Target="https://cabrales.exactian.solutions/index.php?action=moddocumentacion&amp;codigo=E-GE-10D&amp;solap=empleados" TargetMode="External"/><Relationship Id="rId1" Type="http://schemas.openxmlformats.org/officeDocument/2006/relationships/hyperlink" Target="https://cabrales.exactian.solutions/index.php?action=moddocumentacion&amp;codigo=C-GE-01D&amp;solap=contratistas" TargetMode="External"/><Relationship Id="rId6" Type="http://schemas.openxmlformats.org/officeDocument/2006/relationships/hyperlink" Target="https://cabrales.exactian.solutions/index.php?action=DELDOC&amp;codigo=C-GE-02D&amp;solap=contratistas" TargetMode="External"/><Relationship Id="rId11" Type="http://schemas.openxmlformats.org/officeDocument/2006/relationships/hyperlink" Target="https://cabrales.exactian.solutions/index.php?action=moddocumentacion&amp;codigo=C-GE-07D&amp;solap=contratistas" TargetMode="External"/><Relationship Id="rId24" Type="http://schemas.openxmlformats.org/officeDocument/2006/relationships/hyperlink" Target="https://cabrales.exactian.solutions/index.php?action=DELDOC&amp;codigo=E-GE-03D&amp;solap=empleados" TargetMode="External"/><Relationship Id="rId32" Type="http://schemas.openxmlformats.org/officeDocument/2006/relationships/hyperlink" Target="https://cabrales.exactian.solutions/index.php?action=DELDOC&amp;codigo=E-GE-12D&amp;solap=empleados" TargetMode="External"/><Relationship Id="rId5" Type="http://schemas.openxmlformats.org/officeDocument/2006/relationships/hyperlink" Target="https://cabrales.exactian.solutions/index.php?action=moddocumentacion&amp;codigo=C-GE-02D&amp;solap=contratistas" TargetMode="External"/><Relationship Id="rId15" Type="http://schemas.openxmlformats.org/officeDocument/2006/relationships/hyperlink" Target="https://cabrales.exactian.solutions/index.php?action=moddocumentacion&amp;codigo=C-GE-11D&amp;solap=contratistas" TargetMode="External"/><Relationship Id="rId23" Type="http://schemas.openxmlformats.org/officeDocument/2006/relationships/hyperlink" Target="https://cabrales.exactian.solutions/index.php?action=moddocumentacion&amp;codigo=E-GE-03D&amp;solap=empleados" TargetMode="External"/><Relationship Id="rId28" Type="http://schemas.openxmlformats.org/officeDocument/2006/relationships/hyperlink" Target="https://cabrales.exactian.solutions/index.php?action=DELDOC&amp;codigo=E-GE-09D&amp;solap=empleados" TargetMode="External"/><Relationship Id="rId36" Type="http://schemas.openxmlformats.org/officeDocument/2006/relationships/hyperlink" Target="https://cabrales.exactian.solutions/index.php?action=DELDOC&amp;codigo=E-TR-02D&amp;solap=empleados" TargetMode="External"/><Relationship Id="rId10" Type="http://schemas.openxmlformats.org/officeDocument/2006/relationships/hyperlink" Target="https://cabrales.exactian.solutions/index.php?action=DELDOC&amp;codigo=C-GE-06D&amp;solap=contratistas" TargetMode="External"/><Relationship Id="rId19" Type="http://schemas.openxmlformats.org/officeDocument/2006/relationships/hyperlink" Target="https://cabrales.exactian.solutions/index.php?action=moddocumentacion&amp;codigo=E-GE-01D&amp;solap=empleados" TargetMode="External"/><Relationship Id="rId31" Type="http://schemas.openxmlformats.org/officeDocument/2006/relationships/hyperlink" Target="https://cabrales.exactian.solutions/index.php?action=moddocumentacion&amp;codigo=E-GE-12D&amp;solap=empleados" TargetMode="External"/><Relationship Id="rId4" Type="http://schemas.openxmlformats.org/officeDocument/2006/relationships/hyperlink" Target="https://cabrales.exactian.solutions/index.php?action=DELDOC&amp;codigo=C-GE-02&amp;solap=contratistas" TargetMode="External"/><Relationship Id="rId9" Type="http://schemas.openxmlformats.org/officeDocument/2006/relationships/hyperlink" Target="https://cabrales.exactian.solutions/index.php?action=moddocumentacion&amp;codigo=C-GE-06D&amp;solap=contratistas" TargetMode="External"/><Relationship Id="rId14" Type="http://schemas.openxmlformats.org/officeDocument/2006/relationships/hyperlink" Target="https://cabrales.exactian.solutions/index.php?action=DELDOC&amp;codigo=C-GE-10D&amp;solap=contratistas" TargetMode="External"/><Relationship Id="rId22" Type="http://schemas.openxmlformats.org/officeDocument/2006/relationships/hyperlink" Target="https://cabrales.exactian.solutions/index.php?action=DELDOC&amp;codigo=E-GE-02D&amp;solap=empleados" TargetMode="External"/><Relationship Id="rId27" Type="http://schemas.openxmlformats.org/officeDocument/2006/relationships/hyperlink" Target="https://cabrales.exactian.solutions/index.php?action=moddocumentacion&amp;codigo=E-GE-09D&amp;solap=empleados" TargetMode="External"/><Relationship Id="rId30" Type="http://schemas.openxmlformats.org/officeDocument/2006/relationships/hyperlink" Target="https://cabrales.exactian.solutions/index.php?action=DELDOC&amp;codigo=E-GE-10D&amp;solap=empleados" TargetMode="External"/><Relationship Id="rId35" Type="http://schemas.openxmlformats.org/officeDocument/2006/relationships/hyperlink" Target="https://cabrales.exactian.solutions/index.php?action=moddocumentacion&amp;codigo=E-TR-02D&amp;solap=empleados" TargetMode="External"/><Relationship Id="rId8" Type="http://schemas.openxmlformats.org/officeDocument/2006/relationships/hyperlink" Target="https://cabrales.exactian.solutions/index.php?action=DELDOC&amp;codigo=C-GE-03D&amp;solap=contratistas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2" name="Shape 5" descr="modificar document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F77FD-F7A6-6648-9878-092FCDD090E2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3" name="Shape 6" descr="eliminar documen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C1B595-ACA3-5C47-9FD0-FD4ED60B5D6F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4" name="Shape 7" descr="modificar document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BEC6DA8-E36E-4A41-A3C2-414D6F90CDA6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5" name="Shape 8" descr="eliminar document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1D2A778-D9EE-E74F-B712-ABA714D70C53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6" name="Shape 9" descr="modificar document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681489F-3905-824D-AED3-C78D7C6DDB19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7" name="Shape 10" descr="eliminar document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0EB7F3A-6A23-2C48-B4B9-8785AC446546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8" name="Shape 11" descr="modificar document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584397B-0317-2345-87A5-9F0A1A94612F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9" name="Shape 12" descr="eliminar document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CB3CCB5-7079-0D43-BA3E-816EBEBD9907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10" name="Shape 13" descr="modificar document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477FC48-F2B0-814A-8639-90A9314787E2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11" name="Shape 14" descr="eliminar document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3FCE11A-3C80-8249-ABB3-09B2E7F88AFA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12" name="Shape 15" descr="modificar document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12BA577-8714-C449-9A52-98954E78875C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13" name="Shape 16" descr="eliminar document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41F249C-ECCD-274C-96FB-0175216D1689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14" name="Shape 17" descr="modificar document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1C7955F-3202-6847-9148-0FD2DABDBE6C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15" name="Shape 18" descr="eliminar document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A922022-FE70-F14E-BFC5-1EF08D1DC0F2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16" name="Shape 19" descr="modificar document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D8F61F4-860D-074A-8280-657DECB48F58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17" name="Shape 20" descr="eliminar document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02B1F5B-A532-7142-8A16-ADC490FB4DEC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18" name="Shape 21" descr="modificar document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7E962DEA-61D3-4648-A31B-ACEC76BFD530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19" name="Shape 22" descr="eliminar document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DFD01274-E184-3B46-823E-86B20FF0F7A4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20" name="Shape 23" descr="modificar document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531FF03E-3A9A-C940-B567-56B5EDD37481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21" name="Shape 24" descr="eliminar document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3861DB76-240C-A04B-90C4-F733A3F6BDA1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22" name="Shape 25" descr="modificar document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826D38BF-20D9-F548-B906-1C73F21F5A3C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23" name="Shape 26" descr="eliminar document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9FA982C-86CC-0E43-A1BF-460463B23042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24" name="Shape 27" descr="modificar document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A78F45A-264F-9F47-86A9-2A2B5006B0A6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25" name="Shape 28" descr="eliminar document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12480208-5A04-B04C-BB6D-EC75D1EFE5C6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26" name="Shape 31" descr="modificar document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D62F13B-0FA1-DE40-94F0-FDCA8C78A3D1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27" name="Shape 32" descr="eliminar document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7801C44A-4B05-B742-8338-ED6554C92FF9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28" name="Shape 33" descr="modificar document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7ADDA0FC-8A29-6244-8D33-E5D0407FB84F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29" name="Shape 34" descr="eliminar document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70B4D604-7727-604E-8E11-37C25FDA6275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30" name="Shape 35" descr="modificar document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20B7DFCB-976D-9B40-8673-B978FF343E58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31" name="Shape 36" descr="eliminar document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AA8F4D04-8F52-F145-9833-0EF7F7DD3B0B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32" name="Shape 37" descr="modificar documento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534AD261-5BEB-8C41-AF52-47C00AD14969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33" name="Shape 38" descr="eliminar documento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8FDECC68-5FE6-8242-BBE0-E5DB07247774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34" name="Shape 39" descr="modificar documento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EC6E19B2-7600-3741-98BF-9867CC3FA447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35" name="Shape 40" descr="eliminar documento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BB594CFC-2A0E-774E-BE91-0884DD93132E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36" name="Shape 41" descr="modificar documento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B4DDD4AA-38A8-5B49-B531-61BCEA76B5C0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108</xdr:row>
      <xdr:rowOff>0</xdr:rowOff>
    </xdr:from>
    <xdr:ext cx="285750" cy="295275"/>
    <xdr:sp macro="" textlink="">
      <xdr:nvSpPr>
        <xdr:cNvPr id="37" name="Shape 42" descr="eliminar documento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36EF3900-DF9E-4341-9CAC-2AE5B2D9B7FA}"/>
            </a:ext>
          </a:extLst>
        </xdr:cNvPr>
        <xdr:cNvSpPr/>
      </xdr:nvSpPr>
      <xdr:spPr>
        <a:xfrm>
          <a:off x="1651000" y="33909000"/>
          <a:ext cx="2857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111</xdr:row>
      <xdr:rowOff>0</xdr:rowOff>
    </xdr:from>
    <xdr:ext cx="295275" cy="295275"/>
    <xdr:sp macro="" textlink="">
      <xdr:nvSpPr>
        <xdr:cNvPr id="38" name="Shape 43" descr="modificar document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31FDE82-60FD-034F-A064-AF8C2FB9D0EF}"/>
            </a:ext>
          </a:extLst>
        </xdr:cNvPr>
        <xdr:cNvSpPr/>
      </xdr:nvSpPr>
      <xdr:spPr>
        <a:xfrm>
          <a:off x="1651000" y="347218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111</xdr:row>
      <xdr:rowOff>0</xdr:rowOff>
    </xdr:from>
    <xdr:ext cx="295275" cy="295275"/>
    <xdr:sp macro="" textlink="">
      <xdr:nvSpPr>
        <xdr:cNvPr id="39" name="Shape 44" descr="eliminar document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0645323-C662-724E-8655-5E1058B6913F}"/>
            </a:ext>
          </a:extLst>
        </xdr:cNvPr>
        <xdr:cNvSpPr/>
      </xdr:nvSpPr>
      <xdr:spPr>
        <a:xfrm>
          <a:off x="1651000" y="347218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111</xdr:row>
      <xdr:rowOff>0</xdr:rowOff>
    </xdr:from>
    <xdr:ext cx="295275" cy="295275"/>
    <xdr:sp macro="" textlink="">
      <xdr:nvSpPr>
        <xdr:cNvPr id="40" name="Shape 45" descr="modificar document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98BF0FA-2BDE-0E43-946C-CB5261489FDD}"/>
            </a:ext>
          </a:extLst>
        </xdr:cNvPr>
        <xdr:cNvSpPr/>
      </xdr:nvSpPr>
      <xdr:spPr>
        <a:xfrm>
          <a:off x="1651000" y="347218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111</xdr:row>
      <xdr:rowOff>0</xdr:rowOff>
    </xdr:from>
    <xdr:ext cx="295275" cy="295275"/>
    <xdr:sp macro="" textlink="">
      <xdr:nvSpPr>
        <xdr:cNvPr id="41" name="Shape 46" descr="eliminar document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7EDE9D4-0A2A-1A40-8CE2-F18A4C624C96}"/>
            </a:ext>
          </a:extLst>
        </xdr:cNvPr>
        <xdr:cNvSpPr/>
      </xdr:nvSpPr>
      <xdr:spPr>
        <a:xfrm>
          <a:off x="1651000" y="347218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111</xdr:row>
      <xdr:rowOff>0</xdr:rowOff>
    </xdr:from>
    <xdr:ext cx="295275" cy="295275"/>
    <xdr:sp macro="" textlink="">
      <xdr:nvSpPr>
        <xdr:cNvPr id="42" name="Shape 47" descr="modificar document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6FC568B-A105-8F4F-9AFF-F1B3FC4F3B0E}"/>
            </a:ext>
          </a:extLst>
        </xdr:cNvPr>
        <xdr:cNvSpPr/>
      </xdr:nvSpPr>
      <xdr:spPr>
        <a:xfrm>
          <a:off x="1651000" y="347218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111</xdr:row>
      <xdr:rowOff>0</xdr:rowOff>
    </xdr:from>
    <xdr:ext cx="295275" cy="295275"/>
    <xdr:sp macro="" textlink="">
      <xdr:nvSpPr>
        <xdr:cNvPr id="43" name="Shape 48" descr="eliminar document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6152F28-5EFC-6448-BA82-236B004A9D03}"/>
            </a:ext>
          </a:extLst>
        </xdr:cNvPr>
        <xdr:cNvSpPr/>
      </xdr:nvSpPr>
      <xdr:spPr>
        <a:xfrm>
          <a:off x="1651000" y="347218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111</xdr:row>
      <xdr:rowOff>0</xdr:rowOff>
    </xdr:from>
    <xdr:ext cx="295275" cy="295275"/>
    <xdr:sp macro="" textlink="">
      <xdr:nvSpPr>
        <xdr:cNvPr id="44" name="Shape 49" descr="modificar document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7156E49-71CD-0748-BBFD-582169CBB84E}"/>
            </a:ext>
          </a:extLst>
        </xdr:cNvPr>
        <xdr:cNvSpPr/>
      </xdr:nvSpPr>
      <xdr:spPr>
        <a:xfrm>
          <a:off x="1651000" y="347218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111</xdr:row>
      <xdr:rowOff>0</xdr:rowOff>
    </xdr:from>
    <xdr:ext cx="295275" cy="295275"/>
    <xdr:sp macro="" textlink="">
      <xdr:nvSpPr>
        <xdr:cNvPr id="45" name="Shape 50" descr="eliminar document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5ABCAF6-38E0-C942-B4F1-4C94419C7FD8}"/>
            </a:ext>
          </a:extLst>
        </xdr:cNvPr>
        <xdr:cNvSpPr/>
      </xdr:nvSpPr>
      <xdr:spPr>
        <a:xfrm>
          <a:off x="1651000" y="347218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111</xdr:row>
      <xdr:rowOff>0</xdr:rowOff>
    </xdr:from>
    <xdr:ext cx="295275" cy="295275"/>
    <xdr:sp macro="" textlink="">
      <xdr:nvSpPr>
        <xdr:cNvPr id="46" name="Shape 51" descr="modificar document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808FF4D-CF83-FD46-B824-C68E8D8DDB74}"/>
            </a:ext>
          </a:extLst>
        </xdr:cNvPr>
        <xdr:cNvSpPr/>
      </xdr:nvSpPr>
      <xdr:spPr>
        <a:xfrm>
          <a:off x="1651000" y="347218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111</xdr:row>
      <xdr:rowOff>0</xdr:rowOff>
    </xdr:from>
    <xdr:ext cx="295275" cy="295275"/>
    <xdr:sp macro="" textlink="">
      <xdr:nvSpPr>
        <xdr:cNvPr id="47" name="Shape 52" descr="eliminar document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91DA5FE2-DC6A-5D45-8247-7CA214639ABA}"/>
            </a:ext>
          </a:extLst>
        </xdr:cNvPr>
        <xdr:cNvSpPr/>
      </xdr:nvSpPr>
      <xdr:spPr>
        <a:xfrm>
          <a:off x="1651000" y="347218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111</xdr:row>
      <xdr:rowOff>0</xdr:rowOff>
    </xdr:from>
    <xdr:ext cx="295275" cy="295275"/>
    <xdr:sp macro="" textlink="">
      <xdr:nvSpPr>
        <xdr:cNvPr id="48" name="Shape 53" descr="modificar document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39EE3B1-F50E-AA45-80FC-96D9933A79CA}"/>
            </a:ext>
          </a:extLst>
        </xdr:cNvPr>
        <xdr:cNvSpPr/>
      </xdr:nvSpPr>
      <xdr:spPr>
        <a:xfrm>
          <a:off x="1651000" y="347218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111</xdr:row>
      <xdr:rowOff>0</xdr:rowOff>
    </xdr:from>
    <xdr:ext cx="295275" cy="295275"/>
    <xdr:sp macro="" textlink="">
      <xdr:nvSpPr>
        <xdr:cNvPr id="49" name="Shape 54" descr="eliminar document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F388B956-910F-5241-B381-5769A7AB08D7}"/>
            </a:ext>
          </a:extLst>
        </xdr:cNvPr>
        <xdr:cNvSpPr/>
      </xdr:nvSpPr>
      <xdr:spPr>
        <a:xfrm>
          <a:off x="1651000" y="347218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114</xdr:row>
      <xdr:rowOff>0</xdr:rowOff>
    </xdr:from>
    <xdr:ext cx="295275" cy="295275"/>
    <xdr:sp macro="" textlink="">
      <xdr:nvSpPr>
        <xdr:cNvPr id="50" name="Shape 55" descr="modificar document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07E9E38-4133-0244-96D6-F2F964EE4D51}"/>
            </a:ext>
          </a:extLst>
        </xdr:cNvPr>
        <xdr:cNvSpPr/>
      </xdr:nvSpPr>
      <xdr:spPr>
        <a:xfrm>
          <a:off x="1651000" y="361442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114</xdr:row>
      <xdr:rowOff>0</xdr:rowOff>
    </xdr:from>
    <xdr:ext cx="295275" cy="295275"/>
    <xdr:sp macro="" textlink="">
      <xdr:nvSpPr>
        <xdr:cNvPr id="51" name="Shape 56" descr="eliminar document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DF55A168-D0E6-7C46-A412-17380B3727B3}"/>
            </a:ext>
          </a:extLst>
        </xdr:cNvPr>
        <xdr:cNvSpPr/>
      </xdr:nvSpPr>
      <xdr:spPr>
        <a:xfrm>
          <a:off x="1651000" y="361442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114</xdr:row>
      <xdr:rowOff>0</xdr:rowOff>
    </xdr:from>
    <xdr:ext cx="295275" cy="295275"/>
    <xdr:sp macro="" textlink="">
      <xdr:nvSpPr>
        <xdr:cNvPr id="52" name="Shape 57" descr="modificar document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991C2B54-2E83-AD42-9C40-AC45FB4812E0}"/>
            </a:ext>
          </a:extLst>
        </xdr:cNvPr>
        <xdr:cNvSpPr/>
      </xdr:nvSpPr>
      <xdr:spPr>
        <a:xfrm>
          <a:off x="1651000" y="361442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114</xdr:row>
      <xdr:rowOff>0</xdr:rowOff>
    </xdr:from>
    <xdr:ext cx="295275" cy="295275"/>
    <xdr:sp macro="" textlink="">
      <xdr:nvSpPr>
        <xdr:cNvPr id="53" name="Shape 58" descr="eliminar document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27C1A158-B584-E14A-9211-D7FC65E3B0EE}"/>
            </a:ext>
          </a:extLst>
        </xdr:cNvPr>
        <xdr:cNvSpPr/>
      </xdr:nvSpPr>
      <xdr:spPr>
        <a:xfrm>
          <a:off x="1651000" y="361442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123</xdr:row>
      <xdr:rowOff>0</xdr:rowOff>
    </xdr:from>
    <xdr:ext cx="295275" cy="295275"/>
    <xdr:sp macro="" textlink="">
      <xdr:nvSpPr>
        <xdr:cNvPr id="54" name="Shape 43" descr="modificar document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04966A9-3DAC-1547-8BF3-6A7D623B26ED}"/>
            </a:ext>
          </a:extLst>
        </xdr:cNvPr>
        <xdr:cNvSpPr/>
      </xdr:nvSpPr>
      <xdr:spPr>
        <a:xfrm>
          <a:off x="1651000" y="233934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123</xdr:row>
      <xdr:rowOff>0</xdr:rowOff>
    </xdr:from>
    <xdr:ext cx="295275" cy="295275"/>
    <xdr:sp macro="" textlink="">
      <xdr:nvSpPr>
        <xdr:cNvPr id="55" name="Shape 44" descr="eliminar document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9C96E83-FAE3-3249-A0D9-04C1F3D1AEE3}"/>
            </a:ext>
          </a:extLst>
        </xdr:cNvPr>
        <xdr:cNvSpPr/>
      </xdr:nvSpPr>
      <xdr:spPr>
        <a:xfrm>
          <a:off x="1651000" y="233934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123</xdr:row>
      <xdr:rowOff>0</xdr:rowOff>
    </xdr:from>
    <xdr:ext cx="295275" cy="295275"/>
    <xdr:sp macro="" textlink="">
      <xdr:nvSpPr>
        <xdr:cNvPr id="56" name="Shape 45" descr="modificar document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9F6B455-3645-C941-80A0-5F751B62C7E2}"/>
            </a:ext>
          </a:extLst>
        </xdr:cNvPr>
        <xdr:cNvSpPr/>
      </xdr:nvSpPr>
      <xdr:spPr>
        <a:xfrm>
          <a:off x="1651000" y="233934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123</xdr:row>
      <xdr:rowOff>0</xdr:rowOff>
    </xdr:from>
    <xdr:ext cx="295275" cy="295275"/>
    <xdr:sp macro="" textlink="">
      <xdr:nvSpPr>
        <xdr:cNvPr id="57" name="Shape 46" descr="eliminar document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1E5A094-7446-CF49-8F6D-55EB2F54E0BA}"/>
            </a:ext>
          </a:extLst>
        </xdr:cNvPr>
        <xdr:cNvSpPr/>
      </xdr:nvSpPr>
      <xdr:spPr>
        <a:xfrm>
          <a:off x="1651000" y="233934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123</xdr:row>
      <xdr:rowOff>0</xdr:rowOff>
    </xdr:from>
    <xdr:ext cx="295275" cy="295275"/>
    <xdr:sp macro="" textlink="">
      <xdr:nvSpPr>
        <xdr:cNvPr id="58" name="Shape 47" descr="modificar document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855A2BA-63A0-5541-B796-0AE27431CA6A}"/>
            </a:ext>
          </a:extLst>
        </xdr:cNvPr>
        <xdr:cNvSpPr/>
      </xdr:nvSpPr>
      <xdr:spPr>
        <a:xfrm>
          <a:off x="1651000" y="233934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123</xdr:row>
      <xdr:rowOff>0</xdr:rowOff>
    </xdr:from>
    <xdr:ext cx="295275" cy="295275"/>
    <xdr:sp macro="" textlink="">
      <xdr:nvSpPr>
        <xdr:cNvPr id="59" name="Shape 48" descr="eliminar document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D1E8F25-51EF-FB42-9981-733DA728CB19}"/>
            </a:ext>
          </a:extLst>
        </xdr:cNvPr>
        <xdr:cNvSpPr/>
      </xdr:nvSpPr>
      <xdr:spPr>
        <a:xfrm>
          <a:off x="1651000" y="233934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123</xdr:row>
      <xdr:rowOff>0</xdr:rowOff>
    </xdr:from>
    <xdr:ext cx="295275" cy="295275"/>
    <xdr:sp macro="" textlink="">
      <xdr:nvSpPr>
        <xdr:cNvPr id="60" name="Shape 49" descr="modificar document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56E52F9-24B3-0D41-985E-19A17C2163AC}"/>
            </a:ext>
          </a:extLst>
        </xdr:cNvPr>
        <xdr:cNvSpPr/>
      </xdr:nvSpPr>
      <xdr:spPr>
        <a:xfrm>
          <a:off x="1651000" y="233934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123</xdr:row>
      <xdr:rowOff>0</xdr:rowOff>
    </xdr:from>
    <xdr:ext cx="295275" cy="295275"/>
    <xdr:sp macro="" textlink="">
      <xdr:nvSpPr>
        <xdr:cNvPr id="61" name="Shape 50" descr="eliminar document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AAE19BE-3455-1946-B2FE-105599ED5AD9}"/>
            </a:ext>
          </a:extLst>
        </xdr:cNvPr>
        <xdr:cNvSpPr/>
      </xdr:nvSpPr>
      <xdr:spPr>
        <a:xfrm>
          <a:off x="1651000" y="233934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123</xdr:row>
      <xdr:rowOff>0</xdr:rowOff>
    </xdr:from>
    <xdr:ext cx="295275" cy="295275"/>
    <xdr:sp macro="" textlink="">
      <xdr:nvSpPr>
        <xdr:cNvPr id="62" name="Shape 51" descr="modificar document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2E70099-7BF1-B847-B0B3-F014EDDA56E1}"/>
            </a:ext>
          </a:extLst>
        </xdr:cNvPr>
        <xdr:cNvSpPr/>
      </xdr:nvSpPr>
      <xdr:spPr>
        <a:xfrm>
          <a:off x="1651000" y="233934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123</xdr:row>
      <xdr:rowOff>0</xdr:rowOff>
    </xdr:from>
    <xdr:ext cx="295275" cy="295275"/>
    <xdr:sp macro="" textlink="">
      <xdr:nvSpPr>
        <xdr:cNvPr id="63" name="Shape 52" descr="eliminar document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3D8A1E4-929A-774D-A6CC-B176C0587CF2}"/>
            </a:ext>
          </a:extLst>
        </xdr:cNvPr>
        <xdr:cNvSpPr/>
      </xdr:nvSpPr>
      <xdr:spPr>
        <a:xfrm>
          <a:off x="1651000" y="233934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123</xdr:row>
      <xdr:rowOff>0</xdr:rowOff>
    </xdr:from>
    <xdr:ext cx="295275" cy="295275"/>
    <xdr:sp macro="" textlink="">
      <xdr:nvSpPr>
        <xdr:cNvPr id="64" name="Shape 53" descr="modificar document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54CDB7C-BC28-8149-9BDD-9710DCCF48F9}"/>
            </a:ext>
          </a:extLst>
        </xdr:cNvPr>
        <xdr:cNvSpPr/>
      </xdr:nvSpPr>
      <xdr:spPr>
        <a:xfrm>
          <a:off x="1651000" y="233934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123</xdr:row>
      <xdr:rowOff>0</xdr:rowOff>
    </xdr:from>
    <xdr:ext cx="295275" cy="295275"/>
    <xdr:sp macro="" textlink="">
      <xdr:nvSpPr>
        <xdr:cNvPr id="65" name="Shape 54" descr="eliminar document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A3AAF0B-482C-AA4F-AFA5-81C44CD0B65F}"/>
            </a:ext>
          </a:extLst>
        </xdr:cNvPr>
        <xdr:cNvSpPr/>
      </xdr:nvSpPr>
      <xdr:spPr>
        <a:xfrm>
          <a:off x="1651000" y="23393400"/>
          <a:ext cx="2952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12700</xdr:colOff>
      <xdr:row>3</xdr:row>
      <xdr:rowOff>1</xdr:rowOff>
    </xdr:from>
    <xdr:to>
      <xdr:col>6</xdr:col>
      <xdr:colOff>482600</xdr:colOff>
      <xdr:row>6</xdr:row>
      <xdr:rowOff>67408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7263F66-C38A-A7CF-F3CE-355464D76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6600" y="609601"/>
          <a:ext cx="2489200" cy="677007"/>
        </a:xfrm>
        <a:prstGeom prst="rect">
          <a:avLst/>
        </a:prstGeom>
      </xdr:spPr>
    </xdr:pic>
    <xdr:clientData/>
  </xdr:twoCellAnchor>
  <xdr:twoCellAnchor editAs="oneCell">
    <xdr:from>
      <xdr:col>10</xdr:col>
      <xdr:colOff>188148</xdr:colOff>
      <xdr:row>0</xdr:row>
      <xdr:rowOff>122957</xdr:rowOff>
    </xdr:from>
    <xdr:to>
      <xdr:col>12</xdr:col>
      <xdr:colOff>88901</xdr:colOff>
      <xdr:row>7</xdr:row>
      <xdr:rowOff>282993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D87BE27-E764-CB2A-DA00-AB5FD4CB3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7862" y="122957"/>
          <a:ext cx="1678753" cy="1484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557DC-0639-724A-9F40-613EFF273282}">
  <dimension ref="A2:AD132"/>
  <sheetViews>
    <sheetView zoomScaleNormal="100" workbookViewId="0">
      <pane ySplit="2" topLeftCell="A3" activePane="bottomLeft" state="frozen"/>
      <selection activeCell="B1" sqref="B1"/>
      <selection pane="bottomLeft" activeCell="A132" sqref="A132"/>
    </sheetView>
  </sheetViews>
  <sheetFormatPr baseColWidth="10" defaultRowHeight="15.75" x14ac:dyDescent="0.25"/>
  <cols>
    <col min="1" max="1" width="10.875" style="4"/>
    <col min="2" max="2" width="10.875" style="19"/>
    <col min="3" max="3" width="46.125" style="10" customWidth="1"/>
    <col min="4" max="4" width="9" style="28" customWidth="1"/>
    <col min="5" max="5" width="9.125" style="10" customWidth="1"/>
    <col min="6" max="6" width="8.125" style="28" customWidth="1"/>
    <col min="7" max="7" width="10.875" style="10" customWidth="1"/>
    <col min="8" max="8" width="10.875" style="28" customWidth="1"/>
    <col min="9" max="9" width="15.375" style="17" customWidth="1"/>
    <col min="10" max="10" width="17.5" style="17" customWidth="1"/>
    <col min="11" max="11" width="10.125" style="17" customWidth="1"/>
    <col min="12" max="12" width="21.375" style="17" customWidth="1"/>
    <col min="13" max="13" width="17" style="17" customWidth="1"/>
    <col min="14" max="14" width="12.5" style="17" customWidth="1"/>
    <col min="15" max="15" width="13.625" style="17" customWidth="1"/>
    <col min="16" max="16" width="18" customWidth="1"/>
    <col min="21" max="21" width="17.125" customWidth="1"/>
    <col min="23" max="23" width="25" customWidth="1"/>
    <col min="30" max="30" width="14" customWidth="1"/>
  </cols>
  <sheetData>
    <row r="2" spans="1:17" ht="39.950000000000003" customHeight="1" x14ac:dyDescent="0.25">
      <c r="D2" s="68" t="s">
        <v>103</v>
      </c>
      <c r="E2" s="69" t="s">
        <v>77</v>
      </c>
      <c r="F2" s="69" t="s">
        <v>85</v>
      </c>
      <c r="G2" s="30" t="s">
        <v>86</v>
      </c>
      <c r="H2" s="30" t="s">
        <v>87</v>
      </c>
      <c r="I2" s="16" t="s">
        <v>35</v>
      </c>
      <c r="J2" s="16" t="s">
        <v>34</v>
      </c>
      <c r="K2" s="22" t="s">
        <v>79</v>
      </c>
      <c r="L2" s="16" t="s">
        <v>37</v>
      </c>
      <c r="M2" s="16" t="s">
        <v>39</v>
      </c>
      <c r="N2" s="16" t="s">
        <v>40</v>
      </c>
      <c r="O2" s="16" t="s">
        <v>41</v>
      </c>
      <c r="P2" s="21" t="s">
        <v>78</v>
      </c>
      <c r="Q2" s="22" t="s">
        <v>77</v>
      </c>
    </row>
    <row r="3" spans="1:17" x14ac:dyDescent="0.25">
      <c r="J3" s="16"/>
      <c r="K3" s="16"/>
    </row>
    <row r="4" spans="1:17" x14ac:dyDescent="0.25">
      <c r="A4" s="26" t="s">
        <v>83</v>
      </c>
      <c r="C4" s="5" t="s">
        <v>45</v>
      </c>
      <c r="D4" s="26"/>
      <c r="E4" s="5"/>
      <c r="F4" s="26"/>
      <c r="G4" s="5"/>
      <c r="H4" s="26"/>
      <c r="J4" s="16"/>
      <c r="K4" s="16"/>
    </row>
    <row r="5" spans="1:17" x14ac:dyDescent="0.25">
      <c r="B5" s="19">
        <v>1</v>
      </c>
      <c r="C5" s="32" t="s">
        <v>33</v>
      </c>
      <c r="D5" s="34" t="s">
        <v>36</v>
      </c>
      <c r="E5" s="27">
        <v>1</v>
      </c>
      <c r="F5" s="41" t="s">
        <v>89</v>
      </c>
      <c r="G5" s="27"/>
      <c r="H5" s="34">
        <f>IF(F5="SI",E5,0)</f>
        <v>1</v>
      </c>
      <c r="I5" s="17" t="s">
        <v>60</v>
      </c>
      <c r="J5" s="17" t="s">
        <v>36</v>
      </c>
      <c r="K5" s="23"/>
      <c r="L5" s="17" t="s">
        <v>36</v>
      </c>
      <c r="N5" s="17" t="s">
        <v>36</v>
      </c>
      <c r="P5" s="4"/>
    </row>
    <row r="6" spans="1:17" x14ac:dyDescent="0.25">
      <c r="B6" s="19">
        <v>2</v>
      </c>
      <c r="C6" s="33" t="s">
        <v>0</v>
      </c>
      <c r="D6" s="34" t="s">
        <v>36</v>
      </c>
      <c r="E6" s="27">
        <v>1</v>
      </c>
      <c r="F6" s="41" t="s">
        <v>82</v>
      </c>
      <c r="G6" s="27"/>
      <c r="H6" s="34">
        <f t="shared" ref="H6:H13" si="0">IF(F6="SI",E6,0)</f>
        <v>1</v>
      </c>
      <c r="I6" s="17" t="s">
        <v>60</v>
      </c>
      <c r="K6" s="23"/>
      <c r="L6" s="17" t="s">
        <v>36</v>
      </c>
      <c r="N6" s="17" t="s">
        <v>36</v>
      </c>
    </row>
    <row r="7" spans="1:17" x14ac:dyDescent="0.25">
      <c r="B7" s="19">
        <v>3</v>
      </c>
      <c r="C7" s="33" t="s">
        <v>71</v>
      </c>
      <c r="D7" s="34" t="s">
        <v>36</v>
      </c>
      <c r="E7" s="27">
        <v>1</v>
      </c>
      <c r="F7" s="41" t="s">
        <v>82</v>
      </c>
      <c r="G7" s="27"/>
      <c r="H7" s="34">
        <f t="shared" si="0"/>
        <v>1</v>
      </c>
      <c r="I7" s="17" t="s">
        <v>60</v>
      </c>
      <c r="K7" s="23"/>
      <c r="L7" s="17" t="s">
        <v>36</v>
      </c>
      <c r="N7" s="17" t="s">
        <v>36</v>
      </c>
    </row>
    <row r="8" spans="1:17" x14ac:dyDescent="0.25">
      <c r="B8" s="19">
        <v>4</v>
      </c>
      <c r="C8" s="33" t="s">
        <v>38</v>
      </c>
      <c r="D8" s="34" t="s">
        <v>36</v>
      </c>
      <c r="E8" s="27">
        <v>1</v>
      </c>
      <c r="F8" s="41" t="s">
        <v>82</v>
      </c>
      <c r="G8" s="27"/>
      <c r="H8" s="34">
        <f t="shared" si="0"/>
        <v>1</v>
      </c>
      <c r="I8" s="17" t="s">
        <v>60</v>
      </c>
      <c r="K8" s="23"/>
      <c r="L8" s="17" t="s">
        <v>36</v>
      </c>
      <c r="N8" s="17" t="s">
        <v>36</v>
      </c>
    </row>
    <row r="9" spans="1:17" x14ac:dyDescent="0.25">
      <c r="B9" s="19">
        <v>5</v>
      </c>
      <c r="C9" s="33" t="s">
        <v>122</v>
      </c>
      <c r="D9" s="34"/>
      <c r="E9" s="27">
        <v>1</v>
      </c>
      <c r="F9" s="41"/>
      <c r="G9" s="27"/>
      <c r="H9" s="34"/>
      <c r="I9" s="17" t="s">
        <v>60</v>
      </c>
      <c r="K9" s="23"/>
    </row>
    <row r="10" spans="1:17" x14ac:dyDescent="0.25">
      <c r="B10" s="19">
        <v>6</v>
      </c>
      <c r="C10" s="1" t="s">
        <v>72</v>
      </c>
      <c r="D10" s="34"/>
      <c r="E10" s="27">
        <v>10</v>
      </c>
      <c r="F10" s="34" t="s">
        <v>89</v>
      </c>
      <c r="G10" s="27"/>
      <c r="H10" s="34">
        <f t="shared" si="0"/>
        <v>10</v>
      </c>
      <c r="I10" s="17" t="s">
        <v>42</v>
      </c>
      <c r="L10" s="17" t="s">
        <v>36</v>
      </c>
      <c r="N10" s="17" t="s">
        <v>36</v>
      </c>
    </row>
    <row r="11" spans="1:17" x14ac:dyDescent="0.25">
      <c r="B11" s="19">
        <v>7</v>
      </c>
      <c r="C11" s="1" t="s">
        <v>19</v>
      </c>
      <c r="D11" s="34"/>
      <c r="E11" s="27">
        <v>10</v>
      </c>
      <c r="F11" s="34" t="s">
        <v>80</v>
      </c>
      <c r="G11" s="27"/>
      <c r="H11" s="34">
        <f t="shared" si="0"/>
        <v>10</v>
      </c>
      <c r="I11" s="17" t="s">
        <v>42</v>
      </c>
      <c r="L11" s="17" t="s">
        <v>36</v>
      </c>
      <c r="N11" s="17" t="s">
        <v>36</v>
      </c>
    </row>
    <row r="12" spans="1:17" ht="21" x14ac:dyDescent="0.25">
      <c r="A12" s="4">
        <v>60</v>
      </c>
      <c r="B12" s="19">
        <v>8</v>
      </c>
      <c r="C12" s="1" t="s">
        <v>59</v>
      </c>
      <c r="D12" s="34"/>
      <c r="E12" s="27">
        <v>5</v>
      </c>
      <c r="F12" s="34" t="s">
        <v>82</v>
      </c>
      <c r="G12" s="27"/>
      <c r="H12" s="34">
        <f t="shared" si="0"/>
        <v>5</v>
      </c>
      <c r="I12" s="17" t="s">
        <v>42</v>
      </c>
      <c r="J12" s="17" t="s">
        <v>36</v>
      </c>
      <c r="L12" s="17" t="s">
        <v>36</v>
      </c>
      <c r="N12" s="17" t="s">
        <v>36</v>
      </c>
    </row>
    <row r="13" spans="1:17" x14ac:dyDescent="0.25">
      <c r="B13" s="19">
        <v>9</v>
      </c>
      <c r="C13" s="1" t="s">
        <v>84</v>
      </c>
      <c r="D13" s="34"/>
      <c r="E13" s="27">
        <v>20</v>
      </c>
      <c r="F13" s="34" t="s">
        <v>82</v>
      </c>
      <c r="G13" s="27"/>
      <c r="H13" s="34">
        <f t="shared" si="0"/>
        <v>20</v>
      </c>
    </row>
    <row r="14" spans="1:17" x14ac:dyDescent="0.25">
      <c r="B14" s="19">
        <v>10</v>
      </c>
      <c r="C14" s="1" t="s">
        <v>133</v>
      </c>
      <c r="D14" s="34"/>
      <c r="E14" s="24">
        <v>10</v>
      </c>
      <c r="F14" s="34"/>
      <c r="G14" s="24"/>
      <c r="H14" s="34"/>
    </row>
    <row r="15" spans="1:17" x14ac:dyDescent="0.25">
      <c r="C15" s="1"/>
      <c r="D15" s="34"/>
      <c r="E15" s="24"/>
      <c r="F15" s="34"/>
      <c r="G15" s="24"/>
      <c r="H15" s="34"/>
    </row>
    <row r="16" spans="1:17" x14ac:dyDescent="0.25">
      <c r="C16" s="1"/>
      <c r="D16" s="34"/>
      <c r="E16" s="31">
        <f>SUM(E5:E14)</f>
        <v>60</v>
      </c>
      <c r="F16" s="34"/>
      <c r="G16" s="24"/>
      <c r="H16" s="39">
        <f>SUM(H5:H14)</f>
        <v>49</v>
      </c>
    </row>
    <row r="18" spans="1:30" x14ac:dyDescent="0.25">
      <c r="C18" s="6" t="s">
        <v>46</v>
      </c>
      <c r="D18" s="35"/>
      <c r="E18" s="6"/>
      <c r="F18" s="35"/>
      <c r="G18" s="6"/>
      <c r="H18" s="35"/>
    </row>
    <row r="19" spans="1:30" ht="21" x14ac:dyDescent="0.25">
      <c r="B19" s="19">
        <v>1</v>
      </c>
      <c r="C19" s="2" t="s">
        <v>1</v>
      </c>
      <c r="D19" s="34" t="s">
        <v>36</v>
      </c>
      <c r="E19" s="24">
        <v>30</v>
      </c>
      <c r="F19" s="41" t="s">
        <v>80</v>
      </c>
      <c r="G19" s="24"/>
      <c r="H19" s="34">
        <f t="shared" ref="H19:H45" si="1">IF(F19="SI",E19,0)</f>
        <v>30</v>
      </c>
      <c r="I19" s="17" t="s">
        <v>42</v>
      </c>
      <c r="K19" s="17" t="s">
        <v>80</v>
      </c>
      <c r="L19" s="17" t="s">
        <v>36</v>
      </c>
      <c r="N19" s="17" t="s">
        <v>36</v>
      </c>
    </row>
    <row r="20" spans="1:30" ht="31.5" x14ac:dyDescent="0.25">
      <c r="B20" s="19">
        <v>2</v>
      </c>
      <c r="C20" s="2" t="s">
        <v>2</v>
      </c>
      <c r="D20" s="34" t="s">
        <v>36</v>
      </c>
      <c r="E20" s="24">
        <v>30</v>
      </c>
      <c r="F20" s="41" t="s">
        <v>80</v>
      </c>
      <c r="G20" s="24"/>
      <c r="H20" s="34">
        <f t="shared" si="1"/>
        <v>30</v>
      </c>
      <c r="I20" s="17" t="s">
        <v>42</v>
      </c>
      <c r="K20" s="17" t="s">
        <v>82</v>
      </c>
      <c r="L20" s="17" t="s">
        <v>36</v>
      </c>
      <c r="N20" s="17" t="s">
        <v>36</v>
      </c>
    </row>
    <row r="21" spans="1:30" ht="21" x14ac:dyDescent="0.25">
      <c r="B21" s="19">
        <v>3</v>
      </c>
      <c r="C21" s="2" t="s">
        <v>114</v>
      </c>
      <c r="D21" s="34" t="s">
        <v>43</v>
      </c>
      <c r="E21" s="24">
        <v>20</v>
      </c>
      <c r="F21" s="41" t="s">
        <v>81</v>
      </c>
      <c r="G21" s="24"/>
      <c r="H21" s="34">
        <f t="shared" si="1"/>
        <v>0</v>
      </c>
      <c r="I21" s="17" t="s">
        <v>42</v>
      </c>
      <c r="K21" s="17" t="s">
        <v>80</v>
      </c>
      <c r="L21" s="17" t="s">
        <v>36</v>
      </c>
      <c r="M21" s="17" t="s">
        <v>36</v>
      </c>
      <c r="N21" s="17" t="s">
        <v>36</v>
      </c>
    </row>
    <row r="22" spans="1:30" ht="21" x14ac:dyDescent="0.25">
      <c r="B22" s="19">
        <v>4</v>
      </c>
      <c r="C22" s="2" t="s">
        <v>3</v>
      </c>
      <c r="D22" s="34" t="s">
        <v>36</v>
      </c>
      <c r="E22" s="24">
        <v>40</v>
      </c>
      <c r="F22" s="41" t="s">
        <v>81</v>
      </c>
      <c r="G22" s="24"/>
      <c r="H22" s="34">
        <f t="shared" si="1"/>
        <v>0</v>
      </c>
      <c r="I22" s="17" t="s">
        <v>42</v>
      </c>
      <c r="J22" s="17" t="s">
        <v>36</v>
      </c>
      <c r="K22" s="17" t="s">
        <v>82</v>
      </c>
      <c r="L22" s="17" t="s">
        <v>36</v>
      </c>
      <c r="N22" s="17" t="s">
        <v>36</v>
      </c>
      <c r="O22" s="17" t="s">
        <v>36</v>
      </c>
    </row>
    <row r="23" spans="1:30" ht="42" x14ac:dyDescent="0.25">
      <c r="A23" s="4">
        <v>600</v>
      </c>
      <c r="B23" s="19">
        <v>5</v>
      </c>
      <c r="C23" s="2" t="s">
        <v>4</v>
      </c>
      <c r="D23" s="34" t="s">
        <v>36</v>
      </c>
      <c r="E23" s="24">
        <v>40</v>
      </c>
      <c r="F23" s="41" t="s">
        <v>88</v>
      </c>
      <c r="G23" s="24"/>
      <c r="H23" s="34">
        <f t="shared" si="1"/>
        <v>0</v>
      </c>
      <c r="I23" s="17" t="s">
        <v>42</v>
      </c>
      <c r="L23" s="17" t="s">
        <v>36</v>
      </c>
      <c r="N23" s="17" t="s">
        <v>36</v>
      </c>
    </row>
    <row r="24" spans="1:30" x14ac:dyDescent="0.25">
      <c r="B24" s="19">
        <v>6</v>
      </c>
      <c r="C24" s="2" t="s">
        <v>130</v>
      </c>
      <c r="D24" s="34"/>
      <c r="E24" s="24"/>
      <c r="F24" s="41"/>
      <c r="G24" s="24"/>
      <c r="H24" s="34"/>
      <c r="Q24" s="73"/>
    </row>
    <row r="25" spans="1:30" x14ac:dyDescent="0.25">
      <c r="B25" s="19">
        <v>7</v>
      </c>
      <c r="C25" s="2" t="s">
        <v>5</v>
      </c>
      <c r="D25" s="34" t="s">
        <v>36</v>
      </c>
      <c r="E25" s="24">
        <v>30</v>
      </c>
      <c r="F25" s="41" t="s">
        <v>82</v>
      </c>
      <c r="G25" s="24"/>
      <c r="H25" s="34">
        <f t="shared" si="1"/>
        <v>30</v>
      </c>
      <c r="I25" s="17" t="s">
        <v>42</v>
      </c>
      <c r="L25" s="17" t="s">
        <v>36</v>
      </c>
      <c r="N25" s="17" t="s">
        <v>36</v>
      </c>
      <c r="Q25" s="73"/>
    </row>
    <row r="26" spans="1:30" x14ac:dyDescent="0.25">
      <c r="B26" s="19">
        <v>8</v>
      </c>
      <c r="C26" s="2" t="s">
        <v>115</v>
      </c>
      <c r="D26" s="34" t="s">
        <v>36</v>
      </c>
      <c r="E26" s="24">
        <v>30</v>
      </c>
      <c r="F26" s="41" t="s">
        <v>82</v>
      </c>
      <c r="G26" s="24"/>
      <c r="H26" s="34">
        <f t="shared" si="1"/>
        <v>30</v>
      </c>
      <c r="I26" s="17" t="s">
        <v>42</v>
      </c>
      <c r="L26" s="17" t="s">
        <v>36</v>
      </c>
      <c r="N26" s="17" t="s">
        <v>36</v>
      </c>
      <c r="Q26" s="73"/>
    </row>
    <row r="27" spans="1:30" s="17" customFormat="1" x14ac:dyDescent="0.25">
      <c r="B27" s="19">
        <v>9</v>
      </c>
      <c r="C27" s="2" t="s">
        <v>116</v>
      </c>
      <c r="D27" s="34" t="s">
        <v>36</v>
      </c>
      <c r="E27" s="24">
        <v>40</v>
      </c>
      <c r="F27" s="41" t="s">
        <v>82</v>
      </c>
      <c r="G27" s="24"/>
      <c r="H27" s="34">
        <f t="shared" si="1"/>
        <v>40</v>
      </c>
      <c r="I27" s="17" t="s">
        <v>42</v>
      </c>
      <c r="L27" s="17" t="s">
        <v>36</v>
      </c>
      <c r="N27" s="17" t="s">
        <v>36</v>
      </c>
      <c r="P27"/>
      <c r="Q27"/>
      <c r="R27"/>
      <c r="S27"/>
      <c r="T27"/>
      <c r="U27"/>
      <c r="V27"/>
      <c r="AA27" s="16"/>
      <c r="AB27" s="16"/>
      <c r="AC27" s="16"/>
      <c r="AD27" s="16"/>
    </row>
    <row r="28" spans="1:30" s="17" customFormat="1" ht="23.25" x14ac:dyDescent="0.25">
      <c r="B28" s="19">
        <v>10</v>
      </c>
      <c r="C28" s="2" t="s">
        <v>44</v>
      </c>
      <c r="D28" s="34" t="s">
        <v>36</v>
      </c>
      <c r="E28" s="24">
        <v>40</v>
      </c>
      <c r="F28" s="41" t="s">
        <v>82</v>
      </c>
      <c r="G28" s="24"/>
      <c r="H28" s="34">
        <f t="shared" si="1"/>
        <v>40</v>
      </c>
      <c r="I28" s="17" t="s">
        <v>42</v>
      </c>
      <c r="L28" s="17" t="s">
        <v>36</v>
      </c>
      <c r="N28" s="17" t="s">
        <v>36</v>
      </c>
      <c r="P28"/>
      <c r="S28" s="16"/>
      <c r="V28" s="74"/>
      <c r="W28" s="74"/>
      <c r="X28" s="74"/>
    </row>
    <row r="29" spans="1:30" s="17" customFormat="1" x14ac:dyDescent="0.25">
      <c r="B29" s="19">
        <v>11</v>
      </c>
      <c r="C29" s="2" t="s">
        <v>6</v>
      </c>
      <c r="D29" s="34" t="s">
        <v>36</v>
      </c>
      <c r="E29" s="24">
        <v>10</v>
      </c>
      <c r="F29" s="41" t="s">
        <v>82</v>
      </c>
      <c r="G29" s="24"/>
      <c r="H29" s="34">
        <f t="shared" si="1"/>
        <v>10</v>
      </c>
      <c r="I29" s="17" t="s">
        <v>42</v>
      </c>
      <c r="L29" s="17" t="s">
        <v>36</v>
      </c>
      <c r="M29" s="17" t="s">
        <v>36</v>
      </c>
      <c r="N29" s="17" t="s">
        <v>36</v>
      </c>
      <c r="P29"/>
    </row>
    <row r="30" spans="1:30" s="17" customFormat="1" x14ac:dyDescent="0.25">
      <c r="B30" s="19">
        <v>12</v>
      </c>
      <c r="C30" s="2" t="s">
        <v>7</v>
      </c>
      <c r="D30" s="34" t="s">
        <v>36</v>
      </c>
      <c r="E30" s="24">
        <v>10</v>
      </c>
      <c r="F30" s="41" t="s">
        <v>82</v>
      </c>
      <c r="G30" s="24"/>
      <c r="H30" s="34">
        <f t="shared" si="1"/>
        <v>10</v>
      </c>
      <c r="I30" s="17" t="s">
        <v>42</v>
      </c>
      <c r="L30" s="17" t="s">
        <v>36</v>
      </c>
      <c r="M30" s="17" t="s">
        <v>36</v>
      </c>
      <c r="N30" s="17" t="s">
        <v>36</v>
      </c>
      <c r="P30"/>
      <c r="R30" s="16"/>
    </row>
    <row r="31" spans="1:30" s="17" customFormat="1" x14ac:dyDescent="0.25">
      <c r="B31" s="19">
        <v>13</v>
      </c>
      <c r="C31" s="2" t="s">
        <v>131</v>
      </c>
      <c r="D31" s="34"/>
      <c r="E31" s="24"/>
      <c r="F31" s="41"/>
      <c r="G31" s="24"/>
      <c r="H31" s="34"/>
      <c r="P31"/>
      <c r="R31" s="16"/>
    </row>
    <row r="32" spans="1:30" s="17" customFormat="1" ht="21" x14ac:dyDescent="0.25">
      <c r="B32" s="19">
        <v>14</v>
      </c>
      <c r="C32" s="2" t="s">
        <v>8</v>
      </c>
      <c r="D32" s="34" t="s">
        <v>36</v>
      </c>
      <c r="E32" s="24">
        <v>10</v>
      </c>
      <c r="F32" s="41" t="s">
        <v>82</v>
      </c>
      <c r="G32" s="24"/>
      <c r="H32" s="34">
        <f t="shared" si="1"/>
        <v>10</v>
      </c>
      <c r="I32" s="17" t="s">
        <v>42</v>
      </c>
      <c r="L32" s="17" t="s">
        <v>36</v>
      </c>
      <c r="M32" s="17" t="s">
        <v>36</v>
      </c>
      <c r="N32" s="17" t="s">
        <v>36</v>
      </c>
      <c r="P32"/>
    </row>
    <row r="33" spans="2:16" s="17" customFormat="1" ht="31.5" x14ac:dyDescent="0.25">
      <c r="B33" s="19">
        <v>15</v>
      </c>
      <c r="C33" s="2" t="s">
        <v>9</v>
      </c>
      <c r="D33" s="34" t="s">
        <v>36</v>
      </c>
      <c r="E33" s="24">
        <v>10</v>
      </c>
      <c r="F33" s="41" t="s">
        <v>82</v>
      </c>
      <c r="G33" s="24"/>
      <c r="H33" s="34">
        <f t="shared" si="1"/>
        <v>10</v>
      </c>
      <c r="I33" s="17" t="s">
        <v>42</v>
      </c>
      <c r="L33" s="17" t="s">
        <v>36</v>
      </c>
      <c r="M33" s="17" t="s">
        <v>36</v>
      </c>
      <c r="N33" s="17" t="s">
        <v>36</v>
      </c>
      <c r="P33"/>
    </row>
    <row r="34" spans="2:16" s="17" customFormat="1" ht="21" x14ac:dyDescent="0.25">
      <c r="B34" s="19">
        <v>16</v>
      </c>
      <c r="C34" s="2" t="s">
        <v>10</v>
      </c>
      <c r="D34" s="34" t="s">
        <v>36</v>
      </c>
      <c r="E34" s="24">
        <v>10</v>
      </c>
      <c r="F34" s="41" t="s">
        <v>82</v>
      </c>
      <c r="G34" s="24"/>
      <c r="H34" s="34">
        <f t="shared" si="1"/>
        <v>10</v>
      </c>
      <c r="I34" s="17" t="s">
        <v>42</v>
      </c>
      <c r="L34" s="17" t="s">
        <v>36</v>
      </c>
      <c r="M34" s="17" t="s">
        <v>36</v>
      </c>
      <c r="N34" s="17" t="s">
        <v>36</v>
      </c>
      <c r="P34"/>
    </row>
    <row r="35" spans="2:16" s="17" customFormat="1" ht="31.5" x14ac:dyDescent="0.25">
      <c r="B35" s="19">
        <v>17</v>
      </c>
      <c r="C35" s="2" t="s">
        <v>11</v>
      </c>
      <c r="D35" s="34" t="s">
        <v>36</v>
      </c>
      <c r="E35" s="24">
        <v>10</v>
      </c>
      <c r="F35" s="41" t="s">
        <v>82</v>
      </c>
      <c r="G35" s="24"/>
      <c r="H35" s="34">
        <f t="shared" si="1"/>
        <v>10</v>
      </c>
      <c r="I35" s="17" t="s">
        <v>42</v>
      </c>
      <c r="L35" s="17" t="s">
        <v>36</v>
      </c>
      <c r="M35" s="17" t="s">
        <v>36</v>
      </c>
      <c r="N35" s="17" t="s">
        <v>36</v>
      </c>
      <c r="P35"/>
    </row>
    <row r="36" spans="2:16" s="17" customFormat="1" x14ac:dyDescent="0.25">
      <c r="B36" s="19">
        <v>18</v>
      </c>
      <c r="C36" s="2" t="s">
        <v>12</v>
      </c>
      <c r="D36" s="34" t="s">
        <v>36</v>
      </c>
      <c r="E36" s="24">
        <v>10</v>
      </c>
      <c r="F36" s="41" t="s">
        <v>82</v>
      </c>
      <c r="G36" s="24"/>
      <c r="H36" s="34">
        <f t="shared" si="1"/>
        <v>10</v>
      </c>
      <c r="I36" s="17" t="s">
        <v>42</v>
      </c>
      <c r="L36" s="17" t="s">
        <v>36</v>
      </c>
      <c r="M36" s="17" t="s">
        <v>36</v>
      </c>
      <c r="N36" s="17" t="s">
        <v>36</v>
      </c>
      <c r="P36"/>
    </row>
    <row r="37" spans="2:16" s="17" customFormat="1" ht="21" x14ac:dyDescent="0.25">
      <c r="B37" s="19">
        <v>19</v>
      </c>
      <c r="C37" s="2" t="s">
        <v>13</v>
      </c>
      <c r="D37" s="34" t="s">
        <v>36</v>
      </c>
      <c r="E37" s="24">
        <v>10</v>
      </c>
      <c r="F37" s="41" t="s">
        <v>82</v>
      </c>
      <c r="G37" s="24"/>
      <c r="H37" s="34">
        <f t="shared" si="1"/>
        <v>10</v>
      </c>
      <c r="I37" s="17" t="s">
        <v>42</v>
      </c>
      <c r="L37" s="17" t="s">
        <v>36</v>
      </c>
      <c r="M37" s="17" t="s">
        <v>36</v>
      </c>
      <c r="N37" s="17" t="s">
        <v>36</v>
      </c>
      <c r="P37"/>
    </row>
    <row r="38" spans="2:16" s="17" customFormat="1" ht="21" x14ac:dyDescent="0.25">
      <c r="B38" s="19">
        <v>20</v>
      </c>
      <c r="C38" s="2" t="s">
        <v>14</v>
      </c>
      <c r="D38" s="34" t="s">
        <v>36</v>
      </c>
      <c r="E38" s="24">
        <v>10</v>
      </c>
      <c r="F38" s="41" t="s">
        <v>82</v>
      </c>
      <c r="G38" s="24"/>
      <c r="H38" s="34">
        <f t="shared" si="1"/>
        <v>10</v>
      </c>
      <c r="I38" s="17" t="s">
        <v>42</v>
      </c>
      <c r="L38" s="17" t="s">
        <v>36</v>
      </c>
      <c r="M38" s="17" t="s">
        <v>36</v>
      </c>
      <c r="N38" s="17" t="s">
        <v>36</v>
      </c>
      <c r="P38"/>
    </row>
    <row r="39" spans="2:16" s="17" customFormat="1" x14ac:dyDescent="0.25">
      <c r="B39" s="19">
        <v>21</v>
      </c>
      <c r="C39" s="2" t="s">
        <v>15</v>
      </c>
      <c r="D39" s="34" t="s">
        <v>36</v>
      </c>
      <c r="E39" s="24">
        <v>10</v>
      </c>
      <c r="F39" s="41" t="s">
        <v>82</v>
      </c>
      <c r="G39" s="24"/>
      <c r="H39" s="34">
        <f t="shared" si="1"/>
        <v>10</v>
      </c>
      <c r="I39" s="17" t="s">
        <v>42</v>
      </c>
      <c r="L39" s="17" t="s">
        <v>36</v>
      </c>
      <c r="M39" s="17" t="s">
        <v>36</v>
      </c>
      <c r="N39" s="17" t="s">
        <v>36</v>
      </c>
      <c r="P39"/>
    </row>
    <row r="40" spans="2:16" s="17" customFormat="1" ht="32.1" customHeight="1" x14ac:dyDescent="0.25">
      <c r="B40" s="19">
        <v>22</v>
      </c>
      <c r="C40" s="2" t="s">
        <v>16</v>
      </c>
      <c r="D40" s="34" t="s">
        <v>36</v>
      </c>
      <c r="E40" s="24">
        <v>60</v>
      </c>
      <c r="F40" s="41" t="s">
        <v>82</v>
      </c>
      <c r="G40" s="24"/>
      <c r="H40" s="34">
        <f t="shared" si="1"/>
        <v>60</v>
      </c>
      <c r="I40" s="17" t="s">
        <v>42</v>
      </c>
      <c r="L40" s="17" t="s">
        <v>36</v>
      </c>
      <c r="N40" s="17" t="s">
        <v>36</v>
      </c>
      <c r="P40"/>
    </row>
    <row r="41" spans="2:16" s="17" customFormat="1" ht="21" x14ac:dyDescent="0.25">
      <c r="B41" s="19">
        <v>23</v>
      </c>
      <c r="C41" s="2" t="s">
        <v>17</v>
      </c>
      <c r="D41" s="34" t="s">
        <v>36</v>
      </c>
      <c r="E41" s="24">
        <v>30</v>
      </c>
      <c r="F41" s="41" t="s">
        <v>82</v>
      </c>
      <c r="G41" s="24"/>
      <c r="H41" s="34">
        <f t="shared" si="1"/>
        <v>30</v>
      </c>
      <c r="I41" s="17" t="s">
        <v>42</v>
      </c>
      <c r="L41" s="17" t="s">
        <v>36</v>
      </c>
      <c r="N41" s="17" t="s">
        <v>36</v>
      </c>
      <c r="P41"/>
    </row>
    <row r="42" spans="2:16" s="17" customFormat="1" ht="42" x14ac:dyDescent="0.25">
      <c r="B42" s="19">
        <v>24</v>
      </c>
      <c r="C42" s="2" t="s">
        <v>18</v>
      </c>
      <c r="D42" s="34" t="s">
        <v>36</v>
      </c>
      <c r="E42" s="24">
        <v>40</v>
      </c>
      <c r="F42" s="41" t="s">
        <v>82</v>
      </c>
      <c r="G42" s="24"/>
      <c r="H42" s="34">
        <f t="shared" si="1"/>
        <v>40</v>
      </c>
      <c r="I42" s="17" t="s">
        <v>42</v>
      </c>
      <c r="L42" s="17" t="s">
        <v>36</v>
      </c>
      <c r="N42" s="17" t="s">
        <v>36</v>
      </c>
      <c r="P42"/>
    </row>
    <row r="43" spans="2:16" ht="31.5" x14ac:dyDescent="0.25">
      <c r="B43" s="19">
        <v>25</v>
      </c>
      <c r="C43" s="2" t="s">
        <v>117</v>
      </c>
      <c r="D43" s="34"/>
      <c r="E43" s="24">
        <v>30</v>
      </c>
      <c r="F43" s="41" t="s">
        <v>82</v>
      </c>
      <c r="G43" s="24"/>
      <c r="H43" s="34">
        <f t="shared" si="1"/>
        <v>30</v>
      </c>
      <c r="I43" s="17" t="s">
        <v>42</v>
      </c>
      <c r="L43" s="17" t="s">
        <v>36</v>
      </c>
      <c r="M43" s="17" t="s">
        <v>36</v>
      </c>
      <c r="N43" s="17" t="s">
        <v>36</v>
      </c>
    </row>
    <row r="44" spans="2:16" ht="21" x14ac:dyDescent="0.25">
      <c r="B44" s="19">
        <v>26</v>
      </c>
      <c r="C44" s="2" t="s">
        <v>61</v>
      </c>
      <c r="D44" s="34" t="s">
        <v>36</v>
      </c>
      <c r="E44" s="24">
        <v>20</v>
      </c>
      <c r="F44" s="41" t="s">
        <v>82</v>
      </c>
      <c r="G44" s="24"/>
      <c r="H44" s="34">
        <f t="shared" si="1"/>
        <v>20</v>
      </c>
      <c r="I44" s="17" t="s">
        <v>42</v>
      </c>
      <c r="L44" s="17" t="s">
        <v>36</v>
      </c>
      <c r="N44" s="17" t="s">
        <v>36</v>
      </c>
    </row>
    <row r="45" spans="2:16" ht="63" x14ac:dyDescent="0.25">
      <c r="B45" s="19">
        <v>27</v>
      </c>
      <c r="C45" s="2" t="s">
        <v>62</v>
      </c>
      <c r="D45" s="34" t="s">
        <v>36</v>
      </c>
      <c r="E45" s="24">
        <v>20</v>
      </c>
      <c r="F45" s="41" t="s">
        <v>82</v>
      </c>
      <c r="G45" s="24"/>
      <c r="H45" s="34">
        <f t="shared" si="1"/>
        <v>20</v>
      </c>
      <c r="L45" s="17" t="s">
        <v>36</v>
      </c>
      <c r="N45" s="17" t="s">
        <v>36</v>
      </c>
    </row>
    <row r="46" spans="2:16" x14ac:dyDescent="0.25">
      <c r="B46" s="19">
        <v>28</v>
      </c>
      <c r="C46" s="2" t="s">
        <v>123</v>
      </c>
      <c r="D46" s="34"/>
      <c r="E46" s="24"/>
      <c r="F46" s="34"/>
      <c r="G46" s="24"/>
      <c r="H46" s="34"/>
    </row>
    <row r="47" spans="2:16" ht="21" x14ac:dyDescent="0.25">
      <c r="B47" s="19">
        <v>29</v>
      </c>
      <c r="C47" s="2" t="s">
        <v>124</v>
      </c>
      <c r="D47" s="34"/>
    </row>
    <row r="48" spans="2:16" x14ac:dyDescent="0.25">
      <c r="B48" s="19">
        <v>30</v>
      </c>
      <c r="C48" s="2" t="s">
        <v>125</v>
      </c>
      <c r="D48" s="34"/>
      <c r="E48" s="24"/>
      <c r="F48" s="34"/>
      <c r="G48" s="24"/>
      <c r="H48" s="39"/>
    </row>
    <row r="49" spans="1:14" x14ac:dyDescent="0.25">
      <c r="B49" s="19">
        <v>31</v>
      </c>
      <c r="C49" s="2" t="s">
        <v>126</v>
      </c>
      <c r="D49" s="34"/>
      <c r="E49" s="24"/>
      <c r="F49" s="34"/>
      <c r="G49" s="24"/>
      <c r="H49" s="39"/>
    </row>
    <row r="50" spans="1:14" x14ac:dyDescent="0.25">
      <c r="B50" s="19">
        <v>32</v>
      </c>
      <c r="C50" s="2" t="s">
        <v>127</v>
      </c>
      <c r="D50" s="34"/>
      <c r="E50" s="24"/>
      <c r="F50" s="34"/>
      <c r="G50" s="24"/>
      <c r="H50" s="39"/>
    </row>
    <row r="51" spans="1:14" x14ac:dyDescent="0.25">
      <c r="B51" s="19">
        <v>33</v>
      </c>
      <c r="C51" s="2" t="s">
        <v>128</v>
      </c>
      <c r="D51" s="34"/>
    </row>
    <row r="52" spans="1:14" x14ac:dyDescent="0.25">
      <c r="B52" s="19">
        <v>34</v>
      </c>
      <c r="C52" s="63" t="s">
        <v>129</v>
      </c>
    </row>
    <row r="53" spans="1:14" x14ac:dyDescent="0.25">
      <c r="B53" s="19">
        <v>35</v>
      </c>
      <c r="C53" s="63" t="s">
        <v>132</v>
      </c>
    </row>
    <row r="54" spans="1:14" x14ac:dyDescent="0.25">
      <c r="B54" s="19">
        <v>36</v>
      </c>
      <c r="C54" s="63" t="s">
        <v>134</v>
      </c>
    </row>
    <row r="55" spans="1:14" x14ac:dyDescent="0.25">
      <c r="B55" s="19">
        <v>37</v>
      </c>
      <c r="C55" s="63" t="s">
        <v>135</v>
      </c>
    </row>
    <row r="56" spans="1:14" x14ac:dyDescent="0.25">
      <c r="C56" s="63"/>
    </row>
    <row r="57" spans="1:14" x14ac:dyDescent="0.25">
      <c r="C57" s="2"/>
      <c r="D57" s="34"/>
      <c r="E57" s="24">
        <f>SUM(E19:E46)</f>
        <v>600</v>
      </c>
      <c r="F57" s="34"/>
      <c r="G57" s="24"/>
      <c r="H57" s="39">
        <f>SUM(H19:H45)</f>
        <v>500</v>
      </c>
    </row>
    <row r="59" spans="1:14" x14ac:dyDescent="0.25">
      <c r="C59" s="6" t="s">
        <v>47</v>
      </c>
      <c r="D59" s="35"/>
      <c r="E59" s="6"/>
      <c r="F59" s="35"/>
      <c r="G59" s="6"/>
      <c r="H59" s="35"/>
    </row>
    <row r="60" spans="1:14" ht="31.5" x14ac:dyDescent="0.25">
      <c r="A60" s="4">
        <v>60</v>
      </c>
      <c r="B60" s="19">
        <v>1</v>
      </c>
      <c r="C60" s="3" t="s">
        <v>118</v>
      </c>
      <c r="D60" s="34"/>
      <c r="E60" s="24">
        <v>30</v>
      </c>
      <c r="F60" s="34" t="s">
        <v>82</v>
      </c>
      <c r="G60" s="24"/>
      <c r="H60" s="34">
        <f t="shared" ref="H60:H61" si="2">IF(F60="SI",E60,0)</f>
        <v>30</v>
      </c>
      <c r="I60" s="17" t="s">
        <v>42</v>
      </c>
      <c r="L60" s="17" t="s">
        <v>36</v>
      </c>
      <c r="N60" s="17" t="s">
        <v>36</v>
      </c>
    </row>
    <row r="61" spans="1:14" x14ac:dyDescent="0.25">
      <c r="B61" s="19">
        <v>2</v>
      </c>
      <c r="C61" s="3" t="s">
        <v>119</v>
      </c>
      <c r="D61" s="34"/>
      <c r="E61" s="24">
        <v>30</v>
      </c>
      <c r="F61" s="34" t="s">
        <v>81</v>
      </c>
      <c r="G61" s="24"/>
      <c r="H61" s="34">
        <f t="shared" si="2"/>
        <v>0</v>
      </c>
      <c r="I61" s="17" t="s">
        <v>42</v>
      </c>
      <c r="L61" s="17" t="s">
        <v>36</v>
      </c>
      <c r="N61" s="17" t="s">
        <v>36</v>
      </c>
    </row>
    <row r="62" spans="1:14" x14ac:dyDescent="0.25">
      <c r="B62" s="19">
        <v>3</v>
      </c>
      <c r="C62" s="3" t="s">
        <v>120</v>
      </c>
      <c r="D62" s="34"/>
      <c r="E62" s="24"/>
      <c r="F62" s="34"/>
      <c r="G62" s="24"/>
      <c r="H62" s="34"/>
    </row>
    <row r="63" spans="1:14" ht="21" x14ac:dyDescent="0.25">
      <c r="B63" s="19">
        <v>4</v>
      </c>
      <c r="C63" s="3" t="s">
        <v>121</v>
      </c>
      <c r="D63" s="34"/>
    </row>
    <row r="64" spans="1:14" ht="22.5" x14ac:dyDescent="0.25">
      <c r="C64" s="71" t="s">
        <v>70</v>
      </c>
      <c r="D64" s="34"/>
    </row>
    <row r="65" spans="1:16" x14ac:dyDescent="0.25">
      <c r="C65" s="72" t="s">
        <v>69</v>
      </c>
      <c r="D65" s="34"/>
      <c r="E65" s="24">
        <f>SUM(E60:E62)</f>
        <v>60</v>
      </c>
      <c r="F65" s="34"/>
      <c r="G65" s="24"/>
      <c r="H65" s="67">
        <f>SUM(H60:H62)</f>
        <v>30</v>
      </c>
    </row>
    <row r="67" spans="1:16" s="17" customFormat="1" x14ac:dyDescent="0.25">
      <c r="B67" s="20"/>
      <c r="C67" s="6" t="s">
        <v>48</v>
      </c>
      <c r="D67" s="35"/>
      <c r="E67" s="6"/>
      <c r="F67" s="35"/>
      <c r="G67" s="6"/>
      <c r="H67" s="35"/>
      <c r="P67"/>
    </row>
    <row r="68" spans="1:16" s="17" customFormat="1" x14ac:dyDescent="0.25">
      <c r="B68" s="20">
        <v>1</v>
      </c>
      <c r="C68" s="1" t="s">
        <v>27</v>
      </c>
      <c r="D68" s="34"/>
      <c r="E68" s="24">
        <v>10</v>
      </c>
      <c r="F68" s="34" t="s">
        <v>82</v>
      </c>
      <c r="G68" s="24"/>
      <c r="H68" s="34">
        <f t="shared" ref="H68:H76" si="3">IF(F68="SI",E68,0)</f>
        <v>10</v>
      </c>
      <c r="I68" s="17" t="s">
        <v>42</v>
      </c>
      <c r="L68" s="17" t="s">
        <v>36</v>
      </c>
      <c r="N68" s="17" t="s">
        <v>36</v>
      </c>
      <c r="P68"/>
    </row>
    <row r="69" spans="1:16" s="17" customFormat="1" x14ac:dyDescent="0.25">
      <c r="B69" s="20">
        <v>2</v>
      </c>
      <c r="C69" s="14" t="s">
        <v>65</v>
      </c>
      <c r="D69" s="28"/>
      <c r="E69" s="10">
        <v>5</v>
      </c>
      <c r="F69" s="28" t="s">
        <v>81</v>
      </c>
      <c r="G69" s="10"/>
      <c r="H69" s="34">
        <f t="shared" si="3"/>
        <v>0</v>
      </c>
      <c r="I69" s="17" t="s">
        <v>42</v>
      </c>
      <c r="L69" s="17" t="s">
        <v>36</v>
      </c>
      <c r="N69" s="17" t="s">
        <v>36</v>
      </c>
      <c r="P69"/>
    </row>
    <row r="70" spans="1:16" s="17" customFormat="1" x14ac:dyDescent="0.25">
      <c r="A70" s="17">
        <v>45</v>
      </c>
      <c r="B70" s="20">
        <v>3</v>
      </c>
      <c r="C70" s="14" t="s">
        <v>66</v>
      </c>
      <c r="D70" s="28"/>
      <c r="E70" s="10">
        <v>5</v>
      </c>
      <c r="F70" s="28" t="s">
        <v>81</v>
      </c>
      <c r="G70" s="10"/>
      <c r="H70" s="34">
        <f t="shared" si="3"/>
        <v>0</v>
      </c>
      <c r="I70" s="17" t="s">
        <v>42</v>
      </c>
      <c r="L70" s="17" t="s">
        <v>36</v>
      </c>
      <c r="N70" s="17" t="s">
        <v>36</v>
      </c>
      <c r="P70"/>
    </row>
    <row r="71" spans="1:16" s="17" customFormat="1" x14ac:dyDescent="0.25">
      <c r="B71" s="20">
        <v>4</v>
      </c>
      <c r="C71" s="14" t="s">
        <v>67</v>
      </c>
      <c r="D71" s="28"/>
      <c r="E71" s="10">
        <v>5</v>
      </c>
      <c r="F71" s="28" t="s">
        <v>81</v>
      </c>
      <c r="G71" s="10"/>
      <c r="H71" s="34">
        <f t="shared" si="3"/>
        <v>0</v>
      </c>
      <c r="I71" s="17" t="s">
        <v>42</v>
      </c>
      <c r="L71" s="17" t="s">
        <v>36</v>
      </c>
      <c r="N71" s="17" t="s">
        <v>36</v>
      </c>
      <c r="P71"/>
    </row>
    <row r="72" spans="1:16" s="17" customFormat="1" x14ac:dyDescent="0.25">
      <c r="B72" s="20">
        <v>5</v>
      </c>
      <c r="C72" s="1" t="s">
        <v>58</v>
      </c>
      <c r="D72" s="34"/>
      <c r="E72" s="24">
        <v>5</v>
      </c>
      <c r="F72" s="34" t="s">
        <v>81</v>
      </c>
      <c r="G72" s="24"/>
      <c r="H72" s="34">
        <f t="shared" si="3"/>
        <v>0</v>
      </c>
      <c r="I72" s="17" t="s">
        <v>42</v>
      </c>
      <c r="L72" s="17" t="s">
        <v>36</v>
      </c>
      <c r="N72" s="17" t="s">
        <v>36</v>
      </c>
      <c r="P72"/>
    </row>
    <row r="73" spans="1:16" s="17" customFormat="1" x14ac:dyDescent="0.25">
      <c r="B73" s="20">
        <v>6</v>
      </c>
      <c r="C73" s="1" t="s">
        <v>28</v>
      </c>
      <c r="D73" s="34"/>
      <c r="E73" s="24">
        <v>5</v>
      </c>
      <c r="F73" s="34" t="s">
        <v>81</v>
      </c>
      <c r="G73" s="24"/>
      <c r="H73" s="34">
        <f t="shared" si="3"/>
        <v>0</v>
      </c>
      <c r="I73" s="17" t="s">
        <v>42</v>
      </c>
      <c r="L73" s="17" t="s">
        <v>36</v>
      </c>
      <c r="N73" s="17" t="s">
        <v>36</v>
      </c>
      <c r="P73"/>
    </row>
    <row r="74" spans="1:16" s="17" customFormat="1" x14ac:dyDescent="0.25">
      <c r="B74" s="20">
        <v>7</v>
      </c>
      <c r="C74" s="1" t="s">
        <v>29</v>
      </c>
      <c r="D74" s="34"/>
      <c r="E74" s="24">
        <v>5</v>
      </c>
      <c r="F74" s="34" t="s">
        <v>81</v>
      </c>
      <c r="G74" s="24"/>
      <c r="H74" s="34">
        <f t="shared" si="3"/>
        <v>0</v>
      </c>
      <c r="I74" s="17" t="s">
        <v>42</v>
      </c>
      <c r="L74" s="17" t="s">
        <v>36</v>
      </c>
      <c r="N74" s="17" t="s">
        <v>36</v>
      </c>
      <c r="P74"/>
    </row>
    <row r="75" spans="1:16" s="17" customFormat="1" x14ac:dyDescent="0.25">
      <c r="B75" s="20">
        <v>8</v>
      </c>
      <c r="C75" s="1" t="s">
        <v>30</v>
      </c>
      <c r="D75" s="34"/>
      <c r="E75" s="24">
        <v>5</v>
      </c>
      <c r="F75" s="34" t="s">
        <v>81</v>
      </c>
      <c r="G75" s="24"/>
      <c r="H75" s="34">
        <f t="shared" si="3"/>
        <v>0</v>
      </c>
      <c r="I75" s="17" t="s">
        <v>42</v>
      </c>
      <c r="L75" s="17" t="s">
        <v>36</v>
      </c>
      <c r="N75" s="17" t="s">
        <v>36</v>
      </c>
      <c r="P75"/>
    </row>
    <row r="76" spans="1:16" s="17" customFormat="1" x14ac:dyDescent="0.25">
      <c r="B76" s="20"/>
      <c r="C76" s="1"/>
      <c r="D76" s="34"/>
      <c r="E76" s="24"/>
      <c r="F76" s="34"/>
      <c r="G76" s="24"/>
      <c r="H76" s="34">
        <f t="shared" si="3"/>
        <v>0</v>
      </c>
      <c r="P76"/>
    </row>
    <row r="77" spans="1:16" s="17" customFormat="1" x14ac:dyDescent="0.25">
      <c r="B77" s="20"/>
      <c r="C77" s="1"/>
      <c r="D77" s="34"/>
      <c r="E77" s="24">
        <f>SUM(E68:E76)</f>
        <v>45</v>
      </c>
      <c r="F77" s="34"/>
      <c r="G77" s="24"/>
      <c r="H77" s="39">
        <f>SUM(H68:H76)</f>
        <v>10</v>
      </c>
      <c r="P77"/>
    </row>
    <row r="78" spans="1:16" s="17" customFormat="1" x14ac:dyDescent="0.25">
      <c r="B78" s="20"/>
      <c r="C78" s="7"/>
      <c r="D78" s="36"/>
      <c r="E78" s="7"/>
      <c r="F78" s="36"/>
      <c r="G78" s="7"/>
      <c r="H78" s="36"/>
      <c r="P78"/>
    </row>
    <row r="79" spans="1:16" s="17" customFormat="1" x14ac:dyDescent="0.25">
      <c r="B79" s="20"/>
      <c r="C79" s="9" t="s">
        <v>64</v>
      </c>
      <c r="D79" s="37"/>
      <c r="E79" s="9"/>
      <c r="F79" s="37"/>
      <c r="G79" s="9"/>
      <c r="H79" s="37"/>
      <c r="I79" s="18"/>
      <c r="J79" s="18"/>
      <c r="K79" s="18"/>
      <c r="L79" s="18"/>
      <c r="M79" s="18"/>
      <c r="N79" s="18"/>
      <c r="O79" s="18"/>
      <c r="P79"/>
    </row>
    <row r="80" spans="1:16" x14ac:dyDescent="0.25">
      <c r="B80" s="20">
        <v>1</v>
      </c>
      <c r="C80" s="1" t="s">
        <v>31</v>
      </c>
      <c r="D80" s="34"/>
      <c r="E80" s="24">
        <v>5</v>
      </c>
      <c r="F80" s="34" t="s">
        <v>82</v>
      </c>
      <c r="G80" s="24"/>
      <c r="H80" s="34">
        <f t="shared" ref="H80:H86" si="4">IF(F80="SI",E80,0)</f>
        <v>5</v>
      </c>
      <c r="I80" s="17" t="s">
        <v>42</v>
      </c>
      <c r="L80" s="17" t="s">
        <v>36</v>
      </c>
      <c r="N80" s="17" t="s">
        <v>36</v>
      </c>
    </row>
    <row r="81" spans="1:16" x14ac:dyDescent="0.25">
      <c r="B81" s="20">
        <v>2</v>
      </c>
      <c r="C81" s="1" t="s">
        <v>57</v>
      </c>
      <c r="D81" s="34"/>
      <c r="E81" s="24">
        <v>4</v>
      </c>
      <c r="F81" s="34" t="s">
        <v>81</v>
      </c>
      <c r="G81" s="24"/>
      <c r="H81" s="34">
        <f t="shared" si="4"/>
        <v>0</v>
      </c>
      <c r="I81" s="17" t="s">
        <v>42</v>
      </c>
      <c r="L81" s="17" t="s">
        <v>36</v>
      </c>
      <c r="N81" s="17" t="s">
        <v>36</v>
      </c>
      <c r="P81" s="8"/>
    </row>
    <row r="82" spans="1:16" x14ac:dyDescent="0.25">
      <c r="B82" s="20">
        <v>3</v>
      </c>
      <c r="C82" s="1" t="s">
        <v>32</v>
      </c>
      <c r="D82" s="34"/>
      <c r="E82" s="24">
        <v>2</v>
      </c>
      <c r="F82" s="34" t="s">
        <v>82</v>
      </c>
      <c r="G82" s="24"/>
      <c r="H82" s="34">
        <f t="shared" si="4"/>
        <v>2</v>
      </c>
      <c r="I82" s="17" t="s">
        <v>42</v>
      </c>
      <c r="L82" s="17" t="s">
        <v>36</v>
      </c>
      <c r="N82" s="17" t="s">
        <v>36</v>
      </c>
      <c r="P82" s="8"/>
    </row>
    <row r="83" spans="1:16" x14ac:dyDescent="0.25">
      <c r="A83" s="4">
        <v>25</v>
      </c>
      <c r="B83" s="20">
        <v>4</v>
      </c>
      <c r="C83" s="1" t="s">
        <v>144</v>
      </c>
      <c r="D83" s="34"/>
      <c r="E83" s="24">
        <v>4</v>
      </c>
      <c r="F83" s="34" t="s">
        <v>81</v>
      </c>
      <c r="G83" s="24"/>
      <c r="H83" s="34">
        <f t="shared" si="4"/>
        <v>0</v>
      </c>
      <c r="I83" s="17" t="s">
        <v>42</v>
      </c>
      <c r="L83" s="17" t="s">
        <v>36</v>
      </c>
      <c r="N83" s="17" t="s">
        <v>36</v>
      </c>
    </row>
    <row r="84" spans="1:16" x14ac:dyDescent="0.25">
      <c r="B84" s="20">
        <v>5</v>
      </c>
      <c r="C84" s="14" t="s">
        <v>145</v>
      </c>
      <c r="E84" s="10">
        <v>5</v>
      </c>
      <c r="F84" s="28" t="s">
        <v>82</v>
      </c>
      <c r="H84" s="34">
        <f t="shared" si="4"/>
        <v>5</v>
      </c>
      <c r="I84" s="17" t="s">
        <v>42</v>
      </c>
      <c r="L84" s="17" t="s">
        <v>36</v>
      </c>
      <c r="N84" s="17" t="s">
        <v>36</v>
      </c>
    </row>
    <row r="85" spans="1:16" x14ac:dyDescent="0.25">
      <c r="B85" s="20">
        <v>6</v>
      </c>
      <c r="C85" s="14" t="s">
        <v>146</v>
      </c>
      <c r="D85" s="38"/>
      <c r="E85" s="25">
        <v>5</v>
      </c>
      <c r="F85" s="38" t="s">
        <v>82</v>
      </c>
      <c r="G85" s="25"/>
      <c r="H85" s="34">
        <f t="shared" si="4"/>
        <v>5</v>
      </c>
      <c r="L85" s="17" t="s">
        <v>36</v>
      </c>
      <c r="N85" s="17" t="s">
        <v>36</v>
      </c>
    </row>
    <row r="86" spans="1:16" x14ac:dyDescent="0.25">
      <c r="B86" s="20">
        <v>7</v>
      </c>
      <c r="C86" s="15" t="s">
        <v>147</v>
      </c>
      <c r="D86" s="38"/>
      <c r="E86" s="25"/>
      <c r="F86" s="38"/>
      <c r="G86" s="25"/>
      <c r="H86" s="34">
        <f t="shared" si="4"/>
        <v>0</v>
      </c>
    </row>
    <row r="87" spans="1:16" x14ac:dyDescent="0.25">
      <c r="B87" s="20">
        <v>8</v>
      </c>
      <c r="C87" s="15" t="s">
        <v>148</v>
      </c>
      <c r="D87" s="38"/>
      <c r="E87" s="25">
        <f>SUM(E80:E86)</f>
        <v>25</v>
      </c>
      <c r="F87" s="38"/>
      <c r="G87" s="25"/>
      <c r="H87" s="66">
        <f>SUM(H80:H86)</f>
        <v>17</v>
      </c>
    </row>
    <row r="89" spans="1:16" x14ac:dyDescent="0.25">
      <c r="C89" s="6" t="s">
        <v>49</v>
      </c>
      <c r="D89" s="35"/>
      <c r="E89" s="6"/>
      <c r="F89" s="35"/>
      <c r="G89" s="6"/>
      <c r="H89" s="35"/>
    </row>
    <row r="90" spans="1:16" x14ac:dyDescent="0.25">
      <c r="A90" s="4">
        <v>25</v>
      </c>
      <c r="B90" s="20">
        <v>1</v>
      </c>
      <c r="C90" s="14" t="s">
        <v>68</v>
      </c>
      <c r="E90" s="10">
        <v>25</v>
      </c>
      <c r="F90" s="28" t="s">
        <v>81</v>
      </c>
      <c r="H90" s="34">
        <f t="shared" ref="H90:H91" si="5">IF(F90="SI",E90,0)</f>
        <v>0</v>
      </c>
      <c r="I90" s="17" t="s">
        <v>42</v>
      </c>
      <c r="L90" s="17" t="s">
        <v>36</v>
      </c>
      <c r="N90" s="17" t="s">
        <v>36</v>
      </c>
    </row>
    <row r="91" spans="1:16" x14ac:dyDescent="0.25">
      <c r="B91" s="20"/>
      <c r="C91" s="14"/>
      <c r="H91" s="34">
        <f t="shared" si="5"/>
        <v>0</v>
      </c>
    </row>
    <row r="92" spans="1:16" x14ac:dyDescent="0.25">
      <c r="B92" s="20"/>
      <c r="C92" s="14"/>
      <c r="E92" s="10">
        <f>SUM(E90:E91)</f>
        <v>25</v>
      </c>
      <c r="H92" s="29">
        <f>SUM(H90:H91)</f>
        <v>0</v>
      </c>
    </row>
    <row r="95" spans="1:16" x14ac:dyDescent="0.25">
      <c r="C95" s="12" t="s">
        <v>50</v>
      </c>
      <c r="D95" s="39"/>
      <c r="E95" s="12"/>
      <c r="F95" s="39"/>
      <c r="G95" s="12"/>
      <c r="H95" s="39"/>
    </row>
    <row r="97" spans="1:16" x14ac:dyDescent="0.25">
      <c r="B97" s="19">
        <v>1</v>
      </c>
      <c r="C97" s="14" t="s">
        <v>52</v>
      </c>
      <c r="E97" s="10">
        <v>10</v>
      </c>
      <c r="F97" s="28" t="s">
        <v>82</v>
      </c>
      <c r="H97" s="34">
        <f t="shared" ref="H97:H101" si="6">IF(F97="SI",E97,0)</f>
        <v>10</v>
      </c>
      <c r="I97" s="17" t="s">
        <v>42</v>
      </c>
      <c r="L97" s="17" t="s">
        <v>36</v>
      </c>
      <c r="N97" s="17" t="s">
        <v>36</v>
      </c>
    </row>
    <row r="98" spans="1:16" s="17" customFormat="1" x14ac:dyDescent="0.25">
      <c r="A98" s="17">
        <v>60</v>
      </c>
      <c r="B98" s="20">
        <v>2</v>
      </c>
      <c r="C98" s="14" t="s">
        <v>53</v>
      </c>
      <c r="D98" s="28"/>
      <c r="E98" s="10">
        <v>20</v>
      </c>
      <c r="F98" s="28" t="s">
        <v>82</v>
      </c>
      <c r="G98" s="10"/>
      <c r="H98" s="34">
        <f t="shared" si="6"/>
        <v>20</v>
      </c>
      <c r="I98" s="17" t="s">
        <v>42</v>
      </c>
      <c r="J98" s="17" t="s">
        <v>36</v>
      </c>
      <c r="L98" s="17" t="s">
        <v>36</v>
      </c>
      <c r="N98" s="17" t="s">
        <v>36</v>
      </c>
      <c r="P98"/>
    </row>
    <row r="99" spans="1:16" s="17" customFormat="1" x14ac:dyDescent="0.25">
      <c r="B99" s="20">
        <v>3</v>
      </c>
      <c r="C99" s="14" t="s">
        <v>74</v>
      </c>
      <c r="D99" s="28"/>
      <c r="E99" s="10">
        <v>20</v>
      </c>
      <c r="F99" s="28" t="s">
        <v>82</v>
      </c>
      <c r="G99" s="10"/>
      <c r="H99" s="34">
        <f t="shared" si="6"/>
        <v>20</v>
      </c>
      <c r="I99" s="17" t="s">
        <v>42</v>
      </c>
      <c r="J99" s="17" t="s">
        <v>36</v>
      </c>
      <c r="L99" s="17" t="s">
        <v>36</v>
      </c>
      <c r="N99" s="17" t="s">
        <v>36</v>
      </c>
      <c r="P99"/>
    </row>
    <row r="100" spans="1:16" s="17" customFormat="1" x14ac:dyDescent="0.25">
      <c r="B100" s="20">
        <v>4</v>
      </c>
      <c r="C100" s="14" t="s">
        <v>73</v>
      </c>
      <c r="D100" s="28"/>
      <c r="E100" s="10">
        <v>10</v>
      </c>
      <c r="F100" s="28" t="s">
        <v>81</v>
      </c>
      <c r="G100" s="10"/>
      <c r="H100" s="34">
        <f t="shared" si="6"/>
        <v>0</v>
      </c>
      <c r="I100" s="17" t="s">
        <v>42</v>
      </c>
      <c r="J100" s="17" t="s">
        <v>36</v>
      </c>
      <c r="L100" s="17" t="s">
        <v>36</v>
      </c>
      <c r="N100" s="17" t="s">
        <v>36</v>
      </c>
      <c r="P100"/>
    </row>
    <row r="101" spans="1:16" s="17" customFormat="1" x14ac:dyDescent="0.25">
      <c r="B101" s="20"/>
      <c r="C101" s="14"/>
      <c r="D101" s="28"/>
      <c r="E101" s="10"/>
      <c r="F101" s="28"/>
      <c r="G101" s="10"/>
      <c r="H101" s="34">
        <f t="shared" si="6"/>
        <v>0</v>
      </c>
      <c r="P101"/>
    </row>
    <row r="102" spans="1:16" s="17" customFormat="1" x14ac:dyDescent="0.25">
      <c r="B102" s="20"/>
      <c r="C102" s="14"/>
      <c r="D102" s="28"/>
      <c r="E102" s="10">
        <f>SUM(E97:E101)</f>
        <v>60</v>
      </c>
      <c r="F102" s="28"/>
      <c r="G102" s="10"/>
      <c r="H102" s="29">
        <f>SUM(H97:H101)</f>
        <v>50</v>
      </c>
      <c r="P102"/>
    </row>
    <row r="103" spans="1:16" s="17" customFormat="1" x14ac:dyDescent="0.25">
      <c r="B103" s="20"/>
      <c r="C103" s="10"/>
      <c r="D103" s="28"/>
      <c r="E103" s="10"/>
      <c r="F103" s="28"/>
      <c r="G103" s="10"/>
      <c r="H103" s="28"/>
      <c r="P103"/>
    </row>
    <row r="104" spans="1:16" s="17" customFormat="1" x14ac:dyDescent="0.25">
      <c r="B104" s="20"/>
      <c r="C104" s="11" t="s">
        <v>51</v>
      </c>
      <c r="D104" s="29"/>
      <c r="E104" s="11"/>
      <c r="F104" s="29"/>
      <c r="G104" s="11"/>
      <c r="H104" s="29"/>
      <c r="P104"/>
    </row>
    <row r="105" spans="1:16" s="17" customFormat="1" x14ac:dyDescent="0.25">
      <c r="B105" s="20">
        <v>1</v>
      </c>
      <c r="C105" s="1" t="s">
        <v>75</v>
      </c>
      <c r="D105" s="34"/>
      <c r="E105" s="24">
        <v>10</v>
      </c>
      <c r="F105" s="34" t="s">
        <v>82</v>
      </c>
      <c r="G105" s="24"/>
      <c r="H105" s="34">
        <f t="shared" ref="H105:H110" si="7">IF(F105="SI",E105,0)</f>
        <v>10</v>
      </c>
      <c r="I105" s="17" t="s">
        <v>42</v>
      </c>
      <c r="J105" s="17" t="s">
        <v>36</v>
      </c>
      <c r="L105" s="17" t="s">
        <v>36</v>
      </c>
      <c r="N105" s="17" t="s">
        <v>36</v>
      </c>
      <c r="P105"/>
    </row>
    <row r="106" spans="1:16" s="17" customFormat="1" x14ac:dyDescent="0.25">
      <c r="B106" s="20">
        <v>2</v>
      </c>
      <c r="C106" s="14" t="s">
        <v>54</v>
      </c>
      <c r="D106" s="28"/>
      <c r="E106" s="10">
        <v>10</v>
      </c>
      <c r="F106" s="28" t="s">
        <v>82</v>
      </c>
      <c r="G106" s="10"/>
      <c r="H106" s="34">
        <f t="shared" si="7"/>
        <v>10</v>
      </c>
      <c r="I106" s="17" t="s">
        <v>42</v>
      </c>
      <c r="L106" s="17" t="s">
        <v>36</v>
      </c>
      <c r="N106" s="17" t="s">
        <v>36</v>
      </c>
      <c r="P106"/>
    </row>
    <row r="107" spans="1:16" s="17" customFormat="1" x14ac:dyDescent="0.25">
      <c r="A107" s="17">
        <v>60</v>
      </c>
      <c r="B107" s="20">
        <v>3</v>
      </c>
      <c r="C107" s="14" t="s">
        <v>76</v>
      </c>
      <c r="D107" s="28"/>
      <c r="E107" s="10">
        <v>20</v>
      </c>
      <c r="F107" s="28" t="s">
        <v>82</v>
      </c>
      <c r="G107" s="10"/>
      <c r="H107" s="34">
        <f t="shared" si="7"/>
        <v>20</v>
      </c>
      <c r="I107" s="17" t="s">
        <v>42</v>
      </c>
      <c r="L107" s="17" t="s">
        <v>36</v>
      </c>
      <c r="N107" s="17" t="s">
        <v>36</v>
      </c>
      <c r="P107"/>
    </row>
    <row r="108" spans="1:16" s="17" customFormat="1" x14ac:dyDescent="0.25">
      <c r="B108" s="20">
        <v>4</v>
      </c>
      <c r="C108" s="14" t="s">
        <v>55</v>
      </c>
      <c r="D108" s="28"/>
      <c r="E108" s="10">
        <v>10</v>
      </c>
      <c r="F108" s="28" t="s">
        <v>82</v>
      </c>
      <c r="G108" s="10"/>
      <c r="H108" s="34">
        <f t="shared" si="7"/>
        <v>10</v>
      </c>
      <c r="I108" s="17" t="s">
        <v>42</v>
      </c>
      <c r="L108" s="17" t="s">
        <v>36</v>
      </c>
      <c r="N108" s="17" t="s">
        <v>36</v>
      </c>
      <c r="P108"/>
    </row>
    <row r="109" spans="1:16" s="17" customFormat="1" x14ac:dyDescent="0.25">
      <c r="B109" s="20">
        <v>5</v>
      </c>
      <c r="C109" s="14" t="s">
        <v>56</v>
      </c>
      <c r="D109" s="28"/>
      <c r="E109" s="10">
        <v>10</v>
      </c>
      <c r="F109" s="28" t="s">
        <v>82</v>
      </c>
      <c r="G109" s="10"/>
      <c r="H109" s="34">
        <f t="shared" si="7"/>
        <v>10</v>
      </c>
      <c r="I109" s="17" t="s">
        <v>42</v>
      </c>
      <c r="L109" s="17" t="s">
        <v>36</v>
      </c>
      <c r="N109" s="17" t="s">
        <v>36</v>
      </c>
      <c r="P109"/>
    </row>
    <row r="110" spans="1:16" s="17" customFormat="1" x14ac:dyDescent="0.25">
      <c r="B110" s="20"/>
      <c r="C110" s="14"/>
      <c r="D110" s="28"/>
      <c r="E110" s="10"/>
      <c r="F110" s="28"/>
      <c r="G110" s="10"/>
      <c r="H110" s="34">
        <f t="shared" si="7"/>
        <v>0</v>
      </c>
      <c r="P110"/>
    </row>
    <row r="111" spans="1:16" s="17" customFormat="1" x14ac:dyDescent="0.25">
      <c r="B111" s="20"/>
      <c r="C111" s="14"/>
      <c r="D111" s="28"/>
      <c r="E111" s="10">
        <f>SUM(E105:E110)</f>
        <v>60</v>
      </c>
      <c r="F111" s="28"/>
      <c r="G111" s="10"/>
      <c r="H111" s="29">
        <f>SUM(H105:H110)</f>
        <v>60</v>
      </c>
      <c r="P111"/>
    </row>
    <row r="112" spans="1:16" s="17" customFormat="1" x14ac:dyDescent="0.25">
      <c r="B112" s="20"/>
      <c r="C112" s="13"/>
      <c r="D112" s="40"/>
      <c r="E112" s="13"/>
      <c r="F112" s="40"/>
      <c r="G112" s="13"/>
      <c r="H112" s="40"/>
      <c r="P112"/>
    </row>
    <row r="113" spans="1:16" s="17" customFormat="1" x14ac:dyDescent="0.25">
      <c r="B113" s="20"/>
      <c r="C113" s="11" t="s">
        <v>63</v>
      </c>
      <c r="D113" s="29"/>
      <c r="E113" s="11"/>
      <c r="F113" s="29"/>
      <c r="G113" s="11"/>
      <c r="H113" s="29"/>
      <c r="P113"/>
    </row>
    <row r="114" spans="1:16" s="17" customFormat="1" x14ac:dyDescent="0.25">
      <c r="B114" s="20"/>
      <c r="C114" s="10"/>
      <c r="D114" s="28"/>
      <c r="E114" s="10"/>
      <c r="F114" s="28"/>
      <c r="G114" s="10"/>
      <c r="H114" s="28"/>
      <c r="P114"/>
    </row>
    <row r="115" spans="1:16" s="17" customFormat="1" x14ac:dyDescent="0.25">
      <c r="B115" s="20">
        <v>1</v>
      </c>
      <c r="C115" s="1" t="s">
        <v>20</v>
      </c>
      <c r="D115" s="34"/>
      <c r="E115" s="24">
        <v>5</v>
      </c>
      <c r="F115" s="34" t="s">
        <v>82</v>
      </c>
      <c r="G115" s="24"/>
      <c r="H115" s="34">
        <f t="shared" ref="H115:H122" si="8">IF(F115="SI",E115,0)</f>
        <v>5</v>
      </c>
      <c r="I115" s="17" t="s">
        <v>42</v>
      </c>
      <c r="L115" s="17" t="s">
        <v>36</v>
      </c>
      <c r="N115" s="17" t="s">
        <v>36</v>
      </c>
      <c r="P115"/>
    </row>
    <row r="116" spans="1:16" s="17" customFormat="1" x14ac:dyDescent="0.25">
      <c r="B116" s="20">
        <v>2</v>
      </c>
      <c r="C116" s="1" t="s">
        <v>21</v>
      </c>
      <c r="D116" s="34"/>
      <c r="E116" s="24">
        <v>5</v>
      </c>
      <c r="F116" s="34" t="s">
        <v>81</v>
      </c>
      <c r="G116" s="24"/>
      <c r="H116" s="34">
        <f t="shared" si="8"/>
        <v>0</v>
      </c>
      <c r="I116" s="17" t="s">
        <v>42</v>
      </c>
      <c r="L116" s="17" t="s">
        <v>36</v>
      </c>
      <c r="N116" s="17" t="s">
        <v>36</v>
      </c>
      <c r="P116"/>
    </row>
    <row r="117" spans="1:16" s="17" customFormat="1" x14ac:dyDescent="0.25">
      <c r="B117" s="20">
        <v>3</v>
      </c>
      <c r="C117" s="1" t="s">
        <v>22</v>
      </c>
      <c r="D117" s="34"/>
      <c r="E117" s="24">
        <v>5</v>
      </c>
      <c r="F117" s="34" t="s">
        <v>81</v>
      </c>
      <c r="G117" s="24"/>
      <c r="H117" s="34">
        <f t="shared" si="8"/>
        <v>0</v>
      </c>
      <c r="I117" s="17" t="s">
        <v>42</v>
      </c>
      <c r="L117" s="17" t="s">
        <v>36</v>
      </c>
      <c r="N117" s="17" t="s">
        <v>36</v>
      </c>
      <c r="P117"/>
    </row>
    <row r="118" spans="1:16" s="17" customFormat="1" x14ac:dyDescent="0.25">
      <c r="A118" s="17">
        <v>45</v>
      </c>
      <c r="B118" s="20">
        <v>4</v>
      </c>
      <c r="C118" s="1" t="s">
        <v>23</v>
      </c>
      <c r="D118" s="34"/>
      <c r="E118" s="24">
        <v>10</v>
      </c>
      <c r="F118" s="34" t="s">
        <v>81</v>
      </c>
      <c r="G118" s="24"/>
      <c r="H118" s="34">
        <f t="shared" si="8"/>
        <v>0</v>
      </c>
      <c r="I118" s="17" t="s">
        <v>42</v>
      </c>
      <c r="L118" s="17" t="s">
        <v>36</v>
      </c>
      <c r="N118" s="17" t="s">
        <v>36</v>
      </c>
      <c r="P118"/>
    </row>
    <row r="119" spans="1:16" s="17" customFormat="1" x14ac:dyDescent="0.25">
      <c r="B119" s="20">
        <v>5</v>
      </c>
      <c r="C119" s="1" t="s">
        <v>24</v>
      </c>
      <c r="D119" s="34"/>
      <c r="E119" s="24">
        <v>10</v>
      </c>
      <c r="F119" s="34" t="s">
        <v>81</v>
      </c>
      <c r="G119" s="24"/>
      <c r="H119" s="34">
        <f t="shared" si="8"/>
        <v>0</v>
      </c>
      <c r="I119" s="17" t="s">
        <v>42</v>
      </c>
      <c r="L119" s="17" t="s">
        <v>36</v>
      </c>
      <c r="N119" s="17" t="s">
        <v>36</v>
      </c>
      <c r="P119"/>
    </row>
    <row r="120" spans="1:16" s="17" customFormat="1" x14ac:dyDescent="0.25">
      <c r="B120" s="20">
        <v>6</v>
      </c>
      <c r="C120" s="1" t="s">
        <v>25</v>
      </c>
      <c r="D120" s="34"/>
      <c r="E120" s="24">
        <v>5</v>
      </c>
      <c r="F120" s="34" t="s">
        <v>81</v>
      </c>
      <c r="G120" s="24"/>
      <c r="H120" s="34">
        <f t="shared" si="8"/>
        <v>0</v>
      </c>
      <c r="I120" s="17" t="s">
        <v>42</v>
      </c>
      <c r="L120" s="17" t="s">
        <v>36</v>
      </c>
      <c r="N120" s="17" t="s">
        <v>36</v>
      </c>
      <c r="P120"/>
    </row>
    <row r="121" spans="1:16" s="17" customFormat="1" x14ac:dyDescent="0.25">
      <c r="B121" s="20">
        <v>7</v>
      </c>
      <c r="C121" s="1" t="s">
        <v>26</v>
      </c>
      <c r="D121" s="34"/>
      <c r="E121" s="24">
        <v>5</v>
      </c>
      <c r="F121" s="34" t="s">
        <v>81</v>
      </c>
      <c r="G121" s="24"/>
      <c r="H121" s="34">
        <f t="shared" si="8"/>
        <v>0</v>
      </c>
      <c r="I121" s="17" t="s">
        <v>42</v>
      </c>
      <c r="L121" s="17" t="s">
        <v>36</v>
      </c>
      <c r="N121" s="17" t="s">
        <v>36</v>
      </c>
      <c r="P121"/>
    </row>
    <row r="122" spans="1:16" s="17" customFormat="1" x14ac:dyDescent="0.25">
      <c r="B122" s="20"/>
      <c r="C122" s="1"/>
      <c r="D122" s="34"/>
      <c r="E122" s="24"/>
      <c r="F122" s="34"/>
      <c r="G122" s="24"/>
      <c r="H122" s="34">
        <f t="shared" si="8"/>
        <v>0</v>
      </c>
      <c r="P122"/>
    </row>
    <row r="123" spans="1:16" s="17" customFormat="1" x14ac:dyDescent="0.25">
      <c r="B123" s="20"/>
      <c r="C123" s="1"/>
      <c r="D123" s="34"/>
      <c r="E123" s="24">
        <f>SUM(E115:E122)</f>
        <v>45</v>
      </c>
      <c r="F123" s="34"/>
      <c r="G123" s="24"/>
      <c r="H123" s="39">
        <f>SUM(H115:H122)</f>
        <v>5</v>
      </c>
      <c r="P123"/>
    </row>
    <row r="124" spans="1:16" s="17" customFormat="1" x14ac:dyDescent="0.25">
      <c r="B124" s="20"/>
      <c r="C124" s="10"/>
      <c r="D124" s="28"/>
      <c r="E124" s="10"/>
      <c r="F124" s="28"/>
      <c r="G124" s="10"/>
      <c r="H124" s="28"/>
      <c r="P124"/>
    </row>
    <row r="125" spans="1:16" x14ac:dyDescent="0.25">
      <c r="C125" s="11" t="s">
        <v>90</v>
      </c>
    </row>
    <row r="126" spans="1:16" x14ac:dyDescent="0.25">
      <c r="C126" s="11"/>
    </row>
    <row r="127" spans="1:16" x14ac:dyDescent="0.25">
      <c r="A127" s="4">
        <v>20</v>
      </c>
      <c r="B127" s="19">
        <v>1</v>
      </c>
      <c r="C127" s="14" t="s">
        <v>92</v>
      </c>
      <c r="D127" s="28" t="s">
        <v>36</v>
      </c>
      <c r="E127" s="10">
        <v>10</v>
      </c>
      <c r="F127" s="28" t="s">
        <v>82</v>
      </c>
      <c r="H127" s="34">
        <f t="shared" ref="H127:H128" si="9">IF(F127="SI",E127,0)</f>
        <v>10</v>
      </c>
    </row>
    <row r="128" spans="1:16" x14ac:dyDescent="0.25">
      <c r="C128" s="14" t="s">
        <v>93</v>
      </c>
      <c r="D128" s="28" t="s">
        <v>36</v>
      </c>
      <c r="E128" s="10">
        <v>10</v>
      </c>
      <c r="F128" s="28" t="s">
        <v>82</v>
      </c>
      <c r="H128" s="34">
        <f t="shared" si="9"/>
        <v>10</v>
      </c>
    </row>
    <row r="129" spans="1:8" x14ac:dyDescent="0.25">
      <c r="E129" s="10">
        <f>SUM(E127:E128)</f>
        <v>20</v>
      </c>
      <c r="H129" s="29">
        <f>SUM(H127:H128)</f>
        <v>20</v>
      </c>
    </row>
    <row r="132" spans="1:8" x14ac:dyDescent="0.25">
      <c r="A132" s="4">
        <f>SUM(A5:A127)</f>
        <v>1000</v>
      </c>
      <c r="B132" s="19">
        <v>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B319B-3BC5-A84E-B0AD-8D109FCE85F0}">
  <dimension ref="A1:R54"/>
  <sheetViews>
    <sheetView tabSelected="1" topLeftCell="A11" zoomScale="80" zoomScaleNormal="80" workbookViewId="0">
      <selection activeCell="F47" sqref="F47:L47"/>
    </sheetView>
  </sheetViews>
  <sheetFormatPr baseColWidth="10" defaultRowHeight="15.75" x14ac:dyDescent="0.25"/>
  <cols>
    <col min="1" max="1" width="32.625" customWidth="1"/>
    <col min="2" max="3" width="6.875" customWidth="1"/>
    <col min="4" max="4" width="1.375" customWidth="1"/>
    <col min="5" max="5" width="3.625" customWidth="1"/>
    <col min="6" max="6" width="26.5" customWidth="1"/>
    <col min="9" max="9" width="9.5" customWidth="1"/>
    <col min="10" max="10" width="10.625" customWidth="1"/>
    <col min="11" max="11" width="10.875" customWidth="1"/>
    <col min="12" max="12" width="12.375" customWidth="1"/>
    <col min="13" max="13" width="3.625" customWidth="1"/>
    <col min="14" max="14" width="1.375" customWidth="1"/>
    <col min="17" max="17" width="8.25" customWidth="1"/>
    <col min="18" max="18" width="28.875" bestFit="1" customWidth="1"/>
  </cols>
  <sheetData>
    <row r="1" spans="1:14" ht="16.5" thickBot="1" x14ac:dyDescent="0.3"/>
    <row r="2" spans="1:14" ht="8.1" customHeight="1" thickBot="1" x14ac:dyDescent="0.3">
      <c r="D2" s="48"/>
      <c r="E2" s="49"/>
      <c r="F2" s="49"/>
      <c r="G2" s="49"/>
      <c r="H2" s="49"/>
      <c r="I2" s="49"/>
      <c r="J2" s="49"/>
      <c r="K2" s="49"/>
      <c r="L2" s="49"/>
      <c r="M2" s="49"/>
      <c r="N2" s="50"/>
    </row>
    <row r="3" spans="1:14" x14ac:dyDescent="0.25">
      <c r="D3" s="51"/>
      <c r="E3" s="48"/>
      <c r="F3" s="49"/>
      <c r="G3" s="49"/>
      <c r="H3" s="49"/>
      <c r="I3" s="49"/>
      <c r="J3" s="49"/>
      <c r="K3" s="49"/>
      <c r="L3" s="49"/>
      <c r="M3" s="50"/>
      <c r="N3" s="52"/>
    </row>
    <row r="4" spans="1:14" x14ac:dyDescent="0.25">
      <c r="D4" s="51"/>
      <c r="E4" s="51"/>
      <c r="M4" s="52"/>
      <c r="N4" s="52"/>
    </row>
    <row r="5" spans="1:14" x14ac:dyDescent="0.25">
      <c r="D5" s="51"/>
      <c r="E5" s="51"/>
      <c r="M5" s="52"/>
      <c r="N5" s="52"/>
    </row>
    <row r="6" spans="1:14" x14ac:dyDescent="0.25">
      <c r="D6" s="51"/>
      <c r="E6" s="51"/>
      <c r="M6" s="52"/>
      <c r="N6" s="52"/>
    </row>
    <row r="7" spans="1:14" x14ac:dyDescent="0.25">
      <c r="D7" s="51"/>
      <c r="E7" s="51"/>
      <c r="M7" s="52"/>
      <c r="N7" s="52"/>
    </row>
    <row r="8" spans="1:14" ht="23.25" x14ac:dyDescent="0.35">
      <c r="A8" s="5" t="s">
        <v>141</v>
      </c>
      <c r="D8" s="51"/>
      <c r="E8" s="51"/>
      <c r="F8" s="77" t="s">
        <v>102</v>
      </c>
      <c r="G8" s="77"/>
      <c r="H8" s="77"/>
      <c r="I8" s="77"/>
      <c r="J8" s="77"/>
      <c r="K8" s="77"/>
      <c r="L8" s="77"/>
      <c r="M8" s="52"/>
      <c r="N8" s="52"/>
    </row>
    <row r="9" spans="1:14" x14ac:dyDescent="0.25">
      <c r="A9" s="64" t="s">
        <v>142</v>
      </c>
      <c r="D9" s="51"/>
      <c r="E9" s="51"/>
      <c r="M9" s="52"/>
      <c r="N9" s="52"/>
    </row>
    <row r="10" spans="1:14" ht="18.75" x14ac:dyDescent="0.3">
      <c r="D10" s="51"/>
      <c r="E10" s="51"/>
      <c r="F10" s="75" t="s">
        <v>95</v>
      </c>
      <c r="G10" s="75"/>
      <c r="H10" s="75"/>
      <c r="I10" s="75"/>
      <c r="J10" s="75"/>
      <c r="K10" s="75"/>
      <c r="L10" s="75"/>
      <c r="M10" s="52"/>
      <c r="N10" s="52"/>
    </row>
    <row r="11" spans="1:14" ht="26.25" x14ac:dyDescent="0.4">
      <c r="A11" s="5" t="s">
        <v>96</v>
      </c>
      <c r="D11" s="51"/>
      <c r="E11" s="51"/>
      <c r="F11" s="76" t="str">
        <f>A14</f>
        <v>PATITO FEO SAC</v>
      </c>
      <c r="G11" s="76"/>
      <c r="H11" s="76"/>
      <c r="I11" s="76"/>
      <c r="J11" s="76"/>
      <c r="K11" s="76"/>
      <c r="L11" s="76"/>
      <c r="M11" s="52"/>
      <c r="N11" s="52"/>
    </row>
    <row r="12" spans="1:14" ht="26.25" x14ac:dyDescent="0.4">
      <c r="A12" s="64" t="s">
        <v>137</v>
      </c>
      <c r="D12" s="51"/>
      <c r="E12" s="51"/>
      <c r="F12" s="76">
        <f>A16</f>
        <v>20300345100</v>
      </c>
      <c r="G12" s="76"/>
      <c r="H12" s="76"/>
      <c r="I12" s="76"/>
      <c r="J12" s="76"/>
      <c r="K12" s="76"/>
      <c r="L12" s="76"/>
      <c r="M12" s="52"/>
      <c r="N12" s="52"/>
    </row>
    <row r="13" spans="1:14" ht="39" customHeight="1" x14ac:dyDescent="0.3">
      <c r="A13" s="5" t="s">
        <v>110</v>
      </c>
      <c r="D13" s="51"/>
      <c r="E13" s="51"/>
      <c r="F13" s="81" t="s">
        <v>108</v>
      </c>
      <c r="G13" s="81"/>
      <c r="H13" s="81"/>
      <c r="I13" s="81"/>
      <c r="J13" s="81"/>
      <c r="K13" s="81"/>
      <c r="L13" s="81"/>
      <c r="M13" s="52"/>
      <c r="N13" s="52"/>
    </row>
    <row r="14" spans="1:14" ht="18.75" x14ac:dyDescent="0.3">
      <c r="A14" s="64" t="s">
        <v>138</v>
      </c>
      <c r="D14" s="51"/>
      <c r="E14" s="51"/>
      <c r="F14" s="82" t="str">
        <f>A12</f>
        <v>BUENAVENTURA</v>
      </c>
      <c r="G14" s="82"/>
      <c r="H14" s="82"/>
      <c r="I14" s="82"/>
      <c r="J14" s="82"/>
      <c r="K14" s="82"/>
      <c r="L14" s="82"/>
      <c r="M14" s="52"/>
      <c r="N14" s="52"/>
    </row>
    <row r="15" spans="1:14" x14ac:dyDescent="0.25">
      <c r="A15" s="5" t="s">
        <v>111</v>
      </c>
      <c r="D15" s="51"/>
      <c r="E15" s="51"/>
      <c r="M15" s="52"/>
      <c r="N15" s="52"/>
    </row>
    <row r="16" spans="1:14" x14ac:dyDescent="0.25">
      <c r="A16" s="65">
        <v>20300345100</v>
      </c>
      <c r="D16" s="51"/>
      <c r="E16" s="51"/>
      <c r="F16" t="s">
        <v>97</v>
      </c>
      <c r="G16" s="62">
        <f>SUM(G32)</f>
        <v>741</v>
      </c>
      <c r="I16" s="78" t="s">
        <v>98</v>
      </c>
      <c r="J16" s="78"/>
      <c r="K16" s="62" t="str">
        <f>IF(J21=M21,J21,(IF(J22=M22,J22,(IF(J23=M23,J23,(IF(J24=M24,J24,(IF(J25=M25,J25,"")))))))))</f>
        <v>D</v>
      </c>
      <c r="M16" s="52"/>
      <c r="N16" s="52"/>
    </row>
    <row r="17" spans="1:18" x14ac:dyDescent="0.25">
      <c r="D17" s="51"/>
      <c r="E17" s="51"/>
      <c r="F17" t="s">
        <v>141</v>
      </c>
      <c r="G17" s="92" t="str">
        <f>A9</f>
        <v>REGIMEN MYPE</v>
      </c>
      <c r="H17" s="92"/>
      <c r="I17" s="4"/>
      <c r="J17" s="4"/>
      <c r="K17" s="62"/>
      <c r="M17" s="52"/>
      <c r="N17" s="52"/>
    </row>
    <row r="18" spans="1:18" x14ac:dyDescent="0.25">
      <c r="A18" s="5" t="s">
        <v>94</v>
      </c>
      <c r="D18" s="51"/>
      <c r="E18" s="51"/>
      <c r="M18" s="52"/>
      <c r="N18" s="52"/>
    </row>
    <row r="19" spans="1:18" x14ac:dyDescent="0.25">
      <c r="A19" s="65">
        <v>700</v>
      </c>
      <c r="D19" s="51"/>
      <c r="E19" s="51"/>
      <c r="F19" s="79" t="s">
        <v>87</v>
      </c>
      <c r="G19" s="79"/>
      <c r="H19" s="79"/>
      <c r="J19" s="79" t="s">
        <v>91</v>
      </c>
      <c r="K19" s="79"/>
      <c r="L19" s="79"/>
      <c r="M19" s="53"/>
      <c r="N19" s="52"/>
      <c r="O19" t="s">
        <v>149</v>
      </c>
      <c r="P19" t="s">
        <v>155</v>
      </c>
      <c r="Q19" t="s">
        <v>156</v>
      </c>
    </row>
    <row r="20" spans="1:18" x14ac:dyDescent="0.25">
      <c r="A20" s="59"/>
      <c r="D20" s="51"/>
      <c r="E20" s="51"/>
      <c r="F20" s="42"/>
      <c r="G20" s="45" t="s">
        <v>104</v>
      </c>
      <c r="H20" s="45" t="s">
        <v>105</v>
      </c>
      <c r="J20" s="42"/>
      <c r="K20" s="80" t="s">
        <v>106</v>
      </c>
      <c r="L20" s="80"/>
      <c r="M20" s="52"/>
      <c r="N20" s="52"/>
      <c r="O20" t="s">
        <v>150</v>
      </c>
      <c r="P20">
        <v>900</v>
      </c>
      <c r="Q20">
        <v>1000</v>
      </c>
    </row>
    <row r="21" spans="1:18" x14ac:dyDescent="0.25">
      <c r="A21" s="5" t="s">
        <v>113</v>
      </c>
      <c r="D21" s="51"/>
      <c r="E21" s="51"/>
      <c r="F21" s="42" t="str">
        <f>'Homologacion Empresa'!C4</f>
        <v>GENERALES</v>
      </c>
      <c r="G21" s="44">
        <f>'Homologacion Empresa'!H16</f>
        <v>49</v>
      </c>
      <c r="H21" s="46">
        <f>'Homologacion Empresa'!A12</f>
        <v>60</v>
      </c>
      <c r="I21" s="5"/>
      <c r="J21" s="43" t="str">
        <f>IF(K21&lt;A19,"A","A")</f>
        <v>A</v>
      </c>
      <c r="K21" s="42">
        <v>900</v>
      </c>
      <c r="L21" s="42">
        <v>1000</v>
      </c>
      <c r="M21" s="58" t="str">
        <f>IF(AND(G32&gt;=K21,G32&lt;=L21),J21,"")</f>
        <v/>
      </c>
      <c r="N21" s="52"/>
      <c r="O21" t="s">
        <v>151</v>
      </c>
      <c r="P21">
        <v>850</v>
      </c>
      <c r="Q21">
        <v>899</v>
      </c>
    </row>
    <row r="22" spans="1:18" x14ac:dyDescent="0.25">
      <c r="A22" s="64" t="s">
        <v>139</v>
      </c>
      <c r="D22" s="51"/>
      <c r="E22" s="51"/>
      <c r="F22" s="44" t="str">
        <f>'Homologacion Empresa'!C18</f>
        <v>SEGURIDAD Y SALUD</v>
      </c>
      <c r="G22" s="44">
        <f>'Homologacion Empresa'!H57</f>
        <v>500</v>
      </c>
      <c r="H22" s="46">
        <f>'Homologacion Empresa'!A23</f>
        <v>600</v>
      </c>
      <c r="I22" s="5"/>
      <c r="J22" s="43" t="str">
        <f>IF(K22&lt;A19,"B","B")</f>
        <v>B</v>
      </c>
      <c r="K22" s="42">
        <v>850</v>
      </c>
      <c r="L22" s="42">
        <v>899</v>
      </c>
      <c r="M22" s="58" t="str">
        <f>IF(AND(G32&gt;=K22,G32&lt;=L22),J22,"")</f>
        <v/>
      </c>
      <c r="N22" s="52"/>
      <c r="O22" t="s">
        <v>152</v>
      </c>
      <c r="P22">
        <v>800</v>
      </c>
      <c r="Q22">
        <v>849</v>
      </c>
    </row>
    <row r="23" spans="1:18" x14ac:dyDescent="0.25">
      <c r="D23" s="51"/>
      <c r="E23" s="51"/>
      <c r="F23" s="42" t="str">
        <f>'Homologacion Empresa'!C59</f>
        <v>LABORALES</v>
      </c>
      <c r="G23" s="44">
        <f>'Homologacion Empresa'!H65</f>
        <v>30</v>
      </c>
      <c r="H23" s="47">
        <f>'Homologacion Empresa'!A60</f>
        <v>60</v>
      </c>
      <c r="J23" s="43" t="str">
        <f>IF(K23&lt;A19,"C","C")</f>
        <v>C</v>
      </c>
      <c r="K23" s="42">
        <v>800</v>
      </c>
      <c r="L23" s="42">
        <v>849</v>
      </c>
      <c r="M23" s="58" t="str">
        <f>IF(AND(G32&gt;=K23,G32&lt;=L23),J23,"")</f>
        <v/>
      </c>
      <c r="N23" s="52"/>
      <c r="O23" t="s">
        <v>153</v>
      </c>
      <c r="P23">
        <v>700</v>
      </c>
      <c r="Q23">
        <v>799</v>
      </c>
    </row>
    <row r="24" spans="1:18" x14ac:dyDescent="0.25">
      <c r="D24" s="51"/>
      <c r="E24" s="51"/>
      <c r="F24" s="42" t="str">
        <f>'Homologacion Empresa'!C67</f>
        <v>AMBIENTAL</v>
      </c>
      <c r="G24" s="44">
        <f>'Homologacion Empresa'!H77</f>
        <v>10</v>
      </c>
      <c r="H24" s="47">
        <f>'Homologacion Empresa'!A70</f>
        <v>45</v>
      </c>
      <c r="J24" s="43" t="str">
        <f>IF(K24&lt;A19,"D","D")</f>
        <v>D</v>
      </c>
      <c r="K24" s="42">
        <v>700</v>
      </c>
      <c r="L24" s="42">
        <v>799</v>
      </c>
      <c r="M24" s="58" t="str">
        <f>IF(AND(G32&gt;=K24,G32&lt;=L24),J24,"")</f>
        <v>D</v>
      </c>
      <c r="N24" s="52"/>
      <c r="O24" t="s">
        <v>154</v>
      </c>
      <c r="P24">
        <v>0</v>
      </c>
      <c r="Q24">
        <v>699</v>
      </c>
    </row>
    <row r="25" spans="1:18" x14ac:dyDescent="0.25">
      <c r="D25" s="51"/>
      <c r="E25" s="51"/>
      <c r="F25" s="42" t="str">
        <f>'Homologacion Empresa'!C79</f>
        <v>COMPLIANCE</v>
      </c>
      <c r="G25" s="44">
        <f>'Homologacion Empresa'!H87</f>
        <v>17</v>
      </c>
      <c r="H25" s="47">
        <f>'Homologacion Empresa'!A83</f>
        <v>25</v>
      </c>
      <c r="J25" s="70" t="str">
        <f>IF(K25&lt;A19,"E","E")</f>
        <v>E</v>
      </c>
      <c r="K25" s="42">
        <v>0</v>
      </c>
      <c r="L25" s="42">
        <v>699</v>
      </c>
      <c r="M25" s="58" t="str">
        <f>IF(AND(G32&gt;=K25,G32&lt;=L25),J25,"")</f>
        <v/>
      </c>
      <c r="N25" s="52"/>
    </row>
    <row r="26" spans="1:18" x14ac:dyDescent="0.25">
      <c r="D26" s="51"/>
      <c r="E26" s="51"/>
      <c r="F26" s="42" t="str">
        <f>'Homologacion Empresa'!C89</f>
        <v>RESPONSABILIDAD SOCIAL</v>
      </c>
      <c r="G26" s="44">
        <f>'Homologacion Empresa'!H92</f>
        <v>0</v>
      </c>
      <c r="H26" s="47">
        <f>'Homologacion Empresa'!A90</f>
        <v>25</v>
      </c>
      <c r="M26" s="52"/>
      <c r="N26" s="52"/>
    </row>
    <row r="27" spans="1:18" x14ac:dyDescent="0.25">
      <c r="D27" s="51"/>
      <c r="E27" s="51"/>
      <c r="F27" s="42" t="str">
        <f>'Homologacion Empresa'!C95</f>
        <v>FINANCIERA</v>
      </c>
      <c r="G27" s="44">
        <f>'Homologacion Empresa'!H102</f>
        <v>50</v>
      </c>
      <c r="H27" s="47">
        <f>'Homologacion Empresa'!A98</f>
        <v>60</v>
      </c>
      <c r="M27" s="52"/>
      <c r="N27" s="52"/>
    </row>
    <row r="28" spans="1:18" x14ac:dyDescent="0.25">
      <c r="D28" s="51"/>
      <c r="E28" s="51"/>
      <c r="F28" s="42" t="str">
        <f>'Homologacion Empresa'!C104</f>
        <v>COMERCIAL</v>
      </c>
      <c r="G28" s="44">
        <f>'Homologacion Empresa'!H111</f>
        <v>60</v>
      </c>
      <c r="H28" s="47">
        <f>'Homologacion Empresa'!A107</f>
        <v>60</v>
      </c>
      <c r="M28" s="52"/>
      <c r="N28" s="52"/>
    </row>
    <row r="29" spans="1:18" x14ac:dyDescent="0.25">
      <c r="D29" s="51"/>
      <c r="E29" s="51"/>
      <c r="F29" s="42" t="str">
        <f>'Homologacion Empresa'!C113</f>
        <v>CALIDAD</v>
      </c>
      <c r="G29" s="44">
        <f>'Homologacion Empresa'!H123</f>
        <v>5</v>
      </c>
      <c r="H29" s="47">
        <f>'Homologacion Empresa'!A118</f>
        <v>45</v>
      </c>
      <c r="M29" s="52"/>
      <c r="N29" s="52"/>
    </row>
    <row r="30" spans="1:18" x14ac:dyDescent="0.25">
      <c r="D30" s="51"/>
      <c r="E30" s="51"/>
      <c r="F30" s="42" t="str">
        <f>'Homologacion Empresa'!C125</f>
        <v>OTROS</v>
      </c>
      <c r="G30" s="44">
        <f>'Homologacion Empresa'!H129</f>
        <v>20</v>
      </c>
      <c r="H30" s="47">
        <f>'Homologacion Empresa'!A127</f>
        <v>20</v>
      </c>
      <c r="M30" s="52"/>
      <c r="N30" s="52"/>
    </row>
    <row r="31" spans="1:18" ht="16.5" thickBot="1" x14ac:dyDescent="0.3">
      <c r="D31" s="51"/>
      <c r="E31" s="51"/>
      <c r="M31" s="52"/>
      <c r="N31" s="52"/>
    </row>
    <row r="32" spans="1:18" ht="20.100000000000001" customHeight="1" thickBot="1" x14ac:dyDescent="0.4">
      <c r="D32" s="51"/>
      <c r="E32" s="51"/>
      <c r="G32" s="5">
        <f>SUM(G21:G31)</f>
        <v>741</v>
      </c>
      <c r="H32">
        <f>SUM(H21:H31)</f>
        <v>1000</v>
      </c>
      <c r="J32" s="84" t="str">
        <f>IF(G32&gt;=A19,"HABILITADO","NO HABILITADO")</f>
        <v>HABILITADO</v>
      </c>
      <c r="K32" s="85"/>
      <c r="L32" s="86"/>
      <c r="M32" s="52"/>
      <c r="N32" s="52"/>
      <c r="R32" s="60"/>
    </row>
    <row r="33" spans="4:14" x14ac:dyDescent="0.25">
      <c r="D33" s="51"/>
      <c r="E33" s="51"/>
      <c r="J33" s="91" t="s">
        <v>136</v>
      </c>
      <c r="K33" s="91"/>
      <c r="L33" s="91"/>
      <c r="M33" s="52"/>
      <c r="N33" s="52"/>
    </row>
    <row r="34" spans="4:14" x14ac:dyDescent="0.25">
      <c r="D34" s="51"/>
      <c r="E34" s="51"/>
      <c r="M34" s="52"/>
      <c r="N34" s="52"/>
    </row>
    <row r="35" spans="4:14" x14ac:dyDescent="0.25">
      <c r="D35" s="51"/>
      <c r="E35" s="51"/>
      <c r="J35" s="89">
        <f ca="1">TODAY()</f>
        <v>44903</v>
      </c>
      <c r="K35" s="89"/>
      <c r="L35" s="89"/>
      <c r="M35" s="52"/>
      <c r="N35" s="52"/>
    </row>
    <row r="36" spans="4:14" x14ac:dyDescent="0.25">
      <c r="D36" s="51"/>
      <c r="E36" s="51"/>
      <c r="M36" s="52"/>
      <c r="N36" s="52"/>
    </row>
    <row r="37" spans="4:14" x14ac:dyDescent="0.25">
      <c r="D37" s="51"/>
      <c r="E37" s="51"/>
      <c r="F37" s="61" t="s">
        <v>99</v>
      </c>
      <c r="G37" s="90">
        <f ca="1">(TODAY())+365</f>
        <v>45268</v>
      </c>
      <c r="H37" s="90"/>
      <c r="I37" s="90"/>
      <c r="M37" s="52"/>
      <c r="N37" s="52"/>
    </row>
    <row r="38" spans="4:14" x14ac:dyDescent="0.25">
      <c r="D38" s="51"/>
      <c r="E38" s="51"/>
      <c r="M38" s="52"/>
      <c r="N38" s="52"/>
    </row>
    <row r="39" spans="4:14" x14ac:dyDescent="0.25">
      <c r="D39" s="51"/>
      <c r="E39" s="51"/>
      <c r="M39" s="52"/>
      <c r="N39" s="52"/>
    </row>
    <row r="40" spans="4:14" x14ac:dyDescent="0.25">
      <c r="D40" s="51"/>
      <c r="E40" s="51"/>
      <c r="M40" s="52"/>
      <c r="N40" s="52"/>
    </row>
    <row r="41" spans="4:14" x14ac:dyDescent="0.25">
      <c r="D41" s="51"/>
      <c r="E41" s="51"/>
      <c r="M41" s="52"/>
      <c r="N41" s="52"/>
    </row>
    <row r="42" spans="4:14" x14ac:dyDescent="0.25">
      <c r="D42" s="51"/>
      <c r="E42" s="51"/>
      <c r="J42" s="87" t="str">
        <f>A22</f>
        <v>KEVIN DIAZ</v>
      </c>
      <c r="K42" s="87"/>
      <c r="M42" s="52"/>
      <c r="N42" s="52"/>
    </row>
    <row r="43" spans="4:14" x14ac:dyDescent="0.25">
      <c r="D43" s="51"/>
      <c r="E43" s="51"/>
      <c r="J43" s="88" t="s">
        <v>112</v>
      </c>
      <c r="K43" s="88"/>
      <c r="M43" s="52"/>
      <c r="N43" s="52"/>
    </row>
    <row r="44" spans="4:14" x14ac:dyDescent="0.25">
      <c r="D44" s="51"/>
      <c r="E44" s="51"/>
      <c r="M44" s="52"/>
      <c r="N44" s="52"/>
    </row>
    <row r="45" spans="4:14" x14ac:dyDescent="0.25">
      <c r="D45" s="51"/>
      <c r="E45" s="51"/>
      <c r="M45" s="52"/>
      <c r="N45" s="52"/>
    </row>
    <row r="46" spans="4:14" ht="26.1" customHeight="1" x14ac:dyDescent="0.25">
      <c r="D46" s="51"/>
      <c r="E46" s="51"/>
      <c r="F46" s="83" t="s">
        <v>107</v>
      </c>
      <c r="G46" s="83"/>
      <c r="H46" s="83"/>
      <c r="I46" s="83"/>
      <c r="J46" s="83"/>
      <c r="K46" s="83"/>
      <c r="L46" s="83"/>
      <c r="M46" s="52"/>
      <c r="N46" s="52"/>
    </row>
    <row r="47" spans="4:14" x14ac:dyDescent="0.25">
      <c r="D47" s="51"/>
      <c r="E47" s="51"/>
      <c r="F47" s="83" t="s">
        <v>109</v>
      </c>
      <c r="G47" s="83"/>
      <c r="H47" s="83"/>
      <c r="I47" s="83"/>
      <c r="J47" s="83"/>
      <c r="K47" s="83"/>
      <c r="L47" s="83"/>
      <c r="M47" s="52"/>
      <c r="N47" s="52"/>
    </row>
    <row r="48" spans="4:14" x14ac:dyDescent="0.25">
      <c r="D48" s="51"/>
      <c r="E48" s="51"/>
      <c r="F48" s="54" t="s">
        <v>140</v>
      </c>
      <c r="M48" s="52"/>
      <c r="N48" s="52"/>
    </row>
    <row r="49" spans="4:14" ht="33.950000000000003" customHeight="1" x14ac:dyDescent="0.25">
      <c r="D49" s="51"/>
      <c r="E49" s="51"/>
      <c r="F49" s="83" t="s">
        <v>143</v>
      </c>
      <c r="G49" s="83"/>
      <c r="H49" s="83"/>
      <c r="I49" s="83"/>
      <c r="J49" s="83"/>
      <c r="K49" s="83"/>
      <c r="L49" s="83"/>
      <c r="M49" s="52"/>
      <c r="N49" s="52"/>
    </row>
    <row r="50" spans="4:14" x14ac:dyDescent="0.25">
      <c r="D50" s="51"/>
      <c r="E50" s="51"/>
      <c r="M50" s="52"/>
      <c r="N50" s="52"/>
    </row>
    <row r="51" spans="4:14" x14ac:dyDescent="0.25">
      <c r="D51" s="51"/>
      <c r="E51" s="51"/>
      <c r="K51" s="54" t="s">
        <v>100</v>
      </c>
      <c r="L51" s="54" t="s">
        <v>101</v>
      </c>
      <c r="M51" s="52"/>
      <c r="N51" s="52"/>
    </row>
    <row r="52" spans="4:14" x14ac:dyDescent="0.25">
      <c r="D52" s="51"/>
      <c r="E52" s="51"/>
      <c r="L52" s="54">
        <v>2022</v>
      </c>
      <c r="M52" s="52"/>
      <c r="N52" s="52"/>
    </row>
    <row r="53" spans="4:14" ht="9.9499999999999993" customHeight="1" thickBot="1" x14ac:dyDescent="0.3">
      <c r="D53" s="51"/>
      <c r="E53" s="55"/>
      <c r="F53" s="56"/>
      <c r="G53" s="56"/>
      <c r="H53" s="56"/>
      <c r="I53" s="56"/>
      <c r="J53" s="56"/>
      <c r="K53" s="56"/>
      <c r="L53" s="56"/>
      <c r="M53" s="57"/>
      <c r="N53" s="52"/>
    </row>
    <row r="54" spans="4:14" ht="6" customHeight="1" thickBot="1" x14ac:dyDescent="0.3">
      <c r="D54" s="55"/>
      <c r="E54" s="56"/>
      <c r="F54" s="56"/>
      <c r="G54" s="56"/>
      <c r="H54" s="56"/>
      <c r="I54" s="56"/>
      <c r="J54" s="56"/>
      <c r="K54" s="56"/>
      <c r="L54" s="56"/>
      <c r="M54" s="56"/>
      <c r="N54" s="57"/>
    </row>
  </sheetData>
  <mergeCells count="20">
    <mergeCell ref="K20:L20"/>
    <mergeCell ref="F13:L13"/>
    <mergeCell ref="F11:L11"/>
    <mergeCell ref="F14:L14"/>
    <mergeCell ref="F49:L49"/>
    <mergeCell ref="J32:L32"/>
    <mergeCell ref="F19:H19"/>
    <mergeCell ref="F46:L46"/>
    <mergeCell ref="J42:K42"/>
    <mergeCell ref="J43:K43"/>
    <mergeCell ref="F47:L47"/>
    <mergeCell ref="J35:L35"/>
    <mergeCell ref="G37:I37"/>
    <mergeCell ref="J33:L33"/>
    <mergeCell ref="G17:H17"/>
    <mergeCell ref="F10:L10"/>
    <mergeCell ref="F12:L12"/>
    <mergeCell ref="F8:L8"/>
    <mergeCell ref="I16:J16"/>
    <mergeCell ref="J19:L19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Homologacion Empresa</vt:lpstr>
      <vt:lpstr>Certificado de Homologacion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Santos</dc:creator>
  <cp:lastModifiedBy>Secret</cp:lastModifiedBy>
  <dcterms:created xsi:type="dcterms:W3CDTF">2022-09-01T23:09:12Z</dcterms:created>
  <dcterms:modified xsi:type="dcterms:W3CDTF">2022-12-09T01:04:33Z</dcterms:modified>
</cp:coreProperties>
</file>