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shen.ETS01297\Desktop\CFD_Matlab\Data Structure\CFD simlation\raceWay\dimensionalAnalysis\V2\Play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2" i="1"/>
  <c r="AF14" i="1" l="1"/>
  <c r="AF15" i="1"/>
  <c r="AF16" i="1"/>
  <c r="AF17" i="1"/>
  <c r="AF18" i="1"/>
  <c r="AF19" i="1"/>
  <c r="AF20" i="1"/>
  <c r="AF31" i="1"/>
  <c r="AF32" i="1"/>
  <c r="AF33" i="1"/>
  <c r="AF34" i="1"/>
  <c r="AF46" i="1"/>
  <c r="AF47" i="1"/>
  <c r="AF48" i="1"/>
  <c r="AF49" i="1"/>
  <c r="AF50" i="1"/>
  <c r="AF51" i="1"/>
  <c r="AF52" i="1"/>
  <c r="AF60" i="1"/>
  <c r="AF61" i="1"/>
  <c r="AF62" i="1"/>
  <c r="AF63" i="1"/>
  <c r="AF2" i="1"/>
  <c r="AE58" i="1"/>
  <c r="AF58" i="1" s="1"/>
  <c r="AE59" i="1"/>
  <c r="AF59" i="1" s="1"/>
  <c r="AE60" i="1"/>
  <c r="AE61" i="1"/>
  <c r="AE62" i="1"/>
  <c r="AE63" i="1"/>
  <c r="AE3" i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E15" i="1"/>
  <c r="AE16" i="1"/>
  <c r="AE17" i="1"/>
  <c r="AE18" i="1"/>
  <c r="AE19" i="1"/>
  <c r="AE20" i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E32" i="1"/>
  <c r="AE33" i="1"/>
  <c r="AE34" i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E47" i="1"/>
  <c r="AE48" i="1"/>
  <c r="AE49" i="1"/>
  <c r="AE50" i="1"/>
  <c r="AE51" i="1"/>
  <c r="AE52" i="1"/>
  <c r="AE53" i="1"/>
  <c r="AF53" i="1" s="1"/>
  <c r="AE54" i="1"/>
  <c r="AF54" i="1" s="1"/>
  <c r="AE55" i="1"/>
  <c r="AF55" i="1" s="1"/>
  <c r="AE56" i="1"/>
  <c r="AF56" i="1" s="1"/>
  <c r="AE57" i="1"/>
  <c r="AF57" i="1" s="1"/>
  <c r="AE2" i="1"/>
  <c r="S58" i="1" l="1"/>
  <c r="S59" i="1"/>
  <c r="S60" i="1"/>
  <c r="S61" i="1"/>
  <c r="S62" i="1"/>
  <c r="S63" i="1"/>
  <c r="R63" i="1"/>
  <c r="R62" i="1"/>
  <c r="R61" i="1"/>
  <c r="R60" i="1"/>
  <c r="R59" i="1"/>
  <c r="R5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2" i="1"/>
  <c r="R47" i="1"/>
  <c r="R48" i="1"/>
  <c r="R49" i="1"/>
  <c r="R50" i="1"/>
  <c r="R51" i="1"/>
  <c r="O58" i="1" l="1"/>
  <c r="O59" i="1"/>
  <c r="O60" i="1"/>
  <c r="O61" i="1"/>
  <c r="O62" i="1"/>
  <c r="O63" i="1"/>
  <c r="N58" i="1"/>
  <c r="N59" i="1"/>
  <c r="N60" i="1"/>
  <c r="N61" i="1"/>
  <c r="N62" i="1"/>
  <c r="N63" i="1"/>
  <c r="M58" i="1"/>
  <c r="M59" i="1"/>
  <c r="M60" i="1"/>
  <c r="M61" i="1"/>
  <c r="M62" i="1"/>
  <c r="M63" i="1"/>
  <c r="L58" i="1"/>
  <c r="L59" i="1"/>
  <c r="L60" i="1"/>
  <c r="L61" i="1"/>
  <c r="L62" i="1"/>
  <c r="L63" i="1"/>
  <c r="H58" i="1"/>
  <c r="H59" i="1"/>
  <c r="H60" i="1"/>
  <c r="H61" i="1"/>
  <c r="H62" i="1"/>
  <c r="H63" i="1"/>
  <c r="N17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52" i="1"/>
  <c r="R53" i="1"/>
  <c r="R54" i="1"/>
  <c r="R55" i="1"/>
  <c r="R56" i="1"/>
  <c r="R5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2" i="1"/>
  <c r="O57" i="1" l="1"/>
  <c r="M57" i="1"/>
  <c r="H57" i="1"/>
  <c r="O56" i="1"/>
  <c r="M56" i="1"/>
  <c r="H56" i="1"/>
  <c r="O55" i="1"/>
  <c r="M55" i="1"/>
  <c r="H55" i="1"/>
  <c r="O54" i="1"/>
  <c r="M54" i="1"/>
  <c r="H54" i="1"/>
  <c r="O53" i="1"/>
  <c r="M53" i="1"/>
  <c r="H53" i="1"/>
  <c r="O52" i="1"/>
  <c r="M52" i="1"/>
  <c r="H52" i="1"/>
  <c r="O51" i="1"/>
  <c r="M51" i="1"/>
  <c r="L51" i="1" s="1"/>
  <c r="N51" i="1" s="1"/>
  <c r="H51" i="1"/>
  <c r="O50" i="1"/>
  <c r="M50" i="1"/>
  <c r="H50" i="1"/>
  <c r="L50" i="1" s="1"/>
  <c r="N50" i="1" s="1"/>
  <c r="O49" i="1"/>
  <c r="M49" i="1"/>
  <c r="H49" i="1"/>
  <c r="O48" i="1"/>
  <c r="M48" i="1"/>
  <c r="H48" i="1"/>
  <c r="O47" i="1"/>
  <c r="M47" i="1"/>
  <c r="H47" i="1"/>
  <c r="O46" i="1"/>
  <c r="M46" i="1"/>
  <c r="H46" i="1"/>
  <c r="O45" i="1"/>
  <c r="M45" i="1"/>
  <c r="H45" i="1"/>
  <c r="O44" i="1"/>
  <c r="M44" i="1"/>
  <c r="H44" i="1"/>
  <c r="L44" i="1" s="1"/>
  <c r="N44" i="1" s="1"/>
  <c r="O43" i="1"/>
  <c r="M43" i="1"/>
  <c r="H43" i="1"/>
  <c r="O42" i="1"/>
  <c r="M42" i="1"/>
  <c r="H42" i="1"/>
  <c r="O41" i="1"/>
  <c r="M41" i="1"/>
  <c r="H41" i="1"/>
  <c r="L41" i="1" s="1"/>
  <c r="N41" i="1" s="1"/>
  <c r="O40" i="1"/>
  <c r="M40" i="1"/>
  <c r="H40" i="1"/>
  <c r="L40" i="1" s="1"/>
  <c r="N40" i="1" s="1"/>
  <c r="O39" i="1"/>
  <c r="M39" i="1"/>
  <c r="H39" i="1"/>
  <c r="O38" i="1"/>
  <c r="M38" i="1"/>
  <c r="H38" i="1"/>
  <c r="O37" i="1"/>
  <c r="M37" i="1"/>
  <c r="H37" i="1"/>
  <c r="L37" i="1" s="1"/>
  <c r="N37" i="1" s="1"/>
  <c r="O36" i="1"/>
  <c r="M36" i="1"/>
  <c r="H36" i="1"/>
  <c r="O35" i="1"/>
  <c r="M35" i="1"/>
  <c r="H35" i="1"/>
  <c r="O34" i="1"/>
  <c r="M34" i="1"/>
  <c r="H34" i="1"/>
  <c r="O33" i="1"/>
  <c r="M33" i="1"/>
  <c r="H33" i="1"/>
  <c r="L33" i="1" s="1"/>
  <c r="N33" i="1" s="1"/>
  <c r="O32" i="1"/>
  <c r="M32" i="1"/>
  <c r="H32" i="1"/>
  <c r="O31" i="1"/>
  <c r="M31" i="1"/>
  <c r="H31" i="1"/>
  <c r="O30" i="1"/>
  <c r="M30" i="1"/>
  <c r="H30" i="1"/>
  <c r="L30" i="1" s="1"/>
  <c r="N30" i="1" s="1"/>
  <c r="O29" i="1"/>
  <c r="M29" i="1"/>
  <c r="H29" i="1"/>
  <c r="L29" i="1" s="1"/>
  <c r="N29" i="1" s="1"/>
  <c r="O28" i="1"/>
  <c r="M28" i="1"/>
  <c r="H28" i="1"/>
  <c r="L28" i="1" s="1"/>
  <c r="N28" i="1" s="1"/>
  <c r="O27" i="1"/>
  <c r="M27" i="1"/>
  <c r="H27" i="1"/>
  <c r="L27" i="1" s="1"/>
  <c r="N27" i="1" s="1"/>
  <c r="O26" i="1"/>
  <c r="M26" i="1"/>
  <c r="H26" i="1"/>
  <c r="L26" i="1" s="1"/>
  <c r="N26" i="1" s="1"/>
  <c r="O25" i="1"/>
  <c r="M25" i="1"/>
  <c r="H25" i="1"/>
  <c r="O24" i="1"/>
  <c r="M24" i="1"/>
  <c r="H24" i="1"/>
  <c r="O23" i="1"/>
  <c r="M23" i="1"/>
  <c r="H23" i="1"/>
  <c r="O22" i="1"/>
  <c r="M22" i="1"/>
  <c r="H22" i="1"/>
  <c r="O21" i="1"/>
  <c r="M21" i="1"/>
  <c r="H21" i="1"/>
  <c r="O20" i="1"/>
  <c r="M20" i="1"/>
  <c r="H20" i="1"/>
  <c r="O19" i="1"/>
  <c r="M19" i="1"/>
  <c r="H19" i="1"/>
  <c r="O18" i="1"/>
  <c r="M18" i="1"/>
  <c r="H18" i="1"/>
  <c r="L18" i="1" s="1"/>
  <c r="N18" i="1" s="1"/>
  <c r="O17" i="1"/>
  <c r="M17" i="1"/>
  <c r="H17" i="1"/>
  <c r="O16" i="1"/>
  <c r="M16" i="1"/>
  <c r="L16" i="1" s="1"/>
  <c r="N16" i="1" s="1"/>
  <c r="H16" i="1"/>
  <c r="O15" i="1"/>
  <c r="M15" i="1"/>
  <c r="H15" i="1"/>
  <c r="O14" i="1"/>
  <c r="M14" i="1"/>
  <c r="H14" i="1"/>
  <c r="O13" i="1"/>
  <c r="M13" i="1"/>
  <c r="H13" i="1"/>
  <c r="O12" i="1"/>
  <c r="M12" i="1"/>
  <c r="H12" i="1"/>
  <c r="L12" i="1" s="1"/>
  <c r="N12" i="1" s="1"/>
  <c r="O11" i="1"/>
  <c r="M11" i="1"/>
  <c r="H11" i="1"/>
  <c r="O10" i="1"/>
  <c r="M10" i="1"/>
  <c r="H10" i="1"/>
  <c r="L10" i="1" s="1"/>
  <c r="N10" i="1" s="1"/>
  <c r="O9" i="1"/>
  <c r="M9" i="1"/>
  <c r="H9" i="1"/>
  <c r="F9" i="1"/>
  <c r="O8" i="1"/>
  <c r="M8" i="1"/>
  <c r="H8" i="1"/>
  <c r="L8" i="1" s="1"/>
  <c r="N8" i="1" s="1"/>
  <c r="F8" i="1"/>
  <c r="O7" i="1"/>
  <c r="M7" i="1"/>
  <c r="H7" i="1"/>
  <c r="L7" i="1" s="1"/>
  <c r="N7" i="1" s="1"/>
  <c r="F7" i="1"/>
  <c r="O6" i="1"/>
  <c r="M6" i="1"/>
  <c r="H6" i="1"/>
  <c r="F6" i="1"/>
  <c r="O5" i="1"/>
  <c r="M5" i="1"/>
  <c r="H5" i="1"/>
  <c r="L5" i="1" s="1"/>
  <c r="N5" i="1" s="1"/>
  <c r="F5" i="1"/>
  <c r="O4" i="1"/>
  <c r="M4" i="1"/>
  <c r="L4" i="1" s="1"/>
  <c r="N4" i="1" s="1"/>
  <c r="H4" i="1"/>
  <c r="F4" i="1"/>
  <c r="O3" i="1"/>
  <c r="M3" i="1"/>
  <c r="H3" i="1"/>
  <c r="F3" i="1"/>
  <c r="O2" i="1"/>
  <c r="M2" i="1"/>
  <c r="H2" i="1"/>
  <c r="F2" i="1"/>
  <c r="L31" i="1" l="1"/>
  <c r="N31" i="1" s="1"/>
  <c r="L13" i="1"/>
  <c r="N13" i="1" s="1"/>
  <c r="L2" i="1"/>
  <c r="N2" i="1" s="1"/>
  <c r="L49" i="1"/>
  <c r="N49" i="1" s="1"/>
  <c r="L20" i="1"/>
  <c r="N20" i="1" s="1"/>
  <c r="L35" i="1"/>
  <c r="N35" i="1" s="1"/>
  <c r="L25" i="1"/>
  <c r="N25" i="1" s="1"/>
  <c r="L11" i="1"/>
  <c r="N11" i="1" s="1"/>
  <c r="L24" i="1"/>
  <c r="N24" i="1" s="1"/>
  <c r="L38" i="1"/>
  <c r="N38" i="1" s="1"/>
  <c r="L23" i="1"/>
  <c r="N23" i="1" s="1"/>
  <c r="L45" i="1"/>
  <c r="N45" i="1" s="1"/>
  <c r="L52" i="1"/>
  <c r="N52" i="1" s="1"/>
  <c r="L21" i="1"/>
  <c r="N21" i="1" s="1"/>
  <c r="L22" i="1"/>
  <c r="N22" i="1" s="1"/>
  <c r="L3" i="1"/>
  <c r="N3" i="1" s="1"/>
  <c r="L39" i="1"/>
  <c r="N39" i="1" s="1"/>
  <c r="L32" i="1"/>
  <c r="N32" i="1" s="1"/>
  <c r="L42" i="1"/>
  <c r="N42" i="1" s="1"/>
  <c r="L34" i="1"/>
  <c r="N34" i="1" s="1"/>
  <c r="L15" i="1"/>
  <c r="N15" i="1" s="1"/>
  <c r="L14" i="1"/>
  <c r="N14" i="1" s="1"/>
  <c r="L54" i="1"/>
  <c r="N54" i="1" s="1"/>
  <c r="L17" i="1"/>
  <c r="L43" i="1"/>
  <c r="N43" i="1" s="1"/>
  <c r="L55" i="1"/>
  <c r="N55" i="1" s="1"/>
  <c r="L46" i="1"/>
  <c r="N46" i="1" s="1"/>
  <c r="L56" i="1"/>
  <c r="N56" i="1" s="1"/>
  <c r="L47" i="1"/>
  <c r="N47" i="1" s="1"/>
  <c r="L19" i="1"/>
  <c r="N19" i="1" s="1"/>
  <c r="L57" i="1"/>
  <c r="N57" i="1" s="1"/>
  <c r="L53" i="1"/>
  <c r="N53" i="1" s="1"/>
  <c r="L6" i="1"/>
  <c r="N6" i="1" s="1"/>
  <c r="L36" i="1"/>
  <c r="N36" i="1" s="1"/>
  <c r="L9" i="1"/>
  <c r="N9" i="1" s="1"/>
  <c r="L48" i="1"/>
  <c r="N48" i="1" s="1"/>
</calcChain>
</file>

<file path=xl/sharedStrings.xml><?xml version="1.0" encoding="utf-8"?>
<sst xmlns="http://schemas.openxmlformats.org/spreadsheetml/2006/main" count="229" uniqueCount="85">
  <si>
    <t>Case</t>
  </si>
  <si>
    <t>which geometry used</t>
  </si>
  <si>
    <t>notes</t>
  </si>
  <si>
    <t>model</t>
  </si>
  <si>
    <t>paddle Radius</t>
  </si>
  <si>
    <t>mesh</t>
  </si>
  <si>
    <t>omega</t>
  </si>
  <si>
    <t>U</t>
  </si>
  <si>
    <t>a</t>
  </si>
  <si>
    <t>b</t>
  </si>
  <si>
    <t>R</t>
  </si>
  <si>
    <t>Re</t>
  </si>
  <si>
    <t>Dh</t>
  </si>
  <si>
    <t>De</t>
  </si>
  <si>
    <t>AR</t>
  </si>
  <si>
    <t>meso-scale raceway</t>
  </si>
  <si>
    <t>meso-scale raceway (has .wbgj)</t>
  </si>
  <si>
    <t>LES</t>
  </si>
  <si>
    <t>10% of case1</t>
  </si>
  <si>
    <t>20% of case1</t>
  </si>
  <si>
    <t>40% of case1</t>
  </si>
  <si>
    <t>60% of case1</t>
  </si>
  <si>
    <t>80% of case1</t>
  </si>
  <si>
    <t>120% of case1</t>
  </si>
  <si>
    <t>150% of case1</t>
  </si>
  <si>
    <t>small scale raceway, close to the mini ponds</t>
  </si>
  <si>
    <t>small version of case 1  (has .wbgj)</t>
  </si>
  <si>
    <t>10% of case9</t>
  </si>
  <si>
    <t>20% of case9</t>
  </si>
  <si>
    <t>40% of case9</t>
  </si>
  <si>
    <t>60% of case9</t>
  </si>
  <si>
    <t>80% of case9</t>
  </si>
  <si>
    <t>120% of case9</t>
  </si>
  <si>
    <t>150% of case9</t>
  </si>
  <si>
    <t>Small-tall pond</t>
  </si>
  <si>
    <t>AR=2 version of case 1</t>
  </si>
  <si>
    <t>10% of case17</t>
  </si>
  <si>
    <t>20% of case17</t>
  </si>
  <si>
    <t>40% of case17</t>
  </si>
  <si>
    <t>60% of case17</t>
  </si>
  <si>
    <t>80% of case17</t>
  </si>
  <si>
    <t>120% of case17</t>
  </si>
  <si>
    <t>150% of case17</t>
  </si>
  <si>
    <t>AR=0.8</t>
  </si>
  <si>
    <t>AR=0.8 version of case 1</t>
  </si>
  <si>
    <t>10% of case25</t>
  </si>
  <si>
    <t>20% of case25</t>
  </si>
  <si>
    <t>40% of case25</t>
  </si>
  <si>
    <t>60% of case25</t>
  </si>
  <si>
    <t>80% of case25</t>
  </si>
  <si>
    <t>120% of case25</t>
  </si>
  <si>
    <t>150% of case25</t>
  </si>
  <si>
    <t>AR=0.6</t>
  </si>
  <si>
    <t>AR=0.6 version of case 1</t>
  </si>
  <si>
    <t>AR=0.2</t>
  </si>
  <si>
    <t>AR=0.2 version of case 1</t>
  </si>
  <si>
    <r>
      <rPr>
        <sz val="11"/>
        <color rgb="FF000000"/>
        <rFont val="Calibri"/>
        <family val="2"/>
        <charset val="1"/>
      </rPr>
      <t>RW22</t>
    </r>
    <r>
      <rPr>
        <sz val="11"/>
        <color rgb="FF000000"/>
        <rFont val="Noto Sans CJK SC"/>
        <family val="2"/>
      </rPr>
      <t>；</t>
    </r>
    <r>
      <rPr>
        <sz val="11"/>
        <color rgb="FF000000"/>
        <rFont val="Calibri"/>
        <family val="2"/>
        <charset val="1"/>
      </rPr>
      <t>AR=0.141</t>
    </r>
  </si>
  <si>
    <t>AR=0.14</t>
  </si>
  <si>
    <t>Ucritical (=3%) for R*2R box</t>
  </si>
  <si>
    <t>Critical Length (*radius)</t>
  </si>
  <si>
    <t xml:space="preserve">eqvilent to </t>
  </si>
  <si>
    <t>U/criticalU</t>
  </si>
  <si>
    <t>critical low Uz(the ones that all volume of the fluid had larger than 85%)</t>
  </si>
  <si>
    <t>AR=1 version of case 1</t>
  </si>
  <si>
    <t>UCritical3/lowCriticalU</t>
  </si>
  <si>
    <t>meanMagU</t>
  </si>
  <si>
    <t>meanUx</t>
  </si>
  <si>
    <t>MeanMagU 15 seocnds</t>
  </si>
  <si>
    <t>Ucritical3 (R*2R)</t>
  </si>
  <si>
    <t>Ucritical3 (R*R)</t>
  </si>
  <si>
    <t>MeanUx</t>
  </si>
  <si>
    <t>Critical Length (*R) By UCritical3</t>
  </si>
  <si>
    <t>De=Re(Dh/2R)^0.5</t>
  </si>
  <si>
    <t xml:space="preserve"> </t>
  </si>
  <si>
    <t>Dh=4*a*b/(a+b*2)</t>
  </si>
  <si>
    <t>Re=1000*Dh*U/0.00089</t>
  </si>
  <si>
    <t>CU3 at R*2R averaged by time</t>
  </si>
  <si>
    <t>UCritical4R</t>
  </si>
  <si>
    <t>UCritical3R</t>
  </si>
  <si>
    <t>MenaMagUTimeByTime R*2R</t>
  </si>
  <si>
    <t>MenaMagUTimeByTime R*R</t>
  </si>
  <si>
    <t>Ucritical5R</t>
  </si>
  <si>
    <t>Dh/2R</t>
  </si>
  <si>
    <t>Ucritical3R</t>
  </si>
  <si>
    <t>Upoint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</si>
</sst>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Noto Sans CJK SC"/>
      <family val="2"/>
    </font>
    <font>
      <sz val="28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72BF44"/>
      </patternFill>
    </fill>
    <fill>
      <patternFill patternType="solid">
        <fgColor rgb="FFFFFF00"/>
        <bgColor rgb="FF72BF44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72BF44"/>
      </patternFill>
    </fill>
    <fill>
      <patternFill patternType="solid">
        <fgColor rgb="FF00B0F0"/>
        <bgColor rgb="FF92D05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6" borderId="0" xfId="0" applyFill="1"/>
    <xf numFmtId="0" fontId="0" fillId="17" borderId="0" xfId="0" applyFill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tabSelected="1" topLeftCell="A81" zoomScaleNormal="100" workbookViewId="0">
      <selection activeCell="B90" sqref="B90:C105"/>
    </sheetView>
  </sheetViews>
  <sheetFormatPr defaultRowHeight="15"/>
  <cols>
    <col min="1" max="1" width="8.5703125" customWidth="1"/>
    <col min="2" max="2" width="49" customWidth="1"/>
    <col min="3" max="3" width="35.28515625" customWidth="1"/>
    <col min="4" max="4" width="6.42578125" customWidth="1"/>
    <col min="5" max="5" width="6.5703125" customWidth="1"/>
    <col min="6" max="6" width="10.7109375" customWidth="1"/>
    <col min="7" max="8" width="8.5703125" customWidth="1"/>
    <col min="9" max="9" width="5.7109375" customWidth="1"/>
    <col min="10" max="10" width="5.140625" customWidth="1"/>
    <col min="11" max="11" width="6.140625" customWidth="1"/>
    <col min="12" max="13" width="8.5703125" customWidth="1"/>
    <col min="14" max="14" width="20.140625" customWidth="1"/>
    <col min="15" max="15" width="13.5703125" customWidth="1"/>
    <col min="16" max="16" width="26.85546875" customWidth="1"/>
    <col min="17" max="17" width="23.7109375" style="10" customWidth="1"/>
    <col min="18" max="18" width="14.140625" customWidth="1"/>
    <col min="19" max="19" width="15.28515625" style="10" customWidth="1"/>
    <col min="20" max="20" width="35.42578125" customWidth="1"/>
    <col min="21" max="21" width="28.28515625" customWidth="1"/>
    <col min="22" max="22" width="15.28515625" customWidth="1"/>
    <col min="23" max="23" width="8.5703125" customWidth="1"/>
    <col min="24" max="24" width="8.5703125" style="17" customWidth="1"/>
    <col min="25" max="25" width="21.42578125" customWidth="1"/>
    <col min="26" max="26" width="17.85546875" customWidth="1"/>
    <col min="27" max="27" width="15" customWidth="1"/>
    <col min="28" max="28" width="8.5703125" customWidth="1"/>
    <col min="29" max="29" width="36.7109375" customWidth="1"/>
    <col min="30" max="30" width="39.42578125" style="36" customWidth="1"/>
    <col min="31" max="31" width="40.42578125" style="36" customWidth="1"/>
    <col min="32" max="32" width="24.7109375" style="36" customWidth="1"/>
    <col min="33" max="33" width="23.7109375" customWidth="1"/>
    <col min="34" max="34" width="18.42578125" customWidth="1"/>
    <col min="35" max="35" width="17.7109375" customWidth="1"/>
    <col min="36" max="36" width="26.140625" customWidth="1"/>
    <col min="37" max="37" width="8.5703125" customWidth="1"/>
    <col min="38" max="38" width="25.5703125" customWidth="1"/>
    <col min="39" max="39" width="23.5703125" customWidth="1"/>
    <col min="40" max="40" width="10.5703125" style="10" customWidth="1"/>
    <col min="41" max="41" width="8.5703125" customWidth="1"/>
    <col min="42" max="42" width="15.140625" customWidth="1"/>
    <col min="43" max="1023" width="8.5703125" customWidth="1"/>
  </cols>
  <sheetData>
    <row r="1" spans="1:41" ht="15.75">
      <c r="A1" s="10" t="s">
        <v>0</v>
      </c>
      <c r="B1" s="5" t="s">
        <v>1</v>
      </c>
      <c r="C1" s="5" t="s">
        <v>2</v>
      </c>
      <c r="D1" s="1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58</v>
      </c>
      <c r="Q1" s="5" t="s">
        <v>59</v>
      </c>
      <c r="R1" s="5" t="s">
        <v>61</v>
      </c>
      <c r="S1" s="5" t="s">
        <v>60</v>
      </c>
      <c r="T1" s="5" t="s">
        <v>62</v>
      </c>
      <c r="U1" s="5" t="s">
        <v>64</v>
      </c>
      <c r="V1" s="5" t="s">
        <v>65</v>
      </c>
      <c r="W1" s="5" t="s">
        <v>66</v>
      </c>
      <c r="Y1" s="10" t="s">
        <v>67</v>
      </c>
      <c r="Z1" s="10" t="s">
        <v>68</v>
      </c>
      <c r="AA1" s="10" t="s">
        <v>69</v>
      </c>
      <c r="AB1" s="10" t="s">
        <v>70</v>
      </c>
      <c r="AC1" s="10" t="s">
        <v>71</v>
      </c>
      <c r="AD1" s="10" t="s">
        <v>79</v>
      </c>
      <c r="AE1" s="10" t="s">
        <v>11</v>
      </c>
      <c r="AF1" s="10" t="s">
        <v>13</v>
      </c>
      <c r="AG1" s="10" t="s">
        <v>76</v>
      </c>
      <c r="AH1" t="s">
        <v>78</v>
      </c>
      <c r="AI1" t="s">
        <v>77</v>
      </c>
      <c r="AJ1" s="10" t="s">
        <v>80</v>
      </c>
      <c r="AL1" t="s">
        <v>81</v>
      </c>
      <c r="AM1" t="s">
        <v>83</v>
      </c>
      <c r="AN1" s="10" t="s">
        <v>82</v>
      </c>
      <c r="AO1" t="s">
        <v>84</v>
      </c>
    </row>
    <row r="2" spans="1:41" s="1" customFormat="1" ht="15.75">
      <c r="A2" s="6">
        <v>1</v>
      </c>
      <c r="B2" s="20" t="s">
        <v>15</v>
      </c>
      <c r="C2" s="20" t="s">
        <v>16</v>
      </c>
      <c r="D2" s="21" t="s">
        <v>17</v>
      </c>
      <c r="E2" s="6">
        <v>0.34499999999999997</v>
      </c>
      <c r="F2" s="22">
        <f t="shared" ref="F2:F9" si="0">9532180+1941600+935567</f>
        <v>12409347</v>
      </c>
      <c r="G2" s="6">
        <v>1.4279999999999999</v>
      </c>
      <c r="H2" s="6">
        <f t="shared" ref="H2:H33" si="1">E2*G2</f>
        <v>0.49265999999999993</v>
      </c>
      <c r="I2" s="6">
        <v>0.51</v>
      </c>
      <c r="J2" s="6">
        <v>0.2</v>
      </c>
      <c r="K2" s="6">
        <v>0.53</v>
      </c>
      <c r="L2" s="6">
        <f t="shared" ref="L2:L33" si="2">1000*M2*H2/0.00089</f>
        <v>248185.30682800346</v>
      </c>
      <c r="M2" s="6">
        <f t="shared" ref="M2:M33" si="3">4*I2*J2/(2*J2+I2)</f>
        <v>0.44835164835164837</v>
      </c>
      <c r="N2" s="6">
        <f t="shared" ref="N2:N33" si="4">L2*SQRT(M2/2/K2)</f>
        <v>161410.77375255621</v>
      </c>
      <c r="O2" s="6">
        <f t="shared" ref="O2:O33" si="5">J2/I2</f>
        <v>0.39215686274509803</v>
      </c>
      <c r="P2" s="6">
        <v>0.15229999999999999</v>
      </c>
      <c r="Q2" s="6">
        <v>4.7351999999999999</v>
      </c>
      <c r="R2" s="6">
        <f>H2/P2</f>
        <v>3.2347997373604724</v>
      </c>
      <c r="S2" s="6">
        <f t="shared" ref="S2:S33" si="6">K2*Q2</f>
        <v>2.5096560000000001</v>
      </c>
      <c r="T2" s="6">
        <v>6.9917057538006602E-2</v>
      </c>
      <c r="U2" s="6">
        <f>P2/T2</f>
        <v>2.1782953311101569</v>
      </c>
      <c r="V2" s="6">
        <v>0.25198521203682001</v>
      </c>
      <c r="W2" s="6">
        <v>0.24625385845689299</v>
      </c>
      <c r="X2" s="18">
        <v>1</v>
      </c>
      <c r="Y2" s="6">
        <v>0.25801956653594998</v>
      </c>
      <c r="Z2" s="6">
        <v>0.15982685999999999</v>
      </c>
      <c r="AA2" s="6">
        <v>0.1816593</v>
      </c>
      <c r="AB2" s="6">
        <v>0.25113588571548501</v>
      </c>
      <c r="AC2" s="6">
        <v>4.4000000999999997</v>
      </c>
      <c r="AD2" s="1">
        <v>0.30786931388814698</v>
      </c>
      <c r="AE2" s="37">
        <f>1000*M2*AD2/0.00089</f>
        <v>155094.06107712555</v>
      </c>
      <c r="AF2" s="37">
        <f>AE2*SQRT(M2/2/K2)</f>
        <v>100867.58447885847</v>
      </c>
      <c r="AG2" s="1">
        <v>0.15763054788112599</v>
      </c>
      <c r="AH2" s="1">
        <v>0.24580078124999999</v>
      </c>
      <c r="AI2" s="1">
        <v>0.1888427734375</v>
      </c>
      <c r="AJ2" s="1">
        <v>0.30786931388814698</v>
      </c>
      <c r="AK2" s="1">
        <v>0.30657387535337</v>
      </c>
      <c r="AL2" s="1">
        <v>0.1431884765625</v>
      </c>
      <c r="AM2" s="1">
        <v>0.2457275390625</v>
      </c>
      <c r="AN2" s="6">
        <f>M2/2/K2</f>
        <v>0.42297325316193241</v>
      </c>
    </row>
    <row r="3" spans="1:41" s="1" customFormat="1" ht="15.75">
      <c r="A3" s="6">
        <v>2</v>
      </c>
      <c r="B3" s="20" t="s">
        <v>15</v>
      </c>
      <c r="C3" s="20" t="s">
        <v>18</v>
      </c>
      <c r="D3" s="6" t="s">
        <v>17</v>
      </c>
      <c r="E3" s="6">
        <v>0.34499999999999997</v>
      </c>
      <c r="F3" s="22">
        <f t="shared" si="0"/>
        <v>12409347</v>
      </c>
      <c r="G3" s="6">
        <v>0.14280000000000001</v>
      </c>
      <c r="H3" s="6">
        <f t="shared" si="1"/>
        <v>4.9265999999999997E-2</v>
      </c>
      <c r="I3" s="6">
        <v>0.51</v>
      </c>
      <c r="J3" s="6">
        <v>0.2</v>
      </c>
      <c r="K3" s="6">
        <v>0.53</v>
      </c>
      <c r="L3" s="6">
        <f t="shared" si="2"/>
        <v>24818.530682800345</v>
      </c>
      <c r="M3" s="6">
        <f t="shared" si="3"/>
        <v>0.44835164835164837</v>
      </c>
      <c r="N3" s="6">
        <f t="shared" si="4"/>
        <v>16141.077375255622</v>
      </c>
      <c r="O3" s="6">
        <f t="shared" si="5"/>
        <v>0.39215686274509803</v>
      </c>
      <c r="P3" s="6">
        <v>2.3022999999999998E-2</v>
      </c>
      <c r="Q3" s="6">
        <v>8.0119000000000007</v>
      </c>
      <c r="R3" s="6">
        <f t="shared" ref="R3:R63" si="7">H3/P3</f>
        <v>2.13986013986014</v>
      </c>
      <c r="S3" s="6">
        <f t="shared" si="6"/>
        <v>4.2463070000000007</v>
      </c>
      <c r="T3" s="6">
        <v>1.53125E-2</v>
      </c>
      <c r="U3" s="6">
        <f t="shared" ref="U3:U63" si="8">P3/T3</f>
        <v>1.5035428571428571</v>
      </c>
      <c r="V3" s="6">
        <v>3.1617663464507298E-2</v>
      </c>
      <c r="W3" s="6">
        <v>2.6531413181794299E-2</v>
      </c>
      <c r="X3" s="18">
        <v>2</v>
      </c>
      <c r="Y3" s="6">
        <v>3.6961369216442101E-2</v>
      </c>
      <c r="Z3" s="6">
        <v>2.1875552999999999E-2</v>
      </c>
      <c r="AA3" s="6">
        <v>2.3507536999999998E-2</v>
      </c>
      <c r="AB3" s="6">
        <v>3.0959857627749401E-2</v>
      </c>
      <c r="AC3" s="6">
        <v>8.0199995000000008</v>
      </c>
      <c r="AD3" s="1">
        <v>3.6197567929824197E-2</v>
      </c>
      <c r="AE3" s="37">
        <f t="shared" ref="AE3:AE63" si="9">1000*M3*AD3/0.00089</f>
        <v>18235.100278266789</v>
      </c>
      <c r="AF3" s="37">
        <f t="shared" ref="AF3:AF63" si="10">AE3*SQRT(M3/2/K3)</f>
        <v>11859.451645178497</v>
      </c>
      <c r="AG3" s="1">
        <v>2.1866538673639298E-2</v>
      </c>
      <c r="AH3" s="1">
        <v>2.8417968750000001E-2</v>
      </c>
      <c r="AI3" s="1">
        <v>2.84423828125E-2</v>
      </c>
      <c r="AJ3" s="1">
        <v>3.6197567929824197E-2</v>
      </c>
      <c r="AK3" s="1">
        <v>3.6030104358990997E-2</v>
      </c>
      <c r="AL3" s="1">
        <v>2.84423828125E-2</v>
      </c>
      <c r="AM3" s="1">
        <v>2.84423828125E-2</v>
      </c>
      <c r="AN3" s="6">
        <f t="shared" ref="AN3:AN57" si="11">M3/2/K3</f>
        <v>0.42297325316193241</v>
      </c>
    </row>
    <row r="4" spans="1:41" s="1" customFormat="1" ht="15.75">
      <c r="A4" s="6">
        <v>3</v>
      </c>
      <c r="B4" s="20" t="s">
        <v>15</v>
      </c>
      <c r="C4" s="20" t="s">
        <v>19</v>
      </c>
      <c r="D4" s="6" t="s">
        <v>17</v>
      </c>
      <c r="E4" s="6">
        <v>0.34499999999999997</v>
      </c>
      <c r="F4" s="22">
        <f t="shared" si="0"/>
        <v>12409347</v>
      </c>
      <c r="G4" s="6">
        <v>0.28560000000000002</v>
      </c>
      <c r="H4" s="6">
        <f t="shared" si="1"/>
        <v>9.8531999999999995E-2</v>
      </c>
      <c r="I4" s="6">
        <v>0.51</v>
      </c>
      <c r="J4" s="6">
        <v>0.2</v>
      </c>
      <c r="K4" s="6">
        <v>0.53</v>
      </c>
      <c r="L4" s="6">
        <f t="shared" si="2"/>
        <v>49637.06136560069</v>
      </c>
      <c r="M4" s="6">
        <f t="shared" si="3"/>
        <v>0.44835164835164837</v>
      </c>
      <c r="N4" s="6">
        <f t="shared" si="4"/>
        <v>32282.154750511243</v>
      </c>
      <c r="O4" s="6">
        <f t="shared" si="5"/>
        <v>0.39215686274509803</v>
      </c>
      <c r="P4" s="6">
        <v>3.6144000000000003E-2</v>
      </c>
      <c r="Q4" s="6">
        <v>4.7751999999999999</v>
      </c>
      <c r="R4" s="6">
        <f t="shared" si="7"/>
        <v>2.7260956175298801</v>
      </c>
      <c r="S4" s="6">
        <f t="shared" si="6"/>
        <v>2.530856</v>
      </c>
      <c r="T4" s="6">
        <v>2.11776424463931E-2</v>
      </c>
      <c r="U4" s="6">
        <f t="shared" si="8"/>
        <v>1.7067055547609322</v>
      </c>
      <c r="V4" s="6">
        <v>5.2385040392898201E-2</v>
      </c>
      <c r="W4" s="6">
        <v>4.8481076141212102E-2</v>
      </c>
      <c r="X4" s="18">
        <v>3</v>
      </c>
      <c r="Y4" s="6">
        <v>5.6603506207466098E-2</v>
      </c>
      <c r="Z4" s="6">
        <v>3.5083402E-2</v>
      </c>
      <c r="AA4" s="6">
        <v>3.4792595000000003E-2</v>
      </c>
      <c r="AB4" s="6">
        <v>5.4238058626651799E-2</v>
      </c>
      <c r="AC4" s="6">
        <v>7.0599995</v>
      </c>
      <c r="AD4" s="1">
        <v>6.5475988288720505E-2</v>
      </c>
      <c r="AE4" s="37">
        <f t="shared" si="9"/>
        <v>32984.569973821417</v>
      </c>
      <c r="AF4" s="37">
        <f t="shared" si="10"/>
        <v>21451.974854657747</v>
      </c>
      <c r="AG4" s="1">
        <v>3.4883120059967E-2</v>
      </c>
      <c r="AH4" s="1">
        <v>4.3066406250000001E-2</v>
      </c>
      <c r="AI4" s="1">
        <v>4.04052734375E-2</v>
      </c>
      <c r="AJ4" s="1">
        <v>6.5475988288720505E-2</v>
      </c>
      <c r="AK4" s="1">
        <v>6.3313657343387605E-2</v>
      </c>
      <c r="AL4" s="1">
        <v>3.52783203125E-2</v>
      </c>
      <c r="AM4" s="1">
        <v>4.30908203125E-2</v>
      </c>
      <c r="AN4" s="6">
        <f t="shared" si="11"/>
        <v>0.42297325316193241</v>
      </c>
    </row>
    <row r="5" spans="1:41" s="1" customFormat="1" ht="15.75">
      <c r="A5" s="6">
        <v>4</v>
      </c>
      <c r="B5" s="20" t="s">
        <v>15</v>
      </c>
      <c r="C5" s="20" t="s">
        <v>20</v>
      </c>
      <c r="D5" s="6" t="s">
        <v>17</v>
      </c>
      <c r="E5" s="6">
        <v>0.34499999999999997</v>
      </c>
      <c r="F5" s="22">
        <f t="shared" si="0"/>
        <v>12409347</v>
      </c>
      <c r="G5" s="6">
        <v>0.57120000000000004</v>
      </c>
      <c r="H5" s="6">
        <f t="shared" si="1"/>
        <v>0.19706399999999999</v>
      </c>
      <c r="I5" s="6">
        <v>0.51</v>
      </c>
      <c r="J5" s="6">
        <v>0.2</v>
      </c>
      <c r="K5" s="6">
        <v>0.53</v>
      </c>
      <c r="L5" s="6">
        <f t="shared" si="2"/>
        <v>99274.12273120138</v>
      </c>
      <c r="M5" s="6">
        <f t="shared" si="3"/>
        <v>0.44835164835164837</v>
      </c>
      <c r="N5" s="6">
        <f t="shared" si="4"/>
        <v>64564.309501022486</v>
      </c>
      <c r="O5" s="6">
        <f t="shared" si="5"/>
        <v>0.39215686274509803</v>
      </c>
      <c r="P5" s="6">
        <v>6.4561999999999994E-2</v>
      </c>
      <c r="Q5" s="6">
        <v>4.6952999999999996</v>
      </c>
      <c r="R5" s="6">
        <f t="shared" si="7"/>
        <v>3.0523217992007683</v>
      </c>
      <c r="S5" s="6">
        <f t="shared" si="6"/>
        <v>2.4885090000000001</v>
      </c>
      <c r="T5" s="6">
        <v>3.60772109898677E-2</v>
      </c>
      <c r="U5" s="6">
        <f t="shared" si="8"/>
        <v>1.7895507504205981</v>
      </c>
      <c r="V5" s="6">
        <v>0.120157837647378</v>
      </c>
      <c r="W5" s="6">
        <v>0.116854155908061</v>
      </c>
      <c r="X5" s="18">
        <v>4</v>
      </c>
      <c r="Y5" s="6">
        <v>0.12711738049984</v>
      </c>
      <c r="Z5" s="6">
        <v>6.9241575999999999E-2</v>
      </c>
      <c r="AA5" s="6">
        <v>7.7004931999999998E-2</v>
      </c>
      <c r="AB5" s="6">
        <v>0.12420737743377699</v>
      </c>
      <c r="AC5" s="6">
        <v>5.1399999000000003</v>
      </c>
      <c r="AD5" s="1">
        <v>0.130642237861951</v>
      </c>
      <c r="AE5" s="37">
        <f t="shared" si="9"/>
        <v>65813.104145790858</v>
      </c>
      <c r="AF5" s="37">
        <f t="shared" si="10"/>
        <v>42802.46965059678</v>
      </c>
      <c r="AG5" s="1">
        <v>6.8092587242523803E-2</v>
      </c>
      <c r="AH5" s="1">
        <v>0.10673828125</v>
      </c>
      <c r="AI5" s="1">
        <v>8.94775390625E-2</v>
      </c>
      <c r="AJ5" s="1">
        <v>0.130642237861951</v>
      </c>
      <c r="AK5" s="1">
        <v>0.127115066250165</v>
      </c>
      <c r="AL5" s="1">
        <v>7.01904296875E-2</v>
      </c>
      <c r="AM5" s="1">
        <v>0.1065673828125</v>
      </c>
      <c r="AN5" s="6">
        <f t="shared" si="11"/>
        <v>0.42297325316193241</v>
      </c>
    </row>
    <row r="6" spans="1:41" s="1" customFormat="1" ht="15.75">
      <c r="A6" s="6">
        <v>5</v>
      </c>
      <c r="B6" s="20" t="s">
        <v>15</v>
      </c>
      <c r="C6" s="20" t="s">
        <v>21</v>
      </c>
      <c r="D6" s="6" t="s">
        <v>17</v>
      </c>
      <c r="E6" s="6">
        <v>0.34499999999999997</v>
      </c>
      <c r="F6" s="22">
        <f t="shared" si="0"/>
        <v>12409347</v>
      </c>
      <c r="G6" s="6">
        <v>0.85679000000000005</v>
      </c>
      <c r="H6" s="6">
        <f t="shared" si="1"/>
        <v>0.29559255000000001</v>
      </c>
      <c r="I6" s="6">
        <v>0.51</v>
      </c>
      <c r="J6" s="6">
        <v>0.2</v>
      </c>
      <c r="K6" s="6">
        <v>0.53</v>
      </c>
      <c r="L6" s="6">
        <f t="shared" si="2"/>
        <v>148909.44610445737</v>
      </c>
      <c r="M6" s="6">
        <f t="shared" si="3"/>
        <v>0.44835164835164837</v>
      </c>
      <c r="N6" s="6">
        <f t="shared" si="4"/>
        <v>96845.333923986458</v>
      </c>
      <c r="O6" s="6">
        <f t="shared" si="5"/>
        <v>0.39215686274509803</v>
      </c>
      <c r="P6" s="6">
        <v>8.8010000000000005E-2</v>
      </c>
      <c r="Q6" s="6">
        <v>5.0339999999999998</v>
      </c>
      <c r="R6" s="6">
        <f t="shared" si="7"/>
        <v>3.3586245881149868</v>
      </c>
      <c r="S6" s="6">
        <f t="shared" si="6"/>
        <v>2.6680199999999998</v>
      </c>
      <c r="T6" s="6">
        <v>6.0854691645682198E-2</v>
      </c>
      <c r="U6" s="6">
        <f t="shared" si="8"/>
        <v>1.446231960428388</v>
      </c>
      <c r="V6" s="6">
        <v>0.20282137516648999</v>
      </c>
      <c r="W6" s="6">
        <v>0.198036199091562</v>
      </c>
      <c r="X6" s="18">
        <v>5</v>
      </c>
      <c r="Y6" s="6">
        <v>0.19640037417411799</v>
      </c>
      <c r="Z6" s="6">
        <v>9.0255074000000005E-2</v>
      </c>
      <c r="AA6" s="6">
        <v>0.10267047</v>
      </c>
      <c r="AB6" s="6">
        <v>0.19211755692958801</v>
      </c>
      <c r="AC6" s="6">
        <v>5.8399996999999999</v>
      </c>
      <c r="AD6" s="1">
        <v>0.19322054879164999</v>
      </c>
      <c r="AE6" s="37">
        <f t="shared" si="9"/>
        <v>97337.923085557719</v>
      </c>
      <c r="AF6" s="37">
        <f t="shared" si="10"/>
        <v>63305.075072775886</v>
      </c>
      <c r="AG6" s="1">
        <v>8.9963798261719005E-2</v>
      </c>
      <c r="AH6" s="1">
        <v>0.17470703125000001</v>
      </c>
      <c r="AI6" s="1">
        <v>0.1365966796875</v>
      </c>
      <c r="AJ6" s="1">
        <v>0.19322054879164999</v>
      </c>
      <c r="AK6" s="1">
        <v>0.190991330661891</v>
      </c>
      <c r="AL6" s="1">
        <v>0.1026611328125</v>
      </c>
      <c r="AM6" s="1">
        <v>0.1746826171875</v>
      </c>
      <c r="AN6" s="6">
        <f t="shared" si="11"/>
        <v>0.42297325316193241</v>
      </c>
    </row>
    <row r="7" spans="1:41" s="1" customFormat="1" ht="15.75">
      <c r="A7" s="6">
        <v>6</v>
      </c>
      <c r="B7" s="20" t="s">
        <v>15</v>
      </c>
      <c r="C7" s="20" t="s">
        <v>22</v>
      </c>
      <c r="D7" s="6" t="s">
        <v>17</v>
      </c>
      <c r="E7" s="6">
        <v>0.34499999999999997</v>
      </c>
      <c r="F7" s="22">
        <f t="shared" si="0"/>
        <v>12409347</v>
      </c>
      <c r="G7" s="6">
        <v>1.1424000000000001</v>
      </c>
      <c r="H7" s="6">
        <f t="shared" si="1"/>
        <v>0.39412799999999998</v>
      </c>
      <c r="I7" s="6">
        <v>0.51</v>
      </c>
      <c r="J7" s="6">
        <v>0.2</v>
      </c>
      <c r="K7" s="6">
        <v>0.53</v>
      </c>
      <c r="L7" s="6">
        <f t="shared" si="2"/>
        <v>198548.24546240276</v>
      </c>
      <c r="M7" s="6">
        <f t="shared" si="3"/>
        <v>0.44835164835164837</v>
      </c>
      <c r="N7" s="6">
        <f t="shared" si="4"/>
        <v>129128.61900204497</v>
      </c>
      <c r="O7" s="6">
        <f t="shared" si="5"/>
        <v>0.39215686274509803</v>
      </c>
      <c r="P7" s="6">
        <v>0.11211</v>
      </c>
      <c r="Q7" s="6">
        <v>4.9550000000000001</v>
      </c>
      <c r="R7" s="6">
        <f t="shared" si="7"/>
        <v>3.5155472303987154</v>
      </c>
      <c r="S7" s="6">
        <f t="shared" si="6"/>
        <v>2.62615</v>
      </c>
      <c r="T7" s="6">
        <v>7.4029448261863903E-2</v>
      </c>
      <c r="U7" s="6">
        <f t="shared" si="8"/>
        <v>1.5143973463564662</v>
      </c>
      <c r="V7" s="6">
        <v>0.228680278875112</v>
      </c>
      <c r="W7" s="6">
        <v>0.222717387692691</v>
      </c>
      <c r="X7" s="18">
        <v>6</v>
      </c>
      <c r="Y7" s="6">
        <v>0.23851375281810799</v>
      </c>
      <c r="Z7" s="6">
        <v>0.1342044</v>
      </c>
      <c r="AA7" s="6">
        <v>0.15041758</v>
      </c>
      <c r="AB7" s="6">
        <v>0.23212552070617701</v>
      </c>
      <c r="AC7" s="6">
        <v>4.9000000999999997</v>
      </c>
      <c r="AD7" s="1">
        <v>0.259475329120954</v>
      </c>
      <c r="AE7" s="37">
        <f t="shared" si="9"/>
        <v>130714.82193029909</v>
      </c>
      <c r="AF7" s="37">
        <f t="shared" si="10"/>
        <v>85012.206477311673</v>
      </c>
      <c r="AG7" s="1">
        <v>0.13232446104288101</v>
      </c>
      <c r="AH7" s="1">
        <v>0.21201171874999999</v>
      </c>
      <c r="AI7" s="1">
        <v>0.1571044921875</v>
      </c>
      <c r="AJ7" s="1">
        <v>0.259475329120954</v>
      </c>
      <c r="AK7" s="1">
        <v>0.25600859920183799</v>
      </c>
      <c r="AL7" s="1">
        <v>0.1336669921875</v>
      </c>
      <c r="AM7" s="1">
        <v>0.2120361328125</v>
      </c>
      <c r="AN7" s="6">
        <f t="shared" si="11"/>
        <v>0.42297325316193241</v>
      </c>
    </row>
    <row r="8" spans="1:41" s="1" customFormat="1" ht="15.75">
      <c r="A8" s="6">
        <v>7</v>
      </c>
      <c r="B8" s="20" t="s">
        <v>15</v>
      </c>
      <c r="C8" s="20" t="s">
        <v>23</v>
      </c>
      <c r="D8" s="6" t="s">
        <v>17</v>
      </c>
      <c r="E8" s="6">
        <v>0.34499999999999997</v>
      </c>
      <c r="F8" s="22">
        <f t="shared" si="0"/>
        <v>12409347</v>
      </c>
      <c r="G8" s="6">
        <v>1.7136</v>
      </c>
      <c r="H8" s="6">
        <f t="shared" si="1"/>
        <v>0.59119199999999994</v>
      </c>
      <c r="I8" s="6">
        <v>0.51</v>
      </c>
      <c r="J8" s="6">
        <v>0.2</v>
      </c>
      <c r="K8" s="6">
        <v>0.53</v>
      </c>
      <c r="L8" s="6">
        <f t="shared" si="2"/>
        <v>297822.36819360417</v>
      </c>
      <c r="M8" s="6">
        <f t="shared" si="3"/>
        <v>0.44835164835164837</v>
      </c>
      <c r="N8" s="6">
        <f t="shared" si="4"/>
        <v>193692.92850306747</v>
      </c>
      <c r="O8" s="6">
        <f t="shared" si="5"/>
        <v>0.39215686274509803</v>
      </c>
      <c r="P8" s="6">
        <v>0.17069300000000001</v>
      </c>
      <c r="Q8" s="6">
        <v>4.5354000000000001</v>
      </c>
      <c r="R8" s="6">
        <f t="shared" si="7"/>
        <v>3.4634812206710288</v>
      </c>
      <c r="S8" s="6">
        <f t="shared" si="6"/>
        <v>2.403762</v>
      </c>
      <c r="T8" s="6">
        <v>7.9687233539676106E-2</v>
      </c>
      <c r="U8" s="6">
        <f t="shared" si="8"/>
        <v>2.1420369664986842</v>
      </c>
      <c r="V8" s="6">
        <v>0.31649329166629597</v>
      </c>
      <c r="W8" s="6">
        <v>0.31033172488597399</v>
      </c>
      <c r="X8" s="18">
        <v>7</v>
      </c>
      <c r="Y8" s="6">
        <v>0.29494851827621499</v>
      </c>
      <c r="Z8" s="6">
        <v>0.17206131999999999</v>
      </c>
      <c r="AA8" s="6">
        <v>0.19840290999999999</v>
      </c>
      <c r="AB8" s="6">
        <v>0.28659361600875899</v>
      </c>
      <c r="AC8" s="6">
        <v>4.96</v>
      </c>
      <c r="AD8" s="1">
        <v>0.331516730388006</v>
      </c>
      <c r="AE8" s="37">
        <f t="shared" si="9"/>
        <v>167006.82306248479</v>
      </c>
      <c r="AF8" s="37">
        <f t="shared" si="10"/>
        <v>108615.21528812083</v>
      </c>
      <c r="AG8" s="1">
        <v>0.172164325714111</v>
      </c>
      <c r="AH8" s="1">
        <v>0.27353515625000002</v>
      </c>
      <c r="AI8" s="1">
        <v>0.2149658203125</v>
      </c>
      <c r="AJ8" s="1">
        <v>0.331516730388006</v>
      </c>
      <c r="AK8" s="1">
        <v>0.33442340691884398</v>
      </c>
      <c r="AL8" s="1">
        <v>0.1829833984375</v>
      </c>
      <c r="AM8" s="1">
        <v>0.2735595703125</v>
      </c>
      <c r="AN8" s="6">
        <f t="shared" si="11"/>
        <v>0.42297325316193241</v>
      </c>
    </row>
    <row r="9" spans="1:41" s="1" customFormat="1" ht="15.75">
      <c r="A9" s="6">
        <v>8</v>
      </c>
      <c r="B9" s="20" t="s">
        <v>15</v>
      </c>
      <c r="C9" s="20" t="s">
        <v>24</v>
      </c>
      <c r="D9" s="6" t="s">
        <v>17</v>
      </c>
      <c r="E9" s="6">
        <v>0.34499999999999997</v>
      </c>
      <c r="F9" s="22">
        <f t="shared" si="0"/>
        <v>12409347</v>
      </c>
      <c r="G9" s="6">
        <v>2.1419999999999999</v>
      </c>
      <c r="H9" s="6">
        <f t="shared" si="1"/>
        <v>0.73898999999999992</v>
      </c>
      <c r="I9" s="6">
        <v>0.51</v>
      </c>
      <c r="J9" s="6">
        <v>0.2</v>
      </c>
      <c r="K9" s="6">
        <v>0.53</v>
      </c>
      <c r="L9" s="6">
        <f t="shared" si="2"/>
        <v>372277.96024200518</v>
      </c>
      <c r="M9" s="6">
        <f t="shared" si="3"/>
        <v>0.44835164835164837</v>
      </c>
      <c r="N9" s="6">
        <f t="shared" si="4"/>
        <v>242116.16062883433</v>
      </c>
      <c r="O9" s="6">
        <f t="shared" si="5"/>
        <v>0.39215686274509803</v>
      </c>
      <c r="P9" s="6">
        <v>0.179228</v>
      </c>
      <c r="Q9" s="6">
        <v>5.3746</v>
      </c>
      <c r="R9" s="6">
        <f t="shared" si="7"/>
        <v>4.1231838775191374</v>
      </c>
      <c r="S9" s="6">
        <f t="shared" si="6"/>
        <v>2.848538</v>
      </c>
      <c r="T9" s="6">
        <v>9.6281751534117804E-2</v>
      </c>
      <c r="U9" s="6">
        <f t="shared" si="8"/>
        <v>1.8614950096383516</v>
      </c>
      <c r="V9" s="6">
        <v>0.33865821613694302</v>
      </c>
      <c r="W9" s="6">
        <v>0.32840243395815899</v>
      </c>
      <c r="X9" s="18">
        <v>8</v>
      </c>
      <c r="Y9" s="6">
        <v>0.347312122583389</v>
      </c>
      <c r="Z9" s="6">
        <v>0.19542380000000001</v>
      </c>
      <c r="AA9" s="6">
        <v>0.22514294000000001</v>
      </c>
      <c r="AB9" s="6">
        <v>0.33785238862037698</v>
      </c>
      <c r="AC9" s="6">
        <v>5.04</v>
      </c>
      <c r="AD9" s="1">
        <v>0.38555971582730603</v>
      </c>
      <c r="AE9" s="37">
        <f t="shared" si="9"/>
        <v>194231.83610018628</v>
      </c>
      <c r="AF9" s="37">
        <f t="shared" si="10"/>
        <v>126321.38200686309</v>
      </c>
      <c r="AG9" s="1">
        <v>0.19499458233515399</v>
      </c>
      <c r="AH9" s="1">
        <v>0.31630859374999998</v>
      </c>
      <c r="AI9" s="1">
        <v>0.2528076171875</v>
      </c>
      <c r="AJ9" s="1">
        <v>0.38555971582730603</v>
      </c>
      <c r="AK9" s="1">
        <v>0.38977018594741802</v>
      </c>
      <c r="AL9" s="1">
        <v>0.1964111328125</v>
      </c>
      <c r="AM9" s="1">
        <v>0.3162841796875</v>
      </c>
      <c r="AN9" s="6">
        <f t="shared" si="11"/>
        <v>0.42297325316193241</v>
      </c>
    </row>
    <row r="10" spans="1:41" s="2" customFormat="1" ht="15.75">
      <c r="A10" s="7">
        <v>9</v>
      </c>
      <c r="B10" s="23" t="s">
        <v>25</v>
      </c>
      <c r="C10" s="23" t="s">
        <v>26</v>
      </c>
      <c r="D10" s="7" t="s">
        <v>17</v>
      </c>
      <c r="E10" s="7">
        <v>0.34499999999999997</v>
      </c>
      <c r="F10" s="24">
        <v>12262069</v>
      </c>
      <c r="G10" s="7">
        <v>2.2398377699999998</v>
      </c>
      <c r="H10" s="7">
        <f t="shared" si="1"/>
        <v>0.77274403064999986</v>
      </c>
      <c r="I10" s="7">
        <v>0.18</v>
      </c>
      <c r="J10" s="7">
        <v>0.18</v>
      </c>
      <c r="K10" s="7">
        <v>0.2</v>
      </c>
      <c r="L10" s="7">
        <f t="shared" si="2"/>
        <v>208380.41275955053</v>
      </c>
      <c r="M10" s="7">
        <f t="shared" si="3"/>
        <v>0.23999999999999996</v>
      </c>
      <c r="N10" s="7">
        <f t="shared" si="4"/>
        <v>161410.77365871333</v>
      </c>
      <c r="O10" s="7">
        <f t="shared" si="5"/>
        <v>1</v>
      </c>
      <c r="P10" s="7">
        <v>0.17390900000000001</v>
      </c>
      <c r="Q10" s="7">
        <v>5.4131999999999998</v>
      </c>
      <c r="R10" s="6">
        <f t="shared" si="7"/>
        <v>4.4433814848570217</v>
      </c>
      <c r="S10" s="6">
        <f t="shared" si="6"/>
        <v>1.08264</v>
      </c>
      <c r="T10" s="7">
        <v>0.101900093106797</v>
      </c>
      <c r="U10" s="6">
        <f t="shared" si="8"/>
        <v>1.7066618360960049</v>
      </c>
      <c r="V10" s="7">
        <v>0.27339263025961302</v>
      </c>
      <c r="W10" s="7">
        <v>0.26905382975380299</v>
      </c>
      <c r="X10" s="18">
        <v>9</v>
      </c>
      <c r="Y10" s="7">
        <v>0.29084235429763799</v>
      </c>
      <c r="Z10" s="7">
        <v>0.23307045000000001</v>
      </c>
      <c r="AA10" s="7">
        <v>0.24308228000000001</v>
      </c>
      <c r="AB10" s="7">
        <v>0.28468254208564803</v>
      </c>
      <c r="AC10" s="7">
        <v>6.04</v>
      </c>
      <c r="AD10" s="2">
        <v>0.32470262810295702</v>
      </c>
      <c r="AE10" s="37">
        <f t="shared" si="9"/>
        <v>87560.259263718748</v>
      </c>
      <c r="AF10" s="37">
        <f t="shared" si="10"/>
        <v>67823.885183597275</v>
      </c>
      <c r="AG10" s="2">
        <v>0.22903652664493099</v>
      </c>
      <c r="AH10" s="2">
        <v>0.33076171874999999</v>
      </c>
      <c r="AI10" s="2">
        <v>0.2845458984375</v>
      </c>
      <c r="AJ10" s="2">
        <v>0.32470262810295702</v>
      </c>
      <c r="AK10" s="2">
        <v>0.33011179987122002</v>
      </c>
      <c r="AL10" s="2">
        <v>0.2342529296875</v>
      </c>
      <c r="AM10" s="2">
        <v>0.3309326171875</v>
      </c>
      <c r="AN10" s="6">
        <f t="shared" si="11"/>
        <v>0.59999999999999987</v>
      </c>
    </row>
    <row r="11" spans="1:41" s="2" customFormat="1" ht="15.75">
      <c r="A11" s="7">
        <v>10</v>
      </c>
      <c r="B11" s="23" t="s">
        <v>25</v>
      </c>
      <c r="C11" s="23" t="s">
        <v>27</v>
      </c>
      <c r="D11" s="7" t="s">
        <v>17</v>
      </c>
      <c r="E11" s="7">
        <v>0.34499999999999997</v>
      </c>
      <c r="F11" s="24">
        <v>12262069</v>
      </c>
      <c r="G11" s="7">
        <v>0.223983777</v>
      </c>
      <c r="H11" s="7">
        <f t="shared" si="1"/>
        <v>7.7274403064999997E-2</v>
      </c>
      <c r="I11" s="7">
        <v>0.18</v>
      </c>
      <c r="J11" s="7">
        <v>0.18</v>
      </c>
      <c r="K11" s="7">
        <v>0.2</v>
      </c>
      <c r="L11" s="7">
        <f t="shared" si="2"/>
        <v>20838.041275955056</v>
      </c>
      <c r="M11" s="7">
        <f t="shared" si="3"/>
        <v>0.23999999999999996</v>
      </c>
      <c r="N11" s="7">
        <f t="shared" si="4"/>
        <v>16141.077365871335</v>
      </c>
      <c r="O11" s="7">
        <f t="shared" si="5"/>
        <v>1</v>
      </c>
      <c r="P11" s="7">
        <v>5.4837999999999998E-2</v>
      </c>
      <c r="Q11" s="7">
        <v>1.5381</v>
      </c>
      <c r="R11" s="6">
        <f t="shared" si="7"/>
        <v>1.4091397035814581</v>
      </c>
      <c r="S11" s="6">
        <f t="shared" si="6"/>
        <v>0.30762</v>
      </c>
      <c r="T11" s="7">
        <v>1.79938241348611E-2</v>
      </c>
      <c r="U11" s="6">
        <f t="shared" si="8"/>
        <v>3.0476011985555238</v>
      </c>
      <c r="V11" s="7">
        <v>7.4252149793679903E-2</v>
      </c>
      <c r="W11" s="7">
        <v>7.2070944790740304E-2</v>
      </c>
      <c r="X11" s="18">
        <v>10</v>
      </c>
      <c r="Y11" s="7">
        <v>7.6044619083404499E-2</v>
      </c>
      <c r="Z11" s="7">
        <v>6.0019507999999999E-2</v>
      </c>
      <c r="AA11" s="7">
        <v>4.8582751E-2</v>
      </c>
      <c r="AB11" s="7">
        <v>7.5104162096977206E-2</v>
      </c>
      <c r="AC11" s="7">
        <v>9.5399999999999991</v>
      </c>
      <c r="AD11" s="2">
        <v>6.5979707547847002E-2</v>
      </c>
      <c r="AE11" s="37">
        <f t="shared" si="9"/>
        <v>17792.280687059865</v>
      </c>
      <c r="AF11" s="37">
        <f t="shared" si="10"/>
        <v>13781.841358406142</v>
      </c>
      <c r="AG11" s="2">
        <v>5.99411232214348E-2</v>
      </c>
      <c r="AH11" s="2">
        <v>4.1699218750000003E-2</v>
      </c>
      <c r="AI11" s="2">
        <v>3.25927734375E-2</v>
      </c>
      <c r="AJ11" s="2">
        <v>6.5979707547847002E-2</v>
      </c>
      <c r="AK11" s="2">
        <v>6.13767755236111E-2</v>
      </c>
      <c r="AL11" s="2">
        <v>2.79541015625E-2</v>
      </c>
      <c r="AM11" s="2">
        <v>4.16259765625E-2</v>
      </c>
      <c r="AN11" s="6">
        <f t="shared" si="11"/>
        <v>0.59999999999999987</v>
      </c>
    </row>
    <row r="12" spans="1:41" s="2" customFormat="1" ht="15.75">
      <c r="A12" s="7">
        <v>11</v>
      </c>
      <c r="B12" s="23" t="s">
        <v>25</v>
      </c>
      <c r="C12" s="23" t="s">
        <v>28</v>
      </c>
      <c r="D12" s="7" t="s">
        <v>17</v>
      </c>
      <c r="E12" s="7">
        <v>0.34499999999999997</v>
      </c>
      <c r="F12" s="24">
        <v>12262069</v>
      </c>
      <c r="G12" s="7">
        <v>0.44796755399999999</v>
      </c>
      <c r="H12" s="7">
        <f t="shared" si="1"/>
        <v>0.15454880612999999</v>
      </c>
      <c r="I12" s="7">
        <v>0.18</v>
      </c>
      <c r="J12" s="7">
        <v>0.18</v>
      </c>
      <c r="K12" s="7">
        <v>0.2</v>
      </c>
      <c r="L12" s="7">
        <f t="shared" si="2"/>
        <v>41676.082551910113</v>
      </c>
      <c r="M12" s="7">
        <f t="shared" si="3"/>
        <v>0.23999999999999996</v>
      </c>
      <c r="N12" s="7">
        <f t="shared" si="4"/>
        <v>32282.15473174267</v>
      </c>
      <c r="O12" s="7">
        <f t="shared" si="5"/>
        <v>1</v>
      </c>
      <c r="P12" s="7">
        <v>7.2916999999999996E-2</v>
      </c>
      <c r="Q12" s="7">
        <v>4.0747999999999998</v>
      </c>
      <c r="R12" s="6">
        <f t="shared" si="7"/>
        <v>2.1195167948489377</v>
      </c>
      <c r="S12" s="6">
        <f t="shared" si="6"/>
        <v>0.81496000000000002</v>
      </c>
      <c r="T12" s="7">
        <v>3.7597774014195E-2</v>
      </c>
      <c r="U12" s="6">
        <f t="shared" si="8"/>
        <v>1.9393967305742692</v>
      </c>
      <c r="V12" s="7">
        <v>0.105036321671893</v>
      </c>
      <c r="W12" s="7">
        <v>0.102466535409012</v>
      </c>
      <c r="X12" s="18">
        <v>11</v>
      </c>
      <c r="Y12" s="7">
        <v>0.105922736227512</v>
      </c>
      <c r="Z12" s="7">
        <v>8.1056289000000004E-2</v>
      </c>
      <c r="AA12" s="7">
        <v>7.5647742000000004E-2</v>
      </c>
      <c r="AB12" s="7">
        <v>0.104323618113995</v>
      </c>
      <c r="AC12" s="7">
        <v>9.5399999999999991</v>
      </c>
      <c r="AD12" s="2">
        <v>0.11017749750731</v>
      </c>
      <c r="AE12" s="37">
        <f t="shared" si="9"/>
        <v>29710.785844667862</v>
      </c>
      <c r="AF12" s="37">
        <f t="shared" si="10"/>
        <v>23013.875755826735</v>
      </c>
      <c r="AG12" s="2">
        <v>7.5893821961739494E-2</v>
      </c>
      <c r="AH12" s="2">
        <v>9.2089843749999997E-2</v>
      </c>
      <c r="AI12" s="2">
        <v>7.40966796875E-2</v>
      </c>
      <c r="AJ12" s="2">
        <v>0.11017749750731</v>
      </c>
      <c r="AK12" s="2">
        <v>0.105409685887542</v>
      </c>
      <c r="AL12" s="2">
        <v>5.45654296875E-2</v>
      </c>
      <c r="AM12" s="2">
        <v>9.19189453125E-2</v>
      </c>
      <c r="AN12" s="6">
        <f t="shared" si="11"/>
        <v>0.59999999999999987</v>
      </c>
    </row>
    <row r="13" spans="1:41" s="2" customFormat="1" ht="15.75">
      <c r="A13" s="7">
        <v>12</v>
      </c>
      <c r="B13" s="23" t="s">
        <v>25</v>
      </c>
      <c r="C13" s="23" t="s">
        <v>29</v>
      </c>
      <c r="D13" s="7" t="s">
        <v>17</v>
      </c>
      <c r="E13" s="7">
        <v>0.34499999999999997</v>
      </c>
      <c r="F13" s="24">
        <v>12262069</v>
      </c>
      <c r="G13" s="7">
        <v>0.89593510799999998</v>
      </c>
      <c r="H13" s="7">
        <f t="shared" si="1"/>
        <v>0.30909761225999999</v>
      </c>
      <c r="I13" s="7">
        <v>0.18</v>
      </c>
      <c r="J13" s="7">
        <v>0.18</v>
      </c>
      <c r="K13" s="7">
        <v>0.2</v>
      </c>
      <c r="L13" s="7">
        <f t="shared" si="2"/>
        <v>83352.165103820225</v>
      </c>
      <c r="M13" s="7">
        <f t="shared" si="3"/>
        <v>0.23999999999999996</v>
      </c>
      <c r="N13" s="7">
        <f t="shared" si="4"/>
        <v>64564.309463485341</v>
      </c>
      <c r="O13" s="7">
        <f t="shared" si="5"/>
        <v>1</v>
      </c>
      <c r="P13" s="7">
        <v>0.14283000000000001</v>
      </c>
      <c r="Q13" s="7">
        <v>4.6540999999999997</v>
      </c>
      <c r="R13" s="6">
        <f t="shared" si="7"/>
        <v>2.1640944637681159</v>
      </c>
      <c r="S13" s="6">
        <f t="shared" si="6"/>
        <v>0.93081999999999998</v>
      </c>
      <c r="T13" s="7">
        <v>5.6908748645104798E-2</v>
      </c>
      <c r="U13" s="6">
        <f t="shared" si="8"/>
        <v>2.5098074268109221</v>
      </c>
      <c r="V13" s="7">
        <v>0.179964735076664</v>
      </c>
      <c r="W13" s="7">
        <v>0.17638552958668899</v>
      </c>
      <c r="X13" s="18">
        <v>12</v>
      </c>
      <c r="Y13" s="7">
        <v>0.176304146647453</v>
      </c>
      <c r="Z13" s="7">
        <v>0.16703509</v>
      </c>
      <c r="AA13" s="7">
        <v>0.17412852000000001</v>
      </c>
      <c r="AB13" s="7">
        <v>0.17298626899719199</v>
      </c>
      <c r="AC13" s="7">
        <v>9.5399999999999991</v>
      </c>
      <c r="AD13" s="2">
        <v>0.208934492170811</v>
      </c>
      <c r="AE13" s="37">
        <f t="shared" si="9"/>
        <v>56341.885529207459</v>
      </c>
      <c r="AF13" s="37">
        <f t="shared" si="10"/>
        <v>43642.236869709021</v>
      </c>
      <c r="AG13" s="2">
        <v>0.161279454231262</v>
      </c>
      <c r="AH13" s="2">
        <v>0.18232421874999999</v>
      </c>
      <c r="AI13" s="2">
        <v>0.1444091796875</v>
      </c>
      <c r="AJ13" s="2">
        <v>0.208934492170811</v>
      </c>
      <c r="AK13" s="2">
        <v>0.201414335668087</v>
      </c>
      <c r="AL13" s="2">
        <v>0.1112060546875</v>
      </c>
      <c r="AM13" s="2">
        <v>0.1824951171875</v>
      </c>
      <c r="AN13" s="6">
        <f t="shared" si="11"/>
        <v>0.59999999999999987</v>
      </c>
    </row>
    <row r="14" spans="1:41" s="2" customFormat="1" ht="15.75">
      <c r="A14" s="7">
        <v>13</v>
      </c>
      <c r="B14" s="23" t="s">
        <v>25</v>
      </c>
      <c r="C14" s="23" t="s">
        <v>30</v>
      </c>
      <c r="D14" s="7" t="s">
        <v>17</v>
      </c>
      <c r="E14" s="7">
        <v>0.34499999999999997</v>
      </c>
      <c r="F14" s="24">
        <v>12262069</v>
      </c>
      <c r="G14" s="7">
        <v>1.3439026620000001</v>
      </c>
      <c r="H14" s="7">
        <f t="shared" si="1"/>
        <v>0.46364641838999998</v>
      </c>
      <c r="I14" s="7">
        <v>0.18</v>
      </c>
      <c r="J14" s="7">
        <v>0.18</v>
      </c>
      <c r="K14" s="7">
        <v>0.2</v>
      </c>
      <c r="L14" s="7">
        <f t="shared" si="2"/>
        <v>125028.24765573033</v>
      </c>
      <c r="M14" s="7">
        <f t="shared" si="3"/>
        <v>0.23999999999999996</v>
      </c>
      <c r="N14" s="7">
        <f t="shared" si="4"/>
        <v>96846.464195228007</v>
      </c>
      <c r="O14" s="7">
        <f t="shared" si="5"/>
        <v>1</v>
      </c>
      <c r="P14" s="7">
        <v>0.15084900000000001</v>
      </c>
      <c r="Q14" s="7">
        <v>4.9936999999999996</v>
      </c>
      <c r="R14" s="6">
        <f t="shared" si="7"/>
        <v>3.0735796617146947</v>
      </c>
      <c r="S14" s="6">
        <f t="shared" si="6"/>
        <v>0.99873999999999996</v>
      </c>
      <c r="T14" s="7">
        <v>8.1317171198290406E-2</v>
      </c>
      <c r="U14" s="6">
        <f t="shared" si="8"/>
        <v>1.8550694493805933</v>
      </c>
      <c r="V14" s="7">
        <v>0.23120903538758</v>
      </c>
      <c r="W14" s="7">
        <v>0.227484062397704</v>
      </c>
      <c r="X14" s="18">
        <v>13</v>
      </c>
      <c r="Y14" s="7">
        <v>0.233845129609108</v>
      </c>
      <c r="Z14" s="7">
        <v>0.16152388000000001</v>
      </c>
      <c r="AA14" s="7">
        <v>0.17726409000000001</v>
      </c>
      <c r="AB14" s="7">
        <v>0.22748409211635601</v>
      </c>
      <c r="AC14" s="7">
        <v>9.5399999999999991</v>
      </c>
      <c r="AD14" s="2">
        <v>0.275608780045135</v>
      </c>
      <c r="AE14" s="37">
        <f t="shared" si="9"/>
        <v>74321.468776216178</v>
      </c>
      <c r="AF14" s="37">
        <f t="shared" si="10"/>
        <v>57569.162167191949</v>
      </c>
      <c r="AG14" s="2">
        <v>0.17979999999999999</v>
      </c>
      <c r="AH14" s="2">
        <v>0.25693359375000002</v>
      </c>
      <c r="AI14" s="2">
        <v>0.2030029296875</v>
      </c>
      <c r="AJ14" s="2">
        <v>0.275608780045135</v>
      </c>
      <c r="AK14" s="2">
        <v>0.27678950569208899</v>
      </c>
      <c r="AL14" s="2">
        <v>0.1639404296875</v>
      </c>
      <c r="AM14" s="2">
        <v>0.2569580078125</v>
      </c>
      <c r="AN14" s="6">
        <f t="shared" si="11"/>
        <v>0.59999999999999987</v>
      </c>
    </row>
    <row r="15" spans="1:41" s="2" customFormat="1" ht="15.75">
      <c r="A15" s="7">
        <v>14</v>
      </c>
      <c r="B15" s="23" t="s">
        <v>25</v>
      </c>
      <c r="C15" s="23" t="s">
        <v>31</v>
      </c>
      <c r="D15" s="7" t="s">
        <v>17</v>
      </c>
      <c r="E15" s="7">
        <v>0.34499999999999997</v>
      </c>
      <c r="F15" s="7">
        <v>12262069</v>
      </c>
      <c r="G15" s="7">
        <v>1.791870216</v>
      </c>
      <c r="H15" s="7">
        <f t="shared" si="1"/>
        <v>0.61819522451999998</v>
      </c>
      <c r="I15" s="7">
        <v>0.18</v>
      </c>
      <c r="J15" s="7">
        <v>0.18</v>
      </c>
      <c r="K15" s="7">
        <v>0.2</v>
      </c>
      <c r="L15" s="7">
        <f t="shared" si="2"/>
        <v>166704.33020764045</v>
      </c>
      <c r="M15" s="7">
        <f t="shared" si="3"/>
        <v>0.23999999999999996</v>
      </c>
      <c r="N15" s="7">
        <f t="shared" si="4"/>
        <v>129128.61892697068</v>
      </c>
      <c r="O15" s="7">
        <f t="shared" si="5"/>
        <v>1</v>
      </c>
      <c r="P15" s="7">
        <v>0.16489799999999999</v>
      </c>
      <c r="Q15" s="7">
        <v>5.7727000000000004</v>
      </c>
      <c r="R15" s="6">
        <f t="shared" si="7"/>
        <v>3.7489552603427576</v>
      </c>
      <c r="S15" s="6">
        <f t="shared" si="6"/>
        <v>1.1545400000000001</v>
      </c>
      <c r="T15" s="7">
        <v>9.6619928041632899E-2</v>
      </c>
      <c r="U15" s="6">
        <f t="shared" si="8"/>
        <v>1.7066665577410336</v>
      </c>
      <c r="V15" s="7">
        <v>0.255963871212673</v>
      </c>
      <c r="W15" s="7">
        <v>0.250619218875483</v>
      </c>
      <c r="X15" s="18">
        <v>14</v>
      </c>
      <c r="Y15" s="7">
        <v>0.23806157708167999</v>
      </c>
      <c r="Z15" s="7">
        <v>0.18368719999999999</v>
      </c>
      <c r="AA15" s="7">
        <v>0.19807421</v>
      </c>
      <c r="AB15" s="7">
        <v>0.23261761665344199</v>
      </c>
      <c r="AC15" s="7">
        <v>9.5399999999999991</v>
      </c>
      <c r="AD15" s="2">
        <v>0.271539308428764</v>
      </c>
      <c r="AE15" s="37">
        <f t="shared" si="9"/>
        <v>73224.083171801525</v>
      </c>
      <c r="AF15" s="37">
        <f t="shared" si="10"/>
        <v>56719.130933138811</v>
      </c>
      <c r="AG15" s="2">
        <v>0.18177644729614301</v>
      </c>
      <c r="AH15" s="2">
        <v>0.25361328124999999</v>
      </c>
      <c r="AI15" s="2">
        <v>0.1956787109375</v>
      </c>
      <c r="AJ15" s="2">
        <v>0.271539308428764</v>
      </c>
      <c r="AK15" s="2">
        <v>0.28376563519239401</v>
      </c>
      <c r="AL15" s="2">
        <v>0.1802978515625</v>
      </c>
      <c r="AM15" s="2">
        <v>0.2537841796875</v>
      </c>
      <c r="AN15" s="6">
        <f t="shared" si="11"/>
        <v>0.59999999999999987</v>
      </c>
    </row>
    <row r="16" spans="1:41" s="2" customFormat="1" ht="15.75">
      <c r="A16" s="7">
        <v>15</v>
      </c>
      <c r="B16" s="23" t="s">
        <v>25</v>
      </c>
      <c r="C16" s="23" t="s">
        <v>32</v>
      </c>
      <c r="D16" s="7" t="s">
        <v>17</v>
      </c>
      <c r="E16" s="7">
        <v>0.34499999999999997</v>
      </c>
      <c r="F16" s="7">
        <v>12262069</v>
      </c>
      <c r="G16" s="7">
        <v>2.6878053240000002</v>
      </c>
      <c r="H16" s="7">
        <f t="shared" si="1"/>
        <v>0.92729283677999996</v>
      </c>
      <c r="I16" s="7">
        <v>0.18</v>
      </c>
      <c r="J16" s="7">
        <v>0.18</v>
      </c>
      <c r="K16" s="7">
        <v>0.2</v>
      </c>
      <c r="L16" s="7">
        <f t="shared" si="2"/>
        <v>250056.49531146066</v>
      </c>
      <c r="M16" s="7">
        <f t="shared" si="3"/>
        <v>0.23999999999999996</v>
      </c>
      <c r="N16" s="7">
        <f t="shared" si="4"/>
        <v>193692.92839045601</v>
      </c>
      <c r="O16" s="7">
        <f t="shared" si="5"/>
        <v>1</v>
      </c>
      <c r="P16" s="7">
        <v>0.22209400000000001</v>
      </c>
      <c r="Q16" s="7">
        <v>5.5129999999999999</v>
      </c>
      <c r="R16" s="6">
        <f t="shared" si="7"/>
        <v>4.1752268714148055</v>
      </c>
      <c r="S16" s="6">
        <f t="shared" si="6"/>
        <v>1.1026</v>
      </c>
      <c r="T16" s="7">
        <v>0.117119729823567</v>
      </c>
      <c r="U16" s="6">
        <f t="shared" si="8"/>
        <v>1.8962987733541539</v>
      </c>
      <c r="V16" s="7">
        <v>0.27151804224919202</v>
      </c>
      <c r="W16" s="7">
        <v>0.26320184030356297</v>
      </c>
      <c r="X16" s="18">
        <v>15</v>
      </c>
      <c r="Y16" s="7">
        <v>0.33564424514770502</v>
      </c>
      <c r="Z16" s="7">
        <v>0.27659169</v>
      </c>
      <c r="AA16" s="7">
        <v>0.28164992</v>
      </c>
      <c r="AB16" s="7">
        <v>0.326621294021606</v>
      </c>
      <c r="AC16" s="7">
        <v>5.2600002000000003</v>
      </c>
      <c r="AD16" s="2">
        <v>0.37721053302288099</v>
      </c>
      <c r="AE16" s="37">
        <f t="shared" si="9"/>
        <v>101719.69429830498</v>
      </c>
      <c r="AF16" s="37">
        <f t="shared" si="10"/>
        <v>78791.736399728936</v>
      </c>
      <c r="AG16" s="2">
        <v>0.26858243882656102</v>
      </c>
      <c r="AH16" s="2">
        <v>0.34990234375000001</v>
      </c>
      <c r="AI16" s="2">
        <v>0.2894287109375</v>
      </c>
      <c r="AJ16" s="2">
        <v>0.37721053302288099</v>
      </c>
      <c r="AK16" s="2">
        <v>0.38195032000541701</v>
      </c>
      <c r="AL16" s="2">
        <v>0.2623291015625</v>
      </c>
      <c r="AM16" s="2">
        <v>0.3499755859375</v>
      </c>
      <c r="AN16" s="6">
        <f t="shared" si="11"/>
        <v>0.59999999999999987</v>
      </c>
    </row>
    <row r="17" spans="1:40" s="2" customFormat="1" ht="15.75">
      <c r="A17" s="7">
        <v>16</v>
      </c>
      <c r="B17" s="23" t="s">
        <v>25</v>
      </c>
      <c r="C17" s="23" t="s">
        <v>33</v>
      </c>
      <c r="D17" s="7" t="s">
        <v>17</v>
      </c>
      <c r="E17" s="7">
        <v>0.34499999999999997</v>
      </c>
      <c r="F17" s="7">
        <v>12262069</v>
      </c>
      <c r="G17" s="7">
        <v>3.359756655</v>
      </c>
      <c r="H17" s="7">
        <f t="shared" si="1"/>
        <v>1.1591160459749998</v>
      </c>
      <c r="I17" s="7">
        <v>0.18</v>
      </c>
      <c r="J17" s="7">
        <v>0.18</v>
      </c>
      <c r="K17" s="7">
        <v>0.2</v>
      </c>
      <c r="L17" s="7">
        <f t="shared" si="2"/>
        <v>312570.61913932581</v>
      </c>
      <c r="M17" s="7">
        <f t="shared" si="3"/>
        <v>0.23999999999999996</v>
      </c>
      <c r="N17" s="7">
        <f>L17*SQRT(M17/2/K17)</f>
        <v>242116.16048806999</v>
      </c>
      <c r="O17" s="7">
        <f t="shared" si="5"/>
        <v>1</v>
      </c>
      <c r="P17" s="7">
        <v>0.22670799999999999</v>
      </c>
      <c r="Q17" s="7">
        <v>4.1147999999999998</v>
      </c>
      <c r="R17" s="6">
        <f t="shared" si="7"/>
        <v>5.1128149248151802</v>
      </c>
      <c r="S17" s="6">
        <f t="shared" si="6"/>
        <v>0.82296000000000002</v>
      </c>
      <c r="T17" s="7">
        <v>0.10892625449830901</v>
      </c>
      <c r="U17" s="6">
        <f t="shared" si="8"/>
        <v>2.0812980400746217</v>
      </c>
      <c r="V17" s="7">
        <v>0.25745458526785697</v>
      </c>
      <c r="W17" s="7">
        <v>0.25203321862981898</v>
      </c>
      <c r="X17" s="18">
        <v>16</v>
      </c>
      <c r="Y17" s="7">
        <v>0.36535322666168202</v>
      </c>
      <c r="Z17" s="7">
        <v>0.31369507000000002</v>
      </c>
      <c r="AA17" s="7">
        <v>0.31373309999999999</v>
      </c>
      <c r="AB17" s="7">
        <v>0.35780143737793002</v>
      </c>
      <c r="AC17" s="7">
        <v>7.1399999000000003</v>
      </c>
      <c r="AD17" s="2">
        <v>0.39860732913017299</v>
      </c>
      <c r="AE17" s="37">
        <f t="shared" si="9"/>
        <v>107489.61684409158</v>
      </c>
      <c r="AF17" s="37">
        <f t="shared" si="10"/>
        <v>83261.099185476574</v>
      </c>
      <c r="AG17" s="2">
        <v>0.30030180374160398</v>
      </c>
      <c r="AH17" s="2">
        <v>0.38720703125</v>
      </c>
      <c r="AI17" s="2">
        <v>0.3345947265625</v>
      </c>
      <c r="AJ17" s="2">
        <v>0.39860732913017299</v>
      </c>
      <c r="AK17" s="2">
        <v>0.38865907877683598</v>
      </c>
      <c r="AL17" s="2">
        <v>0.2357177734375</v>
      </c>
      <c r="AM17" s="2">
        <v>0.3873291015625</v>
      </c>
      <c r="AN17" s="6">
        <f t="shared" si="11"/>
        <v>0.59999999999999987</v>
      </c>
    </row>
    <row r="18" spans="1:40" s="3" customFormat="1" ht="15" customHeight="1">
      <c r="A18" s="8">
        <v>17</v>
      </c>
      <c r="B18" s="8" t="s">
        <v>34</v>
      </c>
      <c r="C18" s="8" t="s">
        <v>35</v>
      </c>
      <c r="D18" s="8" t="s">
        <v>17</v>
      </c>
      <c r="E18" s="8">
        <v>0.34499999999999997</v>
      </c>
      <c r="F18" s="8">
        <v>10349806</v>
      </c>
      <c r="G18" s="8">
        <v>2.1512556839958701</v>
      </c>
      <c r="H18" s="8">
        <f t="shared" si="1"/>
        <v>0.74218321097857509</v>
      </c>
      <c r="I18" s="8">
        <v>0.14000000000000001</v>
      </c>
      <c r="J18" s="8">
        <v>0.28000000000000003</v>
      </c>
      <c r="K18" s="8">
        <v>0.15</v>
      </c>
      <c r="L18" s="8">
        <f t="shared" si="2"/>
        <v>186796.67332494477</v>
      </c>
      <c r="M18" s="8">
        <f t="shared" si="3"/>
        <v>0.224</v>
      </c>
      <c r="N18" s="8">
        <f t="shared" si="4"/>
        <v>161410.77375255566</v>
      </c>
      <c r="O18" s="8">
        <f t="shared" si="5"/>
        <v>2</v>
      </c>
      <c r="P18" s="8">
        <v>0.21773700000000001</v>
      </c>
      <c r="Q18" s="8">
        <v>5.4706999999999999</v>
      </c>
      <c r="R18" s="6">
        <f t="shared" si="7"/>
        <v>3.4086223791940506</v>
      </c>
      <c r="S18" s="6">
        <f t="shared" si="6"/>
        <v>0.82060499999999992</v>
      </c>
      <c r="T18" s="8">
        <v>9.95124361708285E-2</v>
      </c>
      <c r="U18" s="6">
        <f t="shared" si="8"/>
        <v>2.1880380822575858</v>
      </c>
      <c r="V18" s="8">
        <v>0.270671880588294</v>
      </c>
      <c r="W18" s="8">
        <v>0.26664719112660501</v>
      </c>
      <c r="X18" s="18">
        <v>17</v>
      </c>
      <c r="Y18" s="8">
        <v>0.27805474400520303</v>
      </c>
      <c r="Z18" s="8">
        <v>0.22162931</v>
      </c>
      <c r="AA18" s="8">
        <v>0.25567800000000002</v>
      </c>
      <c r="AB18" s="8">
        <v>0.27352857589721702</v>
      </c>
      <c r="AC18" s="8">
        <v>5.0799998999999998</v>
      </c>
      <c r="AD18" s="3">
        <v>0.35956156492233299</v>
      </c>
      <c r="AE18" s="37">
        <f t="shared" si="9"/>
        <v>90496.393868092797</v>
      </c>
      <c r="AF18" s="37">
        <f t="shared" si="10"/>
        <v>78197.821706679533</v>
      </c>
      <c r="AG18" s="3">
        <v>0.22044552713632601</v>
      </c>
      <c r="AH18" s="3">
        <v>0.37099609374999998</v>
      </c>
      <c r="AI18" s="3">
        <v>0.3118896484375</v>
      </c>
      <c r="AJ18" s="3">
        <v>0.35956156492233299</v>
      </c>
      <c r="AK18" s="3">
        <v>0.37510512650013</v>
      </c>
      <c r="AL18" s="3">
        <v>0.4998779296875</v>
      </c>
      <c r="AM18" s="3">
        <v>0.3709716796875</v>
      </c>
      <c r="AN18" s="6">
        <f t="shared" si="11"/>
        <v>0.7466666666666667</v>
      </c>
    </row>
    <row r="19" spans="1:40" s="3" customFormat="1" ht="15.75">
      <c r="A19" s="8">
        <v>18</v>
      </c>
      <c r="B19" s="8" t="s">
        <v>34</v>
      </c>
      <c r="C19" s="25" t="s">
        <v>36</v>
      </c>
      <c r="D19" s="8" t="s">
        <v>17</v>
      </c>
      <c r="E19" s="8">
        <v>0.34499999999999997</v>
      </c>
      <c r="F19" s="8">
        <v>10349806</v>
      </c>
      <c r="G19" s="8">
        <v>0.21512556839958699</v>
      </c>
      <c r="H19" s="8">
        <f t="shared" si="1"/>
        <v>7.4218321097857504E-2</v>
      </c>
      <c r="I19" s="8">
        <v>0.14000000000000001</v>
      </c>
      <c r="J19" s="8">
        <v>0.28000000000000003</v>
      </c>
      <c r="K19" s="8">
        <v>0.15</v>
      </c>
      <c r="L19" s="8">
        <f t="shared" si="2"/>
        <v>18679.667332494471</v>
      </c>
      <c r="M19" s="8">
        <f t="shared" si="3"/>
        <v>0.224</v>
      </c>
      <c r="N19" s="8">
        <f t="shared" si="4"/>
        <v>16141.077375255561</v>
      </c>
      <c r="O19" s="8">
        <f t="shared" si="5"/>
        <v>2</v>
      </c>
      <c r="P19" s="8">
        <v>4.7319E-2</v>
      </c>
      <c r="Q19" s="8">
        <v>5.9499000000000004</v>
      </c>
      <c r="R19" s="6">
        <f t="shared" si="7"/>
        <v>1.5684676577665948</v>
      </c>
      <c r="S19" s="6">
        <f t="shared" si="6"/>
        <v>0.89248500000000008</v>
      </c>
      <c r="T19" s="8">
        <v>2.21805673265284E-2</v>
      </c>
      <c r="U19" s="6">
        <f t="shared" si="8"/>
        <v>2.1333539085542474</v>
      </c>
      <c r="V19" s="8">
        <v>4.3061130389118303E-2</v>
      </c>
      <c r="W19" s="8">
        <v>3.5057495346101399E-2</v>
      </c>
      <c r="X19" s="18">
        <v>18</v>
      </c>
      <c r="Y19" s="8">
        <v>4.8141814768314403E-2</v>
      </c>
      <c r="Z19" s="8">
        <v>5.6153557999999999E-2</v>
      </c>
      <c r="AA19" s="8">
        <v>5.6178595999999997E-2</v>
      </c>
      <c r="AB19" s="8">
        <v>4.49778586626053E-2</v>
      </c>
      <c r="AC19" s="8">
        <v>3.8399996999999999</v>
      </c>
      <c r="AD19" s="3">
        <v>5.9169881630177598E-2</v>
      </c>
      <c r="AE19" s="37">
        <f t="shared" si="9"/>
        <v>14892.194927145823</v>
      </c>
      <c r="AF19" s="37">
        <f t="shared" si="10"/>
        <v>12868.327167063602</v>
      </c>
      <c r="AG19" s="3">
        <v>5.4278195123462103E-2</v>
      </c>
      <c r="AH19" s="3">
        <v>7.1191406250000006E-2</v>
      </c>
      <c r="AI19" s="3">
        <v>5.18798828125E-2</v>
      </c>
      <c r="AJ19" s="3">
        <v>5.9169881630177598E-2</v>
      </c>
      <c r="AK19" s="3">
        <v>5.68543354085847E-2</v>
      </c>
      <c r="AL19" s="3">
        <v>5.01708984375E-2</v>
      </c>
      <c r="AM19" s="3">
        <v>7.11669921875E-2</v>
      </c>
      <c r="AN19" s="6">
        <f t="shared" si="11"/>
        <v>0.7466666666666667</v>
      </c>
    </row>
    <row r="20" spans="1:40" s="3" customFormat="1" ht="15.75">
      <c r="A20" s="8">
        <v>19</v>
      </c>
      <c r="B20" s="8" t="s">
        <v>34</v>
      </c>
      <c r="C20" s="25" t="s">
        <v>37</v>
      </c>
      <c r="D20" s="26" t="s">
        <v>17</v>
      </c>
      <c r="E20" s="8">
        <v>0.34499999999999997</v>
      </c>
      <c r="F20" s="8">
        <v>10349806</v>
      </c>
      <c r="G20" s="8">
        <v>0.43025113679917398</v>
      </c>
      <c r="H20" s="8">
        <f t="shared" si="1"/>
        <v>0.14843664219571501</v>
      </c>
      <c r="I20" s="8">
        <v>0.14000000000000001</v>
      </c>
      <c r="J20" s="8">
        <v>0.28000000000000003</v>
      </c>
      <c r="K20" s="8">
        <v>0.15</v>
      </c>
      <c r="L20" s="8">
        <f t="shared" si="2"/>
        <v>37359.334664988943</v>
      </c>
      <c r="M20" s="8">
        <f t="shared" si="3"/>
        <v>0.224</v>
      </c>
      <c r="N20" s="8">
        <f t="shared" si="4"/>
        <v>32282.154750511123</v>
      </c>
      <c r="O20" s="8">
        <f t="shared" si="5"/>
        <v>2</v>
      </c>
      <c r="P20" s="8">
        <v>9.1095999999999996E-2</v>
      </c>
      <c r="Q20" s="8">
        <v>4.7320000000000002</v>
      </c>
      <c r="R20" s="6">
        <f t="shared" si="7"/>
        <v>1.6294529089720187</v>
      </c>
      <c r="S20" s="6">
        <f t="shared" si="6"/>
        <v>0.70979999999999999</v>
      </c>
      <c r="T20" s="8">
        <v>3.8431232673014501E-2</v>
      </c>
      <c r="U20" s="6">
        <f t="shared" si="8"/>
        <v>2.3703637292895223</v>
      </c>
      <c r="V20" s="8">
        <v>8.3888072515239304E-2</v>
      </c>
      <c r="W20" s="8">
        <v>8.1061495584563395E-2</v>
      </c>
      <c r="X20" s="18">
        <v>19</v>
      </c>
      <c r="Y20" s="8">
        <v>8.1366196274757399E-2</v>
      </c>
      <c r="Z20" s="8">
        <v>9.0827144999999998E-2</v>
      </c>
      <c r="AA20" s="8">
        <v>8.1783243000000005E-2</v>
      </c>
      <c r="AB20" s="8">
        <v>7.9685650765895802E-2</v>
      </c>
      <c r="AC20" s="8">
        <v>4.6599997999999996</v>
      </c>
      <c r="AD20" s="3">
        <v>0.103497279137373</v>
      </c>
      <c r="AE20" s="37">
        <f t="shared" si="9"/>
        <v>26048.753400866917</v>
      </c>
      <c r="AF20" s="37">
        <f t="shared" si="10"/>
        <v>22508.695507705117</v>
      </c>
      <c r="AG20" s="3">
        <v>9.0789268612861601E-2</v>
      </c>
      <c r="AH20" s="3">
        <v>0.10302734375</v>
      </c>
      <c r="AI20" s="3">
        <v>8.19091796875E-2</v>
      </c>
      <c r="AJ20" s="3">
        <v>0.103497279137373</v>
      </c>
      <c r="AK20" s="3">
        <v>0.100986858010292</v>
      </c>
      <c r="AL20" s="3">
        <v>6.43310546875E-2</v>
      </c>
      <c r="AM20" s="3">
        <v>0.1026611328125</v>
      </c>
      <c r="AN20" s="6">
        <f t="shared" si="11"/>
        <v>0.7466666666666667</v>
      </c>
    </row>
    <row r="21" spans="1:40" s="3" customFormat="1" ht="15.75">
      <c r="A21" s="8">
        <v>20</v>
      </c>
      <c r="B21" s="8" t="s">
        <v>34</v>
      </c>
      <c r="C21" s="25" t="s">
        <v>38</v>
      </c>
      <c r="D21" s="8" t="s">
        <v>17</v>
      </c>
      <c r="E21" s="8">
        <v>0.34499999999999997</v>
      </c>
      <c r="F21" s="8">
        <v>10349806</v>
      </c>
      <c r="G21" s="8">
        <v>0.86050227359834797</v>
      </c>
      <c r="H21" s="8">
        <f t="shared" si="1"/>
        <v>0.29687328439143001</v>
      </c>
      <c r="I21" s="8">
        <v>0.14000000000000001</v>
      </c>
      <c r="J21" s="8">
        <v>0.28000000000000003</v>
      </c>
      <c r="K21" s="8">
        <v>0.15</v>
      </c>
      <c r="L21" s="8">
        <f t="shared" si="2"/>
        <v>74718.669329977885</v>
      </c>
      <c r="M21" s="8">
        <f t="shared" si="3"/>
        <v>0.224</v>
      </c>
      <c r="N21" s="8">
        <f t="shared" si="4"/>
        <v>64564.309501022246</v>
      </c>
      <c r="O21" s="8">
        <f t="shared" si="5"/>
        <v>2</v>
      </c>
      <c r="P21" s="8">
        <v>0.166495</v>
      </c>
      <c r="Q21" s="8">
        <v>3.3542999999999998</v>
      </c>
      <c r="R21" s="6">
        <f t="shared" si="7"/>
        <v>1.783076274911739</v>
      </c>
      <c r="S21" s="6">
        <f t="shared" si="6"/>
        <v>0.50314499999999995</v>
      </c>
      <c r="T21" s="8">
        <v>5.8533539701342202E-2</v>
      </c>
      <c r="U21" s="6">
        <f t="shared" si="8"/>
        <v>2.8444375797109394</v>
      </c>
      <c r="V21" s="8">
        <v>0.17635475268919301</v>
      </c>
      <c r="W21" s="8">
        <v>0.17436136739021299</v>
      </c>
      <c r="X21" s="18">
        <v>20</v>
      </c>
      <c r="Y21" s="8">
        <v>0.16651202738285101</v>
      </c>
      <c r="Z21" s="8">
        <v>0.17766155</v>
      </c>
      <c r="AA21" s="8">
        <v>0.16730054</v>
      </c>
      <c r="AB21" s="8">
        <v>0.16364942491054499</v>
      </c>
      <c r="AC21" s="8">
        <v>4.0799998999999998</v>
      </c>
      <c r="AD21" s="3">
        <v>0.205520431399345</v>
      </c>
      <c r="AE21" s="37">
        <f t="shared" si="9"/>
        <v>51726.49059938571</v>
      </c>
      <c r="AF21" s="37">
        <f t="shared" si="10"/>
        <v>44696.796375100072</v>
      </c>
      <c r="AG21" s="3">
        <v>0.17748250633478199</v>
      </c>
      <c r="AH21" s="3">
        <v>0.21240234375</v>
      </c>
      <c r="AI21" s="3">
        <v>0.1639404296875</v>
      </c>
      <c r="AJ21" s="3">
        <v>0.205520431399345</v>
      </c>
      <c r="AK21" s="3">
        <v>0.20305632501840601</v>
      </c>
      <c r="AL21" s="3">
        <v>0.1370849609375</v>
      </c>
      <c r="AM21" s="3">
        <v>0.2186279296875</v>
      </c>
      <c r="AN21" s="6">
        <f t="shared" si="11"/>
        <v>0.7466666666666667</v>
      </c>
    </row>
    <row r="22" spans="1:40" s="3" customFormat="1" ht="15.75">
      <c r="A22" s="8">
        <v>21</v>
      </c>
      <c r="B22" s="8" t="s">
        <v>34</v>
      </c>
      <c r="C22" s="25" t="s">
        <v>39</v>
      </c>
      <c r="D22" s="8" t="s">
        <v>17</v>
      </c>
      <c r="E22" s="8">
        <v>0.34499999999999997</v>
      </c>
      <c r="F22" s="8">
        <v>10349806</v>
      </c>
      <c r="G22" s="8">
        <v>1.29075341039752</v>
      </c>
      <c r="H22" s="8">
        <f t="shared" si="1"/>
        <v>0.44530992658714436</v>
      </c>
      <c r="I22" s="8">
        <v>0.14000000000000001</v>
      </c>
      <c r="J22" s="8">
        <v>0.28000000000000003</v>
      </c>
      <c r="K22" s="8">
        <v>0.15</v>
      </c>
      <c r="L22" s="8">
        <f t="shared" si="2"/>
        <v>112078.00399496668</v>
      </c>
      <c r="M22" s="8">
        <f t="shared" si="3"/>
        <v>0.224</v>
      </c>
      <c r="N22" s="8">
        <f t="shared" si="4"/>
        <v>96846.464251533238</v>
      </c>
      <c r="O22" s="8">
        <f t="shared" si="5"/>
        <v>2</v>
      </c>
      <c r="P22" s="8">
        <v>0.23528399999999999</v>
      </c>
      <c r="Q22" s="8">
        <v>4.0930999999999997</v>
      </c>
      <c r="R22" s="6">
        <f t="shared" si="7"/>
        <v>1.8926485718839545</v>
      </c>
      <c r="S22" s="6">
        <f t="shared" si="6"/>
        <v>0.61396499999999998</v>
      </c>
      <c r="T22" s="8">
        <v>7.9959737538377498E-2</v>
      </c>
      <c r="U22" s="6">
        <f t="shared" si="8"/>
        <v>2.9425309192276052</v>
      </c>
      <c r="V22" s="8">
        <v>0.232924812757765</v>
      </c>
      <c r="W22" s="8">
        <v>0.22943386546059399</v>
      </c>
      <c r="X22" s="18">
        <v>21</v>
      </c>
      <c r="Y22" s="8">
        <v>0.233716115355492</v>
      </c>
      <c r="Z22" s="8">
        <v>0.24768509</v>
      </c>
      <c r="AA22" s="8">
        <v>0.23381835000000001</v>
      </c>
      <c r="AB22" s="8">
        <v>0.23017181456089</v>
      </c>
      <c r="AC22" s="8">
        <v>5.54</v>
      </c>
      <c r="AD22" s="3">
        <v>0.29702978014946002</v>
      </c>
      <c r="AE22" s="37">
        <f t="shared" si="9"/>
        <v>74758.057026380964</v>
      </c>
      <c r="AF22" s="37">
        <f t="shared" si="10"/>
        <v>64598.344360635041</v>
      </c>
      <c r="AG22" s="3">
        <v>0.24600144445896199</v>
      </c>
      <c r="AH22" s="3">
        <v>0.30478515625000002</v>
      </c>
      <c r="AI22" s="3">
        <v>0.2462158203125</v>
      </c>
      <c r="AJ22" s="3">
        <v>0.29702978014946002</v>
      </c>
      <c r="AK22" s="3">
        <v>0.29381268322467802</v>
      </c>
      <c r="AL22" s="3">
        <v>0.1934814453125</v>
      </c>
      <c r="AM22" s="3">
        <v>0.3048095703125</v>
      </c>
      <c r="AN22" s="6">
        <f t="shared" si="11"/>
        <v>0.7466666666666667</v>
      </c>
    </row>
    <row r="23" spans="1:40" s="3" customFormat="1" ht="15.75">
      <c r="A23" s="8">
        <v>22</v>
      </c>
      <c r="B23" s="8" t="s">
        <v>34</v>
      </c>
      <c r="C23" s="25" t="s">
        <v>40</v>
      </c>
      <c r="D23" s="26" t="s">
        <v>17</v>
      </c>
      <c r="E23" s="8">
        <v>0.34499999999999997</v>
      </c>
      <c r="F23" s="8">
        <v>10349806</v>
      </c>
      <c r="G23" s="8">
        <v>1.7210045471966999</v>
      </c>
      <c r="H23" s="8">
        <f t="shared" si="1"/>
        <v>0.59374656878286147</v>
      </c>
      <c r="I23" s="8">
        <v>0.14000000000000001</v>
      </c>
      <c r="J23" s="8">
        <v>0.28000000000000003</v>
      </c>
      <c r="K23" s="8">
        <v>0.15</v>
      </c>
      <c r="L23" s="8">
        <f t="shared" si="2"/>
        <v>149437.33865995618</v>
      </c>
      <c r="M23" s="8">
        <f t="shared" si="3"/>
        <v>0.224</v>
      </c>
      <c r="N23" s="8">
        <f t="shared" si="4"/>
        <v>129128.61900204484</v>
      </c>
      <c r="O23" s="8">
        <f t="shared" si="5"/>
        <v>2</v>
      </c>
      <c r="P23" s="8">
        <v>0.20427000000000001</v>
      </c>
      <c r="Q23" s="8">
        <v>6.5488999999999997</v>
      </c>
      <c r="R23" s="6">
        <f t="shared" si="7"/>
        <v>2.9066753257103906</v>
      </c>
      <c r="S23" s="6">
        <f t="shared" si="6"/>
        <v>0.98233499999999996</v>
      </c>
      <c r="T23" s="8">
        <v>9.0963821799551606E-2</v>
      </c>
      <c r="U23" s="6">
        <f t="shared" si="8"/>
        <v>2.2456180485702384</v>
      </c>
      <c r="V23" s="8">
        <v>0.25646552706645198</v>
      </c>
      <c r="W23" s="8">
        <v>0.25176155830219299</v>
      </c>
      <c r="X23" s="18">
        <v>22</v>
      </c>
      <c r="Y23" s="8">
        <v>0.28481876850128202</v>
      </c>
      <c r="Z23" s="8">
        <v>0.30259501999999999</v>
      </c>
      <c r="AA23" s="8">
        <v>0.28817980999999998</v>
      </c>
      <c r="AB23" s="8">
        <v>0.28065809607505798</v>
      </c>
      <c r="AC23" s="8">
        <v>4.7799997000000003</v>
      </c>
      <c r="AD23" s="3">
        <v>0.37032494366169</v>
      </c>
      <c r="AE23" s="37">
        <f t="shared" si="9"/>
        <v>93205.379078897255</v>
      </c>
      <c r="AF23" s="37">
        <f t="shared" si="10"/>
        <v>80538.652467618929</v>
      </c>
      <c r="AG23" s="3">
        <v>0.297872328460217</v>
      </c>
      <c r="AH23" s="3">
        <v>0.38369140624999998</v>
      </c>
      <c r="AI23" s="3">
        <v>0.3280029296875</v>
      </c>
      <c r="AJ23" s="3">
        <v>0.37032494366169</v>
      </c>
      <c r="AK23" s="3">
        <v>0.36624723076820398</v>
      </c>
      <c r="AL23" s="3">
        <v>0.2672119140625</v>
      </c>
      <c r="AM23" s="3">
        <v>0.3836669921875</v>
      </c>
      <c r="AN23" s="6">
        <f t="shared" si="11"/>
        <v>0.7466666666666667</v>
      </c>
    </row>
    <row r="24" spans="1:40" s="3" customFormat="1" ht="15.75">
      <c r="A24" s="8">
        <v>23</v>
      </c>
      <c r="B24" s="8" t="s">
        <v>34</v>
      </c>
      <c r="C24" s="25" t="s">
        <v>41</v>
      </c>
      <c r="D24" s="8" t="s">
        <v>17</v>
      </c>
      <c r="E24" s="8">
        <v>0.34499999999999997</v>
      </c>
      <c r="F24" s="8">
        <v>10349806</v>
      </c>
      <c r="G24" s="8">
        <v>2.58150682079504</v>
      </c>
      <c r="H24" s="8">
        <f t="shared" si="1"/>
        <v>0.89061985317428871</v>
      </c>
      <c r="I24" s="8">
        <v>0.14000000000000001</v>
      </c>
      <c r="J24" s="8">
        <v>0.28000000000000003</v>
      </c>
      <c r="K24" s="8">
        <v>0.15</v>
      </c>
      <c r="L24" s="8">
        <f t="shared" si="2"/>
        <v>224156.00798993337</v>
      </c>
      <c r="M24" s="8">
        <f t="shared" si="3"/>
        <v>0.224</v>
      </c>
      <c r="N24" s="8">
        <f t="shared" si="4"/>
        <v>193692.92850306648</v>
      </c>
      <c r="O24" s="8">
        <f t="shared" si="5"/>
        <v>2</v>
      </c>
      <c r="P24" s="8">
        <v>0.22928799999999999</v>
      </c>
      <c r="Q24" s="8">
        <v>5.5705999999999998</v>
      </c>
      <c r="R24" s="6">
        <f t="shared" si="7"/>
        <v>3.8842846253370813</v>
      </c>
      <c r="S24" s="6">
        <f t="shared" si="6"/>
        <v>0.83558999999999994</v>
      </c>
      <c r="T24" s="8">
        <v>9.9417859652276799E-2</v>
      </c>
      <c r="U24" s="6">
        <f t="shared" si="8"/>
        <v>2.3063059374035619</v>
      </c>
      <c r="V24" s="8">
        <v>0.27909767753957898</v>
      </c>
      <c r="W24" s="8">
        <v>0.27497353544355302</v>
      </c>
      <c r="X24" s="18">
        <v>23</v>
      </c>
      <c r="Y24" s="8">
        <v>0.30898788571357699</v>
      </c>
      <c r="Z24" s="8">
        <v>0.24532229999999999</v>
      </c>
      <c r="AA24" s="8">
        <v>0.27205729000000001</v>
      </c>
      <c r="AB24" s="8">
        <v>0.30446642637252802</v>
      </c>
      <c r="AC24" s="8">
        <v>5.8999996000000001</v>
      </c>
      <c r="AD24" s="3">
        <v>0.399920892715454</v>
      </c>
      <c r="AE24" s="37">
        <f t="shared" si="9"/>
        <v>100654.24715535023</v>
      </c>
      <c r="AF24" s="37">
        <f t="shared" si="10"/>
        <v>86975.21013430423</v>
      </c>
      <c r="AG24" s="3">
        <v>0.243597464561462</v>
      </c>
      <c r="AH24" s="3">
        <v>0.4354248046875</v>
      </c>
      <c r="AI24" s="3">
        <v>0.3477783203125</v>
      </c>
      <c r="AJ24" s="3">
        <v>0.399920892715454</v>
      </c>
      <c r="AK24" s="3">
        <v>0.408137540817261</v>
      </c>
      <c r="AL24" s="3">
        <v>0.2750244140625</v>
      </c>
      <c r="AM24" s="3">
        <v>0.4354248046875</v>
      </c>
      <c r="AN24" s="6">
        <f t="shared" si="11"/>
        <v>0.7466666666666667</v>
      </c>
    </row>
    <row r="25" spans="1:40" s="3" customFormat="1" ht="15.75">
      <c r="A25" s="8">
        <v>24</v>
      </c>
      <c r="B25" s="8" t="s">
        <v>34</v>
      </c>
      <c r="C25" s="25" t="s">
        <v>42</v>
      </c>
      <c r="D25" s="8" t="s">
        <v>17</v>
      </c>
      <c r="E25" s="8">
        <v>0.34499999999999997</v>
      </c>
      <c r="F25" s="8">
        <v>10349806</v>
      </c>
      <c r="G25" s="8">
        <v>3.2268835259938</v>
      </c>
      <c r="H25" s="8">
        <f t="shared" si="1"/>
        <v>1.113274816467861</v>
      </c>
      <c r="I25" s="8">
        <v>0.14000000000000001</v>
      </c>
      <c r="J25" s="8">
        <v>0.28000000000000003</v>
      </c>
      <c r="K25" s="8">
        <v>0.15</v>
      </c>
      <c r="L25" s="8">
        <f t="shared" si="2"/>
        <v>280195.00998741674</v>
      </c>
      <c r="M25" s="8">
        <f t="shared" si="3"/>
        <v>0.224</v>
      </c>
      <c r="N25" s="8">
        <f t="shared" si="4"/>
        <v>242116.16062883314</v>
      </c>
      <c r="O25" s="8">
        <f t="shared" si="5"/>
        <v>2</v>
      </c>
      <c r="P25" s="8">
        <v>0.22285199999999999</v>
      </c>
      <c r="Q25" s="8">
        <v>5.1912000000000003</v>
      </c>
      <c r="R25" s="6">
        <f t="shared" si="7"/>
        <v>4.9955792026450787</v>
      </c>
      <c r="S25" s="6">
        <f t="shared" si="6"/>
        <v>0.77868000000000004</v>
      </c>
      <c r="T25" s="8">
        <v>8.6181236978379899E-2</v>
      </c>
      <c r="U25" s="6">
        <f t="shared" si="8"/>
        <v>2.5858528818274724</v>
      </c>
      <c r="V25" s="8">
        <v>0.21115455362791899</v>
      </c>
      <c r="W25" s="8">
        <v>0.207309959747488</v>
      </c>
      <c r="X25" s="18">
        <v>24</v>
      </c>
      <c r="Y25" s="8">
        <v>0.31380364298820501</v>
      </c>
      <c r="Z25" s="8">
        <v>0.31347170000000002</v>
      </c>
      <c r="AA25" s="8">
        <v>0.32537937</v>
      </c>
      <c r="AB25" s="8">
        <v>0.30914369225501998</v>
      </c>
      <c r="AC25" s="8">
        <v>6.0999999000000003</v>
      </c>
      <c r="AD25" s="3">
        <v>0.43692699193954498</v>
      </c>
      <c r="AE25" s="37">
        <f t="shared" si="9"/>
        <v>109968.14179152594</v>
      </c>
      <c r="AF25" s="37">
        <f t="shared" si="10"/>
        <v>95023.334938217115</v>
      </c>
      <c r="AG25" s="3">
        <v>0.30845638722181301</v>
      </c>
      <c r="AH25" s="3">
        <v>0.4837646484375</v>
      </c>
      <c r="AI25" s="3">
        <v>0.3858642578125</v>
      </c>
      <c r="AJ25" s="3">
        <v>0.43692699193954498</v>
      </c>
      <c r="AK25" s="3">
        <v>0.42980232059955598</v>
      </c>
      <c r="AL25" s="3">
        <v>0.3553466796875</v>
      </c>
      <c r="AM25" s="3">
        <v>0.4837646484375</v>
      </c>
      <c r="AN25" s="6">
        <f t="shared" si="11"/>
        <v>0.7466666666666667</v>
      </c>
    </row>
    <row r="26" spans="1:40" s="4" customFormat="1">
      <c r="A26" s="9">
        <v>25</v>
      </c>
      <c r="B26" s="9" t="s">
        <v>43</v>
      </c>
      <c r="C26" s="9" t="s">
        <v>44</v>
      </c>
      <c r="D26" s="9" t="s">
        <v>17</v>
      </c>
      <c r="E26" s="9">
        <v>0.34499999999999997</v>
      </c>
      <c r="F26" s="9">
        <v>7383941</v>
      </c>
      <c r="G26" s="9">
        <v>1.7927732000000001</v>
      </c>
      <c r="H26" s="9">
        <f t="shared" si="1"/>
        <v>0.61850675399999999</v>
      </c>
      <c r="I26" s="9">
        <v>0.25</v>
      </c>
      <c r="J26" s="9">
        <v>0.2</v>
      </c>
      <c r="K26" s="9">
        <v>0.27</v>
      </c>
      <c r="L26" s="9">
        <f t="shared" si="2"/>
        <v>213831.20276577357</v>
      </c>
      <c r="M26" s="9">
        <f t="shared" si="3"/>
        <v>0.30769230769230771</v>
      </c>
      <c r="N26" s="9">
        <f t="shared" si="4"/>
        <v>161410.77338346787</v>
      </c>
      <c r="O26" s="9">
        <f t="shared" si="5"/>
        <v>0.8</v>
      </c>
      <c r="P26" s="9">
        <v>0.20535500000000001</v>
      </c>
      <c r="Q26" s="9">
        <v>4.4558</v>
      </c>
      <c r="R26" s="6">
        <f t="shared" si="7"/>
        <v>3.011890404421611</v>
      </c>
      <c r="S26" s="6">
        <f t="shared" si="6"/>
        <v>1.203066</v>
      </c>
      <c r="T26" s="9">
        <v>9.1980254864804198E-2</v>
      </c>
      <c r="U26" s="6">
        <f t="shared" si="8"/>
        <v>2.2325987278665185</v>
      </c>
      <c r="V26" s="9">
        <v>0.314449264134115</v>
      </c>
      <c r="W26" s="9">
        <v>0.30957321055409298</v>
      </c>
      <c r="X26" s="18">
        <v>25</v>
      </c>
      <c r="Y26" s="9">
        <v>0.29715877771377602</v>
      </c>
      <c r="Z26" s="9">
        <v>0.20899226000000001</v>
      </c>
      <c r="AA26" s="9">
        <v>0.23483937999999999</v>
      </c>
      <c r="AB26" s="9">
        <v>0.29166564345359802</v>
      </c>
      <c r="AC26" s="9">
        <v>4.3400002000000004</v>
      </c>
      <c r="AD26" s="4">
        <v>0.33838019073009501</v>
      </c>
      <c r="AE26" s="37">
        <f t="shared" si="9"/>
        <v>116985.37276753502</v>
      </c>
      <c r="AF26" s="37">
        <f t="shared" si="10"/>
        <v>88306.567277016351</v>
      </c>
      <c r="AG26" s="4">
        <v>0.20684171169996299</v>
      </c>
      <c r="AH26" s="4">
        <v>0.32568359375</v>
      </c>
      <c r="AI26" s="4">
        <v>0.2420654296875</v>
      </c>
      <c r="AJ26" s="4">
        <v>0.33838019073009501</v>
      </c>
      <c r="AK26" s="4">
        <v>0.34711055517196698</v>
      </c>
      <c r="AL26" s="4">
        <v>0.1788330078125</v>
      </c>
      <c r="AM26" s="4">
        <v>0.3255615234375</v>
      </c>
      <c r="AN26" s="6">
        <f t="shared" si="11"/>
        <v>0.56980056980056981</v>
      </c>
    </row>
    <row r="27" spans="1:40" s="4" customFormat="1" ht="15.75">
      <c r="A27" s="9">
        <v>26</v>
      </c>
      <c r="B27" s="9" t="s">
        <v>43</v>
      </c>
      <c r="C27" s="27" t="s">
        <v>45</v>
      </c>
      <c r="D27" s="28" t="s">
        <v>17</v>
      </c>
      <c r="E27" s="9">
        <v>0.34499999999999997</v>
      </c>
      <c r="F27" s="9">
        <v>7383941</v>
      </c>
      <c r="G27" s="9">
        <v>0.17927731999999999</v>
      </c>
      <c r="H27" s="9">
        <f t="shared" si="1"/>
        <v>6.1850675399999992E-2</v>
      </c>
      <c r="I27" s="9">
        <v>0.25</v>
      </c>
      <c r="J27" s="9">
        <v>0.2</v>
      </c>
      <c r="K27" s="9">
        <v>0.27</v>
      </c>
      <c r="L27" s="9">
        <f t="shared" si="2"/>
        <v>21383.120276577356</v>
      </c>
      <c r="M27" s="9">
        <f t="shared" si="3"/>
        <v>0.30769230769230771</v>
      </c>
      <c r="N27" s="9">
        <f t="shared" si="4"/>
        <v>16141.077338346786</v>
      </c>
      <c r="O27" s="9">
        <f t="shared" si="5"/>
        <v>0.8</v>
      </c>
      <c r="P27" s="9">
        <v>3.6741000000000003E-2</v>
      </c>
      <c r="Q27" s="9">
        <v>2.7174999999999998</v>
      </c>
      <c r="R27" s="6">
        <f t="shared" si="7"/>
        <v>1.6834238425736912</v>
      </c>
      <c r="S27" s="6">
        <f t="shared" si="6"/>
        <v>0.73372499999999996</v>
      </c>
      <c r="T27" s="9">
        <v>1.46265330931061E-2</v>
      </c>
      <c r="U27" s="6">
        <f t="shared" si="8"/>
        <v>2.5119418091849175</v>
      </c>
      <c r="V27" s="9">
        <v>5.9014598726416803E-2</v>
      </c>
      <c r="W27" s="9">
        <v>5.6490304648808297E-2</v>
      </c>
      <c r="X27" s="18">
        <v>26</v>
      </c>
      <c r="Y27" s="9">
        <v>5.2426587790250799E-2</v>
      </c>
      <c r="Z27" s="9">
        <v>4.2618933999999997E-2</v>
      </c>
      <c r="AA27" s="9">
        <v>3.5331476000000001E-2</v>
      </c>
      <c r="AB27" s="9">
        <v>4.9175940454006202E-2</v>
      </c>
      <c r="AC27" s="9">
        <v>9.4600010000000001</v>
      </c>
      <c r="AD27" s="4">
        <v>5.7137205228209503E-2</v>
      </c>
      <c r="AE27" s="37">
        <f t="shared" si="9"/>
        <v>19753.571383996376</v>
      </c>
      <c r="AF27" s="37">
        <f t="shared" si="10"/>
        <v>14911.010146956649</v>
      </c>
      <c r="AG27" s="4">
        <v>4.2748827636241903E-2</v>
      </c>
      <c r="AH27" s="4">
        <v>3.369140625E-2</v>
      </c>
      <c r="AI27" s="4">
        <v>3.13720703125E-2</v>
      </c>
      <c r="AJ27" s="4">
        <v>5.7137205228209503E-2</v>
      </c>
      <c r="AK27" s="4">
        <v>5.5660635605454402E-2</v>
      </c>
      <c r="AL27" s="4">
        <v>3.13720703125E-2</v>
      </c>
      <c r="AM27" s="4">
        <v>3.38134765625E-2</v>
      </c>
      <c r="AN27" s="6">
        <f t="shared" si="11"/>
        <v>0.56980056980056981</v>
      </c>
    </row>
    <row r="28" spans="1:40" s="4" customFormat="1" ht="15.75">
      <c r="A28" s="9">
        <v>27</v>
      </c>
      <c r="B28" s="9" t="s">
        <v>43</v>
      </c>
      <c r="C28" s="27" t="s">
        <v>46</v>
      </c>
      <c r="D28" s="9" t="s">
        <v>17</v>
      </c>
      <c r="E28" s="9">
        <v>0.34499999999999997</v>
      </c>
      <c r="F28" s="9">
        <v>7383941</v>
      </c>
      <c r="G28" s="9">
        <v>0.35855463999999998</v>
      </c>
      <c r="H28" s="9">
        <f t="shared" si="1"/>
        <v>0.12370135079999998</v>
      </c>
      <c r="I28" s="9">
        <v>0.25</v>
      </c>
      <c r="J28" s="9">
        <v>0.2</v>
      </c>
      <c r="K28" s="9">
        <v>0.27</v>
      </c>
      <c r="L28" s="9">
        <f t="shared" si="2"/>
        <v>42766.240553154712</v>
      </c>
      <c r="M28" s="9">
        <f t="shared" si="3"/>
        <v>0.30769230769230771</v>
      </c>
      <c r="N28" s="9">
        <f t="shared" si="4"/>
        <v>32282.154676693572</v>
      </c>
      <c r="O28" s="9">
        <f t="shared" si="5"/>
        <v>0.8</v>
      </c>
      <c r="P28" s="9">
        <v>5.9595000000000002E-2</v>
      </c>
      <c r="Q28" s="9">
        <v>4.7755000000000001</v>
      </c>
      <c r="R28" s="6">
        <f t="shared" si="7"/>
        <v>2.0757001560533599</v>
      </c>
      <c r="S28" s="6">
        <f t="shared" si="6"/>
        <v>1.289385</v>
      </c>
      <c r="T28" s="9">
        <v>2.0015336841474801E-2</v>
      </c>
      <c r="U28" s="6">
        <f t="shared" si="8"/>
        <v>2.9774667532204684</v>
      </c>
      <c r="V28" s="9">
        <v>7.8671998210788102E-2</v>
      </c>
      <c r="W28" s="9">
        <v>7.6814465489419295E-2</v>
      </c>
      <c r="X28" s="18">
        <v>27</v>
      </c>
      <c r="Y28" s="9">
        <v>7.2502382099628504E-2</v>
      </c>
      <c r="Z28" s="9">
        <v>6.6329412000000004E-2</v>
      </c>
      <c r="AA28" s="9">
        <v>6.7042403E-2</v>
      </c>
      <c r="AB28" s="9">
        <v>7.0219799876213101E-2</v>
      </c>
      <c r="AC28" s="9">
        <v>3.5799998999999998</v>
      </c>
      <c r="AD28" s="4">
        <v>8.2015091478824603E-2</v>
      </c>
      <c r="AE28" s="37">
        <f t="shared" si="9"/>
        <v>28354.396362601427</v>
      </c>
      <c r="AF28" s="37">
        <f t="shared" si="10"/>
        <v>21403.354545604438</v>
      </c>
      <c r="AG28" s="4">
        <v>6.6311295181512797E-2</v>
      </c>
      <c r="AH28" s="4">
        <v>5.8300781250000003E-2</v>
      </c>
      <c r="AI28" s="4">
        <v>5.48095703125E-2</v>
      </c>
      <c r="AJ28" s="4">
        <v>8.2015091478824603E-2</v>
      </c>
      <c r="AK28" s="4">
        <v>7.8841730207204794E-2</v>
      </c>
      <c r="AL28" s="4">
        <v>5.48095703125E-2</v>
      </c>
      <c r="AM28" s="4">
        <v>5.82275390625E-2</v>
      </c>
      <c r="AN28" s="6">
        <f t="shared" si="11"/>
        <v>0.56980056980056981</v>
      </c>
    </row>
    <row r="29" spans="1:40" s="4" customFormat="1" ht="15.75">
      <c r="A29" s="9">
        <v>28</v>
      </c>
      <c r="B29" s="9" t="s">
        <v>43</v>
      </c>
      <c r="C29" s="27" t="s">
        <v>47</v>
      </c>
      <c r="D29" s="9" t="s">
        <v>17</v>
      </c>
      <c r="E29" s="9">
        <v>0.34499999999999997</v>
      </c>
      <c r="F29" s="9">
        <v>7383941</v>
      </c>
      <c r="G29" s="9">
        <v>0.71710927999999996</v>
      </c>
      <c r="H29" s="9">
        <f t="shared" si="1"/>
        <v>0.24740270159999997</v>
      </c>
      <c r="I29" s="9">
        <v>0.25</v>
      </c>
      <c r="J29" s="9">
        <v>0.2</v>
      </c>
      <c r="K29" s="9">
        <v>0.27</v>
      </c>
      <c r="L29" s="9">
        <f t="shared" si="2"/>
        <v>85532.481106309424</v>
      </c>
      <c r="M29" s="9">
        <f t="shared" si="3"/>
        <v>0.30769230769230771</v>
      </c>
      <c r="N29" s="9">
        <f t="shared" si="4"/>
        <v>64564.309353387143</v>
      </c>
      <c r="O29" s="9">
        <f t="shared" si="5"/>
        <v>0.8</v>
      </c>
      <c r="P29" s="9">
        <v>8.6443999999999993E-2</v>
      </c>
      <c r="Q29" s="9">
        <v>4.6756000000000002</v>
      </c>
      <c r="R29" s="6">
        <f t="shared" si="7"/>
        <v>2.8619996945999722</v>
      </c>
      <c r="S29" s="6">
        <f t="shared" si="6"/>
        <v>1.2624120000000001</v>
      </c>
      <c r="T29" s="9">
        <v>3.89021206541732E-2</v>
      </c>
      <c r="U29" s="6">
        <f t="shared" si="8"/>
        <v>2.2220896585165151</v>
      </c>
      <c r="V29" s="9">
        <v>0.14256968232471001</v>
      </c>
      <c r="W29" s="9">
        <v>0.140089677190261</v>
      </c>
      <c r="X29" s="18">
        <v>28</v>
      </c>
      <c r="Y29" s="9">
        <v>0.14571979641914401</v>
      </c>
      <c r="Z29" s="9">
        <v>8.6191766000000003E-2</v>
      </c>
      <c r="AA29" s="9">
        <v>9.507446E-2</v>
      </c>
      <c r="AB29" s="9">
        <v>0.143430441617966</v>
      </c>
      <c r="AC29" s="9">
        <v>4.6199998999999998</v>
      </c>
      <c r="AD29" s="4">
        <v>0.15119178980588899</v>
      </c>
      <c r="AE29" s="37">
        <f t="shared" si="9"/>
        <v>52270.281696072263</v>
      </c>
      <c r="AF29" s="37">
        <f t="shared" si="10"/>
        <v>39456.293021820835</v>
      </c>
      <c r="AG29" s="4">
        <v>8.5785975009203E-2</v>
      </c>
      <c r="AH29" s="4">
        <v>0.13974609374999999</v>
      </c>
      <c r="AI29" s="4">
        <v>0.1151123046875</v>
      </c>
      <c r="AJ29" s="4">
        <v>0.15119178980588899</v>
      </c>
      <c r="AK29" s="4">
        <v>0.15133375108242</v>
      </c>
      <c r="AL29" s="4">
        <v>7.45849609375E-2</v>
      </c>
      <c r="AM29" s="4">
        <v>0.1397705078125</v>
      </c>
      <c r="AN29" s="6">
        <f t="shared" si="11"/>
        <v>0.56980056980056981</v>
      </c>
    </row>
    <row r="30" spans="1:40" s="4" customFormat="1" ht="15.75">
      <c r="A30" s="9">
        <v>29</v>
      </c>
      <c r="B30" s="9" t="s">
        <v>43</v>
      </c>
      <c r="C30" s="27" t="s">
        <v>48</v>
      </c>
      <c r="D30" s="9" t="s">
        <v>17</v>
      </c>
      <c r="E30" s="9">
        <v>0.34499999999999997</v>
      </c>
      <c r="F30" s="9">
        <v>7383941</v>
      </c>
      <c r="G30" s="9">
        <v>1.07566392</v>
      </c>
      <c r="H30" s="9">
        <f t="shared" si="1"/>
        <v>0.3711040524</v>
      </c>
      <c r="I30" s="9">
        <v>0.25</v>
      </c>
      <c r="J30" s="9">
        <v>0.2</v>
      </c>
      <c r="K30" s="9">
        <v>0.27</v>
      </c>
      <c r="L30" s="9">
        <f t="shared" si="2"/>
        <v>128298.72165946415</v>
      </c>
      <c r="M30" s="9">
        <f t="shared" si="3"/>
        <v>0.30769230769230771</v>
      </c>
      <c r="N30" s="9">
        <f t="shared" si="4"/>
        <v>96846.464030080722</v>
      </c>
      <c r="O30" s="9">
        <f t="shared" si="5"/>
        <v>0.8</v>
      </c>
      <c r="P30" s="9">
        <v>0.14713999999999999</v>
      </c>
      <c r="Q30" s="9">
        <v>4.0961999999999996</v>
      </c>
      <c r="R30" s="6">
        <f t="shared" si="7"/>
        <v>2.5221153486475467</v>
      </c>
      <c r="S30" s="6">
        <f t="shared" si="6"/>
        <v>1.105974</v>
      </c>
      <c r="T30" s="9">
        <v>5.4364764366067901E-2</v>
      </c>
      <c r="U30" s="6">
        <f t="shared" si="8"/>
        <v>2.7065324703557128</v>
      </c>
      <c r="V30" s="9">
        <v>0.22508834125413299</v>
      </c>
      <c r="W30" s="9">
        <v>0.22120857511950101</v>
      </c>
      <c r="X30" s="18">
        <v>29</v>
      </c>
      <c r="Y30" s="9">
        <v>0.20398662984371199</v>
      </c>
      <c r="Z30" s="9">
        <v>0.14823247000000001</v>
      </c>
      <c r="AA30" s="9">
        <v>0.16233659</v>
      </c>
      <c r="AB30" s="9">
        <v>0.200897112488747</v>
      </c>
      <c r="AC30" s="9">
        <v>3.8400004000000001</v>
      </c>
      <c r="AD30" s="4">
        <v>0.230112146513135</v>
      </c>
      <c r="AE30" s="37">
        <f t="shared" si="9"/>
        <v>79554.761110850479</v>
      </c>
      <c r="AF30" s="37">
        <f t="shared" si="10"/>
        <v>60052.019308450406</v>
      </c>
      <c r="AG30" s="4">
        <v>0.14604003683609099</v>
      </c>
      <c r="AH30" s="4">
        <v>0.20302734375000001</v>
      </c>
      <c r="AI30" s="4">
        <v>0.1473388671875</v>
      </c>
      <c r="AJ30" s="4">
        <v>0.230112146513135</v>
      </c>
      <c r="AK30" s="4">
        <v>0.230902808261853</v>
      </c>
      <c r="AL30" s="4">
        <v>0.1009521484375</v>
      </c>
      <c r="AM30" s="4">
        <v>0.2030029296875</v>
      </c>
      <c r="AN30" s="6">
        <f t="shared" si="11"/>
        <v>0.56980056980056981</v>
      </c>
    </row>
    <row r="31" spans="1:40" s="4" customFormat="1" ht="15.75">
      <c r="A31" s="9">
        <v>30</v>
      </c>
      <c r="B31" s="9" t="s">
        <v>43</v>
      </c>
      <c r="C31" s="27" t="s">
        <v>49</v>
      </c>
      <c r="D31" s="28" t="s">
        <v>17</v>
      </c>
      <c r="E31" s="9">
        <v>0.34499999999999997</v>
      </c>
      <c r="F31" s="9">
        <v>7383941</v>
      </c>
      <c r="G31" s="9">
        <v>1.4342185599999999</v>
      </c>
      <c r="H31" s="9">
        <f t="shared" si="1"/>
        <v>0.49480540319999994</v>
      </c>
      <c r="I31" s="9">
        <v>0.25</v>
      </c>
      <c r="J31" s="9">
        <v>0.2</v>
      </c>
      <c r="K31" s="9">
        <v>0.27</v>
      </c>
      <c r="L31" s="9">
        <f t="shared" si="2"/>
        <v>171064.96221261885</v>
      </c>
      <c r="M31" s="9">
        <f t="shared" si="3"/>
        <v>0.30769230769230771</v>
      </c>
      <c r="N31" s="9">
        <f t="shared" si="4"/>
        <v>129128.61870677429</v>
      </c>
      <c r="O31" s="9">
        <f t="shared" si="5"/>
        <v>0.8</v>
      </c>
      <c r="P31" s="9">
        <v>0.19414999999999999</v>
      </c>
      <c r="Q31" s="9">
        <v>5.1352000000000002</v>
      </c>
      <c r="R31" s="6">
        <f t="shared" si="7"/>
        <v>2.548572769508112</v>
      </c>
      <c r="S31" s="6">
        <f t="shared" si="6"/>
        <v>1.3865040000000002</v>
      </c>
      <c r="T31" s="9">
        <v>7.0155837917862701E-2</v>
      </c>
      <c r="U31" s="6">
        <f t="shared" si="8"/>
        <v>2.7674104645048585</v>
      </c>
      <c r="V31" s="9">
        <v>0.25731638276662999</v>
      </c>
      <c r="W31" s="9">
        <v>0.25314496830413302</v>
      </c>
      <c r="X31" s="18">
        <v>30</v>
      </c>
      <c r="Y31" s="9">
        <v>0.26146975159645103</v>
      </c>
      <c r="Z31" s="9">
        <v>0.19028175999999999</v>
      </c>
      <c r="AA31" s="9">
        <v>0.20358914</v>
      </c>
      <c r="AB31" s="9">
        <v>0.257664144039154</v>
      </c>
      <c r="AC31" s="9">
        <v>4.2999996999999999</v>
      </c>
      <c r="AD31" s="4">
        <v>0.29416583061218299</v>
      </c>
      <c r="AE31" s="37">
        <f t="shared" si="9"/>
        <v>101699.50928683943</v>
      </c>
      <c r="AF31" s="37">
        <f t="shared" si="10"/>
        <v>76768.012499508885</v>
      </c>
      <c r="AG31" s="4">
        <v>0.188203290402889</v>
      </c>
      <c r="AH31" s="4">
        <v>0.27353515625000002</v>
      </c>
      <c r="AI31" s="4">
        <v>0.1873779296875</v>
      </c>
      <c r="AJ31" s="4">
        <v>0.29416583061218299</v>
      </c>
      <c r="AK31" s="4">
        <v>0.29460105895996103</v>
      </c>
      <c r="AL31" s="4">
        <v>0.1424560546875</v>
      </c>
      <c r="AM31" s="4">
        <v>0.2735595703125</v>
      </c>
      <c r="AN31" s="6">
        <f t="shared" si="11"/>
        <v>0.56980056980056981</v>
      </c>
    </row>
    <row r="32" spans="1:40" s="4" customFormat="1" ht="15.75">
      <c r="A32" s="9">
        <v>31</v>
      </c>
      <c r="B32" s="9" t="s">
        <v>43</v>
      </c>
      <c r="C32" s="27" t="s">
        <v>50</v>
      </c>
      <c r="D32" s="9" t="s">
        <v>17</v>
      </c>
      <c r="E32" s="9">
        <v>0.34499999999999997</v>
      </c>
      <c r="F32" s="9">
        <v>7383941</v>
      </c>
      <c r="G32" s="9">
        <v>2.15132784</v>
      </c>
      <c r="H32" s="9">
        <f t="shared" si="1"/>
        <v>0.74220810479999999</v>
      </c>
      <c r="I32" s="9">
        <v>0.25</v>
      </c>
      <c r="J32" s="9">
        <v>0.2</v>
      </c>
      <c r="K32" s="9">
        <v>0.27</v>
      </c>
      <c r="L32" s="9">
        <f t="shared" si="2"/>
        <v>256597.4433189283</v>
      </c>
      <c r="M32" s="9">
        <f t="shared" si="3"/>
        <v>0.30769230769230771</v>
      </c>
      <c r="N32" s="9">
        <f t="shared" si="4"/>
        <v>193692.92806016144</v>
      </c>
      <c r="O32" s="9">
        <f t="shared" si="5"/>
        <v>0.8</v>
      </c>
      <c r="P32" s="9">
        <v>0.21746499999999999</v>
      </c>
      <c r="Q32" s="9">
        <v>4.8155000000000001</v>
      </c>
      <c r="R32" s="6">
        <f t="shared" si="7"/>
        <v>3.4130002749867794</v>
      </c>
      <c r="S32" s="6">
        <f t="shared" si="6"/>
        <v>1.3001850000000001</v>
      </c>
      <c r="T32" s="9">
        <v>0.10428404147805</v>
      </c>
      <c r="U32" s="6">
        <f t="shared" si="8"/>
        <v>2.08531427165462</v>
      </c>
      <c r="V32" s="9">
        <v>0.34842687381022802</v>
      </c>
      <c r="W32" s="9">
        <v>0.34175742297884398</v>
      </c>
      <c r="X32" s="18">
        <v>31</v>
      </c>
      <c r="Y32" s="9">
        <v>0.32637611031532299</v>
      </c>
      <c r="Z32" s="9">
        <v>0.21204141000000001</v>
      </c>
      <c r="AA32" s="9">
        <v>0.24572572000000001</v>
      </c>
      <c r="AB32" s="9">
        <v>0.31980776786804199</v>
      </c>
      <c r="AC32" s="9">
        <v>4.9200001000000002</v>
      </c>
      <c r="AD32" s="4">
        <v>0.36285716587421901</v>
      </c>
      <c r="AE32" s="37">
        <f t="shared" si="9"/>
        <v>125447.594079246</v>
      </c>
      <c r="AF32" s="37">
        <f t="shared" si="10"/>
        <v>94694.286509749218</v>
      </c>
      <c r="AG32" s="4">
        <v>0.211075400312742</v>
      </c>
      <c r="AH32" s="4">
        <v>0.34990234375000001</v>
      </c>
      <c r="AI32" s="4">
        <v>0.2659912109375</v>
      </c>
      <c r="AJ32" s="4">
        <v>0.36285716587421901</v>
      </c>
      <c r="AK32" s="4">
        <v>0.37328275161631003</v>
      </c>
      <c r="AL32" s="4">
        <v>0.2127685546875</v>
      </c>
      <c r="AM32" s="4">
        <v>0.3499755859375</v>
      </c>
      <c r="AN32" s="6">
        <f t="shared" si="11"/>
        <v>0.56980056980056981</v>
      </c>
    </row>
    <row r="33" spans="1:40" s="4" customFormat="1" ht="15.75">
      <c r="A33" s="9">
        <v>32</v>
      </c>
      <c r="B33" s="9" t="s">
        <v>43</v>
      </c>
      <c r="C33" s="27" t="s">
        <v>51</v>
      </c>
      <c r="D33" s="9" t="s">
        <v>17</v>
      </c>
      <c r="E33" s="9">
        <v>0.34499999999999997</v>
      </c>
      <c r="F33" s="9">
        <v>7383941</v>
      </c>
      <c r="G33" s="9">
        <v>2.6891598000000001</v>
      </c>
      <c r="H33" s="9">
        <f t="shared" si="1"/>
        <v>0.92776013099999999</v>
      </c>
      <c r="I33" s="9">
        <v>0.25</v>
      </c>
      <c r="J33" s="9">
        <v>0.2</v>
      </c>
      <c r="K33" s="9">
        <v>0.27</v>
      </c>
      <c r="L33" s="9">
        <f t="shared" si="2"/>
        <v>320746.80414866033</v>
      </c>
      <c r="M33" s="9">
        <f t="shared" si="3"/>
        <v>0.30769230769230771</v>
      </c>
      <c r="N33" s="9">
        <f t="shared" si="4"/>
        <v>242116.16007520177</v>
      </c>
      <c r="O33" s="9">
        <f t="shared" si="5"/>
        <v>0.8</v>
      </c>
      <c r="P33" s="9">
        <v>0.20192599999999999</v>
      </c>
      <c r="Q33" s="9">
        <v>5.1951000000000001</v>
      </c>
      <c r="R33" s="6">
        <f t="shared" si="7"/>
        <v>4.5945550894882281</v>
      </c>
      <c r="S33" s="6">
        <f t="shared" si="6"/>
        <v>1.4026770000000002</v>
      </c>
      <c r="T33" s="9">
        <v>0.115056803582666</v>
      </c>
      <c r="U33" s="6">
        <f t="shared" si="8"/>
        <v>1.7550113831810061</v>
      </c>
      <c r="V33" s="9">
        <v>0.38955283199919999</v>
      </c>
      <c r="W33" s="9">
        <v>0.38429603962207798</v>
      </c>
      <c r="X33" s="18">
        <v>32</v>
      </c>
      <c r="Y33" s="9">
        <v>0.37775504589080799</v>
      </c>
      <c r="Z33" s="9">
        <v>0.23584869999999999</v>
      </c>
      <c r="AA33" s="9">
        <v>0.26188563999999998</v>
      </c>
      <c r="AB33" s="9">
        <v>0.37140551209449801</v>
      </c>
      <c r="AC33" s="9">
        <v>9.1599997999999996</v>
      </c>
      <c r="AD33" s="4">
        <v>0.39705065418692198</v>
      </c>
      <c r="AE33" s="37">
        <f t="shared" si="9"/>
        <v>137269.02478372413</v>
      </c>
      <c r="AF33" s="37">
        <f t="shared" si="10"/>
        <v>103617.70950802411</v>
      </c>
      <c r="AG33" s="4">
        <v>0.232911981496156</v>
      </c>
      <c r="AH33" s="4">
        <v>0.35009765625</v>
      </c>
      <c r="AI33" s="4">
        <v>0.2779541015625</v>
      </c>
      <c r="AJ33" s="4">
        <v>0.39705065418692198</v>
      </c>
      <c r="AK33" s="4">
        <v>0.405441074394712</v>
      </c>
      <c r="AL33" s="4">
        <v>0.2496337890625</v>
      </c>
      <c r="AM33" s="4">
        <v>0.3499755859375</v>
      </c>
      <c r="AN33" s="6">
        <f t="shared" si="11"/>
        <v>0.56980056980056981</v>
      </c>
    </row>
    <row r="34" spans="1:40" s="2" customFormat="1">
      <c r="A34" s="7">
        <v>33</v>
      </c>
      <c r="B34" s="7" t="s">
        <v>52</v>
      </c>
      <c r="C34" s="7" t="s">
        <v>53</v>
      </c>
      <c r="D34" s="7" t="s">
        <v>17</v>
      </c>
      <c r="E34" s="7">
        <v>0.34499999999999997</v>
      </c>
      <c r="F34" s="24">
        <v>10958895</v>
      </c>
      <c r="G34" s="7">
        <v>1.51821885947042</v>
      </c>
      <c r="H34" s="7">
        <f t="shared" ref="H34:H63" si="12">E34*G34</f>
        <v>0.52378550651729483</v>
      </c>
      <c r="I34" s="7">
        <v>0.35</v>
      </c>
      <c r="J34" s="7">
        <v>0.21</v>
      </c>
      <c r="K34" s="7">
        <v>0.37</v>
      </c>
      <c r="L34" s="7">
        <f t="shared" ref="L34:L63" si="13">1000*M34*H34/0.00089</f>
        <v>224708.797484437</v>
      </c>
      <c r="M34" s="7">
        <f t="shared" ref="M34:M63" si="14">4*I34*J34/(2*J34+I34)</f>
        <v>0.38181818181818178</v>
      </c>
      <c r="N34" s="7">
        <f t="shared" ref="N34:N63" si="15">L34*SQRT(M34/2/K34)</f>
        <v>161410.77338346731</v>
      </c>
      <c r="O34" s="7">
        <f t="shared" ref="O34:O63" si="16">J34/I34</f>
        <v>0.6</v>
      </c>
      <c r="P34" s="7">
        <v>0.21826300000000001</v>
      </c>
      <c r="Q34" s="7">
        <v>4.2571000000000003</v>
      </c>
      <c r="R34" s="6">
        <f t="shared" si="7"/>
        <v>2.399790649433458</v>
      </c>
      <c r="S34" s="6">
        <f t="shared" ref="S34:S63" si="17">K34*Q34</f>
        <v>1.5751270000000002</v>
      </c>
      <c r="T34" s="7">
        <v>0.107823471656235</v>
      </c>
      <c r="U34" s="6">
        <f t="shared" si="8"/>
        <v>2.0242624045335007</v>
      </c>
      <c r="V34" s="7">
        <v>0.29503980260485302</v>
      </c>
      <c r="W34" s="7">
        <v>0.28348244483336399</v>
      </c>
      <c r="X34" s="18">
        <v>33</v>
      </c>
      <c r="Y34" s="7">
        <v>0.29642108082771301</v>
      </c>
      <c r="Z34" s="7">
        <v>0.21391532999999999</v>
      </c>
      <c r="AA34" s="7">
        <v>0.22999389000000001</v>
      </c>
      <c r="AB34" s="7">
        <v>0.28836268186569203</v>
      </c>
      <c r="AC34" s="7">
        <v>4.2800001999999999</v>
      </c>
      <c r="AD34" s="2">
        <v>0.33616172254085502</v>
      </c>
      <c r="AE34" s="37">
        <f t="shared" si="9"/>
        <v>144216.46932294086</v>
      </c>
      <c r="AF34" s="37">
        <f t="shared" si="10"/>
        <v>103592.25855258817</v>
      </c>
      <c r="AG34" s="2">
        <v>0.21250146389007599</v>
      </c>
      <c r="AH34" s="2">
        <v>0.31865234375000001</v>
      </c>
      <c r="AI34" s="2">
        <v>0.2498779296875</v>
      </c>
      <c r="AJ34" s="2">
        <v>0.33616172254085502</v>
      </c>
      <c r="AK34" s="2">
        <v>0.327373067736626</v>
      </c>
      <c r="AL34" s="2">
        <v>0.1612548828125</v>
      </c>
      <c r="AM34" s="2">
        <v>0.3162841796875</v>
      </c>
      <c r="AN34" s="6">
        <f t="shared" si="11"/>
        <v>0.51597051597051591</v>
      </c>
    </row>
    <row r="35" spans="1:40" s="2" customFormat="1" ht="15.75">
      <c r="A35" s="7">
        <v>34</v>
      </c>
      <c r="B35" s="7" t="s">
        <v>52</v>
      </c>
      <c r="C35" s="23" t="s">
        <v>36</v>
      </c>
      <c r="D35" s="7" t="s">
        <v>17</v>
      </c>
      <c r="E35" s="7">
        <v>0.34499999999999997</v>
      </c>
      <c r="F35" s="24">
        <v>10958895</v>
      </c>
      <c r="G35" s="7">
        <v>0.15182188594704199</v>
      </c>
      <c r="H35" s="7">
        <f t="shared" si="12"/>
        <v>5.2378550651729486E-2</v>
      </c>
      <c r="I35" s="7">
        <v>0.35</v>
      </c>
      <c r="J35" s="7">
        <v>0.21</v>
      </c>
      <c r="K35" s="7">
        <v>0.37</v>
      </c>
      <c r="L35" s="7">
        <f t="shared" si="13"/>
        <v>22470.879748443698</v>
      </c>
      <c r="M35" s="7">
        <f t="shared" si="14"/>
        <v>0.38181818181818178</v>
      </c>
      <c r="N35" s="7">
        <f t="shared" si="15"/>
        <v>16141.077338346729</v>
      </c>
      <c r="O35" s="7">
        <f t="shared" si="16"/>
        <v>0.6</v>
      </c>
      <c r="P35" s="7">
        <v>2.7437E-2</v>
      </c>
      <c r="Q35" s="7">
        <v>1.9985999999999999</v>
      </c>
      <c r="R35" s="6">
        <f t="shared" si="7"/>
        <v>1.9090480246284027</v>
      </c>
      <c r="S35" s="6">
        <f t="shared" si="17"/>
        <v>0.73948199999999997</v>
      </c>
      <c r="T35" s="7">
        <v>1.4141927991204801E-2</v>
      </c>
      <c r="U35" s="6">
        <f t="shared" si="8"/>
        <v>1.9401173600278347</v>
      </c>
      <c r="V35" s="7">
        <v>4.2925455804332699E-2</v>
      </c>
      <c r="W35" s="7">
        <v>4.0116238476602201E-2</v>
      </c>
      <c r="X35" s="18">
        <v>34</v>
      </c>
      <c r="Y35" s="7">
        <v>3.96235436201096E-2</v>
      </c>
      <c r="Z35" s="7">
        <v>2.6776388000000002E-2</v>
      </c>
      <c r="AA35" s="7">
        <v>2.4630338000000002E-2</v>
      </c>
      <c r="AB35" s="7">
        <v>3.6988474428653703E-2</v>
      </c>
      <c r="AC35" s="7">
        <v>3.8</v>
      </c>
      <c r="AD35" s="2">
        <v>4.2021389380097397E-2</v>
      </c>
      <c r="AE35" s="37">
        <f t="shared" si="9"/>
        <v>18027.562348969263</v>
      </c>
      <c r="AF35" s="37">
        <f t="shared" si="10"/>
        <v>12949.394120483141</v>
      </c>
      <c r="AG35" s="2">
        <v>2.6780328117311E-2</v>
      </c>
      <c r="AH35" s="2">
        <v>3.1152343749999999E-2</v>
      </c>
      <c r="AI35" s="2">
        <v>1.91650390625E-2</v>
      </c>
      <c r="AJ35" s="2">
        <v>4.2021389380097397E-2</v>
      </c>
      <c r="AK35" s="2">
        <v>3.9530785158276599E-2</v>
      </c>
      <c r="AL35" s="2">
        <v>1.89208984375E-2</v>
      </c>
      <c r="AM35" s="2">
        <v>3.11279296875E-2</v>
      </c>
      <c r="AN35" s="6">
        <f t="shared" si="11"/>
        <v>0.51597051597051591</v>
      </c>
    </row>
    <row r="36" spans="1:40" s="2" customFormat="1" ht="15.75">
      <c r="A36" s="7">
        <v>35</v>
      </c>
      <c r="B36" s="7" t="s">
        <v>52</v>
      </c>
      <c r="C36" s="23" t="s">
        <v>37</v>
      </c>
      <c r="D36" s="7" t="s">
        <v>17</v>
      </c>
      <c r="E36" s="7">
        <v>0.34499999999999997</v>
      </c>
      <c r="F36" s="24">
        <v>10958895</v>
      </c>
      <c r="G36" s="7">
        <v>0.30364376999999998</v>
      </c>
      <c r="H36" s="7">
        <f t="shared" si="12"/>
        <v>0.10475710064999999</v>
      </c>
      <c r="I36" s="7">
        <v>0.35</v>
      </c>
      <c r="J36" s="7">
        <v>0.21</v>
      </c>
      <c r="K36" s="7">
        <v>0.37</v>
      </c>
      <c r="L36" s="7">
        <f t="shared" si="13"/>
        <v>44941.759216547493</v>
      </c>
      <c r="M36" s="7">
        <f t="shared" si="14"/>
        <v>0.38181818181818178</v>
      </c>
      <c r="N36" s="7">
        <f t="shared" si="15"/>
        <v>32282.154475322259</v>
      </c>
      <c r="O36" s="7">
        <f t="shared" si="16"/>
        <v>0.6</v>
      </c>
      <c r="P36" s="7">
        <v>5.5712999999999999E-2</v>
      </c>
      <c r="Q36" s="7">
        <v>3.2178</v>
      </c>
      <c r="R36" s="6">
        <f t="shared" si="7"/>
        <v>1.8802990442087124</v>
      </c>
      <c r="S36" s="6">
        <f t="shared" si="17"/>
        <v>1.1905859999999999</v>
      </c>
      <c r="T36" s="7">
        <v>1.8709210898565899E-2</v>
      </c>
      <c r="U36" s="6">
        <f t="shared" si="8"/>
        <v>2.977838044696504</v>
      </c>
      <c r="V36" s="7">
        <v>7.6966419358676999E-2</v>
      </c>
      <c r="W36" s="7">
        <v>7.5816779750625105E-2</v>
      </c>
      <c r="X36" s="18">
        <v>35</v>
      </c>
      <c r="Y36" s="7">
        <v>6.7759349942207295E-2</v>
      </c>
      <c r="Z36" s="7">
        <v>5.4853324000000002E-2</v>
      </c>
      <c r="AA36" s="7">
        <v>5.4041471000000001E-2</v>
      </c>
      <c r="AB36" s="7">
        <v>6.6038161516189603E-2</v>
      </c>
      <c r="AC36" s="7">
        <v>3.6199998999999998</v>
      </c>
      <c r="AD36" s="2">
        <v>7.1912610232830104E-2</v>
      </c>
      <c r="AE36" s="37">
        <f t="shared" si="9"/>
        <v>30851.170886403106</v>
      </c>
      <c r="AF36" s="37">
        <f t="shared" si="10"/>
        <v>22160.731614901386</v>
      </c>
      <c r="AG36" s="2">
        <v>5.46824203431606E-2</v>
      </c>
      <c r="AH36" s="2">
        <v>4.9707031249999999E-2</v>
      </c>
      <c r="AI36" s="2">
        <v>4.06494140625E-2</v>
      </c>
      <c r="AJ36" s="2">
        <v>7.1912610232830104E-2</v>
      </c>
      <c r="AK36" s="2">
        <v>6.5373599976301197E-2</v>
      </c>
      <c r="AL36" s="2">
        <v>3.21044921875E-2</v>
      </c>
      <c r="AM36" s="2">
        <v>4.96826171875E-2</v>
      </c>
      <c r="AN36" s="6">
        <f t="shared" si="11"/>
        <v>0.51597051597051591</v>
      </c>
    </row>
    <row r="37" spans="1:40" s="2" customFormat="1" ht="15.75">
      <c r="A37" s="7">
        <v>36</v>
      </c>
      <c r="B37" s="7" t="s">
        <v>52</v>
      </c>
      <c r="C37" s="23" t="s">
        <v>38</v>
      </c>
      <c r="D37" s="24" t="s">
        <v>17</v>
      </c>
      <c r="E37" s="7">
        <v>0.34499999999999997</v>
      </c>
      <c r="F37" s="24">
        <v>10958895</v>
      </c>
      <c r="G37" s="7">
        <v>0.60728751999999997</v>
      </c>
      <c r="H37" s="7">
        <f t="shared" si="12"/>
        <v>0.20951419439999996</v>
      </c>
      <c r="I37" s="7">
        <v>0.35</v>
      </c>
      <c r="J37" s="7">
        <v>0.21</v>
      </c>
      <c r="K37" s="7">
        <v>0.37</v>
      </c>
      <c r="L37" s="7">
        <f t="shared" si="13"/>
        <v>89883.515472931525</v>
      </c>
      <c r="M37" s="7">
        <f t="shared" si="14"/>
        <v>0.38181818181818178</v>
      </c>
      <c r="N37" s="7">
        <f t="shared" si="15"/>
        <v>64564.306824326901</v>
      </c>
      <c r="O37" s="7">
        <f t="shared" si="16"/>
        <v>0.6</v>
      </c>
      <c r="P37" s="7">
        <v>8.0886E-2</v>
      </c>
      <c r="Q37" s="7">
        <v>4.7366999999999999</v>
      </c>
      <c r="R37" s="6">
        <f t="shared" si="7"/>
        <v>2.5902405162821744</v>
      </c>
      <c r="S37" s="6">
        <f t="shared" si="17"/>
        <v>1.7525789999999999</v>
      </c>
      <c r="T37" s="7">
        <v>3.8862243310480597E-2</v>
      </c>
      <c r="U37" s="6">
        <f t="shared" si="8"/>
        <v>2.0813517982938001</v>
      </c>
      <c r="V37" s="7">
        <v>0.131453992384371</v>
      </c>
      <c r="W37" s="7">
        <v>0.12872977288503801</v>
      </c>
      <c r="X37" s="18">
        <v>36</v>
      </c>
      <c r="Y37" s="7">
        <v>0.13200536370277399</v>
      </c>
      <c r="Z37" s="7">
        <v>9.2745571999999998E-2</v>
      </c>
      <c r="AA37" s="7">
        <v>0.10148293999999999</v>
      </c>
      <c r="AB37" s="7">
        <v>0.12772455811500599</v>
      </c>
      <c r="AC37" s="7">
        <v>4.4799994999999999</v>
      </c>
      <c r="AD37" s="2">
        <v>0.141669602827592</v>
      </c>
      <c r="AE37" s="37">
        <f t="shared" si="9"/>
        <v>60777.561989365306</v>
      </c>
      <c r="AF37" s="37">
        <f t="shared" si="10"/>
        <v>43657.183852557071</v>
      </c>
      <c r="AG37" s="2">
        <v>9.2603144997900205E-2</v>
      </c>
      <c r="AH37" s="2">
        <v>0.11611328125000001</v>
      </c>
      <c r="AI37" s="2">
        <v>9.82666015625E-2</v>
      </c>
      <c r="AJ37" s="2">
        <v>0.141669602827592</v>
      </c>
      <c r="AK37" s="2">
        <v>0.13949305035851201</v>
      </c>
      <c r="AL37" s="2">
        <v>7.43408203125E-2</v>
      </c>
      <c r="AM37" s="2">
        <v>0.1160888671875</v>
      </c>
      <c r="AN37" s="6">
        <f t="shared" si="11"/>
        <v>0.51597051597051591</v>
      </c>
    </row>
    <row r="38" spans="1:40" s="2" customFormat="1" ht="15.75">
      <c r="A38" s="7">
        <v>37</v>
      </c>
      <c r="B38" s="7" t="s">
        <v>52</v>
      </c>
      <c r="C38" s="23" t="s">
        <v>39</v>
      </c>
      <c r="D38" s="7" t="s">
        <v>17</v>
      </c>
      <c r="E38" s="7">
        <v>0.34499999999999997</v>
      </c>
      <c r="F38" s="24">
        <v>10958895</v>
      </c>
      <c r="G38" s="7">
        <v>0.91093128000000001</v>
      </c>
      <c r="H38" s="7">
        <f t="shared" si="12"/>
        <v>0.3142712916</v>
      </c>
      <c r="I38" s="7">
        <v>0.35</v>
      </c>
      <c r="J38" s="7">
        <v>0.21</v>
      </c>
      <c r="K38" s="7">
        <v>0.37</v>
      </c>
      <c r="L38" s="7">
        <f t="shared" si="13"/>
        <v>134825.27320939733</v>
      </c>
      <c r="M38" s="7">
        <f t="shared" si="14"/>
        <v>0.38181818181818178</v>
      </c>
      <c r="N38" s="7">
        <f t="shared" si="15"/>
        <v>96846.460236490384</v>
      </c>
      <c r="O38" s="7">
        <f t="shared" si="16"/>
        <v>0.6</v>
      </c>
      <c r="P38" s="7">
        <v>0.112899</v>
      </c>
      <c r="Q38" s="7">
        <v>5.6161000000000003</v>
      </c>
      <c r="R38" s="6">
        <f t="shared" si="7"/>
        <v>2.7836499136396249</v>
      </c>
      <c r="S38" s="6">
        <f t="shared" si="17"/>
        <v>2.0779570000000001</v>
      </c>
      <c r="T38" s="7">
        <v>7.1890279941430699E-2</v>
      </c>
      <c r="U38" s="6">
        <f t="shared" si="8"/>
        <v>1.5704348361416769</v>
      </c>
      <c r="V38" s="7">
        <v>0.17661185562576601</v>
      </c>
      <c r="W38" s="7">
        <v>0.16725986338629301</v>
      </c>
      <c r="X38" s="18">
        <v>37</v>
      </c>
      <c r="Y38" s="7">
        <v>0.18705575168132799</v>
      </c>
      <c r="Z38" s="7">
        <v>0.13448086000000001</v>
      </c>
      <c r="AA38" s="7">
        <v>0.14328393</v>
      </c>
      <c r="AB38" s="7">
        <v>0.179661720991135</v>
      </c>
      <c r="AC38" s="7">
        <v>5.1399999000000003</v>
      </c>
      <c r="AD38" s="2">
        <v>0.210345933250352</v>
      </c>
      <c r="AE38" s="37">
        <f t="shared" si="9"/>
        <v>90240.339085952844</v>
      </c>
      <c r="AF38" s="37">
        <f t="shared" si="10"/>
        <v>64820.617106719132</v>
      </c>
      <c r="AG38" s="2">
        <v>0.13038350159631101</v>
      </c>
      <c r="AH38" s="2">
        <v>0.17978515624999999</v>
      </c>
      <c r="AI38" s="2">
        <v>0.1483154296875</v>
      </c>
      <c r="AJ38" s="2">
        <v>0.210345933250352</v>
      </c>
      <c r="AK38" s="2">
        <v>0.202705592501397</v>
      </c>
      <c r="AL38" s="2">
        <v>0.1158447265625</v>
      </c>
      <c r="AM38" s="2">
        <v>0.1798095703125</v>
      </c>
      <c r="AN38" s="6">
        <f t="shared" si="11"/>
        <v>0.51597051597051591</v>
      </c>
    </row>
    <row r="39" spans="1:40" s="2" customFormat="1" ht="15.75">
      <c r="A39" s="7">
        <v>38</v>
      </c>
      <c r="B39" s="7" t="s">
        <v>52</v>
      </c>
      <c r="C39" s="23" t="s">
        <v>40</v>
      </c>
      <c r="D39" s="7" t="s">
        <v>17</v>
      </c>
      <c r="E39" s="7">
        <v>0.34499999999999997</v>
      </c>
      <c r="F39" s="24">
        <v>10958895</v>
      </c>
      <c r="G39" s="7">
        <v>1.2145750399999999</v>
      </c>
      <c r="H39" s="7">
        <f t="shared" si="12"/>
        <v>0.41902838879999993</v>
      </c>
      <c r="I39" s="7">
        <v>0.35</v>
      </c>
      <c r="J39" s="7">
        <v>0.21</v>
      </c>
      <c r="K39" s="7">
        <v>0.37</v>
      </c>
      <c r="L39" s="7">
        <f t="shared" si="13"/>
        <v>179767.03094586305</v>
      </c>
      <c r="M39" s="7">
        <f t="shared" si="14"/>
        <v>0.38181818181818178</v>
      </c>
      <c r="N39" s="7">
        <f t="shared" si="15"/>
        <v>129128.6136486538</v>
      </c>
      <c r="O39" s="7">
        <f t="shared" si="16"/>
        <v>0.6</v>
      </c>
      <c r="P39" s="7">
        <v>0.154775</v>
      </c>
      <c r="Q39" s="7">
        <v>4.7386999999999997</v>
      </c>
      <c r="R39" s="6">
        <f t="shared" si="7"/>
        <v>2.7073389681796152</v>
      </c>
      <c r="S39" s="6">
        <f t="shared" si="17"/>
        <v>1.7533189999999998</v>
      </c>
      <c r="T39" s="7">
        <v>7.9488127327471195E-2</v>
      </c>
      <c r="U39" s="6">
        <f t="shared" si="8"/>
        <v>1.9471461362068039</v>
      </c>
      <c r="V39" s="7">
        <v>0.265282279535967</v>
      </c>
      <c r="W39" s="7">
        <v>0.25697108305351302</v>
      </c>
      <c r="X39" s="18">
        <v>38</v>
      </c>
      <c r="Y39" s="7">
        <v>0.23942165076732599</v>
      </c>
      <c r="Z39" s="7">
        <v>0.18338188999999999</v>
      </c>
      <c r="AA39" s="7">
        <v>0.19293410999999999</v>
      </c>
      <c r="AB39" s="7">
        <v>0.232735350728035</v>
      </c>
      <c r="AC39" s="7">
        <v>4.1199998999999998</v>
      </c>
      <c r="AD39" s="2">
        <v>0.27926960766315501</v>
      </c>
      <c r="AE39" s="37">
        <f t="shared" si="9"/>
        <v>119809.22902811551</v>
      </c>
      <c r="AF39" s="37">
        <f t="shared" si="10"/>
        <v>86060.272372043837</v>
      </c>
      <c r="AG39" s="2">
        <v>0.18223220199346499</v>
      </c>
      <c r="AH39" s="2">
        <v>0.29990234375000002</v>
      </c>
      <c r="AI39" s="2">
        <v>0.1815185546875</v>
      </c>
      <c r="AJ39" s="2">
        <v>0.27926960766315501</v>
      </c>
      <c r="AK39" s="2">
        <v>0.27280086398124698</v>
      </c>
      <c r="AL39" s="2">
        <v>0.1448974609375</v>
      </c>
      <c r="AM39" s="2">
        <v>0.4998779296875</v>
      </c>
      <c r="AN39" s="6">
        <f t="shared" si="11"/>
        <v>0.51597051597051591</v>
      </c>
    </row>
    <row r="40" spans="1:40" s="2" customFormat="1" ht="15.75">
      <c r="A40" s="7">
        <v>39</v>
      </c>
      <c r="B40" s="7" t="s">
        <v>52</v>
      </c>
      <c r="C40" s="23" t="s">
        <v>41</v>
      </c>
      <c r="D40" s="7" t="s">
        <v>17</v>
      </c>
      <c r="E40" s="7">
        <v>0.34499999999999997</v>
      </c>
      <c r="F40" s="24">
        <v>10958895</v>
      </c>
      <c r="G40" s="7">
        <v>1.82186256</v>
      </c>
      <c r="H40" s="7">
        <f t="shared" si="12"/>
        <v>0.6285425832</v>
      </c>
      <c r="I40" s="7">
        <v>0.35</v>
      </c>
      <c r="J40" s="7">
        <v>0.21</v>
      </c>
      <c r="K40" s="7">
        <v>0.37</v>
      </c>
      <c r="L40" s="7">
        <f t="shared" si="13"/>
        <v>269650.54641879466</v>
      </c>
      <c r="M40" s="7">
        <f t="shared" si="14"/>
        <v>0.38181818181818178</v>
      </c>
      <c r="N40" s="7">
        <f t="shared" si="15"/>
        <v>193692.92047298077</v>
      </c>
      <c r="O40" s="7">
        <f t="shared" si="16"/>
        <v>0.6</v>
      </c>
      <c r="P40" s="7">
        <v>0.22933700000000001</v>
      </c>
      <c r="Q40" s="7">
        <v>4.2969999999999997</v>
      </c>
      <c r="R40" s="6">
        <f t="shared" si="7"/>
        <v>2.7406941889010494</v>
      </c>
      <c r="S40" s="6">
        <f t="shared" si="17"/>
        <v>1.5898899999999998</v>
      </c>
      <c r="T40" s="7">
        <v>0.117773069041102</v>
      </c>
      <c r="U40" s="6">
        <f t="shared" si="8"/>
        <v>1.9472787952903134</v>
      </c>
      <c r="V40" s="7">
        <v>0.33170408440537102</v>
      </c>
      <c r="W40" s="7">
        <v>0.323220868917106</v>
      </c>
      <c r="X40" s="18">
        <v>39</v>
      </c>
      <c r="Y40" s="7">
        <v>0.32838919758796697</v>
      </c>
      <c r="Z40" s="7">
        <v>0.25685465000000002</v>
      </c>
      <c r="AA40" s="7">
        <v>0.26490714999999998</v>
      </c>
      <c r="AB40" s="7">
        <v>0.31865516304969799</v>
      </c>
      <c r="AC40" s="7">
        <v>4</v>
      </c>
      <c r="AD40" s="2">
        <v>0.39377333045005802</v>
      </c>
      <c r="AE40" s="37">
        <f t="shared" si="9"/>
        <v>168932.37874261936</v>
      </c>
      <c r="AF40" s="37">
        <f t="shared" si="10"/>
        <v>121345.96512289872</v>
      </c>
      <c r="AG40" s="2">
        <v>0.25283182561397599</v>
      </c>
      <c r="AH40" s="2">
        <v>0.3748779296875</v>
      </c>
      <c r="AI40" s="2">
        <v>0.2347412109375</v>
      </c>
      <c r="AJ40" s="2">
        <v>0.39377333045005802</v>
      </c>
      <c r="AK40" s="2">
        <v>0.38372454345226298</v>
      </c>
      <c r="AL40" s="2">
        <v>0.1766357421875</v>
      </c>
      <c r="AM40" s="2">
        <v>0.3748779296875</v>
      </c>
      <c r="AN40" s="6">
        <f t="shared" si="11"/>
        <v>0.51597051597051591</v>
      </c>
    </row>
    <row r="41" spans="1:40" s="2" customFormat="1" ht="15.75">
      <c r="A41" s="7">
        <v>40</v>
      </c>
      <c r="B41" s="7" t="s">
        <v>52</v>
      </c>
      <c r="C41" s="23" t="s">
        <v>42</v>
      </c>
      <c r="D41" s="7" t="s">
        <v>17</v>
      </c>
      <c r="E41" s="7">
        <v>0.34499999999999997</v>
      </c>
      <c r="F41" s="24">
        <v>10958895</v>
      </c>
      <c r="G41" s="7">
        <v>2.2773281999999999</v>
      </c>
      <c r="H41" s="7">
        <f t="shared" si="12"/>
        <v>0.78567822899999995</v>
      </c>
      <c r="I41" s="7">
        <v>0.35</v>
      </c>
      <c r="J41" s="7">
        <v>0.21</v>
      </c>
      <c r="K41" s="7">
        <v>0.37</v>
      </c>
      <c r="L41" s="7">
        <f t="shared" si="13"/>
        <v>337063.18302349333</v>
      </c>
      <c r="M41" s="7">
        <f t="shared" si="14"/>
        <v>0.38181818181818178</v>
      </c>
      <c r="N41" s="7">
        <f t="shared" si="15"/>
        <v>242116.15059122597</v>
      </c>
      <c r="O41" s="7">
        <f t="shared" si="16"/>
        <v>0.6</v>
      </c>
      <c r="P41" s="7">
        <v>0.24996499999999999</v>
      </c>
      <c r="Q41" s="7">
        <v>5.2763999999999998</v>
      </c>
      <c r="R41" s="6">
        <f t="shared" si="7"/>
        <v>3.143152957414038</v>
      </c>
      <c r="S41" s="6">
        <f t="shared" si="17"/>
        <v>1.9522679999999999</v>
      </c>
      <c r="T41" s="7">
        <v>0.13618774993753899</v>
      </c>
      <c r="U41" s="6">
        <f t="shared" si="8"/>
        <v>1.8354440844690048</v>
      </c>
      <c r="V41" s="7">
        <v>0.38191892456538601</v>
      </c>
      <c r="W41" s="7">
        <v>0.36968671051949598</v>
      </c>
      <c r="X41" s="18">
        <v>40</v>
      </c>
      <c r="Y41" s="7">
        <v>0.41720274090766901</v>
      </c>
      <c r="Z41" s="7">
        <v>0.26840153</v>
      </c>
      <c r="AA41" s="7">
        <v>0.29514256</v>
      </c>
      <c r="AB41" s="7">
        <v>0.40350005030632002</v>
      </c>
      <c r="AC41" s="7">
        <v>4.2000003000000001</v>
      </c>
      <c r="AD41" s="2">
        <v>0.444374816417694</v>
      </c>
      <c r="AE41" s="37">
        <f t="shared" si="9"/>
        <v>190640.88140493509</v>
      </c>
      <c r="AF41" s="37">
        <f t="shared" si="10"/>
        <v>136939.41870792856</v>
      </c>
      <c r="AG41" s="2">
        <v>0.26649248361587502</v>
      </c>
      <c r="AH41" s="2">
        <v>0.38740234374999999</v>
      </c>
      <c r="AI41" s="2">
        <v>0.2840576171875</v>
      </c>
      <c r="AJ41" s="2">
        <v>0.444374816417694</v>
      </c>
      <c r="AK41" s="2">
        <v>0.44817741811275502</v>
      </c>
      <c r="AL41" s="2">
        <v>0.2347412109375</v>
      </c>
      <c r="AM41" s="2">
        <v>0.3826904296875</v>
      </c>
      <c r="AN41" s="6">
        <f t="shared" si="11"/>
        <v>0.51597051597051591</v>
      </c>
    </row>
    <row r="42" spans="1:40" s="3" customFormat="1">
      <c r="A42" s="8">
        <v>41</v>
      </c>
      <c r="B42" s="8" t="s">
        <v>54</v>
      </c>
      <c r="C42" s="8" t="s">
        <v>55</v>
      </c>
      <c r="D42" s="8" t="s">
        <v>17</v>
      </c>
      <c r="E42" s="8">
        <v>0.34499999999999997</v>
      </c>
      <c r="F42" s="26">
        <v>23537083</v>
      </c>
      <c r="G42" s="8">
        <v>1.3768149999999999</v>
      </c>
      <c r="H42" s="8">
        <f t="shared" si="12"/>
        <v>0.47500117499999994</v>
      </c>
      <c r="I42" s="8">
        <v>1</v>
      </c>
      <c r="J42" s="8">
        <v>0.2</v>
      </c>
      <c r="K42" s="8">
        <v>1.02</v>
      </c>
      <c r="L42" s="8">
        <f t="shared" si="13"/>
        <v>304976.67736757628</v>
      </c>
      <c r="M42" s="8">
        <f t="shared" si="14"/>
        <v>0.57142857142857151</v>
      </c>
      <c r="N42" s="8">
        <f t="shared" si="15"/>
        <v>161410.77418157517</v>
      </c>
      <c r="O42" s="8">
        <f t="shared" si="16"/>
        <v>0.2</v>
      </c>
      <c r="P42" s="8">
        <v>0.15221599999999999</v>
      </c>
      <c r="Q42" s="8">
        <v>4.7163000000000004</v>
      </c>
      <c r="R42" s="6">
        <f t="shared" si="7"/>
        <v>3.1205732314605559</v>
      </c>
      <c r="S42" s="6">
        <f t="shared" si="17"/>
        <v>4.8106260000000001</v>
      </c>
      <c r="T42" s="8">
        <v>9.6620899548596303E-2</v>
      </c>
      <c r="U42" s="6">
        <f t="shared" si="8"/>
        <v>1.5753941508632059</v>
      </c>
      <c r="V42" s="8">
        <v>0.292368459380621</v>
      </c>
      <c r="W42" s="8">
        <v>0.27380404595322999</v>
      </c>
      <c r="X42" s="18">
        <v>41</v>
      </c>
      <c r="Y42" s="8">
        <v>0.376768559217453</v>
      </c>
      <c r="Z42" s="8">
        <v>0.18124717000000001</v>
      </c>
      <c r="AA42" s="8">
        <v>0.17817685999999999</v>
      </c>
      <c r="AB42" s="8">
        <v>0.36380779743194602</v>
      </c>
      <c r="AC42" s="8">
        <v>3.96</v>
      </c>
      <c r="AD42" s="3">
        <v>0.323449772000313</v>
      </c>
      <c r="AE42" s="37">
        <f t="shared" si="9"/>
        <v>207672.40577869219</v>
      </c>
      <c r="AF42" s="37">
        <f t="shared" si="10"/>
        <v>109911.89254937001</v>
      </c>
      <c r="AG42" s="3">
        <v>0.18127917766571</v>
      </c>
      <c r="AH42" s="3">
        <v>0.2186279296875</v>
      </c>
      <c r="AI42" s="3">
        <v>0.1539306640625</v>
      </c>
      <c r="AJ42" s="3">
        <v>0.323449772000313</v>
      </c>
      <c r="AK42" s="3">
        <v>0.30847375214099898</v>
      </c>
      <c r="AL42" s="3">
        <v>0.1385498046875</v>
      </c>
      <c r="AM42" s="3">
        <v>0.2186279296875</v>
      </c>
      <c r="AN42" s="6">
        <f t="shared" si="11"/>
        <v>0.28011204481792723</v>
      </c>
    </row>
    <row r="43" spans="1:40" s="3" customFormat="1" ht="15.75">
      <c r="A43" s="8">
        <v>42</v>
      </c>
      <c r="B43" s="8" t="s">
        <v>54</v>
      </c>
      <c r="C43" s="25" t="s">
        <v>36</v>
      </c>
      <c r="D43" s="26" t="s">
        <v>17</v>
      </c>
      <c r="E43" s="8">
        <v>0.34499999999999997</v>
      </c>
      <c r="F43" s="26">
        <v>23537083</v>
      </c>
      <c r="G43" s="26">
        <v>0.13768150000000001</v>
      </c>
      <c r="H43" s="8">
        <f t="shared" si="12"/>
        <v>4.7500117500000001E-2</v>
      </c>
      <c r="I43" s="8">
        <v>1</v>
      </c>
      <c r="J43" s="8">
        <v>0.2</v>
      </c>
      <c r="K43" s="8">
        <v>1.02</v>
      </c>
      <c r="L43" s="8">
        <f t="shared" si="13"/>
        <v>30497.667736757634</v>
      </c>
      <c r="M43" s="8">
        <f t="shared" si="14"/>
        <v>0.57142857142857151</v>
      </c>
      <c r="N43" s="8">
        <f t="shared" si="15"/>
        <v>16141.077418157518</v>
      </c>
      <c r="O43" s="8">
        <f t="shared" si="16"/>
        <v>0.2</v>
      </c>
      <c r="P43" s="8">
        <v>1.3476E-2</v>
      </c>
      <c r="Q43" s="8">
        <v>2.5179999999999998</v>
      </c>
      <c r="R43" s="6">
        <f t="shared" si="7"/>
        <v>3.5247935218165627</v>
      </c>
      <c r="S43" s="6">
        <f t="shared" si="17"/>
        <v>2.5683599999999998</v>
      </c>
      <c r="T43" s="8">
        <v>4.6324218973476097E-3</v>
      </c>
      <c r="U43" s="6">
        <f t="shared" si="8"/>
        <v>2.9090614582657004</v>
      </c>
      <c r="V43" s="8">
        <v>2.4327919213192498E-2</v>
      </c>
      <c r="W43" s="8">
        <v>2.34163183449657E-2</v>
      </c>
      <c r="X43" s="18">
        <v>42</v>
      </c>
      <c r="Y43" s="8">
        <v>2.2715618833899501E-2</v>
      </c>
      <c r="Z43" s="8">
        <v>1.2697313E-2</v>
      </c>
      <c r="AA43" s="8">
        <v>1.3400591E-2</v>
      </c>
      <c r="AB43" s="8">
        <v>2.1172497421503102E-2</v>
      </c>
      <c r="AC43" s="8">
        <v>2.74</v>
      </c>
      <c r="AD43" s="3">
        <v>3.5252887159586001E-2</v>
      </c>
      <c r="AE43" s="37">
        <f t="shared" si="9"/>
        <v>22634.277470039171</v>
      </c>
      <c r="AF43" s="37">
        <f t="shared" si="10"/>
        <v>11979.329963898483</v>
      </c>
      <c r="AG43" s="3">
        <v>1.26931996457279E-2</v>
      </c>
      <c r="AH43" s="3">
        <v>6.9335937499999997E-3</v>
      </c>
      <c r="AI43" s="3">
        <v>6.9580078125E-3</v>
      </c>
      <c r="AJ43" s="3">
        <v>3.5252887159586001E-2</v>
      </c>
      <c r="AK43" s="3">
        <v>3.5996981337666503E-2</v>
      </c>
      <c r="AL43" s="3">
        <v>6.9580078125E-3</v>
      </c>
      <c r="AM43" s="3">
        <v>6.9580078125E-3</v>
      </c>
      <c r="AN43" s="6">
        <f t="shared" si="11"/>
        <v>0.28011204481792723</v>
      </c>
    </row>
    <row r="44" spans="1:40" s="3" customFormat="1" ht="15.75">
      <c r="A44" s="8">
        <v>43</v>
      </c>
      <c r="B44" s="8" t="s">
        <v>54</v>
      </c>
      <c r="C44" s="25" t="s">
        <v>37</v>
      </c>
      <c r="D44" s="8" t="s">
        <v>17</v>
      </c>
      <c r="E44" s="8">
        <v>0.34499999999999997</v>
      </c>
      <c r="F44" s="26">
        <v>23537083</v>
      </c>
      <c r="G44" s="8">
        <v>0.27536300000000002</v>
      </c>
      <c r="H44" s="8">
        <f t="shared" si="12"/>
        <v>9.5000235000000002E-2</v>
      </c>
      <c r="I44" s="8">
        <v>1</v>
      </c>
      <c r="J44" s="8">
        <v>0.2</v>
      </c>
      <c r="K44" s="8">
        <v>1.02</v>
      </c>
      <c r="L44" s="8">
        <f t="shared" si="13"/>
        <v>60995.335473515268</v>
      </c>
      <c r="M44" s="8">
        <f t="shared" si="14"/>
        <v>0.57142857142857151</v>
      </c>
      <c r="N44" s="8">
        <f t="shared" si="15"/>
        <v>32282.154836315036</v>
      </c>
      <c r="O44" s="8">
        <f t="shared" si="16"/>
        <v>0.2</v>
      </c>
      <c r="P44" s="8">
        <v>3.2369000000000002E-2</v>
      </c>
      <c r="Q44" s="8">
        <v>2.7378999999999998</v>
      </c>
      <c r="R44" s="6">
        <f t="shared" si="7"/>
        <v>2.934914115357286</v>
      </c>
      <c r="S44" s="6">
        <f t="shared" si="17"/>
        <v>2.7926579999999999</v>
      </c>
      <c r="T44" s="8">
        <v>9.3557860099301206E-3</v>
      </c>
      <c r="U44" s="6">
        <f t="shared" si="8"/>
        <v>3.4597841341864735</v>
      </c>
      <c r="V44" s="8">
        <v>5.6963101254517E-2</v>
      </c>
      <c r="W44" s="8">
        <v>5.4784059220770502E-2</v>
      </c>
      <c r="X44" s="18">
        <v>43</v>
      </c>
      <c r="Y44" s="8">
        <v>7.3680497705936404E-2</v>
      </c>
      <c r="Z44" s="8">
        <v>4.4251262999999999E-2</v>
      </c>
      <c r="AA44" s="8">
        <v>3.7786717999999997E-2</v>
      </c>
      <c r="AB44" s="8">
        <v>7.0915140211582198E-2</v>
      </c>
      <c r="AC44" s="8">
        <v>5.9199995999999997</v>
      </c>
      <c r="AD44" s="3">
        <v>8.0626679882407196E-2</v>
      </c>
      <c r="AE44" s="37">
        <f t="shared" si="9"/>
        <v>51766.728656441228</v>
      </c>
      <c r="AF44" s="37">
        <f t="shared" si="10"/>
        <v>27397.858162160079</v>
      </c>
      <c r="AG44" s="3">
        <v>4.1960049495101001E-2</v>
      </c>
      <c r="AH44" s="3">
        <v>9.9902343749999997E-2</v>
      </c>
      <c r="AI44" s="3">
        <v>4.38232421875E-2</v>
      </c>
      <c r="AJ44" s="3">
        <v>8.0626679882407196E-2</v>
      </c>
      <c r="AK44" s="3">
        <v>7.6258939728140795E-2</v>
      </c>
      <c r="AL44" s="3">
        <v>4.38232421875E-2</v>
      </c>
      <c r="AM44" s="3">
        <v>4.99267578125E-2</v>
      </c>
      <c r="AN44" s="6">
        <f t="shared" si="11"/>
        <v>0.28011204481792723</v>
      </c>
    </row>
    <row r="45" spans="1:40" s="3" customFormat="1" ht="15.75">
      <c r="A45" s="8">
        <v>44</v>
      </c>
      <c r="B45" s="8" t="s">
        <v>54</v>
      </c>
      <c r="C45" s="25" t="s">
        <v>38</v>
      </c>
      <c r="D45" s="8" t="s">
        <v>17</v>
      </c>
      <c r="E45" s="8">
        <v>0.34499999999999997</v>
      </c>
      <c r="F45" s="26">
        <v>23537083</v>
      </c>
      <c r="G45" s="8">
        <v>0.55072600000000005</v>
      </c>
      <c r="H45" s="8">
        <f t="shared" si="12"/>
        <v>0.19000047</v>
      </c>
      <c r="I45" s="8">
        <v>1</v>
      </c>
      <c r="J45" s="8">
        <v>0.2</v>
      </c>
      <c r="K45" s="8">
        <v>1.02</v>
      </c>
      <c r="L45" s="8">
        <f t="shared" si="13"/>
        <v>121990.67094703054</v>
      </c>
      <c r="M45" s="8">
        <f t="shared" si="14"/>
        <v>0.57142857142857151</v>
      </c>
      <c r="N45" s="8">
        <f t="shared" si="15"/>
        <v>64564.309672630072</v>
      </c>
      <c r="O45" s="8">
        <f t="shared" si="16"/>
        <v>0.2</v>
      </c>
      <c r="P45" s="8">
        <v>6.0596999999999998E-2</v>
      </c>
      <c r="Q45" s="8">
        <v>3.9769000000000001</v>
      </c>
      <c r="R45" s="6">
        <f t="shared" si="7"/>
        <v>3.1354765087380567</v>
      </c>
      <c r="S45" s="6">
        <f t="shared" si="17"/>
        <v>4.056438</v>
      </c>
      <c r="T45" s="8">
        <v>2.41495798834424E-2</v>
      </c>
      <c r="U45" s="6">
        <f t="shared" si="8"/>
        <v>2.5092361975848254</v>
      </c>
      <c r="V45" s="8">
        <v>0.12874603551713801</v>
      </c>
      <c r="W45" s="8">
        <v>0.12595122225653099</v>
      </c>
      <c r="X45" s="18">
        <v>44</v>
      </c>
      <c r="Y45" s="8">
        <v>0.15110893547534901</v>
      </c>
      <c r="Z45" s="8">
        <v>7.0433757999999999E-2</v>
      </c>
      <c r="AA45" s="8">
        <v>7.6904207000000002E-2</v>
      </c>
      <c r="AB45" s="8">
        <v>0.14504007995128601</v>
      </c>
      <c r="AC45" s="8">
        <v>3.7799996999999999</v>
      </c>
      <c r="AD45" s="3">
        <v>0.138796044588089</v>
      </c>
      <c r="AE45" s="37">
        <f t="shared" si="9"/>
        <v>89114.635369559575</v>
      </c>
      <c r="AF45" s="37">
        <f t="shared" si="10"/>
        <v>47164.466509591002</v>
      </c>
      <c r="AG45" s="3">
        <v>7.0045622214675002E-2</v>
      </c>
      <c r="AH45" s="3">
        <v>8.8964843749999994E-2</v>
      </c>
      <c r="AI45" s="3">
        <v>5.92041015625E-2</v>
      </c>
      <c r="AJ45" s="3">
        <v>0.138796044588089</v>
      </c>
      <c r="AK45" s="3">
        <v>0.13329716801643399</v>
      </c>
      <c r="AL45" s="3">
        <v>3.72314453125E-2</v>
      </c>
      <c r="AM45" s="3">
        <v>8.82568359375E-2</v>
      </c>
      <c r="AN45" s="6">
        <f t="shared" si="11"/>
        <v>0.28011204481792723</v>
      </c>
    </row>
    <row r="46" spans="1:40" s="3" customFormat="1" ht="15.75">
      <c r="A46" s="8">
        <v>45</v>
      </c>
      <c r="B46" s="8" t="s">
        <v>54</v>
      </c>
      <c r="C46" s="25" t="s">
        <v>39</v>
      </c>
      <c r="D46" s="8" t="s">
        <v>17</v>
      </c>
      <c r="E46" s="8">
        <v>0.34499999999999997</v>
      </c>
      <c r="F46" s="26">
        <v>23537083</v>
      </c>
      <c r="G46" s="8">
        <v>0.82608899999999996</v>
      </c>
      <c r="H46" s="8">
        <f t="shared" si="12"/>
        <v>0.28500070499999997</v>
      </c>
      <c r="I46" s="8">
        <v>1</v>
      </c>
      <c r="J46" s="8">
        <v>0.2</v>
      </c>
      <c r="K46" s="8">
        <v>1.02</v>
      </c>
      <c r="L46" s="8">
        <f t="shared" si="13"/>
        <v>182986.00642054577</v>
      </c>
      <c r="M46" s="8">
        <f t="shared" si="14"/>
        <v>0.57142857142857151</v>
      </c>
      <c r="N46" s="8">
        <f t="shared" si="15"/>
        <v>96846.464508945093</v>
      </c>
      <c r="O46" s="8">
        <f t="shared" si="16"/>
        <v>0.2</v>
      </c>
      <c r="P46" s="8">
        <v>9.7036999999999998E-2</v>
      </c>
      <c r="Q46" s="8">
        <v>4.0368000000000004</v>
      </c>
      <c r="R46" s="6">
        <f t="shared" si="7"/>
        <v>2.9370312870348423</v>
      </c>
      <c r="S46" s="6">
        <f t="shared" si="17"/>
        <v>4.1175360000000003</v>
      </c>
      <c r="T46" s="8">
        <v>4.8051096453865898E-2</v>
      </c>
      <c r="U46" s="6">
        <f t="shared" si="8"/>
        <v>2.0194544383220414</v>
      </c>
      <c r="V46" s="8">
        <v>0.205626734860171</v>
      </c>
      <c r="W46" s="8">
        <v>0.19705433059422001</v>
      </c>
      <c r="X46" s="18">
        <v>45</v>
      </c>
      <c r="Y46" s="8">
        <v>0.19377127289772</v>
      </c>
      <c r="Z46" s="8">
        <v>0.10674879</v>
      </c>
      <c r="AA46" s="8">
        <v>0.11522955</v>
      </c>
      <c r="AB46" s="8">
        <v>0.184326112270355</v>
      </c>
      <c r="AC46" s="8">
        <v>4.0599999000000002</v>
      </c>
      <c r="AD46" s="3">
        <v>0.20316149264574099</v>
      </c>
      <c r="AE46" s="37">
        <f t="shared" si="9"/>
        <v>130440.76574365396</v>
      </c>
      <c r="AF46" s="37">
        <f t="shared" si="10"/>
        <v>69036.5740923345</v>
      </c>
      <c r="AG46" s="3">
        <v>0.106570488810539</v>
      </c>
      <c r="AH46" s="3">
        <v>0.14306640625</v>
      </c>
      <c r="AI46" s="3">
        <v>8.87451171875E-2</v>
      </c>
      <c r="AJ46" s="3">
        <v>0.20316149264574099</v>
      </c>
      <c r="AK46" s="3">
        <v>0.19242752254009199</v>
      </c>
      <c r="AL46" s="3">
        <v>6.87255859375E-2</v>
      </c>
      <c r="AM46" s="3">
        <v>0.1429443359375</v>
      </c>
      <c r="AN46" s="6">
        <f t="shared" si="11"/>
        <v>0.28011204481792723</v>
      </c>
    </row>
    <row r="47" spans="1:40" s="3" customFormat="1" ht="15.75">
      <c r="A47" s="8">
        <v>46</v>
      </c>
      <c r="B47" s="8" t="s">
        <v>54</v>
      </c>
      <c r="C47" s="25" t="s">
        <v>40</v>
      </c>
      <c r="D47" s="8" t="s">
        <v>17</v>
      </c>
      <c r="E47" s="8">
        <v>0.34499999999999997</v>
      </c>
      <c r="F47" s="26">
        <v>23537083</v>
      </c>
      <c r="G47" s="8">
        <v>1.1014520000000001</v>
      </c>
      <c r="H47" s="8">
        <f t="shared" si="12"/>
        <v>0.38000094000000001</v>
      </c>
      <c r="I47" s="8">
        <v>1</v>
      </c>
      <c r="J47" s="8">
        <v>0.2</v>
      </c>
      <c r="K47" s="8">
        <v>1.02</v>
      </c>
      <c r="L47" s="8">
        <f t="shared" si="13"/>
        <v>243981.34189406107</v>
      </c>
      <c r="M47" s="8">
        <f t="shared" si="14"/>
        <v>0.57142857142857151</v>
      </c>
      <c r="N47" s="8">
        <f t="shared" si="15"/>
        <v>129128.61934526014</v>
      </c>
      <c r="O47" s="8">
        <f t="shared" si="16"/>
        <v>0.2</v>
      </c>
      <c r="P47" s="8">
        <v>0.13522899999999999</v>
      </c>
      <c r="Q47" s="8">
        <v>4.3166000000000002</v>
      </c>
      <c r="R47" s="6">
        <f t="shared" si="7"/>
        <v>2.8100550917332825</v>
      </c>
      <c r="S47" s="6">
        <f t="shared" si="17"/>
        <v>4.4029320000000007</v>
      </c>
      <c r="T47" s="8">
        <v>8.2999888308616904E-2</v>
      </c>
      <c r="U47" s="6">
        <f t="shared" si="8"/>
        <v>1.6292672527122034</v>
      </c>
      <c r="V47" s="8">
        <v>0.26968103404709498</v>
      </c>
      <c r="W47" s="8">
        <v>0.25247588608478</v>
      </c>
      <c r="X47" s="18">
        <v>46</v>
      </c>
      <c r="Y47" s="8">
        <v>0.279102593660355</v>
      </c>
      <c r="Z47" s="8">
        <v>0.14460506000000001</v>
      </c>
      <c r="AA47" s="8">
        <v>0.15227365000000001</v>
      </c>
      <c r="AB47" s="8">
        <v>0.26804798841476402</v>
      </c>
      <c r="AC47" s="8">
        <v>4.2799997000000003</v>
      </c>
      <c r="AD47" s="3">
        <v>0.27421872198581698</v>
      </c>
      <c r="AE47" s="37">
        <f t="shared" si="9"/>
        <v>176063.38490261129</v>
      </c>
      <c r="AF47" s="37">
        <f t="shared" si="10"/>
        <v>93182.624676271284</v>
      </c>
      <c r="AG47" s="3">
        <v>0.143144340515137</v>
      </c>
      <c r="AH47" s="3">
        <v>0.15634765624999999</v>
      </c>
      <c r="AI47" s="3">
        <v>0.1373291015625</v>
      </c>
      <c r="AJ47" s="3">
        <v>0.27421872198581698</v>
      </c>
      <c r="AK47" s="3">
        <v>0.26550742805004102</v>
      </c>
      <c r="AL47" s="3">
        <v>0.1038818359375</v>
      </c>
      <c r="AM47" s="3">
        <v>0.1563720703125</v>
      </c>
      <c r="AN47" s="6">
        <f t="shared" si="11"/>
        <v>0.28011204481792723</v>
      </c>
    </row>
    <row r="48" spans="1:40" s="3" customFormat="1" ht="15.75">
      <c r="A48" s="8">
        <v>47</v>
      </c>
      <c r="B48" s="8" t="s">
        <v>54</v>
      </c>
      <c r="C48" s="25" t="s">
        <v>41</v>
      </c>
      <c r="D48" s="8" t="s">
        <v>17</v>
      </c>
      <c r="E48" s="8">
        <v>0.34499999999999997</v>
      </c>
      <c r="F48" s="26">
        <v>23537083</v>
      </c>
      <c r="G48" s="8">
        <v>1.6521779999999999</v>
      </c>
      <c r="H48" s="8">
        <f t="shared" si="12"/>
        <v>0.57000140999999993</v>
      </c>
      <c r="I48" s="8">
        <v>1</v>
      </c>
      <c r="J48" s="8">
        <v>0.2</v>
      </c>
      <c r="K48" s="8">
        <v>1.02</v>
      </c>
      <c r="L48" s="8">
        <f t="shared" si="13"/>
        <v>365972.01284109155</v>
      </c>
      <c r="M48" s="8">
        <f t="shared" si="14"/>
        <v>0.57142857142857151</v>
      </c>
      <c r="N48" s="8">
        <f t="shared" si="15"/>
        <v>193692.92901789019</v>
      </c>
      <c r="O48" s="8">
        <f t="shared" si="16"/>
        <v>0.2</v>
      </c>
      <c r="P48" s="8">
        <v>0.18382899999999999</v>
      </c>
      <c r="Q48" s="8">
        <v>4.1767000000000003</v>
      </c>
      <c r="R48" s="6">
        <f t="shared" si="7"/>
        <v>3.1007153931099007</v>
      </c>
      <c r="S48" s="6">
        <f t="shared" si="17"/>
        <v>4.2602340000000005</v>
      </c>
      <c r="T48" s="8">
        <v>9.2989785428580704E-2</v>
      </c>
      <c r="U48" s="6">
        <f t="shared" si="8"/>
        <v>1.9768730420524185</v>
      </c>
      <c r="V48" s="8">
        <v>0.43100339828649498</v>
      </c>
      <c r="W48" s="8">
        <v>0.41857682591760598</v>
      </c>
      <c r="X48" s="18">
        <v>47</v>
      </c>
      <c r="Y48" s="8">
        <v>0.39766466617584201</v>
      </c>
      <c r="Z48" s="8">
        <v>0.18461382000000001</v>
      </c>
      <c r="AA48" s="8">
        <v>0.20500093999999999</v>
      </c>
      <c r="AB48" s="8">
        <v>0.38724154233932501</v>
      </c>
      <c r="AC48" s="8">
        <v>4.1199994000000002</v>
      </c>
      <c r="AD48" s="3">
        <v>0.36016584992408801</v>
      </c>
      <c r="AE48" s="37">
        <f t="shared" si="9"/>
        <v>231246.13157244821</v>
      </c>
      <c r="AF48" s="37">
        <f t="shared" si="10"/>
        <v>122388.43129180062</v>
      </c>
      <c r="AG48" s="3">
        <v>0.18420909345149999</v>
      </c>
      <c r="AH48" s="3">
        <v>0.23173828125000001</v>
      </c>
      <c r="AI48" s="3">
        <v>0.1873779296875</v>
      </c>
      <c r="AJ48" s="3">
        <v>0.36016584992408801</v>
      </c>
      <c r="AK48" s="3">
        <v>0.34382302939891801</v>
      </c>
      <c r="AL48" s="3">
        <v>0.1536865234375</v>
      </c>
      <c r="AM48" s="3">
        <v>0.2318115234375</v>
      </c>
      <c r="AN48" s="6">
        <f t="shared" si="11"/>
        <v>0.28011204481792723</v>
      </c>
    </row>
    <row r="49" spans="1:40" s="3" customFormat="1" ht="15.75">
      <c r="A49" s="8">
        <v>48</v>
      </c>
      <c r="B49" s="8" t="s">
        <v>54</v>
      </c>
      <c r="C49" s="25" t="s">
        <v>42</v>
      </c>
      <c r="D49" s="26" t="s">
        <v>17</v>
      </c>
      <c r="E49" s="8">
        <v>0.34499999999999997</v>
      </c>
      <c r="F49" s="26">
        <v>23537083</v>
      </c>
      <c r="G49" s="8">
        <v>2.0652225</v>
      </c>
      <c r="H49" s="8">
        <f t="shared" si="12"/>
        <v>0.71250176249999997</v>
      </c>
      <c r="I49" s="8">
        <v>1</v>
      </c>
      <c r="J49" s="8">
        <v>0.2</v>
      </c>
      <c r="K49" s="8">
        <v>1.02</v>
      </c>
      <c r="L49" s="8">
        <f t="shared" si="13"/>
        <v>457465.01605136448</v>
      </c>
      <c r="M49" s="8">
        <f t="shared" si="14"/>
        <v>0.57142857142857151</v>
      </c>
      <c r="N49" s="8">
        <f t="shared" si="15"/>
        <v>242116.16127236278</v>
      </c>
      <c r="O49" s="8">
        <f t="shared" si="16"/>
        <v>0.2</v>
      </c>
      <c r="P49" s="8">
        <v>0.14654131262982301</v>
      </c>
      <c r="Q49" s="8">
        <v>5.0999999999999996</v>
      </c>
      <c r="R49" s="6">
        <f t="shared" si="7"/>
        <v>4.8621221532240924</v>
      </c>
      <c r="S49" s="6">
        <f t="shared" si="17"/>
        <v>5.202</v>
      </c>
      <c r="T49" s="8">
        <v>0.114485400492049</v>
      </c>
      <c r="U49" s="6">
        <f t="shared" si="8"/>
        <v>1.2800000000000025</v>
      </c>
      <c r="V49" s="8">
        <v>0.42769093557707799</v>
      </c>
      <c r="W49" s="8">
        <v>0.41769078054380698</v>
      </c>
      <c r="X49" s="18">
        <v>48</v>
      </c>
      <c r="Y49" s="8">
        <v>0.42242118716239901</v>
      </c>
      <c r="Z49" s="8">
        <v>0.17244379000000001</v>
      </c>
      <c r="AA49" s="8">
        <v>0.20169223999999999</v>
      </c>
      <c r="AB49" s="8">
        <v>0.41032460331916798</v>
      </c>
      <c r="AC49" s="8">
        <v>4.1199994000000002</v>
      </c>
      <c r="AD49" s="3">
        <v>0.411778534650803</v>
      </c>
      <c r="AE49" s="37">
        <f t="shared" si="9"/>
        <v>264384.29191062797</v>
      </c>
      <c r="AF49" s="37">
        <f t="shared" si="10"/>
        <v>139927.00558970342</v>
      </c>
      <c r="AG49" s="3">
        <v>0.17098580509424199</v>
      </c>
      <c r="AH49" s="3">
        <v>0.25263671874999999</v>
      </c>
      <c r="AI49" s="3">
        <v>0.1873779296875</v>
      </c>
      <c r="AJ49" s="3">
        <v>0.411778534650803</v>
      </c>
      <c r="AK49" s="3">
        <v>0.40961406171321901</v>
      </c>
      <c r="AL49" s="3">
        <v>0.1600341796875</v>
      </c>
      <c r="AM49" s="3">
        <v>0.2655029296875</v>
      </c>
      <c r="AN49" s="6">
        <f t="shared" si="11"/>
        <v>0.28011204481792723</v>
      </c>
    </row>
    <row r="50" spans="1:40" s="4" customFormat="1">
      <c r="A50" s="9">
        <v>49</v>
      </c>
      <c r="B50" s="28" t="s">
        <v>56</v>
      </c>
      <c r="C50" s="9" t="s">
        <v>57</v>
      </c>
      <c r="D50" s="9" t="s">
        <v>17</v>
      </c>
      <c r="E50" s="9">
        <v>0.35499999999999998</v>
      </c>
      <c r="F50" s="9">
        <v>25041775</v>
      </c>
      <c r="G50" s="9">
        <v>1.3242613400000001</v>
      </c>
      <c r="H50" s="9">
        <f t="shared" si="12"/>
        <v>0.47011277569999999</v>
      </c>
      <c r="I50" s="9">
        <v>1.48</v>
      </c>
      <c r="J50" s="9">
        <v>0.21</v>
      </c>
      <c r="K50" s="9">
        <v>1.5</v>
      </c>
      <c r="L50" s="9">
        <f t="shared" si="13"/>
        <v>345620.46289192192</v>
      </c>
      <c r="M50" s="9">
        <f t="shared" si="14"/>
        <v>0.65431578947368418</v>
      </c>
      <c r="N50" s="9">
        <f t="shared" si="15"/>
        <v>161410.77413131407</v>
      </c>
      <c r="O50" s="9">
        <f t="shared" si="16"/>
        <v>0.14189189189189189</v>
      </c>
      <c r="P50" s="9">
        <v>0.155052</v>
      </c>
      <c r="Q50" s="9">
        <v>3.5968</v>
      </c>
      <c r="R50" s="6">
        <f t="shared" si="7"/>
        <v>3.0319684731573924</v>
      </c>
      <c r="S50" s="6">
        <f t="shared" si="17"/>
        <v>5.3952</v>
      </c>
      <c r="T50" s="9">
        <v>6.6928485933504603E-2</v>
      </c>
      <c r="U50" s="6">
        <f t="shared" si="8"/>
        <v>2.3166817213532767</v>
      </c>
      <c r="V50" s="9">
        <v>0.29808174100178197</v>
      </c>
      <c r="W50" s="9">
        <v>0.28851705444238601</v>
      </c>
      <c r="X50" s="18">
        <v>49</v>
      </c>
      <c r="Y50" s="9">
        <v>0.289542526006699</v>
      </c>
      <c r="Z50" s="9">
        <v>0.14420456000000001</v>
      </c>
      <c r="AA50" s="9">
        <v>0.15163257999999999</v>
      </c>
      <c r="AB50" s="9">
        <v>0.27988722920417802</v>
      </c>
      <c r="AC50" s="9">
        <v>4.1400002999999996</v>
      </c>
      <c r="AD50" s="4">
        <v>0.30200031936168698</v>
      </c>
      <c r="AE50" s="37">
        <f t="shared" si="9"/>
        <v>222026.49144319884</v>
      </c>
      <c r="AF50" s="37">
        <f t="shared" si="10"/>
        <v>103690.23744034782</v>
      </c>
      <c r="AG50" s="4">
        <v>0.14360311701893799</v>
      </c>
      <c r="AH50" s="4">
        <v>0.15849609375000001</v>
      </c>
      <c r="AI50" s="4">
        <v>0.2498779296875</v>
      </c>
      <c r="AJ50" s="4">
        <v>0.30200031936168698</v>
      </c>
      <c r="AK50" s="4">
        <v>0.28916758239269302</v>
      </c>
      <c r="AL50" s="4">
        <v>9.92431640625E-2</v>
      </c>
      <c r="AM50" s="4">
        <v>0.1585693359375</v>
      </c>
      <c r="AN50" s="6">
        <f t="shared" si="11"/>
        <v>0.21810526315789472</v>
      </c>
    </row>
    <row r="51" spans="1:40" s="4" customFormat="1" ht="15.75">
      <c r="A51" s="9">
        <v>50</v>
      </c>
      <c r="B51" s="28" t="s">
        <v>56</v>
      </c>
      <c r="C51" s="27" t="s">
        <v>36</v>
      </c>
      <c r="D51" s="9" t="s">
        <v>17</v>
      </c>
      <c r="E51" s="9">
        <v>0.35499999999999998</v>
      </c>
      <c r="F51" s="9">
        <v>25041775</v>
      </c>
      <c r="G51" s="9">
        <v>0.132426134</v>
      </c>
      <c r="H51" s="9">
        <f t="shared" si="12"/>
        <v>4.7011277569999996E-2</v>
      </c>
      <c r="I51" s="9">
        <v>1.48</v>
      </c>
      <c r="J51" s="9">
        <v>0.21</v>
      </c>
      <c r="K51" s="9">
        <v>1.5</v>
      </c>
      <c r="L51" s="9">
        <f t="shared" si="13"/>
        <v>34562.046289192185</v>
      </c>
      <c r="M51" s="9">
        <f t="shared" si="14"/>
        <v>0.65431578947368418</v>
      </c>
      <c r="N51" s="9">
        <f t="shared" si="15"/>
        <v>16141.077413131403</v>
      </c>
      <c r="O51" s="9">
        <f t="shared" si="16"/>
        <v>0.14189189189189189</v>
      </c>
      <c r="P51" s="9">
        <v>7.1939999999999999E-3</v>
      </c>
      <c r="Q51" s="9">
        <v>5.2752999999999997</v>
      </c>
      <c r="R51" s="6">
        <f t="shared" si="7"/>
        <v>6.5347897650820119</v>
      </c>
      <c r="S51" s="6">
        <f t="shared" si="17"/>
        <v>7.9129499999999995</v>
      </c>
      <c r="T51" s="9">
        <v>4.4927884364998202E-4</v>
      </c>
      <c r="U51" s="6">
        <f t="shared" si="8"/>
        <v>16.012327537070949</v>
      </c>
      <c r="V51" s="9">
        <v>2.3742815200812999E-2</v>
      </c>
      <c r="W51" s="9">
        <v>2.3620958209184299E-2</v>
      </c>
      <c r="X51" s="18">
        <v>50</v>
      </c>
      <c r="Y51" s="9">
        <v>2.65142153948545E-2</v>
      </c>
      <c r="Z51" s="9">
        <v>8.1077032E-3</v>
      </c>
      <c r="AA51" s="9">
        <v>9.1783283E-3</v>
      </c>
      <c r="AB51" s="9">
        <v>2.6393819600343701E-2</v>
      </c>
      <c r="AC51" s="9">
        <v>5.2799997000000003</v>
      </c>
      <c r="AD51" s="4">
        <v>3.09587936848402E-2</v>
      </c>
      <c r="AE51" s="37">
        <f t="shared" si="9"/>
        <v>22760.480371965306</v>
      </c>
      <c r="AF51" s="37">
        <f t="shared" si="10"/>
        <v>10629.54064033043</v>
      </c>
      <c r="AG51" s="4">
        <v>8.0977341998368507E-3</v>
      </c>
      <c r="AH51" s="4">
        <v>3.8085937499999999E-3</v>
      </c>
      <c r="AI51" s="4">
        <v>3.7841796875E-3</v>
      </c>
      <c r="AJ51" s="4">
        <v>3.09587936848402E-2</v>
      </c>
      <c r="AK51" s="4">
        <v>3.1506375037133702E-2</v>
      </c>
      <c r="AL51" s="4">
        <v>2.8076171875E-3</v>
      </c>
      <c r="AM51" s="4">
        <v>3.7841796875E-3</v>
      </c>
      <c r="AN51" s="6">
        <f t="shared" si="11"/>
        <v>0.21810526315789472</v>
      </c>
    </row>
    <row r="52" spans="1:40" s="4" customFormat="1" ht="15.75">
      <c r="A52" s="9">
        <v>51</v>
      </c>
      <c r="B52" s="28" t="s">
        <v>56</v>
      </c>
      <c r="C52" s="27" t="s">
        <v>37</v>
      </c>
      <c r="D52" s="9" t="s">
        <v>17</v>
      </c>
      <c r="E52" s="9">
        <v>0.35499999999999998</v>
      </c>
      <c r="F52" s="9">
        <v>25041775</v>
      </c>
      <c r="G52" s="9">
        <v>0.264852268</v>
      </c>
      <c r="H52" s="9">
        <f t="shared" si="12"/>
        <v>9.4022555139999991E-2</v>
      </c>
      <c r="I52" s="9">
        <v>1.48</v>
      </c>
      <c r="J52" s="9">
        <v>0.21</v>
      </c>
      <c r="K52" s="9">
        <v>1.5</v>
      </c>
      <c r="L52" s="9">
        <f t="shared" si="13"/>
        <v>69124.09257838437</v>
      </c>
      <c r="M52" s="9">
        <f t="shared" si="14"/>
        <v>0.65431578947368418</v>
      </c>
      <c r="N52" s="9">
        <f t="shared" si="15"/>
        <v>32282.154826262806</v>
      </c>
      <c r="O52" s="9">
        <f t="shared" si="16"/>
        <v>0.14189189189189189</v>
      </c>
      <c r="P52" s="9">
        <v>2.1292999999999999E-2</v>
      </c>
      <c r="Q52" s="9">
        <v>2.9773000000000001</v>
      </c>
      <c r="R52" s="6">
        <f t="shared" si="7"/>
        <v>4.4156556210961346</v>
      </c>
      <c r="S52" s="6">
        <f t="shared" si="17"/>
        <v>4.4659500000000003</v>
      </c>
      <c r="T52" s="9">
        <v>9.9817098983004805E-4</v>
      </c>
      <c r="U52" s="6">
        <f t="shared" si="8"/>
        <v>21.3320164750785</v>
      </c>
      <c r="V52" s="9">
        <v>5.24324374117923E-2</v>
      </c>
      <c r="W52" s="9">
        <v>5.2366326128160799E-2</v>
      </c>
      <c r="X52" s="18">
        <v>51</v>
      </c>
      <c r="Y52" s="9">
        <v>5.3259853273630101E-2</v>
      </c>
      <c r="Z52" s="9">
        <v>2.3346730999999999E-2</v>
      </c>
      <c r="AA52" s="9">
        <v>2.4383787000000001E-2</v>
      </c>
      <c r="AB52" s="9">
        <v>5.3177345544099801E-2</v>
      </c>
      <c r="AC52" s="9">
        <v>3.3199999</v>
      </c>
      <c r="AD52" s="4">
        <v>6.7382896691560806E-2</v>
      </c>
      <c r="AE52" s="37">
        <f t="shared" si="9"/>
        <v>49538.98117501384</v>
      </c>
      <c r="AF52" s="37">
        <f t="shared" si="10"/>
        <v>23135.566783949438</v>
      </c>
      <c r="AG52" s="4">
        <v>2.3342619650065899E-2</v>
      </c>
      <c r="AH52" s="4">
        <v>2.8027343749999999E-2</v>
      </c>
      <c r="AI52" s="4">
        <v>3.2958984375E-3</v>
      </c>
      <c r="AJ52" s="4">
        <v>6.7382896691560806E-2</v>
      </c>
      <c r="AK52" s="4">
        <v>6.8596262484788895E-2</v>
      </c>
      <c r="AL52" s="4">
        <v>3.2958984375E-3</v>
      </c>
      <c r="AM52" s="4">
        <v>2.72216796875E-2</v>
      </c>
      <c r="AN52" s="6">
        <f t="shared" si="11"/>
        <v>0.21810526315789472</v>
      </c>
    </row>
    <row r="53" spans="1:40" s="4" customFormat="1" ht="15.75">
      <c r="A53" s="9">
        <v>52</v>
      </c>
      <c r="B53" s="28" t="s">
        <v>56</v>
      </c>
      <c r="C53" s="27" t="s">
        <v>38</v>
      </c>
      <c r="D53" s="9" t="s">
        <v>17</v>
      </c>
      <c r="E53" s="9">
        <v>0.35499999999999998</v>
      </c>
      <c r="F53" s="9">
        <v>25041775</v>
      </c>
      <c r="G53" s="9">
        <v>0.529704536</v>
      </c>
      <c r="H53" s="9">
        <f t="shared" si="12"/>
        <v>0.18804511027999998</v>
      </c>
      <c r="I53" s="9">
        <v>1.48</v>
      </c>
      <c r="J53" s="9">
        <v>0.21</v>
      </c>
      <c r="K53" s="9">
        <v>1.5</v>
      </c>
      <c r="L53" s="9">
        <f t="shared" si="13"/>
        <v>138248.18515676874</v>
      </c>
      <c r="M53" s="9">
        <f t="shared" si="14"/>
        <v>0.65431578947368418</v>
      </c>
      <c r="N53" s="9">
        <f t="shared" si="15"/>
        <v>64564.309652525611</v>
      </c>
      <c r="O53" s="9">
        <f t="shared" si="16"/>
        <v>0.14189189189189189</v>
      </c>
      <c r="P53" s="9">
        <v>5.8958999999999998E-2</v>
      </c>
      <c r="Q53" s="9">
        <v>2.9973000000000001</v>
      </c>
      <c r="R53" s="6">
        <f t="shared" si="7"/>
        <v>3.1894216367306094</v>
      </c>
      <c r="S53" s="6">
        <f t="shared" si="17"/>
        <v>4.4959500000000006</v>
      </c>
      <c r="T53" s="9">
        <v>1.98112250373806E-2</v>
      </c>
      <c r="U53" s="6">
        <f t="shared" si="8"/>
        <v>2.9760400928642139</v>
      </c>
      <c r="V53" s="9">
        <v>0.106665727056761</v>
      </c>
      <c r="W53" s="9">
        <v>0.105352839567691</v>
      </c>
      <c r="X53" s="18">
        <v>52</v>
      </c>
      <c r="Y53" s="9">
        <v>0.100529372692108</v>
      </c>
      <c r="Z53" s="9">
        <v>6.2064293999999999E-2</v>
      </c>
      <c r="AA53" s="9">
        <v>6.2817245999999993E-2</v>
      </c>
      <c r="AB53" s="9">
        <v>9.6992537379264804E-2</v>
      </c>
      <c r="AC53" s="9">
        <v>3.3799999000000001</v>
      </c>
      <c r="AD53" s="4">
        <v>0.13214004099369001</v>
      </c>
      <c r="AE53" s="37">
        <f t="shared" si="9"/>
        <v>97147.545217832885</v>
      </c>
      <c r="AF53" s="37">
        <f t="shared" si="10"/>
        <v>45369.595154644252</v>
      </c>
      <c r="AG53" s="4">
        <v>6.2072625234723101E-2</v>
      </c>
      <c r="AH53" s="4">
        <v>6.1425781249999999E-2</v>
      </c>
      <c r="AI53" s="4">
        <v>4.28466796875E-2</v>
      </c>
      <c r="AJ53" s="4">
        <v>0.13214004099369001</v>
      </c>
      <c r="AK53" s="4">
        <v>0.121163437068462</v>
      </c>
      <c r="AL53" s="4">
        <v>3.52783203125E-2</v>
      </c>
      <c r="AM53" s="4">
        <v>6.14013671875E-2</v>
      </c>
      <c r="AN53" s="6">
        <f t="shared" si="11"/>
        <v>0.21810526315789472</v>
      </c>
    </row>
    <row r="54" spans="1:40" s="4" customFormat="1" ht="15.75">
      <c r="A54" s="9">
        <v>53</v>
      </c>
      <c r="B54" s="28" t="s">
        <v>56</v>
      </c>
      <c r="C54" s="27" t="s">
        <v>39</v>
      </c>
      <c r="D54" s="9" t="s">
        <v>17</v>
      </c>
      <c r="E54" s="9">
        <v>0.35499999999999998</v>
      </c>
      <c r="F54" s="9">
        <v>25041775</v>
      </c>
      <c r="G54" s="9">
        <v>0.79455680399999995</v>
      </c>
      <c r="H54" s="9">
        <f t="shared" si="12"/>
        <v>0.28206766541999995</v>
      </c>
      <c r="I54" s="9">
        <v>1.48</v>
      </c>
      <c r="J54" s="9">
        <v>0.21</v>
      </c>
      <c r="K54" s="9">
        <v>1.5</v>
      </c>
      <c r="L54" s="9">
        <f t="shared" si="13"/>
        <v>207372.2777351531</v>
      </c>
      <c r="M54" s="9">
        <f t="shared" si="14"/>
        <v>0.65431578947368418</v>
      </c>
      <c r="N54" s="9">
        <f t="shared" si="15"/>
        <v>96846.464478788417</v>
      </c>
      <c r="O54" s="9">
        <f t="shared" si="16"/>
        <v>0.14189189189189189</v>
      </c>
      <c r="P54" s="9">
        <v>9.4467999999999996E-2</v>
      </c>
      <c r="Q54" s="9">
        <v>3.2570999999999999</v>
      </c>
      <c r="R54" s="6">
        <f t="shared" si="7"/>
        <v>2.9858541031883807</v>
      </c>
      <c r="S54" s="6">
        <f t="shared" si="17"/>
        <v>4.88565</v>
      </c>
      <c r="T54" s="9">
        <v>3.43333534778439E-2</v>
      </c>
      <c r="U54" s="6">
        <f t="shared" si="8"/>
        <v>2.7514935312381401</v>
      </c>
      <c r="V54" s="9">
        <v>0.16712045851436699</v>
      </c>
      <c r="W54" s="9">
        <v>0.160885013950582</v>
      </c>
      <c r="X54" s="18">
        <v>53</v>
      </c>
      <c r="Y54" s="9">
        <v>0.18786579370498699</v>
      </c>
      <c r="Z54" s="9">
        <v>9.4408601999999994E-2</v>
      </c>
      <c r="AA54" s="9">
        <v>9.8247378999999996E-2</v>
      </c>
      <c r="AB54" s="9">
        <v>0.18337373435497301</v>
      </c>
      <c r="AC54" s="9">
        <v>3.4399997999999998</v>
      </c>
      <c r="AD54" s="4">
        <v>0.19322386085987101</v>
      </c>
      <c r="AE54" s="37">
        <f t="shared" si="9"/>
        <v>142055.5315322245</v>
      </c>
      <c r="AF54" s="37">
        <f t="shared" si="10"/>
        <v>66342.406703568966</v>
      </c>
      <c r="AG54" s="4">
        <v>9.4166453629732097E-2</v>
      </c>
      <c r="AH54" s="4">
        <v>0.10166015624999999</v>
      </c>
      <c r="AI54" s="4">
        <v>6.82373046875E-2</v>
      </c>
      <c r="AJ54" s="4">
        <v>0.19322386085987101</v>
      </c>
      <c r="AK54" s="4">
        <v>0.17760998994112001</v>
      </c>
      <c r="AL54" s="4">
        <v>5.01708984375E-2</v>
      </c>
      <c r="AM54" s="4">
        <v>0.1016845703125</v>
      </c>
      <c r="AN54" s="6">
        <f t="shared" si="11"/>
        <v>0.21810526315789472</v>
      </c>
    </row>
    <row r="55" spans="1:40" s="4" customFormat="1" ht="15.75">
      <c r="A55" s="9">
        <v>54</v>
      </c>
      <c r="B55" s="28" t="s">
        <v>56</v>
      </c>
      <c r="C55" s="27" t="s">
        <v>40</v>
      </c>
      <c r="D55" s="9" t="s">
        <v>17</v>
      </c>
      <c r="E55" s="9">
        <v>0.35499999999999998</v>
      </c>
      <c r="F55" s="9">
        <v>25041775</v>
      </c>
      <c r="G55" s="9">
        <v>1.059409072</v>
      </c>
      <c r="H55" s="9">
        <f t="shared" si="12"/>
        <v>0.37609022055999997</v>
      </c>
      <c r="I55" s="9">
        <v>1.48</v>
      </c>
      <c r="J55" s="9">
        <v>0.21</v>
      </c>
      <c r="K55" s="9">
        <v>1.5</v>
      </c>
      <c r="L55" s="9">
        <f t="shared" si="13"/>
        <v>276496.37031353748</v>
      </c>
      <c r="M55" s="9">
        <f t="shared" si="14"/>
        <v>0.65431578947368418</v>
      </c>
      <c r="N55" s="9">
        <f t="shared" si="15"/>
        <v>129128.61930505122</v>
      </c>
      <c r="O55" s="9">
        <f t="shared" si="16"/>
        <v>0.14189189189189189</v>
      </c>
      <c r="P55" s="9">
        <v>0.134079</v>
      </c>
      <c r="Q55" s="9">
        <v>3.4369000000000001</v>
      </c>
      <c r="R55" s="6">
        <f t="shared" si="7"/>
        <v>2.8049897490285574</v>
      </c>
      <c r="S55" s="6">
        <f t="shared" si="17"/>
        <v>5.1553500000000003</v>
      </c>
      <c r="T55" s="9">
        <v>5.3668859299690799E-2</v>
      </c>
      <c r="U55" s="6">
        <f t="shared" si="8"/>
        <v>2.4982643892483938</v>
      </c>
      <c r="V55" s="9">
        <v>0.23383477532830599</v>
      </c>
      <c r="W55" s="9">
        <v>0.225357449122319</v>
      </c>
      <c r="X55" s="18">
        <v>54</v>
      </c>
      <c r="Y55" s="9">
        <v>0.265713691711426</v>
      </c>
      <c r="Z55" s="9">
        <v>0.13564876000000001</v>
      </c>
      <c r="AA55" s="9">
        <v>0.14252598999999999</v>
      </c>
      <c r="AB55" s="9">
        <v>0.25102713704109197</v>
      </c>
      <c r="AC55" s="9">
        <v>4.1199998999999998</v>
      </c>
      <c r="AD55" s="4">
        <v>0.264483553767204</v>
      </c>
      <c r="AE55" s="37">
        <f t="shared" si="9"/>
        <v>194444.68009662212</v>
      </c>
      <c r="AF55" s="37">
        <f t="shared" si="10"/>
        <v>90809.051285617767</v>
      </c>
      <c r="AG55" s="4">
        <v>0.134116392880678</v>
      </c>
      <c r="AH55" s="4">
        <v>0.13115234375000001</v>
      </c>
      <c r="AI55" s="4">
        <v>0.1024169921875</v>
      </c>
      <c r="AJ55" s="4">
        <v>0.264483553767204</v>
      </c>
      <c r="AK55" s="4">
        <v>0.258220493197441</v>
      </c>
      <c r="AL55" s="4">
        <v>8.48388671875E-2</v>
      </c>
      <c r="AM55" s="4">
        <v>0.1287841796875</v>
      </c>
      <c r="AN55" s="6">
        <f t="shared" si="11"/>
        <v>0.21810526315789472</v>
      </c>
    </row>
    <row r="56" spans="1:40" s="4" customFormat="1" ht="15.75">
      <c r="A56" s="9">
        <v>55</v>
      </c>
      <c r="B56" s="28" t="s">
        <v>56</v>
      </c>
      <c r="C56" s="27" t="s">
        <v>41</v>
      </c>
      <c r="D56" s="28" t="s">
        <v>17</v>
      </c>
      <c r="E56" s="9">
        <v>0.35499999999999998</v>
      </c>
      <c r="F56" s="9">
        <v>25041775</v>
      </c>
      <c r="G56" s="9">
        <v>1.5891136079999999</v>
      </c>
      <c r="H56" s="9">
        <f t="shared" si="12"/>
        <v>0.56413533083999989</v>
      </c>
      <c r="I56" s="9">
        <v>1.48</v>
      </c>
      <c r="J56" s="9">
        <v>0.21</v>
      </c>
      <c r="K56" s="9">
        <v>1.5</v>
      </c>
      <c r="L56" s="9">
        <f t="shared" si="13"/>
        <v>414744.55547030619</v>
      </c>
      <c r="M56" s="9">
        <f t="shared" si="14"/>
        <v>0.65431578947368418</v>
      </c>
      <c r="N56" s="9">
        <f t="shared" si="15"/>
        <v>193692.92895757683</v>
      </c>
      <c r="O56" s="9">
        <f t="shared" si="16"/>
        <v>0.14189189189189189</v>
      </c>
      <c r="P56" s="9">
        <v>0.17194899999999999</v>
      </c>
      <c r="Q56" s="9">
        <v>3.4169999999999998</v>
      </c>
      <c r="R56" s="6">
        <f t="shared" si="7"/>
        <v>3.2808293787111289</v>
      </c>
      <c r="S56" s="6">
        <f t="shared" si="17"/>
        <v>5.1254999999999997</v>
      </c>
      <c r="T56" s="9">
        <v>7.48720081445228E-2</v>
      </c>
      <c r="U56" s="6">
        <f t="shared" si="8"/>
        <v>2.2965725677891915</v>
      </c>
      <c r="V56" s="9">
        <v>0.32010305621010299</v>
      </c>
      <c r="W56" s="9">
        <v>0.30819577636464801</v>
      </c>
      <c r="X56" s="18">
        <v>55</v>
      </c>
      <c r="Y56" s="9">
        <v>0.33843043446540799</v>
      </c>
      <c r="Z56" s="9">
        <v>0.15026181999999999</v>
      </c>
      <c r="AA56" s="9">
        <v>0.16204987000000001</v>
      </c>
      <c r="AB56" s="9">
        <v>0.33156177401542702</v>
      </c>
      <c r="AC56" s="9">
        <v>3.9400000999999998</v>
      </c>
      <c r="AD56" s="4">
        <v>0.34399993746888402</v>
      </c>
      <c r="AE56" s="37">
        <f t="shared" si="9"/>
        <v>252904.03445376499</v>
      </c>
      <c r="AF56" s="37">
        <f t="shared" si="10"/>
        <v>118110.58766760548</v>
      </c>
      <c r="AG56" s="4">
        <v>0.149918473234364</v>
      </c>
      <c r="AH56" s="4">
        <v>0.19990234374999999</v>
      </c>
      <c r="AI56" s="4">
        <v>0.1322021484375</v>
      </c>
      <c r="AJ56" s="4">
        <v>0.34399993746888402</v>
      </c>
      <c r="AK56" s="4">
        <v>0.330711170154459</v>
      </c>
      <c r="AL56" s="4">
        <v>0.1121826171875</v>
      </c>
      <c r="AM56" s="4">
        <v>0.2498779296875</v>
      </c>
      <c r="AN56" s="6">
        <f t="shared" si="11"/>
        <v>0.21810526315789472</v>
      </c>
    </row>
    <row r="57" spans="1:40" s="4" customFormat="1" ht="15.75">
      <c r="A57" s="9">
        <v>56</v>
      </c>
      <c r="B57" s="28" t="s">
        <v>56</v>
      </c>
      <c r="C57" s="27" t="s">
        <v>42</v>
      </c>
      <c r="D57" s="9" t="s">
        <v>17</v>
      </c>
      <c r="E57" s="9">
        <v>0.35499999999999998</v>
      </c>
      <c r="F57" s="9">
        <v>25041775</v>
      </c>
      <c r="G57" s="9">
        <v>1.9863920100000001</v>
      </c>
      <c r="H57" s="9">
        <f t="shared" si="12"/>
        <v>0.70516916355000003</v>
      </c>
      <c r="I57" s="9">
        <v>1.48</v>
      </c>
      <c r="J57" s="9">
        <v>0.21</v>
      </c>
      <c r="K57" s="9">
        <v>1.5</v>
      </c>
      <c r="L57" s="9">
        <f t="shared" si="13"/>
        <v>518430.69433788292</v>
      </c>
      <c r="M57" s="9">
        <f t="shared" si="14"/>
        <v>0.65431578947368418</v>
      </c>
      <c r="N57" s="9">
        <f t="shared" si="15"/>
        <v>242116.16119697111</v>
      </c>
      <c r="O57" s="9">
        <f t="shared" si="16"/>
        <v>0.14189189189189189</v>
      </c>
      <c r="P57" s="9">
        <v>0.16631599999999999</v>
      </c>
      <c r="Q57" s="9">
        <v>3.9365000000000001</v>
      </c>
      <c r="R57" s="6">
        <f t="shared" si="7"/>
        <v>4.2399358062363213</v>
      </c>
      <c r="S57" s="6">
        <f t="shared" si="17"/>
        <v>5.9047499999999999</v>
      </c>
      <c r="T57" s="9">
        <v>7.6352212606068198E-2</v>
      </c>
      <c r="U57" s="6">
        <f t="shared" si="8"/>
        <v>2.1782734818451326</v>
      </c>
      <c r="V57" s="9">
        <v>0.38470215215296599</v>
      </c>
      <c r="W57" s="9">
        <v>0.37854660399975898</v>
      </c>
      <c r="X57" s="18">
        <v>56</v>
      </c>
      <c r="Y57" s="9">
        <v>0.36981981992721602</v>
      </c>
      <c r="Z57" s="9">
        <v>0.16658472999999999</v>
      </c>
      <c r="AA57" s="9">
        <v>0.17774601000000001</v>
      </c>
      <c r="AB57" s="9">
        <v>0.35981172323226901</v>
      </c>
      <c r="AC57" s="9">
        <v>4.0799998999999998</v>
      </c>
      <c r="AD57" s="4">
        <v>0.39578010600346802</v>
      </c>
      <c r="AE57" s="37">
        <f t="shared" si="9"/>
        <v>290972.10395240178</v>
      </c>
      <c r="AF57" s="37">
        <f t="shared" si="10"/>
        <v>135889.03896659901</v>
      </c>
      <c r="AG57" s="4">
        <v>0.165252501861407</v>
      </c>
      <c r="AH57" s="4">
        <v>0.18701171875</v>
      </c>
      <c r="AI57" s="4">
        <v>0.1483154296875</v>
      </c>
      <c r="AJ57" s="4">
        <v>0.39578010600346802</v>
      </c>
      <c r="AK57" s="4">
        <v>0.38540176244882401</v>
      </c>
      <c r="AL57" s="4">
        <v>0.1104736328125</v>
      </c>
      <c r="AM57" s="4">
        <v>0.1868896484375</v>
      </c>
      <c r="AN57" s="6">
        <f t="shared" si="11"/>
        <v>0.21810526315789472</v>
      </c>
    </row>
    <row r="58" spans="1:40" s="11" customFormat="1" ht="15.75">
      <c r="A58" s="29">
        <v>57</v>
      </c>
      <c r="B58" s="23" t="s">
        <v>25</v>
      </c>
      <c r="C58" s="7" t="s">
        <v>63</v>
      </c>
      <c r="D58" s="7" t="s">
        <v>17</v>
      </c>
      <c r="E58" s="7">
        <v>0.34499999999999997</v>
      </c>
      <c r="F58" s="24">
        <v>12262069</v>
      </c>
      <c r="G58" s="30">
        <v>1.4279999999999999</v>
      </c>
      <c r="H58" s="29">
        <f t="shared" si="12"/>
        <v>0.49265999999999993</v>
      </c>
      <c r="I58" s="7">
        <v>0.18</v>
      </c>
      <c r="J58" s="7">
        <v>0.18</v>
      </c>
      <c r="K58" s="7">
        <v>0.2</v>
      </c>
      <c r="L58" s="29">
        <f t="shared" si="13"/>
        <v>132852.13483146066</v>
      </c>
      <c r="M58" s="29">
        <f t="shared" si="14"/>
        <v>0.23999999999999996</v>
      </c>
      <c r="N58" s="29">
        <f t="shared" si="15"/>
        <v>102906.82114206988</v>
      </c>
      <c r="O58" s="29">
        <f t="shared" si="16"/>
        <v>1</v>
      </c>
      <c r="P58" s="12">
        <v>0.128468</v>
      </c>
      <c r="Q58" s="12">
        <v>6.23211379058547</v>
      </c>
      <c r="R58" s="6">
        <f t="shared" si="7"/>
        <v>3.8348849518946349</v>
      </c>
      <c r="S58" s="6">
        <f t="shared" si="17"/>
        <v>1.2464227581170941</v>
      </c>
      <c r="T58" s="12">
        <v>0.108394582927095</v>
      </c>
      <c r="U58" s="6">
        <f t="shared" si="8"/>
        <v>1.1851883787071367</v>
      </c>
      <c r="V58" s="12">
        <v>0.205061327232746</v>
      </c>
      <c r="W58" s="12">
        <v>0.201509889276866</v>
      </c>
      <c r="X58" s="18">
        <v>57</v>
      </c>
      <c r="Y58" s="12">
        <v>0.213987156748772</v>
      </c>
      <c r="Z58" s="12">
        <v>0.12812220999999999</v>
      </c>
      <c r="AA58" s="12">
        <v>0.14593579000000001</v>
      </c>
      <c r="AB58" s="12">
        <v>0.21019513905048401</v>
      </c>
      <c r="AC58" s="12">
        <v>9.5399999999999991</v>
      </c>
      <c r="AD58" s="11">
        <v>0.22609866563587999</v>
      </c>
      <c r="AE58" s="37">
        <f>1000*M58*AD58/0.00089</f>
        <v>60970.426688327185</v>
      </c>
      <c r="AF58" s="37">
        <f t="shared" si="10"/>
        <v>47227.489435010277</v>
      </c>
      <c r="AG58" s="11">
        <v>0.12776402190123501</v>
      </c>
      <c r="AJ58" s="11">
        <v>0.22609866563587999</v>
      </c>
      <c r="AK58" s="11">
        <v>0.23165210754904</v>
      </c>
      <c r="AM58" s="11">
        <v>0.18859549377062501</v>
      </c>
      <c r="AN58" s="12"/>
    </row>
    <row r="59" spans="1:40" s="13" customFormat="1">
      <c r="A59" s="31">
        <v>58</v>
      </c>
      <c r="B59" s="8" t="s">
        <v>34</v>
      </c>
      <c r="C59" s="8" t="s">
        <v>35</v>
      </c>
      <c r="D59" s="8" t="s">
        <v>17</v>
      </c>
      <c r="E59" s="8">
        <v>0.34499999999999997</v>
      </c>
      <c r="F59" s="8">
        <v>10349806</v>
      </c>
      <c r="G59" s="32">
        <v>1.4279999999999999</v>
      </c>
      <c r="H59" s="31">
        <f t="shared" si="12"/>
        <v>0.49265999999999993</v>
      </c>
      <c r="I59" s="8">
        <v>0.14000000000000001</v>
      </c>
      <c r="J59" s="8">
        <v>0.28000000000000003</v>
      </c>
      <c r="K59" s="8">
        <v>0.15</v>
      </c>
      <c r="L59" s="31">
        <f t="shared" si="13"/>
        <v>123995.32584269662</v>
      </c>
      <c r="M59" s="31">
        <f t="shared" si="14"/>
        <v>0.224</v>
      </c>
      <c r="N59" s="31">
        <f t="shared" si="15"/>
        <v>107144.20728014772</v>
      </c>
      <c r="O59" s="31">
        <f t="shared" si="16"/>
        <v>2</v>
      </c>
      <c r="P59" s="14">
        <v>0.22739899999999999</v>
      </c>
      <c r="Q59" s="14">
        <v>4.45</v>
      </c>
      <c r="R59" s="6">
        <f t="shared" si="7"/>
        <v>2.1665002924375214</v>
      </c>
      <c r="S59" s="6">
        <f t="shared" si="17"/>
        <v>0.66749999999999998</v>
      </c>
      <c r="T59" s="14">
        <v>8.8827710853727995E-2</v>
      </c>
      <c r="U59" s="6">
        <f t="shared" si="8"/>
        <v>2.5600006778791857</v>
      </c>
      <c r="V59" s="14">
        <v>0.253697303886815</v>
      </c>
      <c r="W59" s="14">
        <v>0.25011870210545101</v>
      </c>
      <c r="X59" s="18">
        <v>58</v>
      </c>
      <c r="Y59" s="14">
        <v>0.253697303886815</v>
      </c>
      <c r="Z59" s="14">
        <v>0.22739894999999999</v>
      </c>
      <c r="AA59" s="14">
        <v>0.24856945999999999</v>
      </c>
      <c r="AB59" s="14">
        <v>0.25011870210545101</v>
      </c>
      <c r="AC59" s="14">
        <v>4.6799998</v>
      </c>
      <c r="AD59" s="13">
        <v>0.31063983603177803</v>
      </c>
      <c r="AE59" s="37">
        <f t="shared" si="9"/>
        <v>78183.509293391326</v>
      </c>
      <c r="AF59" s="37">
        <f t="shared" si="10"/>
        <v>67558.273416270706</v>
      </c>
      <c r="AG59" s="13">
        <v>0.222826721438004</v>
      </c>
      <c r="AJ59" s="13">
        <v>0.31063983603177803</v>
      </c>
      <c r="AK59" s="13">
        <v>0.32215866091013401</v>
      </c>
      <c r="AM59" s="13">
        <v>0.24125713821059899</v>
      </c>
      <c r="AN59" s="14"/>
    </row>
    <row r="60" spans="1:40" s="15" customFormat="1">
      <c r="A60" s="9">
        <v>59</v>
      </c>
      <c r="B60" s="9" t="s">
        <v>43</v>
      </c>
      <c r="C60" s="9" t="s">
        <v>44</v>
      </c>
      <c r="D60" s="9" t="s">
        <v>17</v>
      </c>
      <c r="E60" s="9">
        <v>0.34499999999999997</v>
      </c>
      <c r="F60" s="9">
        <v>7383941</v>
      </c>
      <c r="G60" s="33">
        <v>1.4279999999999999</v>
      </c>
      <c r="H60" s="9">
        <f t="shared" si="12"/>
        <v>0.49265999999999993</v>
      </c>
      <c r="I60" s="9">
        <v>0.25</v>
      </c>
      <c r="J60" s="9">
        <v>0.2</v>
      </c>
      <c r="K60" s="9">
        <v>0.27</v>
      </c>
      <c r="L60" s="9">
        <f t="shared" si="13"/>
        <v>170323.24978392397</v>
      </c>
      <c r="M60" s="9">
        <f t="shared" si="14"/>
        <v>0.30769230769230771</v>
      </c>
      <c r="N60" s="9">
        <f t="shared" si="15"/>
        <v>128568.7360741404</v>
      </c>
      <c r="O60" s="9">
        <f t="shared" si="16"/>
        <v>0.8</v>
      </c>
      <c r="P60" s="16">
        <v>0.185639</v>
      </c>
      <c r="Q60" s="16">
        <v>4.5199999999999996</v>
      </c>
      <c r="R60" s="6">
        <f t="shared" si="7"/>
        <v>2.6538604495822535</v>
      </c>
      <c r="S60" s="6">
        <f t="shared" si="17"/>
        <v>1.2203999999999999</v>
      </c>
      <c r="T60" s="16">
        <v>8.9918695719345895E-2</v>
      </c>
      <c r="U60" s="33">
        <f t="shared" si="8"/>
        <v>2.0645206040289574</v>
      </c>
      <c r="V60" s="16">
        <v>0.26460424046865599</v>
      </c>
      <c r="W60" s="16">
        <v>0.25999957231601001</v>
      </c>
      <c r="X60" s="18">
        <v>59</v>
      </c>
      <c r="Y60" s="16">
        <v>0.26556086540222201</v>
      </c>
      <c r="Z60" s="16">
        <v>0.19239018999999999</v>
      </c>
      <c r="AA60" s="16">
        <v>0.20647061999999999</v>
      </c>
      <c r="AB60" s="16">
        <v>0.260780960321426</v>
      </c>
      <c r="AC60" s="16">
        <v>4.2400001999999999</v>
      </c>
      <c r="AD60" s="15">
        <v>0.29117482125759098</v>
      </c>
      <c r="AE60" s="37">
        <f t="shared" si="9"/>
        <v>100665.45246589146</v>
      </c>
      <c r="AF60" s="37">
        <f t="shared" si="10"/>
        <v>75987.453305935574</v>
      </c>
      <c r="AG60" s="15">
        <v>0.18899210155010199</v>
      </c>
      <c r="AJ60" s="15">
        <v>0.29117482125759098</v>
      </c>
      <c r="AK60" s="15">
        <v>0.289521664381027</v>
      </c>
      <c r="AM60" s="15">
        <v>0.239018652141094</v>
      </c>
      <c r="AN60" s="16"/>
    </row>
    <row r="61" spans="1:40" s="11" customFormat="1">
      <c r="A61" s="29">
        <v>60</v>
      </c>
      <c r="B61" s="7" t="s">
        <v>52</v>
      </c>
      <c r="C61" s="7" t="s">
        <v>53</v>
      </c>
      <c r="D61" s="29" t="s">
        <v>17</v>
      </c>
      <c r="E61" s="7">
        <v>0.34499999999999997</v>
      </c>
      <c r="F61" s="24">
        <v>10958895</v>
      </c>
      <c r="G61" s="30">
        <v>1.4279999999999999</v>
      </c>
      <c r="H61" s="29">
        <f t="shared" si="12"/>
        <v>0.49265999999999993</v>
      </c>
      <c r="I61" s="7">
        <v>0.35</v>
      </c>
      <c r="J61" s="7">
        <v>0.21</v>
      </c>
      <c r="K61" s="7">
        <v>0.37</v>
      </c>
      <c r="L61" s="29">
        <f t="shared" si="13"/>
        <v>211355.66905005102</v>
      </c>
      <c r="M61" s="29">
        <f t="shared" si="14"/>
        <v>0.38181818181818178</v>
      </c>
      <c r="N61" s="29">
        <f t="shared" si="15"/>
        <v>151819.07598749737</v>
      </c>
      <c r="O61" s="29">
        <f t="shared" si="16"/>
        <v>0.6</v>
      </c>
      <c r="P61" s="12">
        <v>0.20155699999999999</v>
      </c>
      <c r="Q61" s="12">
        <v>4.28</v>
      </c>
      <c r="R61" s="6">
        <f t="shared" si="7"/>
        <v>2.4442713475592512</v>
      </c>
      <c r="S61" s="6">
        <f t="shared" si="17"/>
        <v>1.5836000000000001</v>
      </c>
      <c r="T61" s="12">
        <v>0.116524950623417</v>
      </c>
      <c r="U61" s="6">
        <f t="shared" si="8"/>
        <v>1.7297325501676277</v>
      </c>
      <c r="V61" s="12">
        <v>0.27138214462838001</v>
      </c>
      <c r="W61" s="12">
        <v>0.25968797329476301</v>
      </c>
      <c r="X61" s="18">
        <v>60</v>
      </c>
      <c r="Y61" s="12">
        <v>0.27512726187705999</v>
      </c>
      <c r="Z61" s="12">
        <v>0.20565921000000001</v>
      </c>
      <c r="AA61" s="12">
        <v>0.21323919</v>
      </c>
      <c r="AB61" s="12">
        <v>0.26544627547264099</v>
      </c>
      <c r="AC61" s="12">
        <v>5.0199999999999996</v>
      </c>
      <c r="AD61" s="11">
        <v>0.32130927937786802</v>
      </c>
      <c r="AE61" s="37">
        <f t="shared" si="9"/>
        <v>137844.63466670536</v>
      </c>
      <c r="AF61" s="37">
        <f t="shared" si="10"/>
        <v>99015.300412772645</v>
      </c>
      <c r="AG61" s="11">
        <v>0.20411827021498</v>
      </c>
      <c r="AJ61" s="11">
        <v>0.32130927937786802</v>
      </c>
      <c r="AK61" s="11">
        <v>0.31353652937625498</v>
      </c>
      <c r="AM61" s="11">
        <v>0.25247376151685802</v>
      </c>
      <c r="AN61" s="12"/>
    </row>
    <row r="62" spans="1:40" s="13" customFormat="1">
      <c r="A62" s="31">
        <v>61</v>
      </c>
      <c r="B62" s="8" t="s">
        <v>54</v>
      </c>
      <c r="C62" s="8" t="s">
        <v>55</v>
      </c>
      <c r="D62" s="31" t="s">
        <v>17</v>
      </c>
      <c r="E62" s="34">
        <v>0.34499999999999997</v>
      </c>
      <c r="F62" s="26">
        <v>23537083</v>
      </c>
      <c r="G62" s="32">
        <v>1.4279999999999999</v>
      </c>
      <c r="H62" s="31">
        <f t="shared" si="12"/>
        <v>0.49265999999999993</v>
      </c>
      <c r="I62" s="8">
        <v>1</v>
      </c>
      <c r="J62" s="8">
        <v>0.2</v>
      </c>
      <c r="K62" s="8">
        <v>1.02</v>
      </c>
      <c r="L62" s="31">
        <f t="shared" si="13"/>
        <v>316314.60674157308</v>
      </c>
      <c r="M62" s="31">
        <f t="shared" si="14"/>
        <v>0.57142857142857151</v>
      </c>
      <c r="N62" s="31">
        <f t="shared" si="15"/>
        <v>167411.44273652547</v>
      </c>
      <c r="O62" s="31">
        <f t="shared" si="16"/>
        <v>0.2</v>
      </c>
      <c r="P62" s="14">
        <v>0.160108</v>
      </c>
      <c r="Q62" s="14">
        <v>5.0199999999999996</v>
      </c>
      <c r="R62" s="6">
        <f t="shared" si="7"/>
        <v>3.0770479926049914</v>
      </c>
      <c r="S62" s="6">
        <f t="shared" si="17"/>
        <v>5.1204000000000001</v>
      </c>
      <c r="T62" s="14">
        <v>0.107572713623196</v>
      </c>
      <c r="U62" s="6">
        <f t="shared" si="8"/>
        <v>1.4883700020882971</v>
      </c>
      <c r="V62" s="14">
        <v>0.345183126549377</v>
      </c>
      <c r="W62" s="14">
        <v>0.333228839471716</v>
      </c>
      <c r="X62" s="18">
        <v>61</v>
      </c>
      <c r="Y62" s="14">
        <v>0.351587444543839</v>
      </c>
      <c r="Z62" s="14">
        <v>0.16105892999999999</v>
      </c>
      <c r="AA62" s="14">
        <v>0.17929228999999999</v>
      </c>
      <c r="AB62" s="14">
        <v>0.33489134907722501</v>
      </c>
      <c r="AC62" s="14">
        <v>5.0799998999999998</v>
      </c>
      <c r="AD62" s="13">
        <v>0.331288321108758</v>
      </c>
      <c r="AE62" s="37">
        <f t="shared" si="9"/>
        <v>212705.18209230056</v>
      </c>
      <c r="AF62" s="37">
        <f t="shared" si="10"/>
        <v>112575.52023419502</v>
      </c>
      <c r="AG62" s="13">
        <v>0.15969513583032399</v>
      </c>
      <c r="AJ62" s="13">
        <v>0.331288321108758</v>
      </c>
      <c r="AK62" s="13">
        <v>0.31867279847966001</v>
      </c>
      <c r="AM62" s="13">
        <v>0.25682892867281498</v>
      </c>
      <c r="AN62" s="14"/>
    </row>
    <row r="63" spans="1:40" s="15" customFormat="1">
      <c r="A63" s="16">
        <v>62</v>
      </c>
      <c r="B63" s="28" t="s">
        <v>56</v>
      </c>
      <c r="C63" s="9" t="s">
        <v>57</v>
      </c>
      <c r="D63" s="9" t="s">
        <v>17</v>
      </c>
      <c r="E63" s="35">
        <v>0.34499999999999997</v>
      </c>
      <c r="F63" s="9">
        <v>25041775</v>
      </c>
      <c r="G63" s="33">
        <v>1.4279999999999999</v>
      </c>
      <c r="H63" s="9">
        <f t="shared" si="12"/>
        <v>0.49265999999999993</v>
      </c>
      <c r="I63" s="9">
        <v>1.48</v>
      </c>
      <c r="J63" s="9">
        <v>0.21</v>
      </c>
      <c r="K63" s="9">
        <v>1.5</v>
      </c>
      <c r="L63" s="9">
        <f t="shared" si="13"/>
        <v>362196.872856298</v>
      </c>
      <c r="M63" s="9">
        <f t="shared" si="14"/>
        <v>0.65431578947368418</v>
      </c>
      <c r="N63" s="9">
        <f t="shared" si="15"/>
        <v>169152.24621395709</v>
      </c>
      <c r="O63" s="9">
        <f t="shared" si="16"/>
        <v>0.14189189189189189</v>
      </c>
      <c r="P63" s="16">
        <v>0.143479</v>
      </c>
      <c r="Q63" s="16">
        <v>3.62</v>
      </c>
      <c r="R63" s="6">
        <f t="shared" si="7"/>
        <v>3.4336732204712881</v>
      </c>
      <c r="S63" s="6">
        <f t="shared" si="17"/>
        <v>5.43</v>
      </c>
      <c r="T63" s="16">
        <v>8.5190869638654895E-2</v>
      </c>
      <c r="U63" s="6">
        <f t="shared" si="8"/>
        <v>1.6842063076545608</v>
      </c>
      <c r="V63" s="16">
        <v>0.294585744855758</v>
      </c>
      <c r="W63" s="16">
        <v>0.28557298607402298</v>
      </c>
      <c r="X63" s="18">
        <v>62</v>
      </c>
      <c r="Y63" s="16">
        <v>0.28182524442672702</v>
      </c>
      <c r="Z63" s="16">
        <v>0.14682770000000001</v>
      </c>
      <c r="AA63" s="16">
        <v>0.15881455</v>
      </c>
      <c r="AB63" s="16">
        <v>0.27368700504303001</v>
      </c>
      <c r="AC63" s="16">
        <v>4.0599999000000002</v>
      </c>
      <c r="AD63" s="15">
        <v>0.32741863071918498</v>
      </c>
      <c r="AE63" s="37">
        <f t="shared" si="9"/>
        <v>240713.68522181592</v>
      </c>
      <c r="AF63" s="37">
        <f t="shared" si="10"/>
        <v>112417.48231731472</v>
      </c>
      <c r="AG63" s="15">
        <v>0.14664346814155599</v>
      </c>
      <c r="AJ63" s="15">
        <v>0.32741863071918498</v>
      </c>
      <c r="AK63" s="15">
        <v>0.31327998936176299</v>
      </c>
      <c r="AM63" s="15">
        <v>0.242057664990425</v>
      </c>
      <c r="AN63" s="16"/>
    </row>
    <row r="79" spans="2:12">
      <c r="B79" s="40" t="s">
        <v>74</v>
      </c>
      <c r="C79" s="40"/>
      <c r="D79" s="40" t="s">
        <v>75</v>
      </c>
      <c r="E79" s="40"/>
      <c r="F79" s="40"/>
      <c r="G79" s="40"/>
      <c r="H79" s="40"/>
      <c r="I79" s="40"/>
      <c r="J79" s="40"/>
      <c r="K79" s="40"/>
      <c r="L79" s="40"/>
    </row>
    <row r="80" spans="2:12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2:16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</row>
    <row r="82" spans="2:16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</row>
    <row r="83" spans="2:16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</row>
    <row r="84" spans="2:16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</row>
    <row r="85" spans="2:16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</row>
    <row r="86" spans="2:16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</row>
    <row r="87" spans="2:16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</row>
    <row r="88" spans="2:16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</row>
    <row r="89" spans="2:16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</row>
    <row r="90" spans="2:16">
      <c r="B90" s="38" t="s">
        <v>72</v>
      </c>
      <c r="C90" s="38"/>
      <c r="D90" s="40"/>
      <c r="E90" s="40"/>
      <c r="F90" s="40"/>
      <c r="G90" s="40"/>
      <c r="H90" s="40"/>
      <c r="I90" s="40"/>
      <c r="J90" s="40"/>
      <c r="K90" s="40"/>
      <c r="L90" s="40"/>
      <c r="M90" s="41" t="s">
        <v>73</v>
      </c>
      <c r="N90" s="41"/>
      <c r="O90" s="41"/>
      <c r="P90" s="41"/>
    </row>
    <row r="91" spans="2:16">
      <c r="B91" s="38"/>
      <c r="C91" s="38"/>
      <c r="D91" s="40"/>
      <c r="E91" s="40"/>
      <c r="F91" s="40"/>
      <c r="G91" s="40"/>
      <c r="H91" s="40"/>
      <c r="I91" s="40"/>
      <c r="J91" s="40"/>
      <c r="K91" s="40"/>
      <c r="L91" s="40"/>
      <c r="M91" s="41"/>
      <c r="N91" s="41"/>
      <c r="O91" s="41"/>
      <c r="P91" s="41"/>
    </row>
    <row r="92" spans="2:16">
      <c r="B92" s="38"/>
      <c r="C92" s="38"/>
      <c r="D92" s="40"/>
      <c r="E92" s="40"/>
      <c r="F92" s="40"/>
      <c r="G92" s="40"/>
      <c r="H92" s="40"/>
      <c r="I92" s="40"/>
      <c r="J92" s="40"/>
      <c r="K92" s="40"/>
      <c r="L92" s="40"/>
      <c r="M92" s="41"/>
      <c r="N92" s="41"/>
      <c r="O92" s="41"/>
      <c r="P92" s="41"/>
    </row>
    <row r="93" spans="2:16">
      <c r="B93" s="38"/>
      <c r="C93" s="38"/>
      <c r="D93" s="40"/>
      <c r="E93" s="40"/>
      <c r="F93" s="40"/>
      <c r="G93" s="40"/>
      <c r="H93" s="40"/>
      <c r="I93" s="40"/>
      <c r="J93" s="40"/>
      <c r="K93" s="40"/>
      <c r="L93" s="40"/>
      <c r="M93" s="41"/>
      <c r="N93" s="41"/>
      <c r="O93" s="41"/>
      <c r="P93" s="41"/>
    </row>
    <row r="94" spans="2:16">
      <c r="B94" s="38"/>
      <c r="C94" s="38"/>
      <c r="D94" s="40"/>
      <c r="E94" s="40"/>
      <c r="F94" s="40"/>
      <c r="G94" s="40"/>
      <c r="H94" s="40"/>
      <c r="I94" s="40"/>
      <c r="J94" s="40"/>
      <c r="K94" s="40"/>
      <c r="L94" s="40"/>
      <c r="M94" s="41"/>
      <c r="N94" s="41"/>
      <c r="O94" s="41"/>
      <c r="P94" s="41"/>
    </row>
    <row r="95" spans="2:16">
      <c r="B95" s="38"/>
      <c r="C95" s="38"/>
      <c r="D95" s="40"/>
      <c r="E95" s="40"/>
      <c r="F95" s="40"/>
      <c r="G95" s="40"/>
      <c r="H95" s="40"/>
      <c r="I95" s="40"/>
      <c r="J95" s="40"/>
      <c r="K95" s="40"/>
      <c r="L95" s="40"/>
      <c r="M95" s="41"/>
      <c r="N95" s="41"/>
      <c r="O95" s="41"/>
      <c r="P95" s="41"/>
    </row>
    <row r="96" spans="2:16">
      <c r="B96" s="38"/>
      <c r="C96" s="38"/>
      <c r="D96" s="40"/>
      <c r="E96" s="40"/>
      <c r="F96" s="40"/>
      <c r="G96" s="40"/>
      <c r="H96" s="40"/>
      <c r="I96" s="40"/>
      <c r="J96" s="40"/>
      <c r="K96" s="40"/>
      <c r="L96" s="40"/>
      <c r="M96" s="41"/>
      <c r="N96" s="41"/>
      <c r="O96" s="41"/>
      <c r="P96" s="41"/>
    </row>
    <row r="97" spans="2:16">
      <c r="B97" s="38"/>
      <c r="C97" s="38"/>
      <c r="D97" s="40"/>
      <c r="E97" s="40"/>
      <c r="F97" s="40"/>
      <c r="G97" s="40"/>
      <c r="H97" s="40"/>
      <c r="I97" s="40"/>
      <c r="J97" s="40"/>
      <c r="K97" s="40"/>
      <c r="L97" s="40"/>
      <c r="M97" s="41"/>
      <c r="N97" s="41"/>
      <c r="O97" s="41"/>
      <c r="P97" s="41"/>
    </row>
    <row r="98" spans="2:16">
      <c r="B98" s="38"/>
      <c r="C98" s="38"/>
      <c r="D98" s="40"/>
      <c r="E98" s="40"/>
      <c r="F98" s="40"/>
      <c r="G98" s="40"/>
      <c r="H98" s="40"/>
      <c r="I98" s="40"/>
      <c r="J98" s="40"/>
      <c r="K98" s="40"/>
      <c r="L98" s="40"/>
      <c r="M98" s="41"/>
      <c r="N98" s="41"/>
      <c r="O98" s="41"/>
      <c r="P98" s="41"/>
    </row>
    <row r="99" spans="2:16">
      <c r="B99" s="38"/>
      <c r="C99" s="38"/>
      <c r="D99" s="40"/>
      <c r="E99" s="40"/>
      <c r="F99" s="40"/>
      <c r="G99" s="40"/>
      <c r="H99" s="40"/>
      <c r="I99" s="40"/>
      <c r="J99" s="40"/>
      <c r="K99" s="40"/>
      <c r="L99" s="40"/>
      <c r="M99" s="41"/>
      <c r="N99" s="41"/>
      <c r="O99" s="41"/>
      <c r="P99" s="41"/>
    </row>
    <row r="100" spans="2:16">
      <c r="B100" s="38"/>
      <c r="C100" s="38"/>
      <c r="D100" s="40"/>
      <c r="E100" s="40"/>
      <c r="F100" s="40"/>
      <c r="G100" s="40"/>
      <c r="H100" s="40"/>
      <c r="I100" s="40"/>
      <c r="J100" s="40"/>
      <c r="K100" s="40"/>
      <c r="L100" s="40"/>
      <c r="M100" s="41"/>
      <c r="N100" s="41"/>
      <c r="O100" s="41"/>
      <c r="P100" s="41"/>
    </row>
    <row r="101" spans="2:16">
      <c r="B101" s="38"/>
      <c r="C101" s="38"/>
      <c r="D101" s="40"/>
      <c r="E101" s="40"/>
      <c r="F101" s="40"/>
      <c r="G101" s="40"/>
      <c r="H101" s="40"/>
      <c r="I101" s="40"/>
      <c r="J101" s="40"/>
      <c r="K101" s="40"/>
      <c r="L101" s="40"/>
      <c r="M101" s="41"/>
      <c r="N101" s="41"/>
      <c r="O101" s="41"/>
      <c r="P101" s="41"/>
    </row>
    <row r="102" spans="2:16">
      <c r="B102" s="38"/>
      <c r="C102" s="38"/>
      <c r="D102" s="40"/>
      <c r="E102" s="40"/>
      <c r="F102" s="40"/>
      <c r="G102" s="40"/>
      <c r="H102" s="40"/>
      <c r="I102" s="40"/>
      <c r="J102" s="40"/>
      <c r="K102" s="40"/>
      <c r="L102" s="40"/>
      <c r="M102" s="41"/>
      <c r="N102" s="41"/>
      <c r="O102" s="41"/>
      <c r="P102" s="41"/>
    </row>
    <row r="103" spans="2:16">
      <c r="B103" s="38"/>
      <c r="C103" s="38"/>
      <c r="D103" s="40"/>
      <c r="E103" s="40"/>
      <c r="F103" s="40"/>
      <c r="G103" s="40"/>
      <c r="H103" s="40"/>
      <c r="I103" s="40"/>
      <c r="J103" s="40"/>
      <c r="K103" s="40"/>
      <c r="L103" s="40"/>
      <c r="M103" s="41"/>
      <c r="N103" s="41"/>
      <c r="O103" s="41"/>
      <c r="P103" s="41"/>
    </row>
    <row r="104" spans="2:16">
      <c r="B104" s="38"/>
      <c r="C104" s="38"/>
      <c r="D104" s="40"/>
      <c r="E104" s="40"/>
      <c r="F104" s="40"/>
      <c r="G104" s="40"/>
      <c r="H104" s="40"/>
      <c r="I104" s="40"/>
      <c r="J104" s="40"/>
      <c r="K104" s="40"/>
      <c r="L104" s="40"/>
      <c r="M104" s="41"/>
      <c r="N104" s="41"/>
      <c r="O104" s="41"/>
      <c r="P104" s="41"/>
    </row>
    <row r="105" spans="2:16">
      <c r="B105" s="39"/>
      <c r="C105" s="39"/>
      <c r="D105" s="40"/>
      <c r="E105" s="40"/>
      <c r="F105" s="40"/>
      <c r="G105" s="40"/>
      <c r="H105" s="40"/>
      <c r="I105" s="40"/>
      <c r="J105" s="40"/>
      <c r="K105" s="40"/>
      <c r="L105" s="40"/>
      <c r="M105" s="41"/>
      <c r="N105" s="41"/>
      <c r="O105" s="41"/>
      <c r="P105" s="41"/>
    </row>
  </sheetData>
  <mergeCells count="5">
    <mergeCell ref="B90:C105"/>
    <mergeCell ref="D90:L105"/>
    <mergeCell ref="M90:P105"/>
    <mergeCell ref="B79:C89"/>
    <mergeCell ref="D79:L8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.</cp:lastModifiedBy>
  <cp:revision>17</cp:revision>
  <dcterms:created xsi:type="dcterms:W3CDTF">2015-06-05T18:17:20Z</dcterms:created>
  <dcterms:modified xsi:type="dcterms:W3CDTF">2021-05-31T05:06:32Z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