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tseth/Library/CloudStorage/OneDrive-Raccoltecondivise-UniversitàdiSalerno/GIANMARIO VORIA - GPS/Management/Cost and Schedule/"/>
    </mc:Choice>
  </mc:AlternateContent>
  <xr:revisionPtr revIDLastSave="0" documentId="13_ncr:1_{B69CE519-00AE-5C41-B1E2-3AEDA38CA24F}" xr6:coauthVersionLast="47" xr6:coauthVersionMax="47" xr10:uidLastSave="{00000000-0000-0000-0000-000000000000}"/>
  <bookViews>
    <workbookView xWindow="3500" yWindow="740" windowWidth="25900" windowHeight="16840" xr2:uid="{00000000-000D-0000-FFFF-FFFF00000000}"/>
  </bookViews>
  <sheets>
    <sheet name="Foglio1" sheetId="1" r:id="rId1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G58" i="1"/>
  <c r="I4" i="1"/>
  <c r="F18" i="1"/>
  <c r="F21" i="1"/>
  <c r="F25" i="1"/>
  <c r="F17" i="1"/>
  <c r="F4" i="1"/>
  <c r="F10" i="1"/>
  <c r="F13" i="1"/>
  <c r="F3" i="1"/>
  <c r="F38" i="1"/>
  <c r="F35" i="1"/>
  <c r="F42" i="1"/>
  <c r="F46" i="1"/>
  <c r="F41" i="1"/>
  <c r="G57" i="1"/>
  <c r="Q25" i="1"/>
  <c r="U25" i="1"/>
  <c r="W25" i="1"/>
  <c r="U26" i="1"/>
  <c r="G60" i="1"/>
  <c r="G56" i="1"/>
  <c r="U24" i="1"/>
  <c r="U23" i="1"/>
  <c r="U22" i="1"/>
  <c r="G51" i="1"/>
  <c r="Q26" i="1"/>
  <c r="W26" i="1"/>
  <c r="U21" i="1"/>
  <c r="U20" i="1"/>
  <c r="O22" i="1"/>
  <c r="M24" i="1"/>
  <c r="M23" i="1"/>
  <c r="M22" i="1"/>
  <c r="M21" i="1"/>
  <c r="M20" i="1"/>
  <c r="I21" i="1"/>
  <c r="I22" i="1"/>
  <c r="I23" i="1"/>
  <c r="I24" i="1"/>
  <c r="I26" i="1"/>
  <c r="I20" i="1"/>
  <c r="G43" i="1"/>
  <c r="G44" i="1"/>
  <c r="G45" i="1"/>
  <c r="G47" i="1"/>
  <c r="G48" i="1"/>
  <c r="G49" i="1"/>
  <c r="G50" i="1"/>
  <c r="G52" i="1"/>
  <c r="G53" i="1"/>
  <c r="G54" i="1"/>
  <c r="G55" i="1"/>
  <c r="G46" i="1"/>
  <c r="O23" i="1"/>
  <c r="G35" i="1"/>
  <c r="Q23" i="1"/>
  <c r="G36" i="1"/>
  <c r="G37" i="1"/>
  <c r="G38" i="1"/>
  <c r="G39" i="1"/>
  <c r="G40" i="1"/>
  <c r="G30" i="1"/>
  <c r="Q22" i="1"/>
  <c r="W22" i="1"/>
  <c r="G31" i="1"/>
  <c r="G32" i="1"/>
  <c r="G33" i="1"/>
  <c r="G34" i="1"/>
  <c r="G19" i="1"/>
  <c r="G20" i="1"/>
  <c r="G22" i="1"/>
  <c r="G23" i="1"/>
  <c r="G24" i="1"/>
  <c r="G26" i="1"/>
  <c r="G27" i="1"/>
  <c r="G28" i="1"/>
  <c r="G29" i="1"/>
  <c r="G25" i="1"/>
  <c r="G18" i="1"/>
  <c r="G5" i="1"/>
  <c r="G6" i="1"/>
  <c r="G7" i="1"/>
  <c r="G8" i="1"/>
  <c r="G9" i="1"/>
  <c r="G11" i="1"/>
  <c r="G12" i="1"/>
  <c r="G14" i="1"/>
  <c r="G15" i="1"/>
  <c r="G16" i="1"/>
  <c r="G13" i="1"/>
  <c r="G10" i="1"/>
  <c r="G4" i="1"/>
  <c r="O20" i="1"/>
  <c r="G42" i="1"/>
  <c r="O21" i="1"/>
  <c r="G21" i="1"/>
  <c r="G3" i="1"/>
  <c r="Q20" i="1"/>
  <c r="W20" i="1"/>
  <c r="G41" i="1"/>
  <c r="Q24" i="1"/>
  <c r="W24" i="1"/>
  <c r="O24" i="1"/>
  <c r="G17" i="1"/>
  <c r="Q21" i="1"/>
  <c r="W21" i="1"/>
  <c r="W23" i="1"/>
  <c r="Q29" i="1"/>
  <c r="O29" i="1"/>
</calcChain>
</file>

<file path=xl/sharedStrings.xml><?xml version="1.0" encoding="utf-8"?>
<sst xmlns="http://schemas.openxmlformats.org/spreadsheetml/2006/main" count="142" uniqueCount="133">
  <si>
    <t>WBS ID</t>
  </si>
  <si>
    <t>Data fine</t>
  </si>
  <si>
    <t>Fase</t>
  </si>
  <si>
    <t>Attività</t>
  </si>
  <si>
    <t>Task</t>
  </si>
  <si>
    <t>Ore</t>
  </si>
  <si>
    <t>Costi</t>
  </si>
  <si>
    <t>Ore totali</t>
  </si>
  <si>
    <t>Requirements Analysis</t>
  </si>
  <si>
    <t>Raccolta dei requisiti</t>
  </si>
  <si>
    <t>Analisi preliminari</t>
  </si>
  <si>
    <t>Identificazione Requisiti funzionali</t>
  </si>
  <si>
    <t>Identificazione Attori</t>
  </si>
  <si>
    <t>Identificazione Requisiti non funzionali</t>
  </si>
  <si>
    <t>Costi totali del progetto</t>
  </si>
  <si>
    <t>Scrittura scenari e casi d'uso</t>
  </si>
  <si>
    <t>Analisi dei requisiti - Modello ad oggetti</t>
  </si>
  <si>
    <t>Identificazione oggetti del sistema</t>
  </si>
  <si>
    <t>Costruzione class diagram</t>
  </si>
  <si>
    <t>Analisi dei requisiti - Modello dinamico</t>
  </si>
  <si>
    <t>Costruzione sequence diagram</t>
  </si>
  <si>
    <t>Costruzione activity diagram e statechart</t>
  </si>
  <si>
    <t>Costruzione navigational path e mockup</t>
  </si>
  <si>
    <t>Riassunto</t>
  </si>
  <si>
    <t>System Design</t>
  </si>
  <si>
    <t>Design goals</t>
  </si>
  <si>
    <t>Identificazione design goals</t>
  </si>
  <si>
    <t>Data prevista di inizio</t>
  </si>
  <si>
    <t>Data prevista di fine</t>
  </si>
  <si>
    <t>Ore previste</t>
  </si>
  <si>
    <t>Costo previsto</t>
  </si>
  <si>
    <t>Ore effettive</t>
  </si>
  <si>
    <t>Costo effettivo</t>
  </si>
  <si>
    <t>Budget Rimanente</t>
  </si>
  <si>
    <t>Identificazione trade offs</t>
  </si>
  <si>
    <t>Decomposizione in sottosistemi</t>
  </si>
  <si>
    <t>Identificazione sottosistemi</t>
  </si>
  <si>
    <t>Definizione diagrammi delle componenti</t>
  </si>
  <si>
    <t>Definizione servizi dei sottosistemi</t>
  </si>
  <si>
    <t>Definizione specifiche del sistema</t>
  </si>
  <si>
    <t>Finalizzazione</t>
  </si>
  <si>
    <t>Definizione architettura e flusso del sistema</t>
  </si>
  <si>
    <t>---</t>
  </si>
  <si>
    <t>Specifica dati persistenti</t>
  </si>
  <si>
    <t>Definizione accessi al sistema</t>
  </si>
  <si>
    <t>Totale ore previste</t>
  </si>
  <si>
    <t>Totale costo previsto per il team di sviluppo</t>
  </si>
  <si>
    <t>Definizione casi d'uso limite</t>
  </si>
  <si>
    <t>System Test Design</t>
  </si>
  <si>
    <t>Pianificazione test funzionali</t>
  </si>
  <si>
    <t>Category Partition per requisiti funzionali</t>
  </si>
  <si>
    <t>Test case specification</t>
  </si>
  <si>
    <t>Definizione casi di test</t>
  </si>
  <si>
    <t>Object Design</t>
  </si>
  <si>
    <t>Riuso del codice</t>
  </si>
  <si>
    <t>Definizione dei design patterns</t>
  </si>
  <si>
    <t>Specifica delle interfacce</t>
  </si>
  <si>
    <t>Identificazione dei packages</t>
  </si>
  <si>
    <t>Specifica interfacce e parametri</t>
  </si>
  <si>
    <t>Implementazione</t>
  </si>
  <si>
    <t>Setup</t>
  </si>
  <si>
    <t>Setup della repository</t>
  </si>
  <si>
    <t>Setup dell'ambiente di sviluppo</t>
  </si>
  <si>
    <t>Setup del database</t>
  </si>
  <si>
    <t>Implementazione e testing</t>
  </si>
  <si>
    <t>Sprint 1 (codice, test case ed esecuzione)</t>
  </si>
  <si>
    <t>Sprint 2 (codice, test case ed esecuzione)</t>
  </si>
  <si>
    <t>Sprint 3 (codice, test case ed esecuzione)</t>
  </si>
  <si>
    <t>Sprint 4 (codice, test case ed esecuzione)</t>
  </si>
  <si>
    <t>Training</t>
  </si>
  <si>
    <t>Training su implementazione</t>
  </si>
  <si>
    <t>Training su testing</t>
  </si>
  <si>
    <t>Test Incident e Summary Report</t>
  </si>
  <si>
    <t>Manuale utente e di installazione</t>
  </si>
  <si>
    <t>1.1</t>
  </si>
  <si>
    <t>1.1.1</t>
  </si>
  <si>
    <t>1.1.1.1</t>
  </si>
  <si>
    <t>1.1.1.2</t>
  </si>
  <si>
    <t>1.1.1.3</t>
  </si>
  <si>
    <t>1.1.1.4</t>
  </si>
  <si>
    <t>1.1.1.5</t>
  </si>
  <si>
    <t>1.1.2</t>
  </si>
  <si>
    <t>1.1.2.1</t>
  </si>
  <si>
    <t>1.1.2.2</t>
  </si>
  <si>
    <t>1.1.3</t>
  </si>
  <si>
    <t>1.1.3.1</t>
  </si>
  <si>
    <t>1.1.3.2</t>
  </si>
  <si>
    <t>1.1.3.3</t>
  </si>
  <si>
    <t>1.2</t>
  </si>
  <si>
    <t>1.2.1</t>
  </si>
  <si>
    <t>1.2.1.1</t>
  </si>
  <si>
    <t>1.2.1.2</t>
  </si>
  <si>
    <t>1.2.2</t>
  </si>
  <si>
    <t>1.2.2.1</t>
  </si>
  <si>
    <t>1.2.2.2</t>
  </si>
  <si>
    <t>1.2.2.3</t>
  </si>
  <si>
    <t>1.2.3</t>
  </si>
  <si>
    <t>1.2.3.1</t>
  </si>
  <si>
    <t>1.2.3.2</t>
  </si>
  <si>
    <t>1.2.3.3</t>
  </si>
  <si>
    <t>1.2.3.4</t>
  </si>
  <si>
    <t>1.3</t>
  </si>
  <si>
    <t>1.3.1</t>
  </si>
  <si>
    <t>1.3.1.1</t>
  </si>
  <si>
    <t>1.3.2</t>
  </si>
  <si>
    <t>1.3.2.1</t>
  </si>
  <si>
    <t>1.4</t>
  </si>
  <si>
    <t>1.4.1</t>
  </si>
  <si>
    <t>1.4.1.1</t>
  </si>
  <si>
    <t>1.4.2</t>
  </si>
  <si>
    <t>1.4.2.1</t>
  </si>
  <si>
    <t>1.4.2.2</t>
  </si>
  <si>
    <t>1.5</t>
  </si>
  <si>
    <t>1.5.1</t>
  </si>
  <si>
    <t>1.5.1.1</t>
  </si>
  <si>
    <t>1.5.1.2</t>
  </si>
  <si>
    <t>1.5.1.3</t>
  </si>
  <si>
    <t>1.5.2</t>
  </si>
  <si>
    <t>1.5.2.1</t>
  </si>
  <si>
    <t>1.5.2.2</t>
  </si>
  <si>
    <t>1.5.2.3</t>
  </si>
  <si>
    <t>1.5.2.4</t>
  </si>
  <si>
    <t>1.6</t>
  </si>
  <si>
    <t>1.6.1</t>
  </si>
  <si>
    <t>1.6.1.1</t>
  </si>
  <si>
    <t>1.6.1.2</t>
  </si>
  <si>
    <t>1.6.2</t>
  </si>
  <si>
    <t>1.6.2.1</t>
  </si>
  <si>
    <t>1.7</t>
  </si>
  <si>
    <t>1.7.1</t>
  </si>
  <si>
    <t>1.7.1.1</t>
  </si>
  <si>
    <t>1.7.2</t>
  </si>
  <si>
    <t>1.7.2.1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</si>
</sst>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#,##0.0000\ &quot;€&quot;"/>
  </numFmts>
  <fonts count="7" x14ac:knownFonts="1">
    <font>
      <sz val="11"/>
      <color theme="1"/>
      <name val="Calibri"/>
      <family val="2"/>
      <scheme val="minor"/>
    </font>
    <font>
      <sz val="24"/>
      <color rgb="FF000000"/>
      <name val="Calibri"/>
      <family val="2"/>
    </font>
    <font>
      <sz val="26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757171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1" fontId="0" fillId="3" borderId="1" xfId="0" applyNumberFormat="1" applyFill="1" applyBorder="1"/>
    <xf numFmtId="1" fontId="0" fillId="4" borderId="1" xfId="0" applyNumberFormat="1" applyFill="1" applyBorder="1"/>
    <xf numFmtId="1" fontId="0" fillId="5" borderId="1" xfId="0" applyNumberFormat="1" applyFill="1" applyBorder="1"/>
    <xf numFmtId="165" fontId="0" fillId="3" borderId="1" xfId="0" applyNumberFormat="1" applyFill="1" applyBorder="1"/>
    <xf numFmtId="165" fontId="0" fillId="5" borderId="1" xfId="0" applyNumberFormat="1" applyFill="1" applyBorder="1"/>
    <xf numFmtId="165" fontId="0" fillId="4" borderId="1" xfId="0" applyNumberFormat="1" applyFill="1" applyBorder="1"/>
    <xf numFmtId="0" fontId="1" fillId="0" borderId="2" xfId="0" applyFont="1" applyBorder="1"/>
    <xf numFmtId="0" fontId="1" fillId="0" borderId="0" xfId="0" applyFont="1"/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164" fontId="0" fillId="0" borderId="2" xfId="0" applyNumberFormat="1" applyBorder="1" applyAlignment="1">
      <alignment vertical="center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5" borderId="3" xfId="0" applyFill="1" applyBorder="1"/>
    <xf numFmtId="1" fontId="0" fillId="5" borderId="3" xfId="0" applyNumberFormat="1" applyFill="1" applyBorder="1"/>
    <xf numFmtId="165" fontId="0" fillId="5" borderId="3" xfId="0" applyNumberFormat="1" applyFill="1" applyBorder="1"/>
    <xf numFmtId="0" fontId="0" fillId="9" borderId="3" xfId="0" applyFill="1" applyBorder="1"/>
    <xf numFmtId="165" fontId="0" fillId="7" borderId="1" xfId="0" applyNumberFormat="1" applyFill="1" applyBorder="1"/>
    <xf numFmtId="165" fontId="0" fillId="8" borderId="1" xfId="0" applyNumberFormat="1" applyFill="1" applyBorder="1"/>
    <xf numFmtId="165" fontId="0" fillId="9" borderId="1" xfId="0" applyNumberFormat="1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165" fontId="0" fillId="9" borderId="3" xfId="0" applyNumberFormat="1" applyFill="1" applyBorder="1"/>
    <xf numFmtId="165" fontId="0" fillId="12" borderId="3" xfId="0" applyNumberFormat="1" applyFill="1" applyBorder="1"/>
    <xf numFmtId="165" fontId="0" fillId="11" borderId="3" xfId="0" applyNumberFormat="1" applyFill="1" applyBorder="1"/>
    <xf numFmtId="165" fontId="0" fillId="10" borderId="3" xfId="0" applyNumberFormat="1" applyFill="1" applyBorder="1"/>
    <xf numFmtId="0" fontId="0" fillId="13" borderId="1" xfId="0" applyFill="1" applyBorder="1"/>
    <xf numFmtId="0" fontId="0" fillId="14" borderId="1" xfId="0" applyFill="1" applyBorder="1"/>
    <xf numFmtId="0" fontId="0" fillId="12" borderId="3" xfId="0" applyFill="1" applyBorder="1"/>
    <xf numFmtId="165" fontId="0" fillId="2" borderId="3" xfId="0" applyNumberFormat="1" applyFill="1" applyBorder="1"/>
    <xf numFmtId="165" fontId="0" fillId="13" borderId="3" xfId="0" applyNumberFormat="1" applyFill="1" applyBorder="1"/>
    <xf numFmtId="165" fontId="0" fillId="14" borderId="3" xfId="0" applyNumberFormat="1" applyFill="1" applyBorder="1"/>
    <xf numFmtId="14" fontId="0" fillId="3" borderId="1" xfId="0" applyNumberFormat="1" applyFill="1" applyBorder="1"/>
    <xf numFmtId="14" fontId="0" fillId="4" borderId="1" xfId="0" applyNumberFormat="1" applyFill="1" applyBorder="1"/>
    <xf numFmtId="14" fontId="0" fillId="7" borderId="1" xfId="0" applyNumberFormat="1" applyFill="1" applyBorder="1"/>
    <xf numFmtId="14" fontId="0" fillId="8" borderId="1" xfId="0" applyNumberFormat="1" applyFill="1" applyBorder="1"/>
    <xf numFmtId="14" fontId="0" fillId="11" borderId="1" xfId="0" applyNumberFormat="1" applyFill="1" applyBorder="1"/>
    <xf numFmtId="14" fontId="0" fillId="12" borderId="3" xfId="0" applyNumberFormat="1" applyFill="1" applyBorder="1"/>
    <xf numFmtId="14" fontId="0" fillId="10" borderId="1" xfId="0" applyNumberFormat="1" applyFill="1" applyBorder="1"/>
    <xf numFmtId="14" fontId="0" fillId="13" borderId="1" xfId="0" applyNumberFormat="1" applyFill="1" applyBorder="1"/>
    <xf numFmtId="14" fontId="0" fillId="14" borderId="1" xfId="0" applyNumberFormat="1" applyFill="1" applyBorder="1"/>
    <xf numFmtId="0" fontId="0" fillId="17" borderId="1" xfId="0" applyFill="1" applyBorder="1"/>
    <xf numFmtId="0" fontId="0" fillId="16" borderId="1" xfId="0" applyFill="1" applyBorder="1"/>
    <xf numFmtId="0" fontId="0" fillId="15" borderId="1" xfId="0" applyFill="1" applyBorder="1"/>
    <xf numFmtId="14" fontId="0" fillId="17" borderId="1" xfId="0" applyNumberFormat="1" applyFill="1" applyBorder="1"/>
    <xf numFmtId="14" fontId="0" fillId="16" borderId="1" xfId="0" applyNumberFormat="1" applyFill="1" applyBorder="1"/>
    <xf numFmtId="0" fontId="0" fillId="15" borderId="3" xfId="0" applyFill="1" applyBorder="1"/>
    <xf numFmtId="0" fontId="0" fillId="18" borderId="1" xfId="0" applyFill="1" applyBorder="1"/>
    <xf numFmtId="0" fontId="0" fillId="19" borderId="1" xfId="0" applyFill="1" applyBorder="1"/>
    <xf numFmtId="0" fontId="0" fillId="20" borderId="1" xfId="0" applyFill="1" applyBorder="1"/>
    <xf numFmtId="165" fontId="0" fillId="17" borderId="3" xfId="0" applyNumberFormat="1" applyFill="1" applyBorder="1"/>
    <xf numFmtId="165" fontId="0" fillId="16" borderId="3" xfId="0" applyNumberFormat="1" applyFill="1" applyBorder="1"/>
    <xf numFmtId="165" fontId="0" fillId="15" borderId="3" xfId="0" applyNumberFormat="1" applyFill="1" applyBorder="1"/>
    <xf numFmtId="165" fontId="0" fillId="19" borderId="3" xfId="0" applyNumberFormat="1" applyFill="1" applyBorder="1"/>
    <xf numFmtId="165" fontId="0" fillId="20" borderId="3" xfId="0" applyNumberFormat="1" applyFill="1" applyBorder="1"/>
    <xf numFmtId="165" fontId="0" fillId="18" borderId="3" xfId="0" applyNumberFormat="1" applyFill="1" applyBorder="1"/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4" fontId="0" fillId="2" borderId="1" xfId="0" applyNumberFormat="1" applyFill="1" applyBorder="1"/>
    <xf numFmtId="0" fontId="0" fillId="18" borderId="3" xfId="0" applyFill="1" applyBorder="1"/>
    <xf numFmtId="0" fontId="0" fillId="22" borderId="1" xfId="0" applyFill="1" applyBorder="1"/>
    <xf numFmtId="14" fontId="0" fillId="5" borderId="1" xfId="0" applyNumberFormat="1" applyFill="1" applyBorder="1"/>
    <xf numFmtId="165" fontId="4" fillId="5" borderId="1" xfId="0" quotePrefix="1" applyNumberFormat="1" applyFont="1" applyFill="1" applyBorder="1"/>
    <xf numFmtId="165" fontId="0" fillId="22" borderId="1" xfId="0" applyNumberFormat="1" applyFill="1" applyBorder="1"/>
    <xf numFmtId="0" fontId="0" fillId="0" borderId="11" xfId="0" applyBorder="1"/>
    <xf numFmtId="165" fontId="5" fillId="22" borderId="1" xfId="0" applyNumberFormat="1" applyFont="1" applyFill="1" applyBorder="1"/>
    <xf numFmtId="165" fontId="5" fillId="5" borderId="1" xfId="0" applyNumberFormat="1" applyFont="1" applyFill="1" applyBorder="1"/>
    <xf numFmtId="0" fontId="1" fillId="6" borderId="15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/>
    </xf>
    <xf numFmtId="1" fontId="0" fillId="0" borderId="12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2" fillId="6" borderId="15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165" fontId="0" fillId="10" borderId="4" xfId="0" applyNumberFormat="1" applyFill="1" applyBorder="1" applyAlignment="1">
      <alignment horizontal="center"/>
    </xf>
    <xf numFmtId="165" fontId="0" fillId="10" borderId="6" xfId="0" applyNumberFormat="1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165" fontId="0" fillId="13" borderId="8" xfId="0" applyNumberFormat="1" applyFill="1" applyBorder="1" applyAlignment="1">
      <alignment horizontal="center"/>
    </xf>
    <xf numFmtId="165" fontId="0" fillId="13" borderId="10" xfId="0" applyNumberFormat="1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165" fontId="0" fillId="17" borderId="4" xfId="0" applyNumberFormat="1" applyFill="1" applyBorder="1" applyAlignment="1">
      <alignment horizontal="center"/>
    </xf>
    <xf numFmtId="165" fontId="0" fillId="17" borderId="6" xfId="0" applyNumberForma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1" fontId="0" fillId="3" borderId="4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0" fontId="0" fillId="21" borderId="4" xfId="0" applyFill="1" applyBorder="1" applyAlignment="1">
      <alignment horizontal="center"/>
    </xf>
    <xf numFmtId="0" fontId="0" fillId="21" borderId="5" xfId="0" applyFill="1" applyBorder="1" applyAlignment="1">
      <alignment horizontal="center"/>
    </xf>
    <xf numFmtId="165" fontId="0" fillId="21" borderId="4" xfId="0" applyNumberFormat="1" applyFill="1" applyBorder="1" applyAlignment="1">
      <alignment horizontal="center"/>
    </xf>
    <xf numFmtId="165" fontId="0" fillId="21" borderId="6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14" fontId="0" fillId="3" borderId="4" xfId="0" applyNumberFormat="1" applyFill="1" applyBorder="1" applyAlignment="1">
      <alignment horizontal="center"/>
    </xf>
    <xf numFmtId="14" fontId="0" fillId="3" borderId="5" xfId="0" applyNumberFormat="1" applyFill="1" applyBorder="1" applyAlignment="1">
      <alignment horizontal="center"/>
    </xf>
    <xf numFmtId="14" fontId="0" fillId="21" borderId="4" xfId="0" applyNumberFormat="1" applyFill="1" applyBorder="1" applyAlignment="1">
      <alignment horizontal="center"/>
    </xf>
    <xf numFmtId="14" fontId="0" fillId="21" borderId="5" xfId="0" applyNumberFormat="1" applyFill="1" applyBorder="1" applyAlignment="1">
      <alignment horizontal="center"/>
    </xf>
    <xf numFmtId="14" fontId="0" fillId="10" borderId="4" xfId="0" applyNumberFormat="1" applyFill="1" applyBorder="1" applyAlignment="1">
      <alignment horizontal="center"/>
    </xf>
    <xf numFmtId="14" fontId="0" fillId="10" borderId="5" xfId="0" applyNumberFormat="1" applyFill="1" applyBorder="1" applyAlignment="1">
      <alignment horizontal="center"/>
    </xf>
    <xf numFmtId="14" fontId="0" fillId="13" borderId="8" xfId="0" applyNumberFormat="1" applyFill="1" applyBorder="1" applyAlignment="1">
      <alignment horizontal="center"/>
    </xf>
    <xf numFmtId="14" fontId="0" fillId="13" borderId="9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21" borderId="7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5" fontId="3" fillId="13" borderId="3" xfId="0" quotePrefix="1" applyNumberFormat="1" applyFont="1" applyFill="1" applyBorder="1" applyAlignment="1">
      <alignment horizontal="center"/>
    </xf>
    <xf numFmtId="165" fontId="0" fillId="13" borderId="3" xfId="0" applyNumberFormat="1" applyFill="1" applyBorder="1" applyAlignment="1">
      <alignment horizontal="center"/>
    </xf>
    <xf numFmtId="165" fontId="0" fillId="17" borderId="1" xfId="0" applyNumberFormat="1" applyFill="1" applyBorder="1" applyAlignment="1">
      <alignment horizontal="center"/>
    </xf>
    <xf numFmtId="14" fontId="0" fillId="17" borderId="4" xfId="0" applyNumberFormat="1" applyFill="1" applyBorder="1" applyAlignment="1">
      <alignment horizontal="center"/>
    </xf>
    <xf numFmtId="14" fontId="0" fillId="17" borderId="5" xfId="0" applyNumberForma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7" borderId="4" xfId="0" applyNumberFormat="1" applyFill="1" applyBorder="1" applyAlignment="1">
      <alignment horizontal="center"/>
    </xf>
    <xf numFmtId="165" fontId="0" fillId="7" borderId="5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165" fontId="0" fillId="5" borderId="5" xfId="0" applyNumberFormat="1" applyFill="1" applyBorder="1" applyAlignment="1">
      <alignment horizontal="center"/>
    </xf>
    <xf numFmtId="0" fontId="0" fillId="5" borderId="5" xfId="0" applyFill="1" applyBorder="1" applyAlignment="1">
      <alignment horizontal="center"/>
    </xf>
  </cellXfs>
  <cellStyles count="1">
    <cellStyle name="Normale" xfId="0" builtinId="0"/>
  </cellStyles>
  <dxfs count="4"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61"/>
  <sheetViews>
    <sheetView tabSelected="1" topLeftCell="A22" workbookViewId="0">
      <selection activeCell="B7" sqref="B7"/>
    </sheetView>
  </sheetViews>
  <sheetFormatPr baseColWidth="10" defaultColWidth="8.83203125" defaultRowHeight="15" x14ac:dyDescent="0.2"/>
  <cols>
    <col min="1" max="2" width="13.5" customWidth="1"/>
    <col min="3" max="3" width="22.5" customWidth="1"/>
    <col min="4" max="4" width="43.33203125" customWidth="1"/>
    <col min="5" max="5" width="39.83203125" customWidth="1"/>
    <col min="7" max="7" width="12.5" bestFit="1" customWidth="1"/>
    <col min="8" max="8" width="16.6640625" customWidth="1"/>
    <col min="9" max="9" width="15.1640625" customWidth="1"/>
    <col min="10" max="10" width="16" customWidth="1"/>
    <col min="12" max="12" width="14.83203125" customWidth="1"/>
    <col min="14" max="14" width="12.83203125" customWidth="1"/>
  </cols>
  <sheetData>
    <row r="2" spans="1:11" ht="15" customHeight="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1"/>
      <c r="I2" s="74" t="s">
        <v>7</v>
      </c>
      <c r="J2" s="75"/>
      <c r="K2" s="76"/>
    </row>
    <row r="3" spans="1:11" ht="15" customHeight="1" x14ac:dyDescent="0.35">
      <c r="A3" s="39" t="s">
        <v>74</v>
      </c>
      <c r="B3" s="39">
        <v>44890</v>
      </c>
      <c r="C3" s="2" t="s">
        <v>8</v>
      </c>
      <c r="D3" s="2"/>
      <c r="E3" s="2"/>
      <c r="F3" s="5">
        <f>F4+F10+F13</f>
        <v>66</v>
      </c>
      <c r="G3" s="8">
        <f>PRODUCT(F3,70)</f>
        <v>4620</v>
      </c>
      <c r="H3" s="11"/>
      <c r="I3" s="77"/>
      <c r="J3" s="78"/>
      <c r="K3" s="79"/>
    </row>
    <row r="4" spans="1:11" x14ac:dyDescent="0.2">
      <c r="A4" s="40" t="s">
        <v>75</v>
      </c>
      <c r="B4" s="40">
        <v>44880</v>
      </c>
      <c r="C4" s="3"/>
      <c r="D4" s="3" t="s">
        <v>9</v>
      </c>
      <c r="E4" s="3"/>
      <c r="F4" s="6">
        <f>SUM(F5:F9)</f>
        <v>34</v>
      </c>
      <c r="G4" s="10">
        <f t="shared" ref="G4:G16" si="0">PRODUCT(F4,70)</f>
        <v>2380</v>
      </c>
      <c r="H4" s="13"/>
      <c r="I4" s="80" t="str">
        <f>CONCATENATE(_xlfn.NUMBERVALUE(SUM(F17,F3,F30,F35,F41,F51,F57))," su ",50*5)</f>
        <v>244 su 250</v>
      </c>
      <c r="J4" s="81"/>
      <c r="K4" s="82"/>
    </row>
    <row r="5" spans="1:11" x14ac:dyDescent="0.2">
      <c r="A5" s="4" t="s">
        <v>76</v>
      </c>
      <c r="B5" s="4"/>
      <c r="C5" s="4"/>
      <c r="D5" s="4"/>
      <c r="E5" s="4" t="s">
        <v>10</v>
      </c>
      <c r="F5" s="7">
        <v>4</v>
      </c>
      <c r="G5" s="9">
        <f t="shared" si="0"/>
        <v>280</v>
      </c>
      <c r="H5" s="13"/>
      <c r="I5" s="14"/>
      <c r="J5" s="14"/>
    </row>
    <row r="6" spans="1:11" x14ac:dyDescent="0.2">
      <c r="A6" s="4" t="s">
        <v>77</v>
      </c>
      <c r="B6" s="4"/>
      <c r="C6" s="4"/>
      <c r="D6" s="4"/>
      <c r="E6" s="4" t="s">
        <v>11</v>
      </c>
      <c r="F6" s="7">
        <v>8</v>
      </c>
      <c r="G6" s="9">
        <f t="shared" si="0"/>
        <v>560</v>
      </c>
    </row>
    <row r="7" spans="1:11" ht="15" customHeight="1" x14ac:dyDescent="0.35">
      <c r="A7" s="4" t="s">
        <v>78</v>
      </c>
      <c r="B7" s="4"/>
      <c r="C7" s="4"/>
      <c r="D7" s="4"/>
      <c r="E7" s="4" t="s">
        <v>12</v>
      </c>
      <c r="F7" s="7">
        <v>2</v>
      </c>
      <c r="G7" s="9">
        <f t="shared" si="0"/>
        <v>140</v>
      </c>
      <c r="H7" s="11"/>
      <c r="I7" s="12"/>
      <c r="J7" s="12"/>
    </row>
    <row r="8" spans="1:11" ht="15" customHeight="1" x14ac:dyDescent="0.35">
      <c r="A8" s="4" t="s">
        <v>79</v>
      </c>
      <c r="B8" s="4"/>
      <c r="C8" s="4"/>
      <c r="D8" s="4"/>
      <c r="E8" s="4" t="s">
        <v>13</v>
      </c>
      <c r="F8" s="7">
        <v>5</v>
      </c>
      <c r="G8" s="9">
        <f t="shared" si="0"/>
        <v>350</v>
      </c>
      <c r="H8" s="11"/>
      <c r="I8" s="74" t="s">
        <v>14</v>
      </c>
      <c r="J8" s="75"/>
      <c r="K8" s="76"/>
    </row>
    <row r="9" spans="1:11" ht="15" customHeight="1" x14ac:dyDescent="0.2">
      <c r="A9" s="4" t="s">
        <v>80</v>
      </c>
      <c r="B9" s="4"/>
      <c r="C9" s="4"/>
      <c r="D9" s="4"/>
      <c r="E9" s="4" t="s">
        <v>15</v>
      </c>
      <c r="F9" s="7">
        <v>15</v>
      </c>
      <c r="G9" s="9">
        <f t="shared" si="0"/>
        <v>1050</v>
      </c>
      <c r="H9" s="15"/>
      <c r="I9" s="77"/>
      <c r="J9" s="78"/>
      <c r="K9" s="79"/>
    </row>
    <row r="10" spans="1:11" x14ac:dyDescent="0.2">
      <c r="A10" s="40" t="s">
        <v>81</v>
      </c>
      <c r="B10" s="40">
        <v>44883</v>
      </c>
      <c r="C10" s="3"/>
      <c r="D10" s="3" t="s">
        <v>16</v>
      </c>
      <c r="E10" s="3"/>
      <c r="F10" s="6">
        <f>SUM(F11:F12)</f>
        <v>12</v>
      </c>
      <c r="G10" s="10">
        <f t="shared" si="0"/>
        <v>840</v>
      </c>
      <c r="H10" s="15"/>
      <c r="I10" s="90" t="str">
        <f>_xlfn.CONCAT((_xlfn.NUMBERVALUE(LEFT(I4,3))*70)+(100*100)+3000,",00€  su ","30.500,00 €")</f>
        <v>30080,00€  su 30.500,00 €</v>
      </c>
      <c r="J10" s="91"/>
      <c r="K10" s="92"/>
    </row>
    <row r="11" spans="1:11" x14ac:dyDescent="0.2">
      <c r="A11" s="4" t="s">
        <v>82</v>
      </c>
      <c r="B11" s="4"/>
      <c r="C11" s="4"/>
      <c r="D11" s="4"/>
      <c r="E11" s="4" t="s">
        <v>17</v>
      </c>
      <c r="F11" s="7">
        <v>6</v>
      </c>
      <c r="G11" s="9">
        <f t="shared" si="0"/>
        <v>420</v>
      </c>
    </row>
    <row r="12" spans="1:11" x14ac:dyDescent="0.2">
      <c r="A12" s="4" t="s">
        <v>83</v>
      </c>
      <c r="B12" s="4"/>
      <c r="C12" s="4"/>
      <c r="D12" s="4"/>
      <c r="E12" s="4" t="s">
        <v>18</v>
      </c>
      <c r="F12" s="7">
        <v>6</v>
      </c>
      <c r="G12" s="9">
        <f t="shared" si="0"/>
        <v>420</v>
      </c>
    </row>
    <row r="13" spans="1:11" x14ac:dyDescent="0.2">
      <c r="A13" s="40" t="s">
        <v>84</v>
      </c>
      <c r="B13" s="40">
        <v>44889</v>
      </c>
      <c r="C13" s="3"/>
      <c r="D13" s="3" t="s">
        <v>19</v>
      </c>
      <c r="E13" s="3"/>
      <c r="F13" s="6">
        <f>SUM(F14:F16)</f>
        <v>20</v>
      </c>
      <c r="G13" s="10">
        <f t="shared" si="0"/>
        <v>1400</v>
      </c>
    </row>
    <row r="14" spans="1:11" x14ac:dyDescent="0.2">
      <c r="A14" s="4" t="s">
        <v>85</v>
      </c>
      <c r="B14" s="4"/>
      <c r="C14" s="4"/>
      <c r="D14" s="4"/>
      <c r="E14" s="4" t="s">
        <v>20</v>
      </c>
      <c r="F14" s="7">
        <v>8</v>
      </c>
      <c r="G14" s="9">
        <f t="shared" si="0"/>
        <v>560</v>
      </c>
    </row>
    <row r="15" spans="1:11" x14ac:dyDescent="0.2">
      <c r="A15" s="4" t="s">
        <v>86</v>
      </c>
      <c r="B15" s="4"/>
      <c r="C15" s="4"/>
      <c r="D15" s="4"/>
      <c r="E15" s="4" t="s">
        <v>21</v>
      </c>
      <c r="F15" s="7">
        <v>6</v>
      </c>
      <c r="G15" s="9">
        <f t="shared" si="0"/>
        <v>420</v>
      </c>
    </row>
    <row r="16" spans="1:11" ht="15" customHeight="1" x14ac:dyDescent="0.2">
      <c r="A16" s="4" t="s">
        <v>87</v>
      </c>
      <c r="B16" s="19"/>
      <c r="C16" s="19"/>
      <c r="D16" s="19"/>
      <c r="E16" s="19" t="s">
        <v>22</v>
      </c>
      <c r="F16" s="20">
        <v>6</v>
      </c>
      <c r="G16" s="21">
        <f t="shared" si="0"/>
        <v>420</v>
      </c>
      <c r="I16" s="83" t="s">
        <v>23</v>
      </c>
      <c r="J16" s="84"/>
      <c r="K16" s="85"/>
    </row>
    <row r="17" spans="1:24" ht="15" customHeight="1" x14ac:dyDescent="0.2">
      <c r="A17" s="41" t="s">
        <v>88</v>
      </c>
      <c r="B17" s="41">
        <v>44898</v>
      </c>
      <c r="C17" s="16" t="s">
        <v>24</v>
      </c>
      <c r="D17" s="16"/>
      <c r="E17" s="16"/>
      <c r="F17" s="16">
        <f>SUM(F18,F21,F25)</f>
        <v>26</v>
      </c>
      <c r="G17" s="23">
        <f>PRODUCT(F17,70)</f>
        <v>1820</v>
      </c>
      <c r="I17" s="86"/>
      <c r="J17" s="87"/>
      <c r="K17" s="88"/>
    </row>
    <row r="18" spans="1:24" x14ac:dyDescent="0.2">
      <c r="A18" s="42" t="s">
        <v>89</v>
      </c>
      <c r="B18" s="42">
        <v>44892</v>
      </c>
      <c r="C18" s="17"/>
      <c r="D18" s="17" t="s">
        <v>25</v>
      </c>
      <c r="E18" s="17"/>
      <c r="F18" s="17">
        <f>SUM(F19,F20)</f>
        <v>7</v>
      </c>
      <c r="G18" s="24">
        <f t="shared" ref="G18:G40" si="1">PRODUCT(F18,70)</f>
        <v>490</v>
      </c>
    </row>
    <row r="19" spans="1:24" x14ac:dyDescent="0.2">
      <c r="A19" s="18" t="s">
        <v>90</v>
      </c>
      <c r="B19" s="18"/>
      <c r="C19" s="18"/>
      <c r="D19" s="18"/>
      <c r="E19" s="18" t="s">
        <v>26</v>
      </c>
      <c r="F19" s="18">
        <v>5</v>
      </c>
      <c r="G19" s="25">
        <f t="shared" si="1"/>
        <v>350</v>
      </c>
      <c r="I19" s="131" t="s">
        <v>2</v>
      </c>
      <c r="J19" s="131"/>
      <c r="K19" s="110" t="s">
        <v>27</v>
      </c>
      <c r="L19" s="111"/>
      <c r="M19" s="110" t="s">
        <v>28</v>
      </c>
      <c r="N19" s="111"/>
      <c r="O19" s="110" t="s">
        <v>29</v>
      </c>
      <c r="P19" s="111"/>
      <c r="Q19" s="110" t="s">
        <v>30</v>
      </c>
      <c r="R19" s="112"/>
      <c r="S19" s="131" t="s">
        <v>31</v>
      </c>
      <c r="T19" s="131"/>
      <c r="U19" s="133" t="s">
        <v>32</v>
      </c>
      <c r="V19" s="133"/>
      <c r="W19" s="133" t="s">
        <v>33</v>
      </c>
      <c r="X19" s="133"/>
    </row>
    <row r="20" spans="1:24" x14ac:dyDescent="0.2">
      <c r="A20" s="18" t="s">
        <v>91</v>
      </c>
      <c r="B20" s="22"/>
      <c r="C20" s="22"/>
      <c r="D20" s="22"/>
      <c r="E20" s="22" t="s">
        <v>34</v>
      </c>
      <c r="F20" s="22">
        <v>2</v>
      </c>
      <c r="G20" s="25">
        <f t="shared" si="1"/>
        <v>140</v>
      </c>
      <c r="I20" s="134" t="str">
        <f>C3</f>
        <v>Requirements Analysis</v>
      </c>
      <c r="J20" s="134"/>
      <c r="K20" s="123">
        <v>44866</v>
      </c>
      <c r="L20" s="124"/>
      <c r="M20" s="123">
        <f>B3</f>
        <v>44890</v>
      </c>
      <c r="N20" s="124"/>
      <c r="O20" s="113">
        <f>F3</f>
        <v>66</v>
      </c>
      <c r="P20" s="114"/>
      <c r="Q20" s="115">
        <f>G3</f>
        <v>4620</v>
      </c>
      <c r="R20" s="116"/>
      <c r="S20" s="134">
        <v>71</v>
      </c>
      <c r="T20" s="135"/>
      <c r="U20" s="138">
        <f t="shared" ref="U20:U23" si="2">S20*70</f>
        <v>4970</v>
      </c>
      <c r="V20" s="138"/>
      <c r="W20" s="138">
        <f>Q20-U20+500</f>
        <v>150</v>
      </c>
      <c r="X20" s="138"/>
    </row>
    <row r="21" spans="1:24" x14ac:dyDescent="0.2">
      <c r="A21" s="42" t="s">
        <v>92</v>
      </c>
      <c r="B21" s="42">
        <v>44894</v>
      </c>
      <c r="C21" s="17"/>
      <c r="D21" s="17" t="s">
        <v>35</v>
      </c>
      <c r="E21" s="17"/>
      <c r="F21" s="17">
        <f>SUM(F22:F24)</f>
        <v>8</v>
      </c>
      <c r="G21" s="24">
        <f t="shared" si="1"/>
        <v>560</v>
      </c>
      <c r="I21" s="136" t="str">
        <f>C17</f>
        <v>System Design</v>
      </c>
      <c r="J21" s="136"/>
      <c r="K21" s="125">
        <v>44891</v>
      </c>
      <c r="L21" s="126"/>
      <c r="M21" s="125">
        <f>B17</f>
        <v>44898</v>
      </c>
      <c r="N21" s="126"/>
      <c r="O21" s="117">
        <f>F17</f>
        <v>26</v>
      </c>
      <c r="P21" s="118"/>
      <c r="Q21" s="119">
        <f>G17</f>
        <v>1820</v>
      </c>
      <c r="R21" s="120"/>
      <c r="S21" s="136">
        <v>25</v>
      </c>
      <c r="T21" s="136"/>
      <c r="U21" s="139">
        <f t="shared" si="2"/>
        <v>1750</v>
      </c>
      <c r="V21" s="139"/>
      <c r="W21" s="139">
        <f t="shared" ref="W21:W22" si="3">Q21-U21</f>
        <v>70</v>
      </c>
      <c r="X21" s="139"/>
    </row>
    <row r="22" spans="1:24" x14ac:dyDescent="0.2">
      <c r="A22" s="18" t="s">
        <v>93</v>
      </c>
      <c r="B22" s="18"/>
      <c r="C22" s="18"/>
      <c r="D22" s="18"/>
      <c r="E22" s="18" t="s">
        <v>36</v>
      </c>
      <c r="F22" s="18">
        <v>4</v>
      </c>
      <c r="G22" s="25">
        <f t="shared" si="1"/>
        <v>280</v>
      </c>
      <c r="I22" s="121" t="str">
        <f>C30</f>
        <v>System Test Design</v>
      </c>
      <c r="J22" s="121"/>
      <c r="K22" s="127">
        <v>44900</v>
      </c>
      <c r="L22" s="128"/>
      <c r="M22" s="127">
        <f>B30</f>
        <v>44902</v>
      </c>
      <c r="N22" s="128"/>
      <c r="O22" s="98">
        <f>F30</f>
        <v>12</v>
      </c>
      <c r="P22" s="99"/>
      <c r="Q22" s="100">
        <f>G30</f>
        <v>840</v>
      </c>
      <c r="R22" s="101"/>
      <c r="S22" s="121">
        <v>9</v>
      </c>
      <c r="T22" s="121"/>
      <c r="U22" s="140">
        <f t="shared" si="2"/>
        <v>630</v>
      </c>
      <c r="V22" s="140"/>
      <c r="W22" s="140">
        <f t="shared" si="3"/>
        <v>210</v>
      </c>
      <c r="X22" s="140"/>
    </row>
    <row r="23" spans="1:24" x14ac:dyDescent="0.2">
      <c r="A23" s="18" t="s">
        <v>94</v>
      </c>
      <c r="B23" s="18"/>
      <c r="C23" s="18"/>
      <c r="D23" s="18"/>
      <c r="E23" s="18" t="s">
        <v>37</v>
      </c>
      <c r="F23" s="18">
        <v>2</v>
      </c>
      <c r="G23" s="25">
        <f t="shared" si="1"/>
        <v>140</v>
      </c>
      <c r="I23" s="122" t="str">
        <f>C35</f>
        <v>Object Design</v>
      </c>
      <c r="J23" s="122"/>
      <c r="K23" s="129">
        <v>44903</v>
      </c>
      <c r="L23" s="130"/>
      <c r="M23" s="129">
        <f>B35</f>
        <v>44910</v>
      </c>
      <c r="N23" s="130"/>
      <c r="O23" s="102">
        <f>F35</f>
        <v>14</v>
      </c>
      <c r="P23" s="103"/>
      <c r="Q23" s="104">
        <f>G35</f>
        <v>980</v>
      </c>
      <c r="R23" s="105"/>
      <c r="S23" s="122">
        <v>11</v>
      </c>
      <c r="T23" s="122"/>
      <c r="U23" s="141">
        <f t="shared" si="2"/>
        <v>770</v>
      </c>
      <c r="V23" s="142"/>
      <c r="W23" s="142">
        <f>Q23-U23</f>
        <v>210</v>
      </c>
      <c r="X23" s="142"/>
    </row>
    <row r="24" spans="1:24" x14ac:dyDescent="0.2">
      <c r="A24" s="18" t="s">
        <v>95</v>
      </c>
      <c r="B24" s="22"/>
      <c r="C24" s="22"/>
      <c r="D24" s="22"/>
      <c r="E24" s="22" t="s">
        <v>38</v>
      </c>
      <c r="F24" s="22">
        <v>2</v>
      </c>
      <c r="G24" s="25">
        <f t="shared" si="1"/>
        <v>140</v>
      </c>
      <c r="I24" s="106" t="str">
        <f>C41</f>
        <v>Implementazione</v>
      </c>
      <c r="J24" s="107"/>
      <c r="K24" s="144">
        <v>44921</v>
      </c>
      <c r="L24" s="145"/>
      <c r="M24" s="144">
        <f>B41</f>
        <v>44585</v>
      </c>
      <c r="N24" s="145"/>
      <c r="O24" s="106">
        <f>F41</f>
        <v>115</v>
      </c>
      <c r="P24" s="107"/>
      <c r="Q24" s="108">
        <f>G41</f>
        <v>8050</v>
      </c>
      <c r="R24" s="109"/>
      <c r="S24" s="137">
        <v>39</v>
      </c>
      <c r="T24" s="137"/>
      <c r="U24" s="143">
        <f>S24*70</f>
        <v>2730</v>
      </c>
      <c r="V24" s="143"/>
      <c r="W24" s="143">
        <f>Q24-U24</f>
        <v>5320</v>
      </c>
      <c r="X24" s="143"/>
    </row>
    <row r="25" spans="1:24" x14ac:dyDescent="0.2">
      <c r="A25" s="42" t="s">
        <v>96</v>
      </c>
      <c r="B25" s="42">
        <v>44897</v>
      </c>
      <c r="C25" s="17"/>
      <c r="D25" s="17" t="s">
        <v>39</v>
      </c>
      <c r="E25" s="17"/>
      <c r="F25" s="17">
        <f>SUM(F26:F29)</f>
        <v>11</v>
      </c>
      <c r="G25" s="24">
        <f t="shared" si="1"/>
        <v>770</v>
      </c>
      <c r="I25" s="132" t="s">
        <v>40</v>
      </c>
      <c r="J25" s="132"/>
      <c r="K25" s="146">
        <v>44946</v>
      </c>
      <c r="L25" s="132"/>
      <c r="M25" s="146">
        <v>44950</v>
      </c>
      <c r="N25" s="132"/>
      <c r="O25" s="132">
        <v>4</v>
      </c>
      <c r="P25" s="132"/>
      <c r="Q25" s="147">
        <f>G57</f>
        <v>280</v>
      </c>
      <c r="R25" s="132"/>
      <c r="S25" s="132"/>
      <c r="T25" s="132"/>
      <c r="U25" s="150">
        <f>S25*70</f>
        <v>0</v>
      </c>
      <c r="V25" s="151"/>
      <c r="W25" s="150">
        <f>Q25-U25</f>
        <v>280</v>
      </c>
      <c r="X25" s="152"/>
    </row>
    <row r="26" spans="1:24" x14ac:dyDescent="0.2">
      <c r="A26" s="18" t="s">
        <v>97</v>
      </c>
      <c r="B26" s="18"/>
      <c r="C26" s="18"/>
      <c r="D26" s="18"/>
      <c r="E26" s="18" t="s">
        <v>41</v>
      </c>
      <c r="F26" s="18">
        <v>2</v>
      </c>
      <c r="G26" s="25">
        <f t="shared" si="1"/>
        <v>140</v>
      </c>
      <c r="I26" s="96" t="str">
        <f>C51</f>
        <v>Training</v>
      </c>
      <c r="J26" s="97"/>
      <c r="K26" s="63" t="s">
        <v>42</v>
      </c>
      <c r="L26" s="64"/>
      <c r="M26" s="63" t="s">
        <v>42</v>
      </c>
      <c r="N26" s="64"/>
      <c r="O26" s="96">
        <v>7</v>
      </c>
      <c r="P26" s="97"/>
      <c r="Q26" s="148">
        <f>G51</f>
        <v>490</v>
      </c>
      <c r="R26" s="149"/>
      <c r="S26" s="96">
        <v>5</v>
      </c>
      <c r="T26" s="97"/>
      <c r="U26" s="148">
        <f>S26*70</f>
        <v>350</v>
      </c>
      <c r="V26" s="149"/>
      <c r="W26" s="148">
        <f>Q26-U26</f>
        <v>140</v>
      </c>
      <c r="X26" s="149"/>
    </row>
    <row r="27" spans="1:24" x14ac:dyDescent="0.2">
      <c r="A27" s="18" t="s">
        <v>98</v>
      </c>
      <c r="B27" s="18"/>
      <c r="C27" s="18"/>
      <c r="D27" s="18"/>
      <c r="E27" s="18" t="s">
        <v>43</v>
      </c>
      <c r="F27" s="18">
        <v>2</v>
      </c>
      <c r="G27" s="25">
        <f t="shared" si="1"/>
        <v>140</v>
      </c>
    </row>
    <row r="28" spans="1:24" x14ac:dyDescent="0.2">
      <c r="A28" s="18" t="s">
        <v>99</v>
      </c>
      <c r="B28" s="18"/>
      <c r="C28" s="18"/>
      <c r="D28" s="18"/>
      <c r="E28" s="18" t="s">
        <v>44</v>
      </c>
      <c r="F28" s="18">
        <v>3</v>
      </c>
      <c r="G28" s="25">
        <f t="shared" si="1"/>
        <v>210</v>
      </c>
      <c r="O28" s="93" t="s">
        <v>45</v>
      </c>
      <c r="P28" s="94"/>
      <c r="Q28" s="71" t="s">
        <v>46</v>
      </c>
      <c r="R28" s="71"/>
      <c r="S28" s="71"/>
      <c r="T28" s="71"/>
    </row>
    <row r="29" spans="1:24" x14ac:dyDescent="0.2">
      <c r="A29" s="18" t="s">
        <v>100</v>
      </c>
      <c r="B29" s="22"/>
      <c r="C29" s="22"/>
      <c r="D29" s="22"/>
      <c r="E29" s="22" t="s">
        <v>47</v>
      </c>
      <c r="F29" s="22">
        <v>4</v>
      </c>
      <c r="G29" s="29">
        <f t="shared" si="1"/>
        <v>280</v>
      </c>
      <c r="O29" s="95">
        <f>SUM(O20:P26)</f>
        <v>244</v>
      </c>
      <c r="P29" s="94"/>
      <c r="Q29" s="89">
        <f>SUM(Q20:R26:R26)</f>
        <v>17080</v>
      </c>
      <c r="R29" s="89"/>
      <c r="S29" s="89"/>
      <c r="T29" s="89"/>
    </row>
    <row r="30" spans="1:24" x14ac:dyDescent="0.2">
      <c r="A30" s="45" t="s">
        <v>101</v>
      </c>
      <c r="B30" s="45">
        <v>44902</v>
      </c>
      <c r="C30" s="26" t="s">
        <v>48</v>
      </c>
      <c r="D30" s="26"/>
      <c r="E30" s="26"/>
      <c r="F30" s="26">
        <v>12</v>
      </c>
      <c r="G30" s="32">
        <f t="shared" si="1"/>
        <v>840</v>
      </c>
    </row>
    <row r="31" spans="1:24" x14ac:dyDescent="0.2">
      <c r="A31" s="43" t="s">
        <v>102</v>
      </c>
      <c r="B31" s="43">
        <v>44900</v>
      </c>
      <c r="C31" s="27"/>
      <c r="D31" s="27" t="s">
        <v>49</v>
      </c>
      <c r="E31" s="27"/>
      <c r="F31" s="27">
        <v>7</v>
      </c>
      <c r="G31" s="31">
        <f t="shared" si="1"/>
        <v>490</v>
      </c>
    </row>
    <row r="32" spans="1:24" x14ac:dyDescent="0.2">
      <c r="A32" s="28" t="s">
        <v>103</v>
      </c>
      <c r="B32" s="28"/>
      <c r="C32" s="28"/>
      <c r="D32" s="28"/>
      <c r="E32" s="28" t="s">
        <v>50</v>
      </c>
      <c r="F32" s="28">
        <v>7</v>
      </c>
      <c r="G32" s="30">
        <f t="shared" si="1"/>
        <v>490</v>
      </c>
    </row>
    <row r="33" spans="1:7" x14ac:dyDescent="0.2">
      <c r="A33" s="27" t="s">
        <v>104</v>
      </c>
      <c r="B33" s="27"/>
      <c r="C33" s="27"/>
      <c r="D33" s="27" t="s">
        <v>51</v>
      </c>
      <c r="E33" s="27"/>
      <c r="F33" s="27">
        <v>5</v>
      </c>
      <c r="G33" s="31">
        <f t="shared" si="1"/>
        <v>350</v>
      </c>
    </row>
    <row r="34" spans="1:7" x14ac:dyDescent="0.2">
      <c r="A34" s="44" t="s">
        <v>105</v>
      </c>
      <c r="B34" s="44">
        <v>44901</v>
      </c>
      <c r="C34" s="35"/>
      <c r="D34" s="35"/>
      <c r="E34" s="35" t="s">
        <v>52</v>
      </c>
      <c r="F34" s="35">
        <v>5</v>
      </c>
      <c r="G34" s="30">
        <f t="shared" si="1"/>
        <v>350</v>
      </c>
    </row>
    <row r="35" spans="1:7" x14ac:dyDescent="0.2">
      <c r="A35" s="46" t="s">
        <v>106</v>
      </c>
      <c r="B35" s="46">
        <v>44910</v>
      </c>
      <c r="C35" s="33" t="s">
        <v>53</v>
      </c>
      <c r="D35" s="33"/>
      <c r="E35" s="33"/>
      <c r="F35" s="33">
        <f>SUM(F36,F38)</f>
        <v>14</v>
      </c>
      <c r="G35" s="37">
        <f t="shared" si="1"/>
        <v>980</v>
      </c>
    </row>
    <row r="36" spans="1:7" x14ac:dyDescent="0.2">
      <c r="A36" s="47" t="s">
        <v>107</v>
      </c>
      <c r="B36" s="47">
        <v>44904</v>
      </c>
      <c r="C36" s="34"/>
      <c r="D36" s="34" t="s">
        <v>54</v>
      </c>
      <c r="E36" s="34"/>
      <c r="F36" s="34">
        <v>5</v>
      </c>
      <c r="G36" s="38">
        <f t="shared" si="1"/>
        <v>350</v>
      </c>
    </row>
    <row r="37" spans="1:7" x14ac:dyDescent="0.2">
      <c r="A37" s="1" t="s">
        <v>108</v>
      </c>
      <c r="B37" s="1"/>
      <c r="C37" s="1"/>
      <c r="D37" s="1"/>
      <c r="E37" s="1" t="s">
        <v>55</v>
      </c>
      <c r="F37" s="1">
        <v>5</v>
      </c>
      <c r="G37" s="36">
        <f t="shared" si="1"/>
        <v>350</v>
      </c>
    </row>
    <row r="38" spans="1:7" x14ac:dyDescent="0.2">
      <c r="A38" s="47" t="s">
        <v>109</v>
      </c>
      <c r="B38" s="47">
        <v>44909</v>
      </c>
      <c r="C38" s="34"/>
      <c r="D38" s="34" t="s">
        <v>56</v>
      </c>
      <c r="E38" s="34"/>
      <c r="F38" s="34">
        <f>SUM(F39:F40)</f>
        <v>9</v>
      </c>
      <c r="G38" s="38">
        <f t="shared" si="1"/>
        <v>630</v>
      </c>
    </row>
    <row r="39" spans="1:7" x14ac:dyDescent="0.2">
      <c r="A39" s="1" t="s">
        <v>110</v>
      </c>
      <c r="B39" s="1"/>
      <c r="C39" s="1"/>
      <c r="D39" s="1"/>
      <c r="E39" s="1" t="s">
        <v>57</v>
      </c>
      <c r="F39" s="1">
        <v>2</v>
      </c>
      <c r="G39" s="36">
        <f t="shared" si="1"/>
        <v>140</v>
      </c>
    </row>
    <row r="40" spans="1:7" x14ac:dyDescent="0.2">
      <c r="A40" s="65" t="s">
        <v>111</v>
      </c>
      <c r="B40" s="65"/>
      <c r="C40" s="1"/>
      <c r="D40" s="1"/>
      <c r="E40" s="1" t="s">
        <v>58</v>
      </c>
      <c r="F40" s="1">
        <v>7</v>
      </c>
      <c r="G40" s="36">
        <f t="shared" si="1"/>
        <v>490</v>
      </c>
    </row>
    <row r="41" spans="1:7" x14ac:dyDescent="0.2">
      <c r="A41" s="51" t="s">
        <v>112</v>
      </c>
      <c r="B41" s="51">
        <v>44585</v>
      </c>
      <c r="C41" s="48" t="s">
        <v>59</v>
      </c>
      <c r="D41" s="48"/>
      <c r="E41" s="48"/>
      <c r="F41" s="48">
        <f>F42+F46</f>
        <v>115</v>
      </c>
      <c r="G41" s="57">
        <f t="shared" ref="G41:G57" si="4">PRODUCT(F41,70)</f>
        <v>8050</v>
      </c>
    </row>
    <row r="42" spans="1:7" x14ac:dyDescent="0.2">
      <c r="A42" s="52" t="s">
        <v>113</v>
      </c>
      <c r="B42" s="52">
        <v>44923</v>
      </c>
      <c r="C42" s="49"/>
      <c r="D42" s="49" t="s">
        <v>60</v>
      </c>
      <c r="E42" s="49"/>
      <c r="F42" s="49">
        <f>SUM(F43:F45)</f>
        <v>3</v>
      </c>
      <c r="G42" s="58">
        <f t="shared" si="4"/>
        <v>210</v>
      </c>
    </row>
    <row r="43" spans="1:7" x14ac:dyDescent="0.2">
      <c r="A43" s="50" t="s">
        <v>114</v>
      </c>
      <c r="B43" s="50"/>
      <c r="C43" s="50"/>
      <c r="D43" s="50"/>
      <c r="E43" s="50" t="s">
        <v>61</v>
      </c>
      <c r="F43" s="50">
        <v>1</v>
      </c>
      <c r="G43" s="59">
        <f t="shared" si="4"/>
        <v>70</v>
      </c>
    </row>
    <row r="44" spans="1:7" x14ac:dyDescent="0.2">
      <c r="A44" s="50" t="s">
        <v>115</v>
      </c>
      <c r="B44" s="50"/>
      <c r="C44" s="50"/>
      <c r="D44" s="50"/>
      <c r="E44" s="50" t="s">
        <v>62</v>
      </c>
      <c r="F44" s="50">
        <v>1</v>
      </c>
      <c r="G44" s="59">
        <f t="shared" si="4"/>
        <v>70</v>
      </c>
    </row>
    <row r="45" spans="1:7" x14ac:dyDescent="0.2">
      <c r="A45" s="50" t="s">
        <v>116</v>
      </c>
      <c r="B45" s="50"/>
      <c r="C45" s="50"/>
      <c r="D45" s="50"/>
      <c r="E45" s="50" t="s">
        <v>63</v>
      </c>
      <c r="F45" s="50">
        <v>1</v>
      </c>
      <c r="G45" s="59">
        <f t="shared" si="4"/>
        <v>70</v>
      </c>
    </row>
    <row r="46" spans="1:7" x14ac:dyDescent="0.2">
      <c r="A46" s="52" t="s">
        <v>117</v>
      </c>
      <c r="B46" s="52">
        <v>44585</v>
      </c>
      <c r="C46" s="49"/>
      <c r="D46" s="49" t="s">
        <v>64</v>
      </c>
      <c r="E46" s="49"/>
      <c r="F46" s="49">
        <f>SUM(F47:F50)</f>
        <v>112</v>
      </c>
      <c r="G46" s="58">
        <f t="shared" si="4"/>
        <v>7840</v>
      </c>
    </row>
    <row r="47" spans="1:7" x14ac:dyDescent="0.2">
      <c r="A47" s="50" t="s">
        <v>118</v>
      </c>
      <c r="B47" s="50"/>
      <c r="C47" s="50"/>
      <c r="D47" s="50"/>
      <c r="E47" s="50" t="s">
        <v>65</v>
      </c>
      <c r="F47" s="50">
        <v>28</v>
      </c>
      <c r="G47" s="59">
        <f t="shared" si="4"/>
        <v>1960</v>
      </c>
    </row>
    <row r="48" spans="1:7" x14ac:dyDescent="0.2">
      <c r="A48" s="50" t="s">
        <v>119</v>
      </c>
      <c r="B48" s="50"/>
      <c r="C48" s="50"/>
      <c r="D48" s="50"/>
      <c r="E48" s="50" t="s">
        <v>66</v>
      </c>
      <c r="F48" s="50">
        <v>28</v>
      </c>
      <c r="G48" s="59">
        <f t="shared" si="4"/>
        <v>1960</v>
      </c>
    </row>
    <row r="49" spans="1:7" x14ac:dyDescent="0.2">
      <c r="A49" s="50" t="s">
        <v>120</v>
      </c>
      <c r="B49" s="50"/>
      <c r="C49" s="50"/>
      <c r="D49" s="50"/>
      <c r="E49" s="50" t="s">
        <v>67</v>
      </c>
      <c r="F49" s="50">
        <v>28</v>
      </c>
      <c r="G49" s="59">
        <f t="shared" si="4"/>
        <v>1960</v>
      </c>
    </row>
    <row r="50" spans="1:7" x14ac:dyDescent="0.2">
      <c r="A50" s="50" t="s">
        <v>121</v>
      </c>
      <c r="B50" s="53"/>
      <c r="C50" s="53"/>
      <c r="D50" s="53"/>
      <c r="E50" s="50" t="s">
        <v>68</v>
      </c>
      <c r="F50" s="53">
        <v>28</v>
      </c>
      <c r="G50" s="59">
        <f t="shared" si="4"/>
        <v>1960</v>
      </c>
    </row>
    <row r="51" spans="1:7" x14ac:dyDescent="0.2">
      <c r="A51" s="55" t="s">
        <v>122</v>
      </c>
      <c r="B51" s="55" t="s">
        <v>42</v>
      </c>
      <c r="C51" s="55" t="s">
        <v>69</v>
      </c>
      <c r="D51" s="55"/>
      <c r="E51" s="55"/>
      <c r="F51" s="55">
        <v>7</v>
      </c>
      <c r="G51" s="60">
        <f t="shared" si="4"/>
        <v>490</v>
      </c>
    </row>
    <row r="52" spans="1:7" x14ac:dyDescent="0.2">
      <c r="A52" s="56" t="s">
        <v>123</v>
      </c>
      <c r="B52" s="56"/>
      <c r="C52" s="56"/>
      <c r="D52" s="56" t="s">
        <v>70</v>
      </c>
      <c r="E52" s="56"/>
      <c r="F52" s="56">
        <v>5</v>
      </c>
      <c r="G52" s="61">
        <f t="shared" si="4"/>
        <v>350</v>
      </c>
    </row>
    <row r="53" spans="1:7" x14ac:dyDescent="0.2">
      <c r="A53" s="54" t="s">
        <v>124</v>
      </c>
      <c r="B53" s="54"/>
      <c r="C53" s="54"/>
      <c r="D53" s="54"/>
      <c r="E53" s="54" t="s">
        <v>70</v>
      </c>
      <c r="F53" s="54">
        <v>2</v>
      </c>
      <c r="G53" s="62">
        <f t="shared" si="4"/>
        <v>140</v>
      </c>
    </row>
    <row r="54" spans="1:7" x14ac:dyDescent="0.2">
      <c r="A54" s="54" t="s">
        <v>125</v>
      </c>
      <c r="B54" s="54"/>
      <c r="C54" s="54"/>
      <c r="D54" s="54"/>
      <c r="E54" s="54" t="s">
        <v>70</v>
      </c>
      <c r="F54" s="54">
        <v>2</v>
      </c>
      <c r="G54" s="62">
        <f t="shared" si="4"/>
        <v>140</v>
      </c>
    </row>
    <row r="55" spans="1:7" x14ac:dyDescent="0.2">
      <c r="A55" s="56" t="s">
        <v>126</v>
      </c>
      <c r="B55" s="56"/>
      <c r="C55" s="56"/>
      <c r="D55" s="56" t="s">
        <v>71</v>
      </c>
      <c r="E55" s="56"/>
      <c r="F55" s="56">
        <v>2</v>
      </c>
      <c r="G55" s="61">
        <f t="shared" si="4"/>
        <v>140</v>
      </c>
    </row>
    <row r="56" spans="1:7" x14ac:dyDescent="0.2">
      <c r="A56" s="66" t="s">
        <v>127</v>
      </c>
      <c r="B56" s="66"/>
      <c r="C56" s="66"/>
      <c r="D56" s="66"/>
      <c r="E56" s="66" t="s">
        <v>71</v>
      </c>
      <c r="F56" s="66">
        <v>2</v>
      </c>
      <c r="G56" s="62">
        <f t="shared" si="4"/>
        <v>140</v>
      </c>
    </row>
    <row r="57" spans="1:7" x14ac:dyDescent="0.2">
      <c r="A57" s="68" t="s">
        <v>128</v>
      </c>
      <c r="B57" s="68">
        <v>44950</v>
      </c>
      <c r="C57" s="4" t="s">
        <v>40</v>
      </c>
      <c r="D57" s="4"/>
      <c r="E57" s="4"/>
      <c r="F57" s="4">
        <v>4</v>
      </c>
      <c r="G57" s="69">
        <f t="shared" si="4"/>
        <v>280</v>
      </c>
    </row>
    <row r="58" spans="1:7" x14ac:dyDescent="0.2">
      <c r="A58" s="4" t="s">
        <v>129</v>
      </c>
      <c r="B58" s="4"/>
      <c r="C58" s="4"/>
      <c r="D58" s="4" t="s">
        <v>72</v>
      </c>
      <c r="E58" s="4"/>
      <c r="F58" s="4">
        <v>2</v>
      </c>
      <c r="G58" s="73">
        <f>PRODUCT(F58,70)</f>
        <v>140</v>
      </c>
    </row>
    <row r="59" spans="1:7" x14ac:dyDescent="0.2">
      <c r="A59" s="67" t="s">
        <v>130</v>
      </c>
      <c r="B59" s="67"/>
      <c r="C59" s="67"/>
      <c r="D59" s="67"/>
      <c r="E59" s="67" t="s">
        <v>72</v>
      </c>
      <c r="F59" s="67">
        <v>2</v>
      </c>
      <c r="G59" s="72">
        <v>210</v>
      </c>
    </row>
    <row r="60" spans="1:7" x14ac:dyDescent="0.2">
      <c r="A60" s="4" t="s">
        <v>131</v>
      </c>
      <c r="B60" s="4"/>
      <c r="C60" s="4"/>
      <c r="D60" s="4" t="s">
        <v>73</v>
      </c>
      <c r="E60" s="4"/>
      <c r="F60" s="4">
        <v>2</v>
      </c>
      <c r="G60" s="69">
        <f>PRODUCT(F60,70)</f>
        <v>140</v>
      </c>
    </row>
    <row r="61" spans="1:7" x14ac:dyDescent="0.2">
      <c r="A61" s="67" t="s">
        <v>132</v>
      </c>
      <c r="B61" s="67"/>
      <c r="C61" s="67"/>
      <c r="D61" s="67"/>
      <c r="E61" s="67" t="s">
        <v>73</v>
      </c>
      <c r="F61" s="67">
        <v>2</v>
      </c>
      <c r="G61" s="70">
        <v>210</v>
      </c>
    </row>
  </sheetData>
  <mergeCells count="70">
    <mergeCell ref="I26:J26"/>
    <mergeCell ref="Q26:R26"/>
    <mergeCell ref="S25:T25"/>
    <mergeCell ref="U25:V25"/>
    <mergeCell ref="W25:X25"/>
    <mergeCell ref="W26:X26"/>
    <mergeCell ref="U26:V26"/>
    <mergeCell ref="S26:T26"/>
    <mergeCell ref="W24:X24"/>
    <mergeCell ref="K24:L24"/>
    <mergeCell ref="M24:N24"/>
    <mergeCell ref="K25:L25"/>
    <mergeCell ref="M25:N25"/>
    <mergeCell ref="O25:P25"/>
    <mergeCell ref="Q25:R25"/>
    <mergeCell ref="W19:X19"/>
    <mergeCell ref="W20:X20"/>
    <mergeCell ref="W21:X21"/>
    <mergeCell ref="W22:X22"/>
    <mergeCell ref="W23:X23"/>
    <mergeCell ref="I25:J25"/>
    <mergeCell ref="S19:T19"/>
    <mergeCell ref="U19:V19"/>
    <mergeCell ref="S20:T20"/>
    <mergeCell ref="S21:T21"/>
    <mergeCell ref="S22:T22"/>
    <mergeCell ref="S23:T23"/>
    <mergeCell ref="S24:T24"/>
    <mergeCell ref="U20:V20"/>
    <mergeCell ref="U21:V21"/>
    <mergeCell ref="U22:V22"/>
    <mergeCell ref="U23:V23"/>
    <mergeCell ref="U24:V24"/>
    <mergeCell ref="I20:J20"/>
    <mergeCell ref="I21:J21"/>
    <mergeCell ref="I22:J22"/>
    <mergeCell ref="I23:J23"/>
    <mergeCell ref="I24:J24"/>
    <mergeCell ref="M19:N19"/>
    <mergeCell ref="M20:N20"/>
    <mergeCell ref="M21:N21"/>
    <mergeCell ref="M22:N22"/>
    <mergeCell ref="M23:N23"/>
    <mergeCell ref="K19:L19"/>
    <mergeCell ref="K20:L20"/>
    <mergeCell ref="K22:L22"/>
    <mergeCell ref="K21:L21"/>
    <mergeCell ref="K23:L23"/>
    <mergeCell ref="I19:J19"/>
    <mergeCell ref="Q19:R19"/>
    <mergeCell ref="O20:P20"/>
    <mergeCell ref="Q20:R20"/>
    <mergeCell ref="O21:P21"/>
    <mergeCell ref="Q21:R21"/>
    <mergeCell ref="I2:K3"/>
    <mergeCell ref="I4:K4"/>
    <mergeCell ref="I16:K17"/>
    <mergeCell ref="Q29:T29"/>
    <mergeCell ref="I8:K9"/>
    <mergeCell ref="I10:K10"/>
    <mergeCell ref="O28:P28"/>
    <mergeCell ref="O29:P29"/>
    <mergeCell ref="O26:P26"/>
    <mergeCell ref="O22:P22"/>
    <mergeCell ref="Q22:R22"/>
    <mergeCell ref="O23:P23"/>
    <mergeCell ref="Q23:R23"/>
    <mergeCell ref="O24:P24"/>
    <mergeCell ref="Q24:R24"/>
    <mergeCell ref="O19:P19"/>
  </mergeCells>
  <phoneticPr fontId="6" type="noConversion"/>
  <conditionalFormatting sqref="O29:P29">
    <cfRule type="cellIs" dxfId="3" priority="5" operator="greaterThan">
      <formula>5*50</formula>
    </cfRule>
  </conditionalFormatting>
  <conditionalFormatting sqref="O29:P29">
    <cfRule type="cellIs" dxfId="2" priority="4" operator="lessThan">
      <formula>5*50</formula>
    </cfRule>
  </conditionalFormatting>
  <conditionalFormatting sqref="Q29">
    <cfRule type="cellIs" dxfId="1" priority="3" operator="greaterThan">
      <formula>5*50*70</formula>
    </cfRule>
  </conditionalFormatting>
  <conditionalFormatting sqref="Q29">
    <cfRule type="cellIs" dxfId="0" priority="2" operator="lessThan">
      <formula>5*50*70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Antonio Della Porta</cp:lastModifiedBy>
  <cp:revision/>
  <dcterms:created xsi:type="dcterms:W3CDTF">2022-11-30T13:05:12Z</dcterms:created>
  <dcterms:modified xsi:type="dcterms:W3CDTF">2023-01-23T21:08:48Z</dcterms:modified>
  <cp:category/>
  <cp:contentStatus/>
</cp:coreProperties>
</file>