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StudyMaterial\Data Analyst\Business Analytics with Excel Elementary to Advanced\Week 3\"/>
    </mc:Choice>
  </mc:AlternateContent>
  <xr:revisionPtr revIDLastSave="0" documentId="13_ncr:1_{9D15B688-6012-4FF1-A47E-A10C648572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42" i="1" s="1"/>
  <c r="B45" i="1" s="1"/>
  <c r="H28" i="1"/>
  <c r="H29" i="1"/>
  <c r="H30" i="1"/>
  <c r="H31" i="1"/>
  <c r="H32" i="1"/>
  <c r="H33" i="1"/>
  <c r="G28" i="1"/>
  <c r="G29" i="1"/>
  <c r="G30" i="1"/>
  <c r="G31" i="1"/>
  <c r="G32" i="1"/>
  <c r="G33" i="1"/>
  <c r="G34" i="1"/>
  <c r="C23" i="1"/>
  <c r="G23" i="1" s="1"/>
  <c r="F29" i="1"/>
  <c r="F30" i="1"/>
  <c r="D24" i="1"/>
  <c r="H24" i="1" s="1"/>
  <c r="D25" i="1"/>
  <c r="H25" i="1" s="1"/>
  <c r="D26" i="1"/>
  <c r="H26" i="1" s="1"/>
  <c r="D27" i="1"/>
  <c r="H27" i="1" s="1"/>
  <c r="D28" i="1"/>
  <c r="D29" i="1"/>
  <c r="D30" i="1"/>
  <c r="D31" i="1"/>
  <c r="D32" i="1"/>
  <c r="D33" i="1"/>
  <c r="D34" i="1"/>
  <c r="H34" i="1" s="1"/>
  <c r="D23" i="1"/>
  <c r="H23" i="1" s="1"/>
  <c r="C24" i="1"/>
  <c r="G24" i="1" s="1"/>
  <c r="C25" i="1"/>
  <c r="G25" i="1" s="1"/>
  <c r="C26" i="1"/>
  <c r="G26" i="1" s="1"/>
  <c r="C27" i="1"/>
  <c r="G27" i="1" s="1"/>
  <c r="C28" i="1"/>
  <c r="C29" i="1"/>
  <c r="C30" i="1"/>
  <c r="C31" i="1"/>
  <c r="C32" i="1"/>
  <c r="C33" i="1"/>
  <c r="C34" i="1"/>
  <c r="B24" i="1"/>
  <c r="F24" i="1" s="1"/>
  <c r="B25" i="1"/>
  <c r="F25" i="1" s="1"/>
  <c r="B26" i="1"/>
  <c r="F26" i="1" s="1"/>
  <c r="B27" i="1"/>
  <c r="F27" i="1" s="1"/>
  <c r="B28" i="1"/>
  <c r="F28" i="1" s="1"/>
  <c r="B29" i="1"/>
  <c r="B30" i="1"/>
  <c r="B31" i="1"/>
  <c r="F31" i="1" s="1"/>
  <c r="B32" i="1"/>
  <c r="F32" i="1" s="1"/>
  <c r="B33" i="1"/>
  <c r="F33" i="1" s="1"/>
  <c r="B34" i="1"/>
  <c r="F34" i="1" s="1"/>
  <c r="B23" i="1"/>
  <c r="F23" i="1" s="1"/>
  <c r="E44" i="1"/>
  <c r="E42" i="1"/>
  <c r="E41" i="1"/>
  <c r="E45" i="1"/>
  <c r="E46" i="1"/>
  <c r="B44" i="1" l="1"/>
  <c r="B46" i="1" s="1"/>
  <c r="H35" i="1"/>
  <c r="G35" i="1"/>
  <c r="F35" i="1"/>
  <c r="G39" i="1" l="1"/>
  <c r="J39" i="1"/>
</calcChain>
</file>

<file path=xl/sharedStrings.xml><?xml version="1.0" encoding="utf-8"?>
<sst xmlns="http://schemas.openxmlformats.org/spreadsheetml/2006/main" count="42" uniqueCount="36">
  <si>
    <t>Month</t>
  </si>
  <si>
    <t>Price</t>
  </si>
  <si>
    <t>Demand (00s)</t>
  </si>
  <si>
    <t>The 19th  Hole</t>
  </si>
  <si>
    <t>Intercept(b):</t>
  </si>
  <si>
    <t>Slope (m):</t>
  </si>
  <si>
    <t>Power: y= ax^b</t>
  </si>
  <si>
    <t>Constant a:</t>
  </si>
  <si>
    <t>Exponent b:</t>
  </si>
  <si>
    <t>Exponential: y = ae^(bx)</t>
  </si>
  <si>
    <t>Constant(a):</t>
  </si>
  <si>
    <t>Exponent(b):</t>
  </si>
  <si>
    <t>Prediction based on Models</t>
  </si>
  <si>
    <t>Price(s)</t>
  </si>
  <si>
    <t>Linear</t>
  </si>
  <si>
    <t>Power</t>
  </si>
  <si>
    <t>Exponential</t>
  </si>
  <si>
    <t>Linear: y = mx + b</t>
  </si>
  <si>
    <t>Absolute Percent Error</t>
  </si>
  <si>
    <t xml:space="preserve">Avg: </t>
  </si>
  <si>
    <t>Use the model with the smallest error</t>
  </si>
  <si>
    <t>Model the Business:</t>
  </si>
  <si>
    <t>Unit Cost:</t>
  </si>
  <si>
    <t>per set of clubs</t>
  </si>
  <si>
    <t>Sale Price:</t>
  </si>
  <si>
    <t>&lt;-- multiple of 10</t>
  </si>
  <si>
    <t>&lt;-- from power model</t>
  </si>
  <si>
    <t>Actual Demand:</t>
  </si>
  <si>
    <t>Demand(00s):</t>
  </si>
  <si>
    <t>Cost:</t>
  </si>
  <si>
    <t>Profit:</t>
  </si>
  <si>
    <t>Revenue:</t>
  </si>
  <si>
    <t>Profit</t>
  </si>
  <si>
    <t>1. We should sell at $530 to maximize its profit</t>
  </si>
  <si>
    <t>Unit cost</t>
  </si>
  <si>
    <t>*( can use R-square to compare and take the highest percent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</si>
</sst>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3">
    <xf numFmtId="0" fontId="0" fillId="0" borderId="0" xfId="0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164" fontId="0" fillId="0" borderId="2" xfId="0" applyNumberFormat="1" applyBorder="1"/>
    <xf numFmtId="0" fontId="4" fillId="0" borderId="2" xfId="0" applyFont="1" applyBorder="1"/>
    <xf numFmtId="0" fontId="5" fillId="0" borderId="2" xfId="0" applyFont="1" applyBorder="1"/>
    <xf numFmtId="0" fontId="3" fillId="0" borderId="5" xfId="0" applyFont="1" applyBorder="1"/>
    <xf numFmtId="165" fontId="0" fillId="0" borderId="2" xfId="2" applyNumberFormat="1" applyFont="1" applyBorder="1"/>
    <xf numFmtId="165" fontId="0" fillId="0" borderId="2" xfId="0" applyNumberFormat="1" applyBorder="1"/>
    <xf numFmtId="166" fontId="0" fillId="0" borderId="0" xfId="1" applyNumberFormat="1" applyFont="1"/>
    <xf numFmtId="166" fontId="0" fillId="2" borderId="0" xfId="1" applyNumberFormat="1" applyFont="1" applyFill="1"/>
    <xf numFmtId="44" fontId="0" fillId="0" borderId="0" xfId="0" applyNumberFormat="1"/>
    <xf numFmtId="1" fontId="0" fillId="0" borderId="0" xfId="0" applyNumberFormat="1"/>
    <xf numFmtId="44" fontId="3" fillId="0" borderId="0" xfId="0" applyNumberFormat="1" applyFont="1"/>
    <xf numFmtId="166" fontId="6" fillId="0" borderId="0" xfId="1" applyNumberFormat="1" applyFont="1"/>
    <xf numFmtId="166" fontId="6" fillId="0" borderId="0" xfId="0" applyNumberFormat="1" applyFont="1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2" fillId="0" borderId="1" xfId="3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2"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  <dxf>
      <border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vs </a:t>
            </a:r>
            <a:r>
              <a:rPr lang="en-US"/>
              <a:t>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85454943132108"/>
                  <c:y val="-0.548364319043452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0324343832020998"/>
                  <c:y val="-0.37812809857101198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4300472440944888E-2"/>
                  <c:y val="-0.273756926217556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Sheet1!$B$4:$B$15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5-430C-9F42-0B63F6C6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145280"/>
        <c:axId val="1571933360"/>
      </c:scatterChart>
      <c:valAx>
        <c:axId val="4791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933360"/>
        <c:crosses val="autoZero"/>
        <c:crossBetween val="midCat"/>
      </c:valAx>
      <c:valAx>
        <c:axId val="15719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4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3591426071741"/>
          <c:y val="0.17171296296296298"/>
          <c:w val="0.7720993000874890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Sheet1!$G$38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Sheet1!$F$39:$F$94</c:f>
              <c:numCache>
                <c:formatCode>_("$"* #,##0_);_("$"* \(#,##0\);_("$"* "-"??_);_(@_)</c:formatCode>
                <c:ptCount val="56"/>
                <c:pt idx="1">
                  <c:v>260</c:v>
                </c:pt>
                <c:pt idx="2">
                  <c:v>270</c:v>
                </c:pt>
                <c:pt idx="3">
                  <c:v>280</c:v>
                </c:pt>
                <c:pt idx="4">
                  <c:v>290</c:v>
                </c:pt>
                <c:pt idx="5">
                  <c:v>300</c:v>
                </c:pt>
                <c:pt idx="6">
                  <c:v>310</c:v>
                </c:pt>
                <c:pt idx="7">
                  <c:v>320</c:v>
                </c:pt>
                <c:pt idx="8">
                  <c:v>330</c:v>
                </c:pt>
                <c:pt idx="9">
                  <c:v>340</c:v>
                </c:pt>
                <c:pt idx="10">
                  <c:v>350</c:v>
                </c:pt>
                <c:pt idx="11">
                  <c:v>360</c:v>
                </c:pt>
                <c:pt idx="12">
                  <c:v>370</c:v>
                </c:pt>
                <c:pt idx="13">
                  <c:v>380</c:v>
                </c:pt>
                <c:pt idx="14">
                  <c:v>390</c:v>
                </c:pt>
                <c:pt idx="15">
                  <c:v>400</c:v>
                </c:pt>
                <c:pt idx="16">
                  <c:v>410</c:v>
                </c:pt>
                <c:pt idx="17">
                  <c:v>420</c:v>
                </c:pt>
                <c:pt idx="18">
                  <c:v>430</c:v>
                </c:pt>
                <c:pt idx="19">
                  <c:v>440</c:v>
                </c:pt>
                <c:pt idx="20">
                  <c:v>450</c:v>
                </c:pt>
                <c:pt idx="21">
                  <c:v>460</c:v>
                </c:pt>
                <c:pt idx="22">
                  <c:v>470</c:v>
                </c:pt>
                <c:pt idx="23">
                  <c:v>480</c:v>
                </c:pt>
                <c:pt idx="24">
                  <c:v>490</c:v>
                </c:pt>
                <c:pt idx="25">
                  <c:v>500</c:v>
                </c:pt>
                <c:pt idx="26">
                  <c:v>510</c:v>
                </c:pt>
                <c:pt idx="27">
                  <c:v>520</c:v>
                </c:pt>
                <c:pt idx="28">
                  <c:v>530</c:v>
                </c:pt>
                <c:pt idx="29">
                  <c:v>540</c:v>
                </c:pt>
                <c:pt idx="30">
                  <c:v>550</c:v>
                </c:pt>
                <c:pt idx="31">
                  <c:v>560</c:v>
                </c:pt>
                <c:pt idx="32">
                  <c:v>570</c:v>
                </c:pt>
                <c:pt idx="33">
                  <c:v>580</c:v>
                </c:pt>
                <c:pt idx="34">
                  <c:v>590</c:v>
                </c:pt>
                <c:pt idx="35">
                  <c:v>600</c:v>
                </c:pt>
                <c:pt idx="36">
                  <c:v>610</c:v>
                </c:pt>
                <c:pt idx="37">
                  <c:v>620</c:v>
                </c:pt>
                <c:pt idx="38">
                  <c:v>630</c:v>
                </c:pt>
                <c:pt idx="39">
                  <c:v>640</c:v>
                </c:pt>
                <c:pt idx="40">
                  <c:v>650</c:v>
                </c:pt>
                <c:pt idx="41">
                  <c:v>660</c:v>
                </c:pt>
                <c:pt idx="42">
                  <c:v>670</c:v>
                </c:pt>
                <c:pt idx="43">
                  <c:v>680</c:v>
                </c:pt>
                <c:pt idx="44">
                  <c:v>690</c:v>
                </c:pt>
                <c:pt idx="45">
                  <c:v>700</c:v>
                </c:pt>
                <c:pt idx="46">
                  <c:v>710</c:v>
                </c:pt>
                <c:pt idx="47">
                  <c:v>720</c:v>
                </c:pt>
                <c:pt idx="48">
                  <c:v>730</c:v>
                </c:pt>
                <c:pt idx="49">
                  <c:v>740</c:v>
                </c:pt>
                <c:pt idx="50">
                  <c:v>750</c:v>
                </c:pt>
                <c:pt idx="51">
                  <c:v>760</c:v>
                </c:pt>
                <c:pt idx="52">
                  <c:v>770</c:v>
                </c:pt>
                <c:pt idx="53">
                  <c:v>780</c:v>
                </c:pt>
                <c:pt idx="54">
                  <c:v>790</c:v>
                </c:pt>
                <c:pt idx="55">
                  <c:v>800</c:v>
                </c:pt>
              </c:numCache>
            </c:numRef>
          </c:xVal>
          <c:yVal>
            <c:numRef>
              <c:f>Sheet1!$G$39:$G$94</c:f>
              <c:numCache>
                <c:formatCode>_("$"* #,##0_);_("$"* \(#,##0\);_("$"* "-"??_);_(@_)</c:formatCode>
                <c:ptCount val="56"/>
                <c:pt idx="0">
                  <c:v>127138.80676829722</c:v>
                </c:pt>
                <c:pt idx="1">
                  <c:v>127138.80676829722</c:v>
                </c:pt>
                <c:pt idx="2">
                  <c:v>241876.34798782971</c:v>
                </c:pt>
                <c:pt idx="3">
                  <c:v>345119.84894519672</c:v>
                </c:pt>
                <c:pt idx="4">
                  <c:v>437717.54039455019</c:v>
                </c:pt>
                <c:pt idx="5">
                  <c:v>520462.25505421963</c:v>
                </c:pt>
                <c:pt idx="6">
                  <c:v>594094.81361948326</c:v>
                </c:pt>
                <c:pt idx="7">
                  <c:v>659307.21226780722</c:v>
                </c:pt>
                <c:pt idx="8">
                  <c:v>716745.62296534376</c:v>
                </c:pt>
                <c:pt idx="9">
                  <c:v>767013.21725257114</c:v>
                </c:pt>
                <c:pt idx="10">
                  <c:v>810672.82359067164</c:v>
                </c:pt>
                <c:pt idx="11">
                  <c:v>848249.42778677586</c:v>
                </c:pt>
                <c:pt idx="12">
                  <c:v>880232.5254836448</c:v>
                </c:pt>
                <c:pt idx="13">
                  <c:v>907078.33519616933</c:v>
                </c:pt>
                <c:pt idx="14">
                  <c:v>929211.8799015421</c:v>
                </c:pt>
                <c:pt idx="15">
                  <c:v>947028.94474068307</c:v>
                </c:pt>
                <c:pt idx="16">
                  <c:v>960897.91796394461</c:v>
                </c:pt>
                <c:pt idx="17">
                  <c:v>971161.52185307606</c:v>
                </c:pt>
                <c:pt idx="18">
                  <c:v>978138.43997245352</c:v>
                </c:pt>
                <c:pt idx="19">
                  <c:v>982124.84674463491</c:v>
                </c:pt>
                <c:pt idx="20">
                  <c:v>983395.84500710666</c:v>
                </c:pt>
                <c:pt idx="21">
                  <c:v>982206.81688762805</c:v>
                </c:pt>
                <c:pt idx="22">
                  <c:v>978794.6930338731</c:v>
                </c:pt>
                <c:pt idx="23">
                  <c:v>973379.144948008</c:v>
                </c:pt>
                <c:pt idx="24">
                  <c:v>966163.70490771206</c:v>
                </c:pt>
                <c:pt idx="25">
                  <c:v>957336.81770087557</c:v>
                </c:pt>
                <c:pt idx="26">
                  <c:v>947072.82816114672</c:v>
                </c:pt>
                <c:pt idx="27">
                  <c:v>935532.90826476016</c:v>
                </c:pt>
                <c:pt idx="28">
                  <c:v>922865.92733498837</c:v>
                </c:pt>
                <c:pt idx="29">
                  <c:v>909209.26869839907</c:v>
                </c:pt>
                <c:pt idx="30">
                  <c:v>894689.5959462343</c:v>
                </c:pt>
                <c:pt idx="31">
                  <c:v>879423.57177400333</c:v>
                </c:pt>
                <c:pt idx="32">
                  <c:v>863518.53220226837</c:v>
                </c:pt>
                <c:pt idx="33">
                  <c:v>847073.11882097961</c:v>
                </c:pt>
                <c:pt idx="34">
                  <c:v>830177.87154810841</c:v>
                </c:pt>
                <c:pt idx="35">
                  <c:v>812915.78425022727</c:v>
                </c:pt>
                <c:pt idx="36">
                  <c:v>795362.82543760119</c:v>
                </c:pt>
                <c:pt idx="37">
                  <c:v>777588.42611888994</c:v>
                </c:pt>
                <c:pt idx="38">
                  <c:v>759655.93678023096</c:v>
                </c:pt>
                <c:pt idx="39">
                  <c:v>741623.05533995724</c:v>
                </c:pt>
                <c:pt idx="40">
                  <c:v>723542.22782306536</c:v>
                </c:pt>
                <c:pt idx="41">
                  <c:v>705461.02339845127</c:v>
                </c:pt>
                <c:pt idx="42">
                  <c:v>687422.48532657884</c:v>
                </c:pt>
                <c:pt idx="43">
                  <c:v>669465.45927524404</c:v>
                </c:pt>
                <c:pt idx="44">
                  <c:v>651624.90037622885</c:v>
                </c:pt>
                <c:pt idx="45">
                  <c:v>633932.16031556111</c:v>
                </c:pt>
                <c:pt idx="46">
                  <c:v>616415.25567456463</c:v>
                </c:pt>
                <c:pt idx="47">
                  <c:v>599099.11866766331</c:v>
                </c:pt>
                <c:pt idx="48">
                  <c:v>582005.83135570353</c:v>
                </c:pt>
                <c:pt idx="49">
                  <c:v>565154.84435022343</c:v>
                </c:pt>
                <c:pt idx="50">
                  <c:v>548563.18096434034</c:v>
                </c:pt>
                <c:pt idx="51">
                  <c:v>532245.62770961039</c:v>
                </c:pt>
                <c:pt idx="52">
                  <c:v>516214.91198510129</c:v>
                </c:pt>
                <c:pt idx="53">
                  <c:v>500481.86775485688</c:v>
                </c:pt>
                <c:pt idx="54">
                  <c:v>485055.58996273065</c:v>
                </c:pt>
                <c:pt idx="55">
                  <c:v>469943.57838908606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D-42A9-8762-F66DA5D99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55504"/>
        <c:axId val="558814048"/>
      </c:scatterChart>
      <c:valAx>
        <c:axId val="57845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14048"/>
        <c:crosses val="autoZero"/>
        <c:crossBetween val="midCat"/>
      </c:valAx>
      <c:valAx>
        <c:axId val="55881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5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365760</xdr:colOff>
      <xdr:row>23</xdr:row>
      <xdr:rowOff>22860</xdr:rowOff>
    </xdr:from>
    <xdr:to>
      <xdr:col>16</xdr:col>
      <xdr:colOff>38679</xdr:colOff>
      <xdr:row>33</xdr:row>
      <xdr:rowOff>38260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DF80FB-C04B-DE33-FAB1-2BCB12984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9960" y="4312920"/>
          <a:ext cx="6683319" cy="1844200"/>
        </a:xfrm>
        <a:prstGeom prst="rect">
          <a:avLst/>
        </a:prstGeom>
      </xdr:spPr>
    </xdr:pic>
    <xdr:clientData/>
  </xdr:twoCellAnchor>
  <xdr:twoCellAnchor>
    <xdr:from>
      <xdr:col>3</xdr:col>
      <xdr:colOff>198120</xdr:colOff>
      <xdr:row>0</xdr:row>
      <xdr:rowOff>224790</xdr:rowOff>
    </xdr:from>
    <xdr:to>
      <xdr:col>10</xdr:col>
      <xdr:colOff>502920</xdr:colOff>
      <xdr:row>15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5F753-AB84-E8AB-8D24-1651EB155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34290</xdr:rowOff>
    </xdr:from>
    <xdr:to>
      <xdr:col>4</xdr:col>
      <xdr:colOff>1112520</xdr:colOff>
      <xdr:row>62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588E20-B420-DB34-C5D9-24421E4C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525780</xdr:colOff>
      <xdr:row>12</xdr:row>
      <xdr:rowOff>0</xdr:rowOff>
    </xdr:from>
    <xdr:to>
      <xdr:col>18</xdr:col>
      <xdr:colOff>160592</xdr:colOff>
      <xdr:row>22</xdr:row>
      <xdr:rowOff>144951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324634-3B0B-A0EA-E64A-C25334D2C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4900" y="2278380"/>
          <a:ext cx="6599492" cy="1973751"/>
        </a:xfrm>
        <a:prstGeom prst="rect">
          <a:avLst/>
        </a:prstGeom>
      </xdr:spPr>
    </xdr:pic>
    <xdr:clientData/>
  </xdr:twoCellAnchor>
  <xdr:twoCellAnchor editAs="oneCell">
    <xdr:from>
      <xdr:col>12</xdr:col>
      <xdr:colOff>274320</xdr:colOff>
      <xdr:row>0</xdr:row>
      <xdr:rowOff>0</xdr:rowOff>
    </xdr:from>
    <xdr:to>
      <xdr:col>22</xdr:col>
      <xdr:colOff>518839</xdr:colOff>
      <xdr:row>10</xdr:row>
      <xdr:rowOff>45890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B3559C-5FCA-4AB9-87DF-958E9034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87000" y="0"/>
          <a:ext cx="7834039" cy="1958510"/>
        </a:xfrm>
        <a:prstGeom prst="rect">
          <a:avLst/>
        </a:prstGeom>
        <a:ln>
          <a:solidFill>
            <a:srgbClr val="C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F9" workbookViewId="0">
      <selection activeCell="T28" sqref="T28"/>
    </sheetView>
  </sheetViews>
  <sheetFormatPr defaultRowHeight="14.4" x14ac:dyDescent="0.3"/>
  <cols>
    <col min="1" max="1" width="13.77734375" customWidth="1"/>
    <col min="2" max="2" width="13.6640625" bestFit="1" customWidth="1"/>
    <col min="3" max="3" width="12.109375" bestFit="1" customWidth="1"/>
    <col min="4" max="4" width="10.88671875" bestFit="1" customWidth="1"/>
    <col min="5" max="5" width="17.109375" customWidth="1"/>
    <col min="6" max="6" width="9" bestFit="1" customWidth="1"/>
    <col min="7" max="7" width="13.6640625" bestFit="1" customWidth="1"/>
    <col min="8" max="8" width="10.88671875" bestFit="1" customWidth="1"/>
    <col min="10" max="10" width="9.5546875" bestFit="1" customWidth="1"/>
    <col min="11" max="11" width="13.6640625" bestFit="1" customWidth="1"/>
    <col min="12" max="12" width="12.77734375" bestFit="1" customWidth="1"/>
    <col min="13" max="16" width="14.33203125" bestFit="1" customWidth="1"/>
  </cols>
  <sheetData>
    <row r="1" spans="1:3" ht="20.399999999999999" thickBot="1" x14ac:dyDescent="0.45">
      <c r="A1" s="19" t="s">
        <v>3</v>
      </c>
      <c r="B1" s="19"/>
      <c r="C1" s="19"/>
    </row>
    <row r="2" spans="1:3" ht="15" thickTop="1" x14ac:dyDescent="0.3"/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1</v>
      </c>
      <c r="B4" s="1">
        <v>450</v>
      </c>
      <c r="C4" s="1">
        <v>45</v>
      </c>
    </row>
    <row r="5" spans="1:3" x14ac:dyDescent="0.3">
      <c r="A5" s="1">
        <v>2</v>
      </c>
      <c r="B5" s="1">
        <v>300</v>
      </c>
      <c r="C5" s="1">
        <v>103</v>
      </c>
    </row>
    <row r="6" spans="1:3" x14ac:dyDescent="0.3">
      <c r="A6" s="1">
        <v>3</v>
      </c>
      <c r="B6" s="1">
        <v>440</v>
      </c>
      <c r="C6" s="1">
        <v>49</v>
      </c>
    </row>
    <row r="7" spans="1:3" x14ac:dyDescent="0.3">
      <c r="A7" s="1">
        <v>4</v>
      </c>
      <c r="B7" s="1">
        <v>360</v>
      </c>
      <c r="C7" s="1">
        <v>86</v>
      </c>
    </row>
    <row r="8" spans="1:3" x14ac:dyDescent="0.3">
      <c r="A8" s="1">
        <v>5</v>
      </c>
      <c r="B8" s="1">
        <v>290</v>
      </c>
      <c r="C8" s="1">
        <v>125</v>
      </c>
    </row>
    <row r="9" spans="1:3" x14ac:dyDescent="0.3">
      <c r="A9" s="1">
        <v>6</v>
      </c>
      <c r="B9" s="1">
        <v>450</v>
      </c>
      <c r="C9" s="1">
        <v>52</v>
      </c>
    </row>
    <row r="10" spans="1:3" x14ac:dyDescent="0.3">
      <c r="A10" s="1">
        <v>7</v>
      </c>
      <c r="B10" s="1">
        <v>340</v>
      </c>
      <c r="C10" s="1">
        <v>87</v>
      </c>
    </row>
    <row r="11" spans="1:3" x14ac:dyDescent="0.3">
      <c r="A11" s="1">
        <v>8</v>
      </c>
      <c r="B11" s="1">
        <v>370</v>
      </c>
      <c r="C11" s="1">
        <v>68</v>
      </c>
    </row>
    <row r="12" spans="1:3" x14ac:dyDescent="0.3">
      <c r="A12" s="1">
        <v>9</v>
      </c>
      <c r="B12" s="1">
        <v>500</v>
      </c>
      <c r="C12" s="1">
        <v>45</v>
      </c>
    </row>
    <row r="13" spans="1:3" x14ac:dyDescent="0.3">
      <c r="A13" s="1">
        <v>10</v>
      </c>
      <c r="B13" s="1">
        <v>490</v>
      </c>
      <c r="C13" s="1">
        <v>44</v>
      </c>
    </row>
    <row r="14" spans="1:3" x14ac:dyDescent="0.3">
      <c r="A14" s="1">
        <v>11</v>
      </c>
      <c r="B14" s="1">
        <v>430</v>
      </c>
      <c r="C14" s="1">
        <v>58</v>
      </c>
    </row>
    <row r="15" spans="1:3" x14ac:dyDescent="0.3">
      <c r="A15" s="1">
        <v>12</v>
      </c>
      <c r="B15" s="1">
        <v>390</v>
      </c>
      <c r="C15" s="1">
        <v>68</v>
      </c>
    </row>
    <row r="17" spans="1:8" x14ac:dyDescent="0.3">
      <c r="A17" s="20" t="s">
        <v>17</v>
      </c>
      <c r="B17" s="21"/>
      <c r="C17" s="20" t="s">
        <v>6</v>
      </c>
      <c r="D17" s="21"/>
      <c r="E17" s="20" t="s">
        <v>9</v>
      </c>
      <c r="F17" s="21"/>
    </row>
    <row r="18" spans="1:8" x14ac:dyDescent="0.3">
      <c r="A18" s="3" t="s">
        <v>4</v>
      </c>
      <c r="B18" s="1">
        <v>211.31</v>
      </c>
      <c r="C18" s="3" t="s">
        <v>7</v>
      </c>
      <c r="D18" s="1">
        <v>5871064</v>
      </c>
      <c r="E18" s="3" t="s">
        <v>10</v>
      </c>
      <c r="F18" s="1">
        <v>466.51</v>
      </c>
    </row>
    <row r="19" spans="1:8" x14ac:dyDescent="0.3">
      <c r="A19" s="3" t="s">
        <v>5</v>
      </c>
      <c r="B19" s="1">
        <v>-0.35460000000000003</v>
      </c>
      <c r="C19" s="3" t="s">
        <v>8</v>
      </c>
      <c r="D19" s="1">
        <v>-1.9079999999999999</v>
      </c>
      <c r="E19" s="3" t="s">
        <v>11</v>
      </c>
      <c r="F19" s="1">
        <v>-5.0000000000000001E-3</v>
      </c>
    </row>
    <row r="21" spans="1:8" x14ac:dyDescent="0.3">
      <c r="A21" s="2" t="s">
        <v>12</v>
      </c>
      <c r="B21" s="2"/>
      <c r="C21" s="2"/>
      <c r="D21" s="2"/>
      <c r="F21" s="7" t="s">
        <v>18</v>
      </c>
    </row>
    <row r="22" spans="1:8" x14ac:dyDescent="0.3">
      <c r="A22" s="5" t="s">
        <v>13</v>
      </c>
      <c r="B22" s="3" t="s">
        <v>14</v>
      </c>
      <c r="C22" s="3" t="s">
        <v>15</v>
      </c>
      <c r="D22" s="3" t="s">
        <v>16</v>
      </c>
      <c r="E22" s="5" t="s">
        <v>2</v>
      </c>
      <c r="F22" s="3" t="s">
        <v>14</v>
      </c>
      <c r="G22" s="3" t="s">
        <v>15</v>
      </c>
      <c r="H22" s="3" t="s">
        <v>16</v>
      </c>
    </row>
    <row r="23" spans="1:8" x14ac:dyDescent="0.3">
      <c r="A23" s="6">
        <v>450</v>
      </c>
      <c r="B23" s="4">
        <f xml:space="preserve"> $B$19*A23+$B$18</f>
        <v>51.739999999999981</v>
      </c>
      <c r="C23" s="4">
        <f>$D$18*A23^$D$19</f>
        <v>50.861286169919921</v>
      </c>
      <c r="D23" s="4">
        <f>$F$18*EXP($F$19*A23)</f>
        <v>49.169792250355329</v>
      </c>
      <c r="E23" s="6">
        <v>45</v>
      </c>
      <c r="F23" s="8">
        <f>ABS(B23-$E$23)/$E$23</f>
        <v>0.14977777777777734</v>
      </c>
      <c r="G23" s="8">
        <f>ABS(C23-E23)/E23</f>
        <v>0.13025080377599826</v>
      </c>
      <c r="H23" s="8">
        <f>ABS(D23-E23)/E23</f>
        <v>9.2662050007896193E-2</v>
      </c>
    </row>
    <row r="24" spans="1:8" x14ac:dyDescent="0.3">
      <c r="A24" s="6">
        <v>300</v>
      </c>
      <c r="B24" s="4">
        <f t="shared" ref="B24:B34" si="0" xml:space="preserve"> $B$19*A24+$B$18</f>
        <v>104.92999999999999</v>
      </c>
      <c r="C24" s="4">
        <f t="shared" ref="C24:C34" si="1">$D$18*A24^$D$19</f>
        <v>110.2476803704582</v>
      </c>
      <c r="D24" s="4">
        <f t="shared" ref="D24:D34" si="2">$F$18*EXP($F$19*A24)</f>
        <v>104.09245101084399</v>
      </c>
      <c r="E24" s="6">
        <v>103</v>
      </c>
      <c r="F24" s="8">
        <f t="shared" ref="F24:F34" si="3">ABS(B24-E24)/E24</f>
        <v>1.8737864077669832E-2</v>
      </c>
      <c r="G24" s="8">
        <f t="shared" ref="G24:G34" si="4">ABS(C24-E24)/E24</f>
        <v>7.0365828839399985E-2</v>
      </c>
      <c r="H24" s="8">
        <f t="shared" ref="H24:H34" si="5">ABS(D24-E24)/E24</f>
        <v>1.0606320493630948E-2</v>
      </c>
    </row>
    <row r="25" spans="1:8" x14ac:dyDescent="0.3">
      <c r="A25" s="6">
        <v>440</v>
      </c>
      <c r="B25" s="4">
        <f t="shared" si="0"/>
        <v>55.286000000000001</v>
      </c>
      <c r="C25" s="4">
        <f t="shared" si="1"/>
        <v>53.089557787712614</v>
      </c>
      <c r="D25" s="4">
        <f t="shared" si="2"/>
        <v>51.69078140761237</v>
      </c>
      <c r="E25" s="6">
        <v>49</v>
      </c>
      <c r="F25" s="8">
        <f t="shared" si="3"/>
        <v>0.12828571428571431</v>
      </c>
      <c r="G25" s="8">
        <f t="shared" si="4"/>
        <v>8.3460363014543154E-2</v>
      </c>
      <c r="H25" s="8">
        <f t="shared" si="5"/>
        <v>5.4913906277803466E-2</v>
      </c>
    </row>
    <row r="26" spans="1:8" x14ac:dyDescent="0.3">
      <c r="A26" s="6">
        <v>360</v>
      </c>
      <c r="B26" s="4">
        <f t="shared" si="0"/>
        <v>83.653999999999996</v>
      </c>
      <c r="C26" s="4">
        <f t="shared" si="1"/>
        <v>77.85592038588905</v>
      </c>
      <c r="D26" s="4">
        <f t="shared" si="2"/>
        <v>77.113584344252331</v>
      </c>
      <c r="E26" s="6">
        <v>86</v>
      </c>
      <c r="F26" s="8">
        <f t="shared" si="3"/>
        <v>2.7279069767441901E-2</v>
      </c>
      <c r="G26" s="8">
        <f t="shared" si="4"/>
        <v>9.4698600164080812E-2</v>
      </c>
      <c r="H26" s="8">
        <f t="shared" si="5"/>
        <v>0.10333041460171709</v>
      </c>
    </row>
    <row r="27" spans="1:8" x14ac:dyDescent="0.3">
      <c r="A27" s="6">
        <v>290</v>
      </c>
      <c r="B27" s="4">
        <f t="shared" si="0"/>
        <v>108.476</v>
      </c>
      <c r="C27" s="4">
        <f t="shared" si="1"/>
        <v>117.61465381582187</v>
      </c>
      <c r="D27" s="4">
        <f t="shared" si="2"/>
        <v>109.42938509863754</v>
      </c>
      <c r="E27" s="6">
        <v>125</v>
      </c>
      <c r="F27" s="8">
        <f t="shared" si="3"/>
        <v>0.132192</v>
      </c>
      <c r="G27" s="8">
        <f t="shared" si="4"/>
        <v>5.9082769473425063E-2</v>
      </c>
      <c r="H27" s="8">
        <f t="shared" si="5"/>
        <v>0.12456491921089968</v>
      </c>
    </row>
    <row r="28" spans="1:8" x14ac:dyDescent="0.3">
      <c r="A28" s="6">
        <v>450</v>
      </c>
      <c r="B28" s="4">
        <f t="shared" si="0"/>
        <v>51.739999999999981</v>
      </c>
      <c r="C28" s="4">
        <f t="shared" si="1"/>
        <v>50.861286169919921</v>
      </c>
      <c r="D28" s="4">
        <f t="shared" si="2"/>
        <v>49.169792250355329</v>
      </c>
      <c r="E28" s="6">
        <v>52</v>
      </c>
      <c r="F28" s="8">
        <f t="shared" si="3"/>
        <v>5.0000000000003713E-3</v>
      </c>
      <c r="G28" s="8">
        <f t="shared" si="4"/>
        <v>2.1898342886155355E-2</v>
      </c>
      <c r="H28" s="8">
        <f t="shared" si="5"/>
        <v>5.4427072108551369E-2</v>
      </c>
    </row>
    <row r="29" spans="1:8" x14ac:dyDescent="0.3">
      <c r="A29" s="6">
        <v>340</v>
      </c>
      <c r="B29" s="4">
        <f t="shared" si="0"/>
        <v>90.745999999999995</v>
      </c>
      <c r="C29" s="4">
        <f t="shared" si="1"/>
        <v>86.827049006961417</v>
      </c>
      <c r="D29" s="4">
        <f t="shared" si="2"/>
        <v>85.223690805841244</v>
      </c>
      <c r="E29" s="6">
        <v>87</v>
      </c>
      <c r="F29" s="8">
        <f t="shared" si="3"/>
        <v>4.3057471264367757E-2</v>
      </c>
      <c r="G29" s="8">
        <f t="shared" si="4"/>
        <v>1.9879424487193459E-3</v>
      </c>
      <c r="H29" s="8">
        <f t="shared" si="5"/>
        <v>2.0417347059296046E-2</v>
      </c>
    </row>
    <row r="30" spans="1:8" x14ac:dyDescent="0.3">
      <c r="A30" s="6">
        <v>370</v>
      </c>
      <c r="B30" s="4">
        <f t="shared" si="0"/>
        <v>80.108000000000004</v>
      </c>
      <c r="C30" s="4">
        <f t="shared" si="1"/>
        <v>73.890384263545585</v>
      </c>
      <c r="D30" s="4">
        <f t="shared" si="2"/>
        <v>73.352710456970414</v>
      </c>
      <c r="E30" s="6">
        <v>68</v>
      </c>
      <c r="F30" s="8">
        <f t="shared" si="3"/>
        <v>0.17805882352941182</v>
      </c>
      <c r="G30" s="8">
        <f t="shared" si="4"/>
        <v>8.6623297993317416E-2</v>
      </c>
      <c r="H30" s="8">
        <f t="shared" si="5"/>
        <v>7.8716330249564911E-2</v>
      </c>
    </row>
    <row r="31" spans="1:8" x14ac:dyDescent="0.3">
      <c r="A31" s="6">
        <v>500</v>
      </c>
      <c r="B31" s="4">
        <f t="shared" si="0"/>
        <v>34.009999999999991</v>
      </c>
      <c r="C31" s="4">
        <f t="shared" si="1"/>
        <v>41.59891911995917</v>
      </c>
      <c r="D31" s="4">
        <f t="shared" si="2"/>
        <v>38.293472708035026</v>
      </c>
      <c r="E31" s="6">
        <v>45</v>
      </c>
      <c r="F31" s="8">
        <f t="shared" si="3"/>
        <v>0.24422222222222242</v>
      </c>
      <c r="G31" s="8">
        <f t="shared" si="4"/>
        <v>7.5579575112018446E-2</v>
      </c>
      <c r="H31" s="8">
        <f t="shared" si="5"/>
        <v>0.14903393982144386</v>
      </c>
    </row>
    <row r="32" spans="1:8" x14ac:dyDescent="0.3">
      <c r="A32" s="6">
        <v>490</v>
      </c>
      <c r="B32" s="4">
        <f t="shared" si="0"/>
        <v>37.555999999999983</v>
      </c>
      <c r="C32" s="4">
        <f t="shared" si="1"/>
        <v>43.233728796663705</v>
      </c>
      <c r="D32" s="4">
        <f t="shared" si="2"/>
        <v>40.256821037821332</v>
      </c>
      <c r="E32" s="6">
        <v>44</v>
      </c>
      <c r="F32" s="8">
        <f t="shared" si="3"/>
        <v>0.14645454545454584</v>
      </c>
      <c r="G32" s="8">
        <f t="shared" si="4"/>
        <v>1.7415254621279432E-2</v>
      </c>
      <c r="H32" s="8">
        <f t="shared" si="5"/>
        <v>8.5072249140424272E-2</v>
      </c>
    </row>
    <row r="33" spans="1:16" x14ac:dyDescent="0.3">
      <c r="A33" s="6">
        <v>430</v>
      </c>
      <c r="B33" s="4">
        <f t="shared" si="0"/>
        <v>58.831999999999994</v>
      </c>
      <c r="C33" s="4">
        <f t="shared" si="1"/>
        <v>55.470106712335337</v>
      </c>
      <c r="D33" s="4">
        <f t="shared" si="2"/>
        <v>54.341024442914069</v>
      </c>
      <c r="E33" s="6">
        <v>58</v>
      </c>
      <c r="F33" s="8">
        <f t="shared" si="3"/>
        <v>1.4344827586206787E-2</v>
      </c>
      <c r="G33" s="8">
        <f t="shared" si="4"/>
        <v>4.3618849787321778E-2</v>
      </c>
      <c r="H33" s="8">
        <f t="shared" si="5"/>
        <v>6.3085785466998806E-2</v>
      </c>
    </row>
    <row r="34" spans="1:16" x14ac:dyDescent="0.3">
      <c r="A34" s="6">
        <v>390</v>
      </c>
      <c r="B34" s="4">
        <f t="shared" si="0"/>
        <v>73.015999999999991</v>
      </c>
      <c r="C34" s="4">
        <f t="shared" si="1"/>
        <v>66.829089531318985</v>
      </c>
      <c r="D34" s="4">
        <f t="shared" si="2"/>
        <v>66.372277135824447</v>
      </c>
      <c r="E34" s="6">
        <v>68</v>
      </c>
      <c r="F34" s="8">
        <f t="shared" si="3"/>
        <v>7.3764705882352816E-2</v>
      </c>
      <c r="G34" s="8">
        <f t="shared" si="4"/>
        <v>1.7219271598250221E-2</v>
      </c>
      <c r="H34" s="8">
        <f t="shared" si="5"/>
        <v>2.393710094375813E-2</v>
      </c>
    </row>
    <row r="35" spans="1:16" x14ac:dyDescent="0.3">
      <c r="E35" s="1" t="s">
        <v>19</v>
      </c>
      <c r="F35" s="9">
        <f>AVERAGE(F23:F34)</f>
        <v>9.6764585153975916E-2</v>
      </c>
      <c r="G35" s="9">
        <f t="shared" ref="G35:H35" si="6">AVERAGE(G23:G34)</f>
        <v>5.8516741642875771E-2</v>
      </c>
      <c r="H35" s="9">
        <f t="shared" si="6"/>
        <v>7.17306196151654E-2</v>
      </c>
      <c r="J35" t="s">
        <v>33</v>
      </c>
    </row>
    <row r="36" spans="1:16" x14ac:dyDescent="0.3">
      <c r="E36" s="22" t="s">
        <v>20</v>
      </c>
      <c r="F36" s="22"/>
      <c r="G36" s="22"/>
      <c r="H36" s="22"/>
    </row>
    <row r="37" spans="1:16" x14ac:dyDescent="0.3">
      <c r="E37" t="s">
        <v>35</v>
      </c>
    </row>
    <row r="38" spans="1:16" x14ac:dyDescent="0.3">
      <c r="A38" t="s">
        <v>21</v>
      </c>
      <c r="F38" t="s">
        <v>1</v>
      </c>
      <c r="G38" t="s">
        <v>32</v>
      </c>
      <c r="K38" s="18" t="s">
        <v>34</v>
      </c>
      <c r="L38" s="18"/>
      <c r="M38" s="18"/>
      <c r="N38" s="18"/>
      <c r="O38" s="18"/>
      <c r="P38" s="18"/>
    </row>
    <row r="39" spans="1:16" x14ac:dyDescent="0.3">
      <c r="A39" t="s">
        <v>22</v>
      </c>
      <c r="B39" s="10">
        <v>250</v>
      </c>
      <c r="C39" t="s">
        <v>23</v>
      </c>
      <c r="F39" s="10"/>
      <c r="G39" s="15">
        <f>B46</f>
        <v>127138.80676829722</v>
      </c>
      <c r="J39" s="16">
        <f>B46</f>
        <v>127138.80676829722</v>
      </c>
      <c r="K39">
        <v>250</v>
      </c>
      <c r="L39">
        <v>300</v>
      </c>
      <c r="M39">
        <v>350</v>
      </c>
      <c r="N39">
        <v>400</v>
      </c>
      <c r="O39">
        <v>450</v>
      </c>
      <c r="P39">
        <v>500</v>
      </c>
    </row>
    <row r="40" spans="1:16" x14ac:dyDescent="0.3">
      <c r="A40" t="s">
        <v>24</v>
      </c>
      <c r="B40" s="11">
        <v>260</v>
      </c>
      <c r="C40" t="s">
        <v>25</v>
      </c>
      <c r="F40" s="10">
        <v>260</v>
      </c>
      <c r="G40" s="10">
        <f t="dataTable" ref="G40:G94" dt2D="0" dtr="0" r1="B40" ca="1"/>
        <v>127138.80676829722</v>
      </c>
      <c r="I40" s="17" t="s">
        <v>1</v>
      </c>
      <c r="J40" s="10">
        <v>260</v>
      </c>
      <c r="K40" s="10">
        <f t="dataTable" ref="K40:P89" dt2D="1" dtr="1" r1="B39" r2="B40"/>
        <v>127138.80676829722</v>
      </c>
      <c r="L40" s="10">
        <v>-508555.22707318887</v>
      </c>
      <c r="M40" s="10">
        <v>-1144249.260914675</v>
      </c>
      <c r="N40" s="10">
        <v>-1779943.294756161</v>
      </c>
      <c r="O40" s="10">
        <v>-2415637.3285976471</v>
      </c>
      <c r="P40" s="10">
        <v>-3051331.3624391332</v>
      </c>
    </row>
    <row r="41" spans="1:16" x14ac:dyDescent="0.3">
      <c r="A41" t="s">
        <v>28</v>
      </c>
      <c r="B41" s="13">
        <f>F18*EXP(F19*B40)</f>
        <v>127.13880676829721</v>
      </c>
      <c r="C41" t="s">
        <v>26</v>
      </c>
      <c r="E41" t="str">
        <f ca="1">_xlfn.FORMULATEXT(B41)</f>
        <v>=F18*EXP(F19*B40)</v>
      </c>
      <c r="F41" s="10">
        <v>270</v>
      </c>
      <c r="G41" s="10">
        <v>241876.34798782971</v>
      </c>
      <c r="I41" s="17"/>
      <c r="J41" s="10">
        <v>270</v>
      </c>
      <c r="K41" s="10">
        <v>241876.34798782971</v>
      </c>
      <c r="L41" s="10">
        <v>-362814.52198174456</v>
      </c>
      <c r="M41" s="10">
        <v>-967505.39195131883</v>
      </c>
      <c r="N41" s="10">
        <v>-1572196.2619208936</v>
      </c>
      <c r="O41" s="10">
        <v>-2176887.1318904674</v>
      </c>
      <c r="P41" s="10">
        <v>-2781578.0018600412</v>
      </c>
    </row>
    <row r="42" spans="1:16" x14ac:dyDescent="0.3">
      <c r="A42" t="s">
        <v>27</v>
      </c>
      <c r="B42" s="13">
        <f>B41*100</f>
        <v>12713.880676829722</v>
      </c>
      <c r="E42" t="str">
        <f ca="1">_xlfn.FORMULATEXT(B42)</f>
        <v>=B41*100</v>
      </c>
      <c r="F42" s="10">
        <v>280</v>
      </c>
      <c r="G42" s="10">
        <v>345119.84894519672</v>
      </c>
      <c r="I42" s="17"/>
      <c r="J42" s="10">
        <v>280</v>
      </c>
      <c r="K42" s="10">
        <v>345119.84894519672</v>
      </c>
      <c r="L42" s="10">
        <v>-230079.89929679735</v>
      </c>
      <c r="M42" s="10">
        <v>-805279.64753879141</v>
      </c>
      <c r="N42" s="10">
        <v>-1380479.3957807855</v>
      </c>
      <c r="O42" s="10">
        <v>-1955679.14402278</v>
      </c>
      <c r="P42" s="10">
        <v>-2530878.8922647736</v>
      </c>
    </row>
    <row r="43" spans="1:16" x14ac:dyDescent="0.3">
      <c r="F43" s="10">
        <v>290</v>
      </c>
      <c r="G43" s="10">
        <v>437717.54039455019</v>
      </c>
      <c r="I43" s="17"/>
      <c r="J43" s="10">
        <v>290</v>
      </c>
      <c r="K43" s="10">
        <v>437717.54039455019</v>
      </c>
      <c r="L43" s="10">
        <v>-109429.38509863755</v>
      </c>
      <c r="M43" s="10">
        <v>-656576.31059182482</v>
      </c>
      <c r="N43" s="10">
        <v>-1203723.236085013</v>
      </c>
      <c r="O43" s="10">
        <v>-1750870.1615782003</v>
      </c>
      <c r="P43" s="10">
        <v>-2298017.0870713885</v>
      </c>
    </row>
    <row r="44" spans="1:16" x14ac:dyDescent="0.3">
      <c r="A44" t="s">
        <v>29</v>
      </c>
      <c r="B44" s="12">
        <f xml:space="preserve"> B39*B42</f>
        <v>3178470.1692074304</v>
      </c>
      <c r="E44" t="str">
        <f ca="1">_xlfn.FORMULATEXT(B44)</f>
        <v>= B39*B42</v>
      </c>
      <c r="F44" s="10">
        <v>300</v>
      </c>
      <c r="G44" s="10">
        <v>520462.25505421963</v>
      </c>
      <c r="I44" s="17"/>
      <c r="J44" s="10">
        <v>300</v>
      </c>
      <c r="K44" s="10">
        <v>520462.25505421963</v>
      </c>
      <c r="L44" s="10">
        <v>0</v>
      </c>
      <c r="M44" s="10">
        <v>-520462.25505422009</v>
      </c>
      <c r="N44" s="10">
        <v>-1040924.5101084402</v>
      </c>
      <c r="O44" s="10">
        <v>-1561386.7651626603</v>
      </c>
      <c r="P44" s="10">
        <v>-2081849.0202168799</v>
      </c>
    </row>
    <row r="45" spans="1:16" x14ac:dyDescent="0.3">
      <c r="A45" t="s">
        <v>31</v>
      </c>
      <c r="B45" s="12">
        <f>B40*B42</f>
        <v>3305608.9759757277</v>
      </c>
      <c r="E45" t="str">
        <f ca="1">_xlfn.FORMULATEXT(B45)</f>
        <v>=B40*B42</v>
      </c>
      <c r="F45" s="10">
        <v>310</v>
      </c>
      <c r="G45" s="10">
        <v>594094.81361948326</v>
      </c>
      <c r="I45" s="17"/>
      <c r="J45" s="10">
        <v>310</v>
      </c>
      <c r="K45" s="10">
        <v>594094.81361948326</v>
      </c>
      <c r="L45" s="10">
        <v>99015.802269913722</v>
      </c>
      <c r="M45" s="10">
        <v>-396063.20907965582</v>
      </c>
      <c r="N45" s="10">
        <v>-891142.22042922536</v>
      </c>
      <c r="O45" s="10">
        <v>-1386221.2317787949</v>
      </c>
      <c r="P45" s="10">
        <v>-1881300.243128364</v>
      </c>
    </row>
    <row r="46" spans="1:16" x14ac:dyDescent="0.3">
      <c r="A46" s="2" t="s">
        <v>30</v>
      </c>
      <c r="B46" s="14">
        <f>B45-B44</f>
        <v>127138.80676829722</v>
      </c>
      <c r="E46" t="str">
        <f ca="1">_xlfn.FORMULATEXT(B46)</f>
        <v>=B45-B44</v>
      </c>
      <c r="F46" s="10">
        <v>320</v>
      </c>
      <c r="G46" s="10">
        <v>659307.21226780722</v>
      </c>
      <c r="I46" s="17"/>
      <c r="J46" s="10">
        <v>320</v>
      </c>
      <c r="K46" s="10">
        <v>659307.21226780722</v>
      </c>
      <c r="L46" s="10">
        <v>188373.48921937356</v>
      </c>
      <c r="M46" s="10">
        <v>-282560.23382905964</v>
      </c>
      <c r="N46" s="10">
        <v>-753493.9568774933</v>
      </c>
      <c r="O46" s="10">
        <v>-1224427.679925927</v>
      </c>
      <c r="P46" s="10">
        <v>-1695361.4029743597</v>
      </c>
    </row>
    <row r="47" spans="1:16" x14ac:dyDescent="0.3">
      <c r="F47" s="10">
        <v>330</v>
      </c>
      <c r="G47" s="10">
        <v>716745.62296534376</v>
      </c>
      <c r="I47" s="17"/>
      <c r="J47" s="10">
        <v>330</v>
      </c>
      <c r="K47" s="10">
        <v>716745.62296534376</v>
      </c>
      <c r="L47" s="10">
        <v>268779.60861200374</v>
      </c>
      <c r="M47" s="10">
        <v>-179186.40574133629</v>
      </c>
      <c r="N47" s="10">
        <v>-627152.42009467585</v>
      </c>
      <c r="O47" s="10">
        <v>-1075118.4344480159</v>
      </c>
      <c r="P47" s="10">
        <v>-1523084.4488013554</v>
      </c>
    </row>
    <row r="48" spans="1:16" x14ac:dyDescent="0.3">
      <c r="F48" s="10">
        <v>340</v>
      </c>
      <c r="G48" s="10">
        <v>767013.21725257114</v>
      </c>
      <c r="I48" s="17"/>
      <c r="J48" s="10">
        <v>340</v>
      </c>
      <c r="K48" s="10">
        <v>767013.21725257114</v>
      </c>
      <c r="L48" s="10">
        <v>340894.76322336495</v>
      </c>
      <c r="M48" s="10">
        <v>-85223.690805841237</v>
      </c>
      <c r="N48" s="10">
        <v>-511342.14483504742</v>
      </c>
      <c r="O48" s="10">
        <v>-937460.59886425361</v>
      </c>
      <c r="P48" s="10">
        <v>-1363579.0528934603</v>
      </c>
    </row>
    <row r="49" spans="6:16" x14ac:dyDescent="0.3">
      <c r="F49" s="10">
        <v>350</v>
      </c>
      <c r="G49" s="10">
        <v>810672.82359067164</v>
      </c>
      <c r="I49" s="17"/>
      <c r="J49" s="10">
        <v>350</v>
      </c>
      <c r="K49" s="10">
        <v>810672.82359067164</v>
      </c>
      <c r="L49" s="10">
        <v>405336.41179533582</v>
      </c>
      <c r="M49" s="10">
        <v>0</v>
      </c>
      <c r="N49" s="10">
        <v>-405336.41179533582</v>
      </c>
      <c r="O49" s="10">
        <v>-810672.82359067164</v>
      </c>
      <c r="P49" s="10">
        <v>-1216009.2353860075</v>
      </c>
    </row>
    <row r="50" spans="6:16" x14ac:dyDescent="0.3">
      <c r="F50" s="10">
        <v>360</v>
      </c>
      <c r="G50" s="10">
        <v>848249.42778677586</v>
      </c>
      <c r="I50" s="17"/>
      <c r="J50" s="10">
        <v>360</v>
      </c>
      <c r="K50" s="10">
        <v>848249.42778677586</v>
      </c>
      <c r="L50" s="10">
        <v>462681.50606551394</v>
      </c>
      <c r="M50" s="10">
        <v>77113.584344252478</v>
      </c>
      <c r="N50" s="10">
        <v>-308454.33737700898</v>
      </c>
      <c r="O50" s="10">
        <v>-694022.25909827091</v>
      </c>
      <c r="P50" s="10">
        <v>-1079590.1808195324</v>
      </c>
    </row>
    <row r="51" spans="6:16" x14ac:dyDescent="0.3">
      <c r="F51" s="10">
        <v>370</v>
      </c>
      <c r="G51" s="10">
        <v>880232.5254836448</v>
      </c>
      <c r="I51" s="17"/>
      <c r="J51" s="10">
        <v>370</v>
      </c>
      <c r="K51" s="10">
        <v>880232.5254836448</v>
      </c>
      <c r="L51" s="10">
        <v>513468.9731987929</v>
      </c>
      <c r="M51" s="10">
        <v>146705.42091394076</v>
      </c>
      <c r="N51" s="10">
        <v>-220058.13137091137</v>
      </c>
      <c r="O51" s="10">
        <v>-586821.68365576351</v>
      </c>
      <c r="P51" s="10">
        <v>-953585.23594061565</v>
      </c>
    </row>
    <row r="52" spans="6:16" x14ac:dyDescent="0.3">
      <c r="F52" s="10">
        <v>380</v>
      </c>
      <c r="G52" s="10">
        <v>907078.33519616933</v>
      </c>
      <c r="I52" s="17"/>
      <c r="J52" s="10">
        <v>380</v>
      </c>
      <c r="K52" s="10">
        <v>907078.33519616933</v>
      </c>
      <c r="L52" s="10">
        <v>558202.05242841202</v>
      </c>
      <c r="M52" s="10">
        <v>209325.76966065448</v>
      </c>
      <c r="N52" s="10">
        <v>-139550.51310710283</v>
      </c>
      <c r="O52" s="10">
        <v>-488426.79587486014</v>
      </c>
      <c r="P52" s="10">
        <v>-837303.07864261745</v>
      </c>
    </row>
    <row r="53" spans="6:16" x14ac:dyDescent="0.3">
      <c r="F53" s="10">
        <v>390</v>
      </c>
      <c r="G53" s="10">
        <v>929211.8799015421</v>
      </c>
      <c r="J53" s="10">
        <v>390</v>
      </c>
      <c r="K53" s="10">
        <v>929211.8799015421</v>
      </c>
      <c r="L53" s="10">
        <v>597350.4942224198</v>
      </c>
      <c r="M53" s="10">
        <v>265489.10854329774</v>
      </c>
      <c r="N53" s="10">
        <v>-66372.277135824785</v>
      </c>
      <c r="O53" s="10">
        <v>-398233.66281494685</v>
      </c>
      <c r="P53" s="10">
        <v>-730095.04849406891</v>
      </c>
    </row>
    <row r="54" spans="6:16" x14ac:dyDescent="0.3">
      <c r="F54" s="10">
        <v>400</v>
      </c>
      <c r="G54" s="10">
        <v>947028.94474068307</v>
      </c>
      <c r="J54" s="10">
        <v>400</v>
      </c>
      <c r="K54" s="10">
        <v>947028.94474068307</v>
      </c>
      <c r="L54" s="10">
        <v>631352.6298271222</v>
      </c>
      <c r="M54" s="10">
        <v>315676.3149135611</v>
      </c>
      <c r="N54" s="10">
        <v>0</v>
      </c>
      <c r="O54" s="10">
        <v>-315676.31491356064</v>
      </c>
      <c r="P54" s="10">
        <v>-631352.62982712174</v>
      </c>
    </row>
    <row r="55" spans="6:16" x14ac:dyDescent="0.3">
      <c r="F55" s="10">
        <v>410</v>
      </c>
      <c r="G55" s="10">
        <v>960897.91796394461</v>
      </c>
      <c r="J55" s="10">
        <v>410</v>
      </c>
      <c r="K55" s="10">
        <v>960897.91796394461</v>
      </c>
      <c r="L55" s="10">
        <v>660617.31860021199</v>
      </c>
      <c r="M55" s="10">
        <v>360336.71923647914</v>
      </c>
      <c r="N55" s="10">
        <v>60056.119872746523</v>
      </c>
      <c r="O55" s="10">
        <v>-240224.47949098609</v>
      </c>
      <c r="P55" s="10">
        <v>-540505.07885471918</v>
      </c>
    </row>
    <row r="56" spans="6:16" x14ac:dyDescent="0.3">
      <c r="F56" s="10">
        <v>420</v>
      </c>
      <c r="G56" s="10">
        <v>971161.52185307606</v>
      </c>
      <c r="J56" s="10">
        <v>420</v>
      </c>
      <c r="K56" s="10">
        <v>971161.52185307606</v>
      </c>
      <c r="L56" s="10">
        <v>685525.7801315831</v>
      </c>
      <c r="M56" s="10">
        <v>399890.03841009014</v>
      </c>
      <c r="N56" s="10">
        <v>114254.29668859718</v>
      </c>
      <c r="O56" s="10">
        <v>-171381.44503289601</v>
      </c>
      <c r="P56" s="10">
        <v>-457017.18675438873</v>
      </c>
    </row>
    <row r="57" spans="6:16" x14ac:dyDescent="0.3">
      <c r="F57" s="10">
        <v>430</v>
      </c>
      <c r="G57" s="10">
        <v>978138.43997245352</v>
      </c>
      <c r="J57" s="10">
        <v>430</v>
      </c>
      <c r="K57" s="10">
        <v>978138.43997245352</v>
      </c>
      <c r="L57" s="10">
        <v>706433.31775788311</v>
      </c>
      <c r="M57" s="10">
        <v>434728.1955433127</v>
      </c>
      <c r="N57" s="10">
        <v>163023.07332874229</v>
      </c>
      <c r="O57" s="10">
        <v>-108682.04888582788</v>
      </c>
      <c r="P57" s="10">
        <v>-380387.17110039806</v>
      </c>
    </row>
    <row r="58" spans="6:16" x14ac:dyDescent="0.3">
      <c r="F58" s="10">
        <v>440</v>
      </c>
      <c r="G58" s="10">
        <v>982124.84674463491</v>
      </c>
      <c r="J58" s="10">
        <v>440</v>
      </c>
      <c r="K58" s="10">
        <v>982124.84674463491</v>
      </c>
      <c r="L58" s="10">
        <v>723670.93970657303</v>
      </c>
      <c r="M58" s="10">
        <v>465217.03266851115</v>
      </c>
      <c r="N58" s="10">
        <v>206763.1256304495</v>
      </c>
      <c r="O58" s="10">
        <v>-51690.781407612376</v>
      </c>
      <c r="P58" s="10">
        <v>-310144.68844567426</v>
      </c>
    </row>
    <row r="59" spans="6:16" x14ac:dyDescent="0.3">
      <c r="F59" s="10">
        <v>450</v>
      </c>
      <c r="G59" s="10">
        <v>983395.84500710666</v>
      </c>
      <c r="J59" s="10">
        <v>450</v>
      </c>
      <c r="K59" s="10">
        <v>983395.84500710666</v>
      </c>
      <c r="L59" s="10">
        <v>737546.88375533</v>
      </c>
      <c r="M59" s="10">
        <v>491697.92250355333</v>
      </c>
      <c r="N59" s="10">
        <v>245848.96125177667</v>
      </c>
      <c r="O59" s="10">
        <v>0</v>
      </c>
      <c r="P59" s="10">
        <v>-245848.96125177667</v>
      </c>
    </row>
    <row r="60" spans="6:16" x14ac:dyDescent="0.3">
      <c r="F60" s="10">
        <v>460</v>
      </c>
      <c r="G60" s="10">
        <v>982206.81688762805</v>
      </c>
      <c r="J60" s="10">
        <v>460</v>
      </c>
      <c r="K60" s="10">
        <v>982206.81688762805</v>
      </c>
      <c r="L60" s="10">
        <v>748348.05096200225</v>
      </c>
      <c r="M60" s="10">
        <v>514489.28503637644</v>
      </c>
      <c r="N60" s="10">
        <v>280630.51911075064</v>
      </c>
      <c r="O60" s="10">
        <v>46771.753185125068</v>
      </c>
      <c r="P60" s="10">
        <v>-187087.01274050074</v>
      </c>
    </row>
    <row r="61" spans="6:16" x14ac:dyDescent="0.3">
      <c r="F61" s="10">
        <v>470</v>
      </c>
      <c r="G61" s="10">
        <v>978794.6930338731</v>
      </c>
      <c r="J61" s="10">
        <v>470</v>
      </c>
      <c r="K61" s="10">
        <v>978794.6930338731</v>
      </c>
      <c r="L61" s="10">
        <v>756341.3537079927</v>
      </c>
      <c r="M61" s="10">
        <v>533888.01438211254</v>
      </c>
      <c r="N61" s="10">
        <v>311434.67505623237</v>
      </c>
      <c r="O61" s="10">
        <v>88981.335730351973</v>
      </c>
      <c r="P61" s="10">
        <v>-133472.00359552796</v>
      </c>
    </row>
    <row r="62" spans="6:16" x14ac:dyDescent="0.3">
      <c r="F62" s="10">
        <v>480</v>
      </c>
      <c r="G62" s="10">
        <v>973379.144948008</v>
      </c>
      <c r="J62" s="10">
        <v>480</v>
      </c>
      <c r="K62" s="10">
        <v>973379.144948008</v>
      </c>
      <c r="L62" s="10">
        <v>761774.98300278909</v>
      </c>
      <c r="M62" s="10">
        <v>550170.82105756993</v>
      </c>
      <c r="N62" s="10">
        <v>338566.65911235078</v>
      </c>
      <c r="O62" s="10">
        <v>126962.49716713163</v>
      </c>
      <c r="P62" s="10">
        <v>-84641.664778087754</v>
      </c>
    </row>
    <row r="63" spans="6:16" x14ac:dyDescent="0.3">
      <c r="F63" s="10">
        <v>490</v>
      </c>
      <c r="G63" s="10">
        <v>966163.70490771206</v>
      </c>
      <c r="J63" s="10">
        <v>490</v>
      </c>
      <c r="K63" s="10">
        <v>966163.70490771206</v>
      </c>
      <c r="L63" s="10">
        <v>764879.5997186054</v>
      </c>
      <c r="M63" s="10">
        <v>563595.49452949874</v>
      </c>
      <c r="N63" s="10">
        <v>362311.38934039208</v>
      </c>
      <c r="O63" s="10">
        <v>161027.28415128542</v>
      </c>
      <c r="P63" s="10">
        <v>-40256.821037821239</v>
      </c>
    </row>
    <row r="64" spans="6:16" x14ac:dyDescent="0.3">
      <c r="F64" s="10">
        <v>500</v>
      </c>
      <c r="G64" s="10">
        <v>957336.81770087557</v>
      </c>
      <c r="J64" s="10">
        <v>500</v>
      </c>
      <c r="K64" s="10">
        <v>957336.81770087557</v>
      </c>
      <c r="L64" s="10">
        <v>765869.45416070032</v>
      </c>
      <c r="M64" s="10">
        <v>574402.09062052541</v>
      </c>
      <c r="N64" s="10">
        <v>382934.72708035028</v>
      </c>
      <c r="O64" s="10">
        <v>191467.36354017514</v>
      </c>
      <c r="P64" s="10">
        <v>0</v>
      </c>
    </row>
    <row r="65" spans="6:16" x14ac:dyDescent="0.3">
      <c r="F65" s="10">
        <v>510</v>
      </c>
      <c r="G65" s="10">
        <v>947072.82816114672</v>
      </c>
      <c r="J65" s="10">
        <v>510</v>
      </c>
      <c r="K65" s="10">
        <v>947072.82816114672</v>
      </c>
      <c r="L65" s="10">
        <v>764943.43813015707</v>
      </c>
      <c r="M65" s="10">
        <v>582814.04809916718</v>
      </c>
      <c r="N65" s="10">
        <v>400684.65806817752</v>
      </c>
      <c r="O65" s="10">
        <v>218555.26803718763</v>
      </c>
      <c r="P65" s="10">
        <v>36425.878006197978</v>
      </c>
    </row>
    <row r="66" spans="6:16" x14ac:dyDescent="0.3">
      <c r="F66" s="10">
        <v>520</v>
      </c>
      <c r="G66" s="10">
        <v>935532.90826476016</v>
      </c>
      <c r="J66" s="10">
        <v>520</v>
      </c>
      <c r="K66" s="10">
        <v>935532.90826476016</v>
      </c>
      <c r="L66" s="10">
        <v>762286.07340091572</v>
      </c>
      <c r="M66" s="10">
        <v>589039.23853707127</v>
      </c>
      <c r="N66" s="10">
        <v>415792.40367322671</v>
      </c>
      <c r="O66" s="10">
        <v>242545.56880938238</v>
      </c>
      <c r="P66" s="10">
        <v>69298.733945537824</v>
      </c>
    </row>
    <row r="67" spans="6:16" x14ac:dyDescent="0.3">
      <c r="F67" s="10">
        <v>530</v>
      </c>
      <c r="G67" s="10">
        <v>922865.92733498837</v>
      </c>
      <c r="J67" s="10">
        <v>530</v>
      </c>
      <c r="K67" s="10">
        <v>922865.92733498837</v>
      </c>
      <c r="L67" s="10">
        <v>758068.44031088334</v>
      </c>
      <c r="M67" s="10">
        <v>593270.95328677818</v>
      </c>
      <c r="N67" s="10">
        <v>428473.46626267326</v>
      </c>
      <c r="O67" s="10">
        <v>263675.97923856811</v>
      </c>
      <c r="P67" s="10">
        <v>98878.492214463186</v>
      </c>
    </row>
    <row r="68" spans="6:16" x14ac:dyDescent="0.3">
      <c r="F68" s="10">
        <v>540</v>
      </c>
      <c r="G68" s="10">
        <v>909209.26869839907</v>
      </c>
      <c r="J68" s="10">
        <v>540</v>
      </c>
      <c r="K68" s="10">
        <v>909209.26869839907</v>
      </c>
      <c r="L68" s="10">
        <v>752449.04995729576</v>
      </c>
      <c r="M68" s="10">
        <v>595688.83121619257</v>
      </c>
      <c r="N68" s="10">
        <v>438928.61247508926</v>
      </c>
      <c r="O68" s="10">
        <v>282168.39373398595</v>
      </c>
      <c r="P68" s="10">
        <v>125408.17499288265</v>
      </c>
    </row>
    <row r="69" spans="6:16" x14ac:dyDescent="0.3">
      <c r="F69" s="10">
        <v>550</v>
      </c>
      <c r="G69" s="10">
        <v>894689.5959462343</v>
      </c>
      <c r="J69" s="10">
        <v>550</v>
      </c>
      <c r="K69" s="10">
        <v>894689.5959462343</v>
      </c>
      <c r="L69" s="10">
        <v>745574.66328852857</v>
      </c>
      <c r="M69" s="10">
        <v>596459.73063082283</v>
      </c>
      <c r="N69" s="10">
        <v>447344.79797311709</v>
      </c>
      <c r="O69" s="10">
        <v>298229.86531541147</v>
      </c>
      <c r="P69" s="10">
        <v>149114.93265770562</v>
      </c>
    </row>
    <row r="70" spans="6:16" x14ac:dyDescent="0.3">
      <c r="F70" s="10">
        <v>560</v>
      </c>
      <c r="G70" s="10">
        <v>879423.57177400333</v>
      </c>
      <c r="J70" s="10">
        <v>560</v>
      </c>
      <c r="K70" s="10">
        <v>879423.57177400333</v>
      </c>
      <c r="L70" s="10">
        <v>737581.06019755115</v>
      </c>
      <c r="M70" s="10">
        <v>595738.54862109909</v>
      </c>
      <c r="N70" s="10">
        <v>453896.03704464692</v>
      </c>
      <c r="O70" s="10">
        <v>312053.52546819486</v>
      </c>
      <c r="P70" s="10">
        <v>170211.01389174256</v>
      </c>
    </row>
    <row r="71" spans="6:16" x14ac:dyDescent="0.3">
      <c r="F71" s="10">
        <v>570</v>
      </c>
      <c r="G71" s="10">
        <v>863518.53220226837</v>
      </c>
      <c r="J71" s="10">
        <v>570</v>
      </c>
      <c r="K71" s="10">
        <v>863518.53220226837</v>
      </c>
      <c r="L71" s="10">
        <v>728593.76154566393</v>
      </c>
      <c r="M71" s="10">
        <v>593668.9908890595</v>
      </c>
      <c r="N71" s="10">
        <v>458744.22023245506</v>
      </c>
      <c r="O71" s="10">
        <v>323819.44957585051</v>
      </c>
      <c r="P71" s="10">
        <v>188894.67891924619</v>
      </c>
    </row>
    <row r="72" spans="6:16" x14ac:dyDescent="0.3">
      <c r="F72" s="10">
        <v>580</v>
      </c>
      <c r="G72" s="10">
        <v>847073.11882097961</v>
      </c>
      <c r="J72" s="10">
        <v>580</v>
      </c>
      <c r="K72" s="10">
        <v>847073.11882097961</v>
      </c>
      <c r="L72" s="10">
        <v>718728.70687840693</v>
      </c>
      <c r="M72" s="10">
        <v>590384.29493583424</v>
      </c>
      <c r="N72" s="10">
        <v>462039.88299326168</v>
      </c>
      <c r="O72" s="10">
        <v>333695.471050689</v>
      </c>
      <c r="P72" s="10">
        <v>205351.0591081162</v>
      </c>
    </row>
    <row r="73" spans="6:16" x14ac:dyDescent="0.3">
      <c r="F73" s="10">
        <v>590</v>
      </c>
      <c r="G73" s="10">
        <v>830177.87154810841</v>
      </c>
      <c r="J73" s="10">
        <v>590</v>
      </c>
      <c r="K73" s="10">
        <v>830177.87154810841</v>
      </c>
      <c r="L73" s="10">
        <v>708092.89043809252</v>
      </c>
      <c r="M73" s="10">
        <v>586007.90932807652</v>
      </c>
      <c r="N73" s="10">
        <v>463922.92821806052</v>
      </c>
      <c r="O73" s="10">
        <v>341837.94710804452</v>
      </c>
      <c r="P73" s="10">
        <v>219752.96599802864</v>
      </c>
    </row>
    <row r="74" spans="6:16" x14ac:dyDescent="0.3">
      <c r="F74" s="10">
        <v>600</v>
      </c>
      <c r="G74" s="10">
        <v>812915.78425022727</v>
      </c>
      <c r="J74" s="10">
        <v>600</v>
      </c>
      <c r="K74" s="10">
        <v>812915.78425022727</v>
      </c>
      <c r="L74" s="10">
        <v>696784.95792876626</v>
      </c>
      <c r="M74" s="10">
        <v>580654.13160730526</v>
      </c>
      <c r="N74" s="10">
        <v>464523.30528584425</v>
      </c>
      <c r="O74" s="10">
        <v>348392.47896438313</v>
      </c>
      <c r="P74" s="10">
        <v>232261.65264292201</v>
      </c>
    </row>
    <row r="75" spans="6:16" x14ac:dyDescent="0.3">
      <c r="F75" s="10">
        <v>610</v>
      </c>
      <c r="G75" s="10">
        <v>795362.82543760119</v>
      </c>
      <c r="J75" s="10">
        <v>610</v>
      </c>
      <c r="K75" s="10">
        <v>795362.82543760119</v>
      </c>
      <c r="L75" s="10">
        <v>684895.76634904544</v>
      </c>
      <c r="M75" s="10">
        <v>574428.70726048981</v>
      </c>
      <c r="N75" s="10">
        <v>463961.64817193407</v>
      </c>
      <c r="O75" s="10">
        <v>353494.58908337832</v>
      </c>
      <c r="P75" s="10">
        <v>243027.52999482257</v>
      </c>
    </row>
    <row r="76" spans="6:16" x14ac:dyDescent="0.3">
      <c r="F76" s="10">
        <v>620</v>
      </c>
      <c r="G76" s="10">
        <v>777588.42611888994</v>
      </c>
      <c r="J76" s="10">
        <v>620</v>
      </c>
      <c r="K76" s="10">
        <v>777588.42611888994</v>
      </c>
      <c r="L76" s="10">
        <v>672508.90907579672</v>
      </c>
      <c r="M76" s="10">
        <v>567429.3920327035</v>
      </c>
      <c r="N76" s="10">
        <v>462349.87498961028</v>
      </c>
      <c r="O76" s="10">
        <v>357270.35794651706</v>
      </c>
      <c r="P76" s="10">
        <v>252190.84090342373</v>
      </c>
    </row>
    <row r="77" spans="6:16" x14ac:dyDescent="0.3">
      <c r="F77" s="10">
        <v>630</v>
      </c>
      <c r="G77" s="10">
        <v>759655.93678023096</v>
      </c>
      <c r="J77" s="10">
        <v>630</v>
      </c>
      <c r="K77" s="10">
        <v>759655.93678023096</v>
      </c>
      <c r="L77" s="10">
        <v>659701.20825651637</v>
      </c>
      <c r="M77" s="10">
        <v>559746.47973280179</v>
      </c>
      <c r="N77" s="10">
        <v>459791.7512090872</v>
      </c>
      <c r="O77" s="10">
        <v>359837.02268537262</v>
      </c>
      <c r="P77" s="10">
        <v>259882.29416165804</v>
      </c>
    </row>
    <row r="78" spans="6:16" x14ac:dyDescent="0.3">
      <c r="F78" s="10">
        <v>640</v>
      </c>
      <c r="G78" s="10">
        <v>741623.05533995724</v>
      </c>
      <c r="J78" s="10">
        <v>640</v>
      </c>
      <c r="K78" s="10">
        <v>741623.05533995724</v>
      </c>
      <c r="L78" s="10">
        <v>646543.17645021912</v>
      </c>
      <c r="M78" s="10">
        <v>551463.29756048101</v>
      </c>
      <c r="N78" s="10">
        <v>456383.41867074289</v>
      </c>
      <c r="O78" s="10">
        <v>361303.53978100477</v>
      </c>
      <c r="P78" s="10">
        <v>266223.66089126677</v>
      </c>
    </row>
    <row r="79" spans="6:16" x14ac:dyDescent="0.3">
      <c r="F79" s="10">
        <v>650</v>
      </c>
      <c r="G79" s="10">
        <v>723542.22782306536</v>
      </c>
      <c r="J79" s="10">
        <v>650</v>
      </c>
      <c r="K79" s="10">
        <v>723542.22782306536</v>
      </c>
      <c r="L79" s="10">
        <v>633099.44934518216</v>
      </c>
      <c r="M79" s="10">
        <v>542656.67086729896</v>
      </c>
      <c r="N79" s="10">
        <v>452213.89238941576</v>
      </c>
      <c r="O79" s="10">
        <v>361771.11391153268</v>
      </c>
      <c r="P79" s="10">
        <v>271328.33543364948</v>
      </c>
    </row>
    <row r="80" spans="6:16" x14ac:dyDescent="0.3">
      <c r="F80" s="10">
        <v>660</v>
      </c>
      <c r="G80" s="10">
        <v>705461.02339845127</v>
      </c>
      <c r="J80" s="10">
        <v>660</v>
      </c>
      <c r="K80" s="10">
        <v>705461.02339845127</v>
      </c>
      <c r="L80" s="10">
        <v>619429.19127668894</v>
      </c>
      <c r="M80" s="10">
        <v>533397.35915492661</v>
      </c>
      <c r="N80" s="10">
        <v>447365.52703316428</v>
      </c>
      <c r="O80" s="10">
        <v>361333.69491140184</v>
      </c>
      <c r="P80" s="10">
        <v>275301.8627896395</v>
      </c>
    </row>
    <row r="81" spans="6:16" x14ac:dyDescent="0.3">
      <c r="F81" s="10">
        <v>670</v>
      </c>
      <c r="G81" s="10">
        <v>687422.48532657884</v>
      </c>
      <c r="J81" s="10">
        <v>670</v>
      </c>
      <c r="K81" s="10">
        <v>687422.48532657884</v>
      </c>
      <c r="L81" s="10">
        <v>605586.47516865283</v>
      </c>
      <c r="M81" s="10">
        <v>523750.46501072671</v>
      </c>
      <c r="N81" s="10">
        <v>441914.4548528007</v>
      </c>
      <c r="O81" s="10">
        <v>360078.44469487458</v>
      </c>
      <c r="P81" s="10">
        <v>278242.43453694857</v>
      </c>
    </row>
    <row r="82" spans="6:16" x14ac:dyDescent="0.3">
      <c r="F82" s="10">
        <v>680</v>
      </c>
      <c r="G82" s="10">
        <v>669465.45927524404</v>
      </c>
      <c r="J82" s="10">
        <v>680</v>
      </c>
      <c r="K82" s="10">
        <v>669465.45927524404</v>
      </c>
      <c r="L82" s="10">
        <v>591620.63842928538</v>
      </c>
      <c r="M82" s="10">
        <v>513775.81758332683</v>
      </c>
      <c r="N82" s="10">
        <v>435930.99673736817</v>
      </c>
      <c r="O82" s="10">
        <v>358086.17589140963</v>
      </c>
      <c r="P82" s="10">
        <v>280241.35504545097</v>
      </c>
    </row>
    <row r="83" spans="6:16" x14ac:dyDescent="0.3">
      <c r="F83" s="10">
        <v>690</v>
      </c>
      <c r="G83" s="10">
        <v>651624.90037622885</v>
      </c>
      <c r="J83" s="10">
        <v>690</v>
      </c>
      <c r="K83" s="10">
        <v>651624.90037622885</v>
      </c>
      <c r="L83" s="10">
        <v>577576.61624256638</v>
      </c>
      <c r="M83" s="10">
        <v>503528.33210890403</v>
      </c>
      <c r="N83" s="10">
        <v>429480.04797524167</v>
      </c>
      <c r="O83" s="10">
        <v>355431.76384157932</v>
      </c>
      <c r="P83" s="10">
        <v>281383.47970791697</v>
      </c>
    </row>
    <row r="84" spans="6:16" x14ac:dyDescent="0.3">
      <c r="F84" s="10">
        <v>700</v>
      </c>
      <c r="G84" s="10">
        <v>633932.16031556111</v>
      </c>
      <c r="J84" s="10">
        <v>700</v>
      </c>
      <c r="K84" s="10">
        <v>633932.16031556111</v>
      </c>
      <c r="L84" s="10">
        <v>563495.25361383217</v>
      </c>
      <c r="M84" s="10">
        <v>493058.34691210312</v>
      </c>
      <c r="N84" s="10">
        <v>422621.44021037407</v>
      </c>
      <c r="O84" s="10">
        <v>352184.53350864514</v>
      </c>
      <c r="P84" s="10">
        <v>281747.62680691609</v>
      </c>
    </row>
    <row r="85" spans="6:16" x14ac:dyDescent="0.3">
      <c r="F85" s="10">
        <v>710</v>
      </c>
      <c r="G85" s="10">
        <v>616415.25567456463</v>
      </c>
      <c r="J85" s="10">
        <v>710</v>
      </c>
      <c r="K85" s="10">
        <v>616415.25567456463</v>
      </c>
      <c r="L85" s="10">
        <v>549413.59744906845</v>
      </c>
      <c r="M85" s="10">
        <v>482411.93922357232</v>
      </c>
      <c r="N85" s="10">
        <v>415410.2809980762</v>
      </c>
      <c r="O85" s="10">
        <v>348408.62277258001</v>
      </c>
      <c r="P85" s="10">
        <v>281406.96454708383</v>
      </c>
    </row>
    <row r="86" spans="6:16" x14ac:dyDescent="0.3">
      <c r="F86" s="10">
        <v>720</v>
      </c>
      <c r="G86" s="10">
        <v>599099.11866766331</v>
      </c>
      <c r="J86" s="10">
        <v>720</v>
      </c>
      <c r="K86" s="10">
        <v>599099.11866766331</v>
      </c>
      <c r="L86" s="10">
        <v>535365.16987323109</v>
      </c>
      <c r="M86" s="10">
        <v>471631.22107879882</v>
      </c>
      <c r="N86" s="10">
        <v>407897.27228436654</v>
      </c>
      <c r="O86" s="10">
        <v>344163.32348993421</v>
      </c>
      <c r="P86" s="10">
        <v>280429.37469550199</v>
      </c>
    </row>
    <row r="87" spans="6:16" x14ac:dyDescent="0.3">
      <c r="F87" s="10">
        <v>730</v>
      </c>
      <c r="G87" s="10">
        <v>582005.83135570353</v>
      </c>
      <c r="J87" s="10">
        <v>730</v>
      </c>
      <c r="K87" s="10">
        <v>582005.83135570353</v>
      </c>
      <c r="L87" s="10">
        <v>521380.22392281768</v>
      </c>
      <c r="M87" s="10">
        <v>460754.61648993188</v>
      </c>
      <c r="N87" s="10">
        <v>400129.00905704609</v>
      </c>
      <c r="O87" s="10">
        <v>339503.40162416035</v>
      </c>
      <c r="P87" s="10">
        <v>278877.79419127456</v>
      </c>
    </row>
    <row r="88" spans="6:16" x14ac:dyDescent="0.3">
      <c r="F88" s="10">
        <v>740</v>
      </c>
      <c r="G88" s="10">
        <v>565154.84435022343</v>
      </c>
      <c r="J88" s="10">
        <v>740</v>
      </c>
      <c r="K88" s="10">
        <v>565154.84435022343</v>
      </c>
      <c r="L88" s="10">
        <v>507485.98268183327</v>
      </c>
      <c r="M88" s="10">
        <v>449817.1210134431</v>
      </c>
      <c r="N88" s="10">
        <v>392148.25934505294</v>
      </c>
      <c r="O88" s="10">
        <v>334479.39767666283</v>
      </c>
      <c r="P88" s="10">
        <v>276810.53600827267</v>
      </c>
    </row>
    <row r="89" spans="6:16" x14ac:dyDescent="0.3">
      <c r="F89" s="10">
        <v>750</v>
      </c>
      <c r="G89" s="10">
        <v>548563.18096434034</v>
      </c>
      <c r="J89" s="10">
        <v>750</v>
      </c>
      <c r="K89" s="10">
        <v>548563.18096434034</v>
      </c>
      <c r="L89" s="10">
        <v>493706.86286790634</v>
      </c>
      <c r="M89" s="10">
        <v>438850.54477147228</v>
      </c>
      <c r="N89" s="10">
        <v>383994.22667503823</v>
      </c>
      <c r="O89" s="10">
        <v>329137.90857860423</v>
      </c>
      <c r="P89" s="10">
        <v>274281.59048217011</v>
      </c>
    </row>
    <row r="90" spans="6:16" x14ac:dyDescent="0.3">
      <c r="F90" s="10">
        <v>760</v>
      </c>
      <c r="G90" s="10">
        <v>532245.62770961039</v>
      </c>
    </row>
    <row r="91" spans="6:16" x14ac:dyDescent="0.3">
      <c r="F91" s="10">
        <v>770</v>
      </c>
      <c r="G91" s="10">
        <v>516214.91198510129</v>
      </c>
    </row>
    <row r="92" spans="6:16" x14ac:dyDescent="0.3">
      <c r="F92" s="10">
        <v>780</v>
      </c>
      <c r="G92" s="10">
        <v>500481.86775485688</v>
      </c>
    </row>
    <row r="93" spans="6:16" x14ac:dyDescent="0.3">
      <c r="F93" s="10">
        <v>790</v>
      </c>
      <c r="G93" s="10">
        <v>485055.58996273065</v>
      </c>
    </row>
    <row r="94" spans="6:16" x14ac:dyDescent="0.3">
      <c r="F94" s="10">
        <v>800</v>
      </c>
      <c r="G94" s="10">
        <v>469943.57838908606</v>
      </c>
    </row>
  </sheetData>
  <mergeCells count="7">
    <mergeCell ref="I40:I52"/>
    <mergeCell ref="K38:P38"/>
    <mergeCell ref="A1:C1"/>
    <mergeCell ref="A17:B17"/>
    <mergeCell ref="C17:D17"/>
    <mergeCell ref="E17:F17"/>
    <mergeCell ref="E36:H36"/>
  </mergeCells>
  <conditionalFormatting sqref="G40:G9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K89">
    <cfRule type="top10" dxfId="11" priority="16" rank="1"/>
    <cfRule type="top10" priority="17" rank="1"/>
    <cfRule type="top10" dxfId="10" priority="18" rank="1"/>
  </conditionalFormatting>
  <conditionalFormatting sqref="L40:L89">
    <cfRule type="top10" dxfId="9" priority="13" rank="1"/>
    <cfRule type="top10" priority="14" rank="1"/>
    <cfRule type="top10" dxfId="8" priority="15" rank="1"/>
  </conditionalFormatting>
  <conditionalFormatting sqref="M40:M89">
    <cfRule type="top10" dxfId="7" priority="4" rank="1"/>
    <cfRule type="top10" priority="5" rank="1"/>
    <cfRule type="top10" dxfId="6" priority="6" rank="1"/>
  </conditionalFormatting>
  <conditionalFormatting sqref="N40:N89">
    <cfRule type="top10" dxfId="5" priority="10" rank="1"/>
    <cfRule type="top10" priority="11" rank="1"/>
    <cfRule type="top10" dxfId="4" priority="12" rank="1"/>
  </conditionalFormatting>
  <conditionalFormatting sqref="O40:O89">
    <cfRule type="top10" dxfId="3" priority="7" rank="1"/>
    <cfRule type="top10" priority="8" rank="1"/>
    <cfRule type="top10" dxfId="2" priority="9" rank="1"/>
  </conditionalFormatting>
  <conditionalFormatting sqref="P40:P89">
    <cfRule type="top10" dxfId="1" priority="1" rank="1"/>
    <cfRule type="top10" priority="2" rank="1"/>
    <cfRule type="top10" dxfId="0" priority="3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2023-08-18T12:35:40Z</dcterms:modified>
</cp:coreProperties>
</file>